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051961E9-FAA9-4BF5-A9EB-865B647ABD47}" xr6:coauthVersionLast="47" xr6:coauthVersionMax="47" xr10:uidLastSave="{00000000-0000-0000-0000-000000000000}"/>
  <bookViews>
    <workbookView xWindow="20370" yWindow="-120" windowWidth="29040" windowHeight="16440" tabRatio="919" xr2:uid="{00000000-000D-0000-FFFF-FFFF00000000}"/>
  </bookViews>
  <sheets>
    <sheet name="６号" sheetId="37" r:id="rId1"/>
    <sheet name="７号" sheetId="10" r:id="rId2"/>
    <sheet name="９号" sheetId="12" r:id="rId3"/>
    <sheet name="10号" sheetId="13" r:id="rId4"/>
    <sheet name="10の２号" sheetId="14" r:id="rId5"/>
    <sheet name="11号" sheetId="15" r:id="rId6"/>
    <sheet name="12号" sheetId="16" r:id="rId7"/>
    <sheet name="13号" sheetId="7" r:id="rId8"/>
    <sheet name="14号" sheetId="8" r:id="rId9"/>
    <sheet name="15号" sheetId="36" r:id="rId10"/>
    <sheet name="16号" sheetId="38" r:id="rId11"/>
    <sheet name="17号" sheetId="20" r:id="rId12"/>
    <sheet name="18号" sheetId="21" r:id="rId13"/>
  </sheets>
  <externalReferences>
    <externalReference r:id="rId14"/>
    <externalReference r:id="rId15"/>
    <externalReference r:id="rId16"/>
    <externalReference r:id="rId17"/>
  </externalReferences>
  <definedNames>
    <definedName name="×" localSheetId="9">#REF!</definedName>
    <definedName name="×" localSheetId="10">#REF!</definedName>
    <definedName name="×" localSheetId="0">#REF!</definedName>
    <definedName name="×">#REF!</definedName>
    <definedName name="○" localSheetId="9">#REF!</definedName>
    <definedName name="○" localSheetId="10">#REF!</definedName>
    <definedName name="○">#REF!</definedName>
    <definedName name="aaaa">#REF!</definedName>
    <definedName name="bbbb">#REF!</definedName>
    <definedName name="ccc">#REF!</definedName>
    <definedName name="list" localSheetId="10">[1]旧障害児名簿!$O$8:$Q$9</definedName>
    <definedName name="list" localSheetId="0">#REF!</definedName>
    <definedName name="list">#REF!</definedName>
    <definedName name="_xlnm.Print_Area" localSheetId="4">'10の２号'!$A$1:$I$41</definedName>
    <definedName name="_xlnm.Print_Area" localSheetId="3">'10号'!$A$1:$BE$28</definedName>
    <definedName name="_xlnm.Print_Area" localSheetId="5">'11号'!$A$1:$Q$42</definedName>
    <definedName name="_xlnm.Print_Area" localSheetId="6">'12号'!$A$1:$Z$25</definedName>
    <definedName name="_xlnm.Print_Area" localSheetId="7">'13号'!$B$1:$AJ$30</definedName>
    <definedName name="_xlnm.Print_Area" localSheetId="8">'14号'!$B$1:$R$44</definedName>
    <definedName name="_xlnm.Print_Area" localSheetId="9">'15号'!$A$1:$M$32</definedName>
    <definedName name="_xlnm.Print_Area" localSheetId="10">'16号'!$A$1:$F$49</definedName>
    <definedName name="_xlnm.Print_Area" localSheetId="11">'17号'!$A$1:$J$19</definedName>
    <definedName name="_xlnm.Print_Area" localSheetId="12">'18号'!$A$1:$T$43</definedName>
    <definedName name="_xlnm.Print_Area" localSheetId="0">'６号'!$A$1:$BB$211</definedName>
    <definedName name="_xlnm.Print_Area" localSheetId="1">'７号'!$A$1:$O$76</definedName>
    <definedName name="_xlnm.Print_Area" localSheetId="2">'９号'!$A$1:$O$57</definedName>
    <definedName name="ss" localSheetId="10">#REF!</definedName>
    <definedName name="ss" localSheetId="0">#REF!</definedName>
    <definedName name="ss">#REF!</definedName>
    <definedName name="キャリアアップ該当要件" localSheetId="0">#REF!</definedName>
    <definedName name="キャリアアップ該当要件">#REF!</definedName>
    <definedName name="キャリアアップ該当要件２" localSheetId="0">#REF!</definedName>
    <definedName name="キャリアアップ該当要件２">#REF!</definedName>
    <definedName name="キャリアアップ該当要件３">#REF!</definedName>
    <definedName name="該当事由">#REF!</definedName>
    <definedName name="該当事由２">#REF!</definedName>
    <definedName name="該当事由３">#REF!</definedName>
    <definedName name="区分">'[2]９障害児（記載例１月）'!$V$8:$W$8</definedName>
    <definedName name="事由" localSheetId="10">#REF!</definedName>
    <definedName name="事由" localSheetId="0">#REF!</definedName>
    <definedName name="事由">#REF!</definedName>
    <definedName name="事由２" localSheetId="10">#REF!</definedName>
    <definedName name="事由２" localSheetId="0">#REF!</definedName>
    <definedName name="事由２">#REF!</definedName>
    <definedName name="事由２・３" localSheetId="0">#REF!</definedName>
    <definedName name="事由２・３">#REF!</definedName>
    <definedName name="事由３">#REF!</definedName>
    <definedName name="追加配置">#REF!</definedName>
    <definedName name="保育所別民改費担当者一覧">#REF!</definedName>
    <definedName name="利用区分" localSheetId="10">'[3]９障害児（様式）'!$P$7:$Q$7</definedName>
    <definedName name="利用区分">'[4]（別紙３）障害児名簿'!$W$7:$X$7</definedName>
    <definedName name="利用区分１" localSheetId="10">[1]旧障害児名簿!#REF!</definedName>
    <definedName name="利用区分１" localSheetId="0">#REF!</definedName>
    <definedName name="利用区分１">#REF!</definedName>
    <definedName name="利用区分２" localSheetId="10">[1]旧障害児名簿!#REF!</definedName>
    <definedName name="利用区分２" localSheetId="0">#REF!</definedName>
    <definedName name="利用区分２">#REF!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20" i="37" l="1"/>
  <c r="F12" i="16"/>
  <c r="F21" i="16"/>
  <c r="F20" i="16"/>
  <c r="F19" i="16"/>
  <c r="F18" i="16"/>
  <c r="F17" i="16"/>
  <c r="F16" i="16"/>
  <c r="F15" i="16"/>
  <c r="F14" i="16"/>
  <c r="F13" i="16"/>
  <c r="AH153" i="37" l="1"/>
  <c r="AH99" i="37"/>
  <c r="AH92" i="37"/>
  <c r="AH90" i="37"/>
  <c r="AH88" i="37"/>
  <c r="AH86" i="37"/>
  <c r="AH38" i="37"/>
  <c r="AH23" i="37"/>
  <c r="AH21" i="37"/>
  <c r="AK20" i="37"/>
  <c r="AQ117" i="37"/>
  <c r="AQ118" i="37"/>
  <c r="AQ116" i="37"/>
  <c r="AQ114" i="37"/>
  <c r="AQ113" i="37"/>
  <c r="AQ112" i="37"/>
  <c r="AQ110" i="37"/>
  <c r="AQ109" i="37"/>
  <c r="AQ108" i="37"/>
  <c r="AQ106" i="37"/>
  <c r="AQ105" i="37"/>
  <c r="AQ104" i="37"/>
  <c r="AQ100" i="37"/>
  <c r="AQ102" i="37" l="1"/>
  <c r="AQ101" i="37"/>
  <c r="F48" i="38" l="1"/>
  <c r="F47" i="38"/>
  <c r="O41" i="21" l="1"/>
  <c r="K43" i="21"/>
  <c r="G43" i="21"/>
  <c r="I10" i="10" l="1"/>
  <c r="N29" i="15" l="1"/>
  <c r="O29" i="15" s="1"/>
  <c r="N27" i="15"/>
  <c r="O27" i="15" s="1"/>
  <c r="N25" i="15"/>
  <c r="O25" i="15" s="1"/>
  <c r="N23" i="15"/>
  <c r="O23" i="15" s="1"/>
  <c r="N21" i="15"/>
  <c r="O21" i="15" s="1"/>
  <c r="N19" i="15"/>
  <c r="O19" i="15" s="1"/>
  <c r="N17" i="15"/>
  <c r="O17" i="15" s="1"/>
  <c r="N15" i="15"/>
  <c r="O15" i="15" s="1"/>
  <c r="N13" i="15"/>
  <c r="O13" i="15" s="1"/>
  <c r="N11" i="15"/>
  <c r="O11" i="15" s="1"/>
  <c r="N54" i="12" l="1"/>
  <c r="N57" i="12" s="1"/>
  <c r="M54" i="12"/>
  <c r="M56" i="12" s="1"/>
  <c r="L54" i="12"/>
  <c r="L55" i="12" s="1"/>
  <c r="K54" i="12"/>
  <c r="K57" i="12" s="1"/>
  <c r="J54" i="12"/>
  <c r="J57" i="12" s="1"/>
  <c r="I54" i="12"/>
  <c r="I56" i="12" s="1"/>
  <c r="H54" i="12"/>
  <c r="H57" i="12" s="1"/>
  <c r="G54" i="12"/>
  <c r="G55" i="12" s="1"/>
  <c r="F54" i="12"/>
  <c r="F57" i="12" s="1"/>
  <c r="G53" i="12"/>
  <c r="N50" i="12"/>
  <c r="N53" i="12" s="1"/>
  <c r="M50" i="12"/>
  <c r="M53" i="12" s="1"/>
  <c r="L50" i="12"/>
  <c r="L52" i="12" s="1"/>
  <c r="K50" i="12"/>
  <c r="K52" i="12" s="1"/>
  <c r="J50" i="12"/>
  <c r="J53" i="12" s="1"/>
  <c r="I50" i="12"/>
  <c r="I52" i="12" s="1"/>
  <c r="H50" i="12"/>
  <c r="H53" i="12" s="1"/>
  <c r="G50" i="12"/>
  <c r="G52" i="12" s="1"/>
  <c r="F50" i="12"/>
  <c r="F53" i="12" s="1"/>
  <c r="N46" i="12"/>
  <c r="N49" i="12" s="1"/>
  <c r="M46" i="12"/>
  <c r="M49" i="12" s="1"/>
  <c r="L46" i="12"/>
  <c r="L48" i="12" s="1"/>
  <c r="K46" i="12"/>
  <c r="K49" i="12" s="1"/>
  <c r="J46" i="12"/>
  <c r="J49" i="12" s="1"/>
  <c r="I46" i="12"/>
  <c r="I49" i="12" s="1"/>
  <c r="H46" i="12"/>
  <c r="H48" i="12" s="1"/>
  <c r="G46" i="12"/>
  <c r="G47" i="12" s="1"/>
  <c r="F46" i="12"/>
  <c r="F47" i="12" s="1"/>
  <c r="G42" i="12"/>
  <c r="G45" i="12" s="1"/>
  <c r="N42" i="12"/>
  <c r="N45" i="12" s="1"/>
  <c r="M42" i="12"/>
  <c r="M45" i="12" s="1"/>
  <c r="L42" i="12"/>
  <c r="L44" i="12" s="1"/>
  <c r="K42" i="12"/>
  <c r="K45" i="12" s="1"/>
  <c r="J42" i="12"/>
  <c r="J45" i="12" s="1"/>
  <c r="I42" i="12"/>
  <c r="I45" i="12" s="1"/>
  <c r="H42" i="12"/>
  <c r="H45" i="12" s="1"/>
  <c r="F42" i="12"/>
  <c r="F44" i="12" s="1"/>
  <c r="H38" i="12"/>
  <c r="H41" i="12" s="1"/>
  <c r="G38" i="12"/>
  <c r="G39" i="12" s="1"/>
  <c r="N38" i="12"/>
  <c r="N41" i="12" s="1"/>
  <c r="M38" i="12"/>
  <c r="M41" i="12" s="1"/>
  <c r="L38" i="12"/>
  <c r="L41" i="12" s="1"/>
  <c r="K38" i="12"/>
  <c r="K41" i="12" s="1"/>
  <c r="J38" i="12"/>
  <c r="J40" i="12" s="1"/>
  <c r="I38" i="12"/>
  <c r="I41" i="12" s="1"/>
  <c r="F38" i="12"/>
  <c r="F40" i="12" s="1"/>
  <c r="F52" i="12" l="1"/>
  <c r="F55" i="12"/>
  <c r="F51" i="12"/>
  <c r="F56" i="12"/>
  <c r="G56" i="12"/>
  <c r="G51" i="12"/>
  <c r="G57" i="12"/>
  <c r="L56" i="12"/>
  <c r="H55" i="12"/>
  <c r="L57" i="12"/>
  <c r="I55" i="12"/>
  <c r="H56" i="12"/>
  <c r="M57" i="12"/>
  <c r="L51" i="12"/>
  <c r="L53" i="12"/>
  <c r="M55" i="12"/>
  <c r="I57" i="12"/>
  <c r="K51" i="12"/>
  <c r="K53" i="12"/>
  <c r="M52" i="12"/>
  <c r="J52" i="12"/>
  <c r="N52" i="12"/>
  <c r="I51" i="12"/>
  <c r="M51" i="12"/>
  <c r="J55" i="12"/>
  <c r="N55" i="12"/>
  <c r="J56" i="12"/>
  <c r="N56" i="12"/>
  <c r="J51" i="12"/>
  <c r="N51" i="12"/>
  <c r="K55" i="12"/>
  <c r="K56" i="12"/>
  <c r="I53" i="12"/>
  <c r="H51" i="12"/>
  <c r="H52" i="12"/>
  <c r="H47" i="12"/>
  <c r="M44" i="12"/>
  <c r="J41" i="12"/>
  <c r="M43" i="12"/>
  <c r="H49" i="12"/>
  <c r="L43" i="12"/>
  <c r="L45" i="12"/>
  <c r="J39" i="12"/>
  <c r="M39" i="12"/>
  <c r="M40" i="12"/>
  <c r="L47" i="12"/>
  <c r="L49" i="12"/>
  <c r="N39" i="12"/>
  <c r="N40" i="12"/>
  <c r="H43" i="12"/>
  <c r="H44" i="12"/>
  <c r="I39" i="12"/>
  <c r="I40" i="12"/>
  <c r="I43" i="12"/>
  <c r="I44" i="12"/>
  <c r="F39" i="12"/>
  <c r="F41" i="12"/>
  <c r="K39" i="12"/>
  <c r="G40" i="12"/>
  <c r="K40" i="12"/>
  <c r="G41" i="12"/>
  <c r="F45" i="12"/>
  <c r="J43" i="12"/>
  <c r="N43" i="12"/>
  <c r="J44" i="12"/>
  <c r="N44" i="12"/>
  <c r="F48" i="12"/>
  <c r="J47" i="12"/>
  <c r="N47" i="12"/>
  <c r="J48" i="12"/>
  <c r="N48" i="12"/>
  <c r="H39" i="12"/>
  <c r="L39" i="12"/>
  <c r="H40" i="12"/>
  <c r="L40" i="12"/>
  <c r="G43" i="12"/>
  <c r="K43" i="12"/>
  <c r="G44" i="12"/>
  <c r="K44" i="12"/>
  <c r="F49" i="12"/>
  <c r="K47" i="12"/>
  <c r="G48" i="12"/>
  <c r="K48" i="12"/>
  <c r="G49" i="12"/>
  <c r="I47" i="12"/>
  <c r="M47" i="12"/>
  <c r="I48" i="12"/>
  <c r="M48" i="12"/>
  <c r="F43" i="12"/>
  <c r="AV166" i="37" l="1"/>
  <c r="AV159" i="37"/>
  <c r="AV144" i="37"/>
  <c r="AK153" i="37" l="1"/>
  <c r="AN153" i="37" s="1"/>
  <c r="AH136" i="37"/>
  <c r="AK136" i="37" s="1"/>
  <c r="AN136" i="37" s="1"/>
  <c r="AH134" i="37"/>
  <c r="AK134" i="37" s="1"/>
  <c r="AN134" i="37" s="1"/>
  <c r="AH133" i="37"/>
  <c r="AK133" i="37" s="1"/>
  <c r="AN133" i="37" s="1"/>
  <c r="AH132" i="37"/>
  <c r="AK132" i="37" s="1"/>
  <c r="AN132" i="37" s="1"/>
  <c r="AH131" i="37"/>
  <c r="AK131" i="37" s="1"/>
  <c r="AN131" i="37" s="1"/>
  <c r="AH130" i="37"/>
  <c r="AK130" i="37" s="1"/>
  <c r="AN130" i="37" s="1"/>
  <c r="AH129" i="37"/>
  <c r="AK129" i="37" s="1"/>
  <c r="AN129" i="37" s="1"/>
  <c r="AH128" i="37"/>
  <c r="AK128" i="37" s="1"/>
  <c r="AN128" i="37" s="1"/>
  <c r="AH114" i="37"/>
  <c r="AK114" i="37" s="1"/>
  <c r="AN114" i="37" s="1"/>
  <c r="AH113" i="37"/>
  <c r="AK113" i="37" s="1"/>
  <c r="AN113" i="37" s="1"/>
  <c r="AK99" i="37"/>
  <c r="AN99" i="37" s="1"/>
  <c r="AH118" i="37"/>
  <c r="AK118" i="37" s="1"/>
  <c r="AN118" i="37" s="1"/>
  <c r="AH117" i="37"/>
  <c r="AK117" i="37" s="1"/>
  <c r="AN117" i="37" s="1"/>
  <c r="AH116" i="37"/>
  <c r="AK116" i="37" s="1"/>
  <c r="AN116" i="37" s="1"/>
  <c r="AH115" i="37"/>
  <c r="AK115" i="37" s="1"/>
  <c r="AN115" i="37" s="1"/>
  <c r="AH112" i="37"/>
  <c r="AK112" i="37" s="1"/>
  <c r="AN112" i="37" s="1"/>
  <c r="AH111" i="37"/>
  <c r="AK111" i="37" s="1"/>
  <c r="AN111" i="37" s="1"/>
  <c r="AH110" i="37"/>
  <c r="AK110" i="37" s="1"/>
  <c r="AN110" i="37" s="1"/>
  <c r="AH109" i="37"/>
  <c r="AK109" i="37" s="1"/>
  <c r="AN109" i="37" s="1"/>
  <c r="AH108" i="37"/>
  <c r="AK108" i="37" s="1"/>
  <c r="AN108" i="37" s="1"/>
  <c r="AH107" i="37"/>
  <c r="AK107" i="37" s="1"/>
  <c r="AN107" i="37" s="1"/>
  <c r="AH106" i="37"/>
  <c r="AK106" i="37" s="1"/>
  <c r="AN106" i="37" s="1"/>
  <c r="AH105" i="37"/>
  <c r="AK105" i="37" s="1"/>
  <c r="AN105" i="37" s="1"/>
  <c r="AH104" i="37"/>
  <c r="AK104" i="37" s="1"/>
  <c r="AN104" i="37" s="1"/>
  <c r="AH103" i="37"/>
  <c r="AK103" i="37" s="1"/>
  <c r="AN103" i="37" s="1"/>
  <c r="AH102" i="37"/>
  <c r="AK102" i="37" s="1"/>
  <c r="AN102" i="37" s="1"/>
  <c r="AH101" i="37"/>
  <c r="AK101" i="37" s="1"/>
  <c r="AN101" i="37" s="1"/>
  <c r="AH100" i="37"/>
  <c r="AK100" i="37" s="1"/>
  <c r="AN100" i="37" s="1"/>
  <c r="AQ84" i="37"/>
  <c r="AQ92" i="37"/>
  <c r="AQ90" i="37"/>
  <c r="AQ88" i="37"/>
  <c r="AQ86" i="37"/>
  <c r="AH93" i="37"/>
  <c r="AK93" i="37" s="1"/>
  <c r="AN93" i="37" s="1"/>
  <c r="AH87" i="37"/>
  <c r="AK87" i="37" s="1"/>
  <c r="AN87" i="37" s="1"/>
  <c r="AH91" i="37"/>
  <c r="AK91" i="37" s="1"/>
  <c r="AN91" i="37" s="1"/>
  <c r="AH89" i="37"/>
  <c r="AK89" i="37" s="1"/>
  <c r="AN89" i="37" s="1"/>
  <c r="AH85" i="37"/>
  <c r="AK85" i="37" s="1"/>
  <c r="AN85" i="37" s="1"/>
  <c r="AK92" i="37"/>
  <c r="AN92" i="37" s="1"/>
  <c r="AK90" i="37"/>
  <c r="AN90" i="37" s="1"/>
  <c r="AK88" i="37"/>
  <c r="AN88" i="37" s="1"/>
  <c r="AK86" i="37"/>
  <c r="AN86" i="37" s="1"/>
  <c r="AH84" i="37"/>
  <c r="AK84" i="37" s="1"/>
  <c r="AN84" i="37" s="1"/>
  <c r="AV80" i="37"/>
  <c r="AV92" i="37" l="1"/>
  <c r="AV117" i="37"/>
  <c r="AQ153" i="37"/>
  <c r="AV153" i="37" s="1"/>
  <c r="AH135" i="37"/>
  <c r="AK135" i="37" s="1"/>
  <c r="AN135" i="37" s="1"/>
  <c r="AQ129" i="37"/>
  <c r="AQ133" i="37"/>
  <c r="AQ131" i="37"/>
  <c r="AH127" i="37"/>
  <c r="AK127" i="37" s="1"/>
  <c r="AN127" i="37" s="1"/>
  <c r="AQ127" i="37" s="1"/>
  <c r="AQ135" i="37" l="1"/>
  <c r="AV135" i="37" s="1"/>
  <c r="AQ73" i="37"/>
  <c r="AV73" i="37" s="1"/>
  <c r="AQ68" i="37"/>
  <c r="AV68" i="37" s="1"/>
  <c r="AH52" i="37"/>
  <c r="AH42" i="37"/>
  <c r="AK42" i="37" s="1"/>
  <c r="AN42" i="37" s="1"/>
  <c r="AQ42" i="37" s="1"/>
  <c r="AH41" i="37"/>
  <c r="AK41" i="37" s="1"/>
  <c r="AN41" i="37" s="1"/>
  <c r="AQ41" i="37" s="1"/>
  <c r="AH40" i="37"/>
  <c r="AK40" i="37" s="1"/>
  <c r="AN40" i="37" s="1"/>
  <c r="AQ40" i="37" s="1"/>
  <c r="AK21" i="37"/>
  <c r="AN21" i="37" s="1"/>
  <c r="AH24" i="37"/>
  <c r="AK24" i="37" s="1"/>
  <c r="AN24" i="37" s="1"/>
  <c r="AK23" i="37"/>
  <c r="AN23" i="37" s="1"/>
  <c r="AH22" i="37"/>
  <c r="AK22" i="37" s="1"/>
  <c r="AN22" i="37" s="1"/>
  <c r="AN20" i="37"/>
  <c r="AQ20" i="37" s="1"/>
  <c r="AH39" i="37" l="1"/>
  <c r="AK39" i="37" s="1"/>
  <c r="AN39" i="37" s="1"/>
  <c r="AQ39" i="37" s="1"/>
  <c r="AQ33" i="37"/>
  <c r="AQ30" i="37"/>
  <c r="P59" i="37" s="1"/>
  <c r="AQ31" i="37"/>
  <c r="AQ29" i="37"/>
  <c r="AH59" i="37" l="1"/>
  <c r="AH61" i="37" s="1"/>
  <c r="V59" i="37"/>
  <c r="V61" i="37" s="1"/>
  <c r="P61" i="37"/>
  <c r="J80" i="37"/>
  <c r="J59" i="37"/>
  <c r="AK38" i="37"/>
  <c r="AN38" i="37" s="1"/>
  <c r="AQ32" i="37"/>
  <c r="AB59" i="37" l="1"/>
  <c r="AB61" i="37" s="1"/>
  <c r="AQ38" i="37"/>
  <c r="AV38" i="37" s="1"/>
  <c r="AQ24" i="37"/>
  <c r="AV42" i="37" s="1"/>
  <c r="AQ23" i="37"/>
  <c r="AV41" i="37" s="1"/>
  <c r="AQ22" i="37"/>
  <c r="AV40" i="37" s="1"/>
  <c r="AQ21" i="37"/>
  <c r="AV39" i="37" s="1"/>
  <c r="AV55" i="37" l="1"/>
  <c r="J61" i="37"/>
  <c r="AV61" i="37" s="1"/>
  <c r="J48" i="37"/>
  <c r="J46" i="37"/>
  <c r="AH48" i="37" l="1"/>
  <c r="AV169" i="37"/>
  <c r="AU174" i="37" s="1"/>
  <c r="AU176" i="37" s="1"/>
  <c r="J55" i="37"/>
  <c r="AH55" i="37" s="1"/>
  <c r="J78" i="37"/>
  <c r="G20" i="21"/>
  <c r="O42" i="21"/>
  <c r="O40" i="21"/>
  <c r="O39" i="21"/>
  <c r="O38" i="21"/>
  <c r="O37" i="21"/>
  <c r="O36" i="21"/>
  <c r="O35" i="21"/>
  <c r="O34" i="21"/>
  <c r="O33" i="21"/>
  <c r="O32" i="21"/>
  <c r="O31" i="21"/>
  <c r="O30" i="21"/>
  <c r="O29" i="21"/>
  <c r="O28" i="21"/>
  <c r="O27" i="21"/>
  <c r="O26" i="21"/>
  <c r="G25" i="36"/>
  <c r="F25" i="36"/>
  <c r="E25" i="36"/>
  <c r="D25" i="36"/>
  <c r="O40" i="8"/>
  <c r="O39" i="8"/>
  <c r="O38" i="8"/>
  <c r="O37" i="8"/>
  <c r="O36" i="8"/>
  <c r="O35" i="8"/>
  <c r="O34" i="8"/>
  <c r="O33" i="8"/>
  <c r="O32" i="8"/>
  <c r="O31" i="8"/>
  <c r="O30" i="8"/>
  <c r="O29" i="8"/>
  <c r="O28" i="8"/>
  <c r="O27" i="8"/>
  <c r="O26" i="8"/>
  <c r="O25" i="8"/>
  <c r="O24" i="8"/>
  <c r="O23" i="8"/>
  <c r="O22" i="8"/>
  <c r="O21" i="8"/>
  <c r="O20" i="8"/>
  <c r="O19" i="8"/>
  <c r="O18" i="8"/>
  <c r="O17" i="8"/>
  <c r="O16" i="8"/>
  <c r="O15" i="8"/>
  <c r="O14" i="8"/>
  <c r="O13" i="8"/>
  <c r="O12" i="8"/>
  <c r="O11" i="8"/>
  <c r="T17" i="7"/>
  <c r="G18" i="21" l="1"/>
  <c r="O43" i="21"/>
  <c r="G22" i="21"/>
  <c r="H25" i="36"/>
  <c r="X29" i="15"/>
  <c r="W29" i="15"/>
  <c r="V29" i="15"/>
  <c r="U29" i="15"/>
  <c r="T29" i="15"/>
  <c r="X27" i="15"/>
  <c r="W27" i="15"/>
  <c r="V27" i="15"/>
  <c r="U27" i="15"/>
  <c r="T27" i="15"/>
  <c r="X25" i="15"/>
  <c r="W25" i="15"/>
  <c r="V25" i="15"/>
  <c r="U25" i="15"/>
  <c r="T25" i="15"/>
  <c r="X23" i="15"/>
  <c r="W23" i="15"/>
  <c r="V23" i="15"/>
  <c r="U23" i="15"/>
  <c r="T23" i="15"/>
  <c r="X21" i="15"/>
  <c r="W21" i="15"/>
  <c r="V21" i="15"/>
  <c r="U21" i="15"/>
  <c r="T21" i="15"/>
  <c r="X19" i="15"/>
  <c r="W19" i="15"/>
  <c r="V19" i="15"/>
  <c r="U19" i="15"/>
  <c r="T19" i="15"/>
  <c r="X17" i="15"/>
  <c r="W17" i="15"/>
  <c r="V17" i="15"/>
  <c r="U17" i="15"/>
  <c r="T17" i="15"/>
  <c r="X15" i="15"/>
  <c r="W15" i="15"/>
  <c r="V15" i="15"/>
  <c r="U15" i="15"/>
  <c r="T15" i="15"/>
  <c r="X13" i="15"/>
  <c r="W13" i="15"/>
  <c r="V13" i="15"/>
  <c r="U13" i="15"/>
  <c r="T13" i="15"/>
  <c r="M74" i="10"/>
  <c r="M73" i="10"/>
  <c r="M72" i="10"/>
  <c r="M71" i="10"/>
  <c r="M70" i="10"/>
  <c r="M69" i="10"/>
  <c r="M68" i="10"/>
  <c r="M67" i="10"/>
  <c r="M66" i="10"/>
  <c r="M65" i="10"/>
  <c r="M64" i="10"/>
  <c r="M63" i="10"/>
  <c r="M62" i="10"/>
  <c r="M61" i="10"/>
  <c r="M60" i="10"/>
  <c r="M59" i="10"/>
  <c r="M58" i="10"/>
  <c r="M57" i="10"/>
  <c r="M56" i="10"/>
  <c r="M55" i="10"/>
  <c r="M54" i="10"/>
  <c r="M53" i="10"/>
  <c r="M52" i="10"/>
  <c r="M51" i="10"/>
  <c r="M50" i="10"/>
  <c r="M49" i="10"/>
  <c r="M48" i="10"/>
  <c r="M47" i="10"/>
  <c r="M46" i="10"/>
  <c r="M45" i="10"/>
  <c r="K74" i="10"/>
  <c r="K73" i="10"/>
  <c r="K72" i="10"/>
  <c r="K71" i="10"/>
  <c r="K70" i="10"/>
  <c r="K69" i="10"/>
  <c r="K68" i="10"/>
  <c r="K67" i="10"/>
  <c r="K66" i="10"/>
  <c r="K65" i="10"/>
  <c r="K64" i="10"/>
  <c r="K63" i="10"/>
  <c r="K62" i="10"/>
  <c r="K61" i="10"/>
  <c r="K60" i="10"/>
  <c r="K59" i="10"/>
  <c r="K58" i="10"/>
  <c r="K57" i="10"/>
  <c r="K56" i="10"/>
  <c r="K55" i="10"/>
  <c r="K54" i="10"/>
  <c r="K53" i="10"/>
  <c r="K52" i="10"/>
  <c r="K51" i="10"/>
  <c r="K50" i="10"/>
  <c r="K49" i="10"/>
  <c r="K48" i="10"/>
  <c r="K47" i="10"/>
  <c r="K46" i="10"/>
  <c r="K45" i="10"/>
  <c r="I45" i="10"/>
  <c r="I74" i="10"/>
  <c r="I73" i="10"/>
  <c r="I72" i="10"/>
  <c r="I71" i="10"/>
  <c r="I70" i="10"/>
  <c r="I69" i="10"/>
  <c r="I68" i="10"/>
  <c r="I67" i="10"/>
  <c r="I66" i="10"/>
  <c r="I65" i="10"/>
  <c r="I64" i="10"/>
  <c r="I63" i="10"/>
  <c r="I62" i="10"/>
  <c r="I61" i="10"/>
  <c r="I60" i="10"/>
  <c r="I59" i="10"/>
  <c r="I58" i="10"/>
  <c r="I57" i="10"/>
  <c r="I56" i="10"/>
  <c r="I55" i="10"/>
  <c r="I54" i="10"/>
  <c r="I53" i="10"/>
  <c r="I52" i="10"/>
  <c r="I51" i="10"/>
  <c r="I50" i="10"/>
  <c r="I49" i="10"/>
  <c r="I48" i="10"/>
  <c r="I47" i="10"/>
  <c r="I46" i="10"/>
  <c r="M39" i="10"/>
  <c r="M38" i="10"/>
  <c r="M37" i="10"/>
  <c r="M36" i="10"/>
  <c r="M35" i="10"/>
  <c r="M34" i="10"/>
  <c r="M33" i="10"/>
  <c r="M32" i="10"/>
  <c r="M31" i="10"/>
  <c r="M30" i="10"/>
  <c r="M29" i="10"/>
  <c r="M28" i="10"/>
  <c r="M27" i="10"/>
  <c r="M26" i="10"/>
  <c r="M25" i="10"/>
  <c r="M24" i="10"/>
  <c r="M23" i="10"/>
  <c r="M22" i="10"/>
  <c r="M21" i="10"/>
  <c r="M20" i="10"/>
  <c r="M19" i="10"/>
  <c r="M18" i="10"/>
  <c r="M17" i="10"/>
  <c r="M16" i="10"/>
  <c r="M15" i="10"/>
  <c r="M14" i="10"/>
  <c r="M13" i="10"/>
  <c r="M12" i="10"/>
  <c r="M11" i="10"/>
  <c r="M10" i="10"/>
  <c r="K39" i="10"/>
  <c r="K38" i="10"/>
  <c r="K37" i="10"/>
  <c r="K36" i="10"/>
  <c r="K35" i="10"/>
  <c r="K34" i="10"/>
  <c r="K33" i="10"/>
  <c r="K32" i="10"/>
  <c r="K31" i="10"/>
  <c r="K30" i="10"/>
  <c r="K29" i="10"/>
  <c r="K28" i="10"/>
  <c r="K27" i="10"/>
  <c r="K26" i="10"/>
  <c r="K25" i="10"/>
  <c r="K24" i="10"/>
  <c r="K23" i="10"/>
  <c r="K22" i="10"/>
  <c r="K21" i="10"/>
  <c r="K20" i="10"/>
  <c r="K19" i="10"/>
  <c r="K18" i="10"/>
  <c r="K17" i="10"/>
  <c r="K16" i="10"/>
  <c r="K15" i="10"/>
  <c r="K14" i="10"/>
  <c r="K13" i="10"/>
  <c r="K12" i="10"/>
  <c r="K11" i="10"/>
  <c r="K10" i="10"/>
  <c r="I39" i="10"/>
  <c r="I38" i="10"/>
  <c r="I37" i="10"/>
  <c r="I36" i="10"/>
  <c r="I35" i="10"/>
  <c r="I34" i="10"/>
  <c r="I33" i="10"/>
  <c r="I32" i="10"/>
  <c r="I31" i="10"/>
  <c r="I30" i="10"/>
  <c r="I29" i="10"/>
  <c r="I28" i="10"/>
  <c r="I27" i="10"/>
  <c r="I26" i="10"/>
  <c r="I25" i="10"/>
  <c r="I24" i="10"/>
  <c r="I23" i="10"/>
  <c r="I22" i="10"/>
  <c r="I21" i="10"/>
  <c r="I20" i="10"/>
  <c r="I19" i="10"/>
  <c r="I18" i="10"/>
  <c r="I17" i="10"/>
  <c r="I16" i="10"/>
  <c r="I15" i="10"/>
  <c r="I14" i="10"/>
  <c r="I13" i="10"/>
  <c r="I12" i="10"/>
  <c r="I11" i="10"/>
  <c r="K75" i="10" l="1"/>
  <c r="M75" i="10"/>
  <c r="I75" i="10"/>
  <c r="P20" i="15"/>
  <c r="P16" i="15"/>
  <c r="P14" i="15"/>
  <c r="P30" i="15"/>
  <c r="P18" i="15"/>
  <c r="P23" i="15"/>
  <c r="P28" i="15"/>
  <c r="P22" i="15"/>
  <c r="P26" i="15"/>
  <c r="I25" i="36"/>
  <c r="P24" i="15"/>
  <c r="P13" i="15"/>
  <c r="P17" i="15"/>
  <c r="P21" i="15"/>
  <c r="P25" i="15"/>
  <c r="P29" i="15"/>
  <c r="P15" i="15"/>
  <c r="P19" i="15"/>
  <c r="P27" i="15"/>
  <c r="X11" i="15"/>
  <c r="T11" i="15"/>
  <c r="U11" i="15"/>
  <c r="V11" i="15"/>
  <c r="W11" i="15"/>
  <c r="Q11" i="8"/>
  <c r="J25" i="36" l="1"/>
  <c r="P12" i="15"/>
  <c r="P11" i="15"/>
  <c r="P31" i="15" s="1"/>
  <c r="K34" i="15" s="1"/>
  <c r="O41" i="8"/>
  <c r="N41" i="8"/>
  <c r="L25" i="36" l="1"/>
  <c r="K25" i="36"/>
  <c r="J11" i="8"/>
  <c r="L11" i="8" s="1"/>
  <c r="AC21" i="7" l="1"/>
  <c r="AC20" i="7"/>
  <c r="Q21" i="16" l="1"/>
  <c r="O21" i="16"/>
  <c r="Q20" i="16"/>
  <c r="O20" i="16"/>
  <c r="Q19" i="16"/>
  <c r="O19" i="16"/>
  <c r="Q18" i="16"/>
  <c r="O18" i="16"/>
  <c r="Q17" i="16"/>
  <c r="O17" i="16"/>
  <c r="Q16" i="16"/>
  <c r="O16" i="16"/>
  <c r="Q15" i="16"/>
  <c r="O15" i="16"/>
  <c r="Q14" i="16"/>
  <c r="O14" i="16"/>
  <c r="Q13" i="16"/>
  <c r="O13" i="16"/>
  <c r="Q12" i="16"/>
  <c r="O12" i="16"/>
  <c r="M41" i="8"/>
  <c r="K41" i="8"/>
  <c r="Q40" i="8"/>
  <c r="J40" i="8"/>
  <c r="L40" i="8" s="1"/>
  <c r="H40" i="8"/>
  <c r="Q39" i="8"/>
  <c r="J39" i="8"/>
  <c r="H39" i="8"/>
  <c r="Q38" i="8"/>
  <c r="J38" i="8"/>
  <c r="L38" i="8" s="1"/>
  <c r="H38" i="8"/>
  <c r="Q37" i="8"/>
  <c r="J37" i="8"/>
  <c r="H37" i="8"/>
  <c r="Q36" i="8"/>
  <c r="J36" i="8"/>
  <c r="L36" i="8" s="1"/>
  <c r="H36" i="8"/>
  <c r="Q35" i="8"/>
  <c r="J35" i="8"/>
  <c r="H35" i="8"/>
  <c r="Q34" i="8"/>
  <c r="J34" i="8"/>
  <c r="L34" i="8" s="1"/>
  <c r="H34" i="8"/>
  <c r="Q33" i="8"/>
  <c r="J33" i="8"/>
  <c r="H33" i="8"/>
  <c r="Q32" i="8"/>
  <c r="J32" i="8"/>
  <c r="L32" i="8" s="1"/>
  <c r="H32" i="8"/>
  <c r="Q31" i="8"/>
  <c r="J31" i="8"/>
  <c r="H31" i="8"/>
  <c r="Q30" i="8"/>
  <c r="J30" i="8"/>
  <c r="L30" i="8" s="1"/>
  <c r="H30" i="8"/>
  <c r="Q29" i="8"/>
  <c r="J29" i="8"/>
  <c r="H29" i="8"/>
  <c r="Q28" i="8"/>
  <c r="J28" i="8"/>
  <c r="L28" i="8" s="1"/>
  <c r="H28" i="8"/>
  <c r="Q27" i="8"/>
  <c r="J27" i="8"/>
  <c r="H27" i="8"/>
  <c r="Q26" i="8"/>
  <c r="J26" i="8"/>
  <c r="L26" i="8" s="1"/>
  <c r="H26" i="8"/>
  <c r="Q25" i="8"/>
  <c r="J25" i="8"/>
  <c r="H25" i="8"/>
  <c r="Q24" i="8"/>
  <c r="J24" i="8"/>
  <c r="L24" i="8" s="1"/>
  <c r="H24" i="8"/>
  <c r="Q23" i="8"/>
  <c r="J23" i="8"/>
  <c r="H23" i="8"/>
  <c r="Q22" i="8"/>
  <c r="J22" i="8"/>
  <c r="L22" i="8" s="1"/>
  <c r="H22" i="8"/>
  <c r="Q21" i="8"/>
  <c r="J21" i="8"/>
  <c r="H21" i="8"/>
  <c r="Q20" i="8"/>
  <c r="J20" i="8"/>
  <c r="L20" i="8" s="1"/>
  <c r="H20" i="8"/>
  <c r="Q19" i="8"/>
  <c r="J19" i="8"/>
  <c r="H19" i="8"/>
  <c r="Q18" i="8"/>
  <c r="J18" i="8"/>
  <c r="L18" i="8" s="1"/>
  <c r="H18" i="8"/>
  <c r="Q17" i="8"/>
  <c r="J17" i="8"/>
  <c r="H17" i="8"/>
  <c r="Q16" i="8"/>
  <c r="J16" i="8"/>
  <c r="L16" i="8" s="1"/>
  <c r="H16" i="8"/>
  <c r="Q15" i="8"/>
  <c r="J15" i="8"/>
  <c r="H15" i="8"/>
  <c r="Q14" i="8"/>
  <c r="J14" i="8"/>
  <c r="L14" i="8" s="1"/>
  <c r="H14" i="8"/>
  <c r="Q13" i="8"/>
  <c r="J13" i="8"/>
  <c r="H13" i="8"/>
  <c r="Q12" i="8"/>
  <c r="J12" i="8"/>
  <c r="L12" i="8" s="1"/>
  <c r="H12" i="8"/>
  <c r="H11" i="8"/>
  <c r="Q41" i="8" l="1"/>
  <c r="H41" i="8"/>
  <c r="J41" i="8"/>
  <c r="L13" i="8"/>
  <c r="L15" i="8"/>
  <c r="L17" i="8"/>
  <c r="L19" i="8"/>
  <c r="L21" i="8"/>
  <c r="L23" i="8"/>
  <c r="L25" i="8"/>
  <c r="L27" i="8"/>
  <c r="L29" i="8"/>
  <c r="L31" i="8"/>
  <c r="L33" i="8"/>
  <c r="L35" i="8"/>
  <c r="L37" i="8"/>
  <c r="L39" i="8"/>
  <c r="L41" i="8" l="1"/>
</calcChain>
</file>

<file path=xl/sharedStrings.xml><?xml version="1.0" encoding="utf-8"?>
<sst xmlns="http://schemas.openxmlformats.org/spreadsheetml/2006/main" count="1751" uniqueCount="459">
  <si>
    <t>代表者職氏名：</t>
    <rPh sb="0" eb="3">
      <t>ダイヒョウシャ</t>
    </rPh>
    <rPh sb="3" eb="4">
      <t>ショク</t>
    </rPh>
    <rPh sb="4" eb="6">
      <t>シメイ</t>
    </rPh>
    <phoneticPr fontId="8"/>
  </si>
  <si>
    <t>日</t>
    <rPh sb="0" eb="1">
      <t>ニチ</t>
    </rPh>
    <phoneticPr fontId="6"/>
  </si>
  <si>
    <t>年</t>
    <rPh sb="0" eb="1">
      <t>ネン</t>
    </rPh>
    <phoneticPr fontId="6"/>
  </si>
  <si>
    <t>クラブ名：</t>
    <rPh sb="3" eb="4">
      <t>メイ</t>
    </rPh>
    <phoneticPr fontId="8"/>
  </si>
  <si>
    <t>月</t>
    <rPh sb="0" eb="1">
      <t>ガツ</t>
    </rPh>
    <phoneticPr fontId="6"/>
  </si>
  <si>
    <t>～</t>
    <phoneticPr fontId="6"/>
  </si>
  <si>
    <t>円</t>
    <rPh sb="0" eb="1">
      <t>エン</t>
    </rPh>
    <phoneticPr fontId="6"/>
  </si>
  <si>
    <t>補助額</t>
    <rPh sb="0" eb="3">
      <t>ホジョガク</t>
    </rPh>
    <phoneticPr fontId="6"/>
  </si>
  <si>
    <t>単位１</t>
    <rPh sb="0" eb="2">
      <t>タンイ</t>
    </rPh>
    <phoneticPr fontId="6"/>
  </si>
  <si>
    <t>単位２</t>
    <rPh sb="0" eb="2">
      <t>タンイ</t>
    </rPh>
    <phoneticPr fontId="6"/>
  </si>
  <si>
    <t>単位３</t>
    <rPh sb="0" eb="2">
      <t>タンイ</t>
    </rPh>
    <phoneticPr fontId="6"/>
  </si>
  <si>
    <t>単位４</t>
    <rPh sb="0" eb="2">
      <t>タンイ</t>
    </rPh>
    <phoneticPr fontId="6"/>
  </si>
  <si>
    <t>単位５</t>
    <rPh sb="0" eb="2">
      <t>タンイ</t>
    </rPh>
    <phoneticPr fontId="6"/>
  </si>
  <si>
    <t>支援の単位数</t>
    <rPh sb="0" eb="2">
      <t>シエン</t>
    </rPh>
    <rPh sb="3" eb="6">
      <t>タンイスウ</t>
    </rPh>
    <phoneticPr fontId="6"/>
  </si>
  <si>
    <t>□</t>
    <phoneticPr fontId="6"/>
  </si>
  <si>
    <t>クラブ名：</t>
    <rPh sb="3" eb="4">
      <t>メイ</t>
    </rPh>
    <phoneticPr fontId="6"/>
  </si>
  <si>
    <t>５月</t>
  </si>
  <si>
    <t>６月</t>
  </si>
  <si>
    <t>７月</t>
  </si>
  <si>
    <t>８月</t>
  </si>
  <si>
    <t>９月</t>
  </si>
  <si>
    <t>１月</t>
  </si>
  <si>
    <t>２月</t>
  </si>
  <si>
    <t>３月</t>
  </si>
  <si>
    <t>常勤職員</t>
    <rPh sb="0" eb="4">
      <t>ジョウキンショクイン</t>
    </rPh>
    <phoneticPr fontId="6"/>
  </si>
  <si>
    <t>11月</t>
  </si>
  <si>
    <t>12月</t>
  </si>
  <si>
    <t>クラブ全体の
対象児童数</t>
    <rPh sb="3" eb="5">
      <t>ゼンタイ</t>
    </rPh>
    <rPh sb="7" eb="12">
      <t>タイショウジドウスウ</t>
    </rPh>
    <phoneticPr fontId="6"/>
  </si>
  <si>
    <t>開所日数
(250日超過分)</t>
    <rPh sb="0" eb="2">
      <t>カイショ</t>
    </rPh>
    <rPh sb="2" eb="4">
      <t>ニッスウ</t>
    </rPh>
    <rPh sb="9" eb="10">
      <t>ニチ</t>
    </rPh>
    <rPh sb="10" eb="12">
      <t>チョウカ</t>
    </rPh>
    <rPh sb="12" eb="13">
      <t>ブン</t>
    </rPh>
    <phoneticPr fontId="6"/>
  </si>
  <si>
    <t>人</t>
    <rPh sb="0" eb="1">
      <t>ニン</t>
    </rPh>
    <phoneticPr fontId="6"/>
  </si>
  <si>
    <t>単位</t>
    <rPh sb="0" eb="2">
      <t>タンイ</t>
    </rPh>
    <phoneticPr fontId="6"/>
  </si>
  <si>
    <t>□</t>
  </si>
  <si>
    <t>賃金改善加算補助　実施計画書</t>
    <rPh sb="0" eb="2">
      <t>チンギン</t>
    </rPh>
    <rPh sb="2" eb="4">
      <t>カイゼン</t>
    </rPh>
    <rPh sb="4" eb="8">
      <t>カサンホジョ</t>
    </rPh>
    <rPh sb="9" eb="11">
      <t>ジッシ</t>
    </rPh>
    <rPh sb="11" eb="14">
      <t>ケイカクショ</t>
    </rPh>
    <phoneticPr fontId="7"/>
  </si>
  <si>
    <t>クラブ名：</t>
    <rPh sb="3" eb="4">
      <t>メイ</t>
    </rPh>
    <phoneticPr fontId="7"/>
  </si>
  <si>
    <t>１．補助額</t>
    <rPh sb="2" eb="4">
      <t>ホジョ</t>
    </rPh>
    <rPh sb="4" eb="5">
      <t>ガク</t>
    </rPh>
    <phoneticPr fontId="7"/>
  </si>
  <si>
    <t>①　事業実施期間</t>
    <rPh sb="2" eb="4">
      <t>ジギョウ</t>
    </rPh>
    <rPh sb="4" eb="6">
      <t>ジッシ</t>
    </rPh>
    <rPh sb="6" eb="8">
      <t>キカン</t>
    </rPh>
    <phoneticPr fontId="7"/>
  </si>
  <si>
    <t>令和</t>
    <rPh sb="0" eb="2">
      <t>レイワ</t>
    </rPh>
    <phoneticPr fontId="7"/>
  </si>
  <si>
    <t>年</t>
    <rPh sb="0" eb="1">
      <t>ネン</t>
    </rPh>
    <phoneticPr fontId="7"/>
  </si>
  <si>
    <t>月</t>
    <rPh sb="0" eb="1">
      <t>ガツ</t>
    </rPh>
    <phoneticPr fontId="7"/>
  </si>
  <si>
    <t>～</t>
    <phoneticPr fontId="7"/>
  </si>
  <si>
    <t>円</t>
    <rPh sb="0" eb="1">
      <t>エン</t>
    </rPh>
    <phoneticPr fontId="7"/>
  </si>
  <si>
    <t>２．賃金改善見込額</t>
    <rPh sb="2" eb="4">
      <t>チンギン</t>
    </rPh>
    <rPh sb="4" eb="6">
      <t>カイゼン</t>
    </rPh>
    <rPh sb="6" eb="8">
      <t>ミコ</t>
    </rPh>
    <rPh sb="8" eb="9">
      <t>ガク</t>
    </rPh>
    <phoneticPr fontId="7"/>
  </si>
  <si>
    <t>３．要件の確認</t>
    <rPh sb="2" eb="4">
      <t>ヨウケン</t>
    </rPh>
    <rPh sb="5" eb="7">
      <t>カクニン</t>
    </rPh>
    <phoneticPr fontId="7"/>
  </si>
  <si>
    <t>※合致しない要件がある場合は、補助対象外です。</t>
    <rPh sb="1" eb="3">
      <t>ガッチ</t>
    </rPh>
    <rPh sb="6" eb="8">
      <t>ヨウケン</t>
    </rPh>
    <rPh sb="11" eb="13">
      <t>バアイ</t>
    </rPh>
    <rPh sb="15" eb="20">
      <t>ホジョタイショウガイ</t>
    </rPh>
    <phoneticPr fontId="7"/>
  </si>
  <si>
    <t>本加算補助による賃金改善に係る計画の具体的内容を職員に周知していること</t>
    <rPh sb="1" eb="5">
      <t>カサンホジョ</t>
    </rPh>
    <phoneticPr fontId="7"/>
  </si>
  <si>
    <t>本加算補助の実施により講じた賃金改善の水準を維持すること</t>
    <rPh sb="1" eb="5">
      <t>カサンホジョ</t>
    </rPh>
    <phoneticPr fontId="7"/>
  </si>
  <si>
    <t>上記の内容について、全ての職員に対し周知をした上で、提出していることを証明いたします。</t>
    <rPh sb="0" eb="2">
      <t>ジョウキ</t>
    </rPh>
    <rPh sb="3" eb="5">
      <t>ナイヨウ</t>
    </rPh>
    <rPh sb="10" eb="11">
      <t>スベ</t>
    </rPh>
    <rPh sb="13" eb="15">
      <t>ショクイン</t>
    </rPh>
    <rPh sb="16" eb="17">
      <t>タイ</t>
    </rPh>
    <rPh sb="18" eb="20">
      <t>シュウチ</t>
    </rPh>
    <rPh sb="23" eb="24">
      <t>ウエ</t>
    </rPh>
    <rPh sb="26" eb="28">
      <t>テイシュツ</t>
    </rPh>
    <rPh sb="35" eb="37">
      <t>ショウメイ</t>
    </rPh>
    <phoneticPr fontId="7"/>
  </si>
  <si>
    <t>月</t>
    <rPh sb="0" eb="1">
      <t>ツキ</t>
    </rPh>
    <phoneticPr fontId="7"/>
  </si>
  <si>
    <t>日</t>
    <rPh sb="0" eb="1">
      <t>ニチ</t>
    </rPh>
    <phoneticPr fontId="7"/>
  </si>
  <si>
    <t>運営主体名：</t>
    <rPh sb="0" eb="5">
      <t>ウンエイシュタイメイ</t>
    </rPh>
    <phoneticPr fontId="7"/>
  </si>
  <si>
    <t>法人名：</t>
    <rPh sb="0" eb="3">
      <t>ホウジンメイ</t>
    </rPh>
    <phoneticPr fontId="7"/>
  </si>
  <si>
    <t>代表者職氏名：</t>
    <rPh sb="0" eb="4">
      <t>ダイヒョウシャショク</t>
    </rPh>
    <rPh sb="4" eb="6">
      <t>シメイ</t>
    </rPh>
    <phoneticPr fontId="7"/>
  </si>
  <si>
    <t>賃金改善加算補助　賃金改善見込額等内訳書</t>
    <rPh sb="0" eb="4">
      <t>チンギンカイゼン</t>
    </rPh>
    <rPh sb="4" eb="8">
      <t>カサンホジョ</t>
    </rPh>
    <rPh sb="9" eb="11">
      <t>チンギン</t>
    </rPh>
    <rPh sb="11" eb="13">
      <t>カイゼン</t>
    </rPh>
    <rPh sb="13" eb="15">
      <t>ミコ</t>
    </rPh>
    <rPh sb="15" eb="16">
      <t>ガク</t>
    </rPh>
    <rPh sb="16" eb="17">
      <t>トウ</t>
    </rPh>
    <rPh sb="17" eb="19">
      <t>ウチワケ</t>
    </rPh>
    <rPh sb="19" eb="20">
      <t>ショ</t>
    </rPh>
    <phoneticPr fontId="7"/>
  </si>
  <si>
    <t>就業規則等で定めた常勤職員の１か月あたりの勤務時間数</t>
    <rPh sb="0" eb="5">
      <t>シュウギョウキソクトウ</t>
    </rPh>
    <rPh sb="6" eb="7">
      <t>サダ</t>
    </rPh>
    <rPh sb="9" eb="13">
      <t>ジョウキンショクイン</t>
    </rPh>
    <rPh sb="16" eb="17">
      <t>ゲツ</t>
    </rPh>
    <rPh sb="21" eb="26">
      <t>キンムジカンスウ</t>
    </rPh>
    <phoneticPr fontId="7"/>
  </si>
  <si>
    <t>時間</t>
    <rPh sb="0" eb="2">
      <t>ジカン</t>
    </rPh>
    <phoneticPr fontId="7"/>
  </si>
  <si>
    <t>NO.</t>
    <phoneticPr fontId="7"/>
  </si>
  <si>
    <t>職員名</t>
    <rPh sb="0" eb="2">
      <t>ショクイン</t>
    </rPh>
    <rPh sb="2" eb="3">
      <t>メイ</t>
    </rPh>
    <phoneticPr fontId="7"/>
  </si>
  <si>
    <t>職種</t>
    <rPh sb="0" eb="2">
      <t>ショクシュ</t>
    </rPh>
    <phoneticPr fontId="7"/>
  </si>
  <si>
    <t>常勤・
非常勤の別</t>
    <rPh sb="0" eb="2">
      <t>ジョウキン</t>
    </rPh>
    <rPh sb="4" eb="7">
      <t>ヒジョウキン</t>
    </rPh>
    <rPh sb="8" eb="9">
      <t>ベツ</t>
    </rPh>
    <phoneticPr fontId="7"/>
  </si>
  <si>
    <t>補助単価
(月額)</t>
    <rPh sb="0" eb="2">
      <t>ホジョ</t>
    </rPh>
    <rPh sb="2" eb="4">
      <t>タンカ</t>
    </rPh>
    <rPh sb="6" eb="8">
      <t>ゲツガク</t>
    </rPh>
    <phoneticPr fontId="7"/>
  </si>
  <si>
    <t>常勤
職員数</t>
    <rPh sb="0" eb="2">
      <t>ジョウキン</t>
    </rPh>
    <rPh sb="3" eb="5">
      <t>ショクイン</t>
    </rPh>
    <rPh sb="5" eb="6">
      <t>スウ</t>
    </rPh>
    <phoneticPr fontId="7"/>
  </si>
  <si>
    <t>非常勤職員数(常勤換算)</t>
    <rPh sb="0" eb="3">
      <t>ヒジョウキン</t>
    </rPh>
    <rPh sb="3" eb="5">
      <t>ショクイン</t>
    </rPh>
    <rPh sb="5" eb="6">
      <t>カズ</t>
    </rPh>
    <rPh sb="7" eb="9">
      <t>ジョウキン</t>
    </rPh>
    <rPh sb="9" eb="11">
      <t>カンサン</t>
    </rPh>
    <phoneticPr fontId="7"/>
  </si>
  <si>
    <t>備考</t>
    <rPh sb="0" eb="2">
      <t>ビコウ</t>
    </rPh>
    <phoneticPr fontId="7"/>
  </si>
  <si>
    <t>１か月
あたりの
勤務時間数</t>
    <rPh sb="2" eb="3">
      <t>ゲツ</t>
    </rPh>
    <rPh sb="9" eb="11">
      <t>キンム</t>
    </rPh>
    <rPh sb="11" eb="14">
      <t>ジカンスウ</t>
    </rPh>
    <phoneticPr fontId="7"/>
  </si>
  <si>
    <t>常勤
換算値</t>
    <rPh sb="0" eb="2">
      <t>ジョウキン</t>
    </rPh>
    <rPh sb="3" eb="5">
      <t>カンザン</t>
    </rPh>
    <rPh sb="5" eb="6">
      <t>チ</t>
    </rPh>
    <phoneticPr fontId="7"/>
  </si>
  <si>
    <t>賃金改善
実施月数</t>
    <phoneticPr fontId="7"/>
  </si>
  <si>
    <t>補助基準額</t>
    <phoneticPr fontId="7"/>
  </si>
  <si>
    <t>賃金改善に伴う法定福利費等の事業主負担分の増分</t>
    <phoneticPr fontId="7"/>
  </si>
  <si>
    <t>１か月あたりの平均賃金改善見込額</t>
    <phoneticPr fontId="7"/>
  </si>
  <si>
    <t>合計</t>
    <rPh sb="0" eb="2">
      <t>ゴウケイ</t>
    </rPh>
    <phoneticPr fontId="7"/>
  </si>
  <si>
    <t>年</t>
    <rPh sb="0" eb="1">
      <t>ネン</t>
    </rPh>
    <phoneticPr fontId="8"/>
  </si>
  <si>
    <t>月</t>
    <rPh sb="0" eb="1">
      <t>ツキ</t>
    </rPh>
    <phoneticPr fontId="8"/>
  </si>
  <si>
    <t>日</t>
    <rPh sb="0" eb="1">
      <t>ヒ</t>
    </rPh>
    <phoneticPr fontId="8"/>
  </si>
  <si>
    <t>（報告先）</t>
    <rPh sb="1" eb="3">
      <t>ホウコク</t>
    </rPh>
    <rPh sb="3" eb="4">
      <t>サキ</t>
    </rPh>
    <phoneticPr fontId="8"/>
  </si>
  <si>
    <t>横浜市</t>
    <rPh sb="0" eb="3">
      <t>ヨコハマシ</t>
    </rPh>
    <phoneticPr fontId="8"/>
  </si>
  <si>
    <t>区長</t>
    <rPh sb="0" eb="2">
      <t>クチョウ</t>
    </rPh>
    <phoneticPr fontId="8"/>
  </si>
  <si>
    <t>（報告者）</t>
    <rPh sb="1" eb="3">
      <t>ホウコク</t>
    </rPh>
    <rPh sb="3" eb="4">
      <t>シャ</t>
    </rPh>
    <phoneticPr fontId="8"/>
  </si>
  <si>
    <t>１ 基本補助</t>
    <rPh sb="2" eb="4">
      <t>キホン</t>
    </rPh>
    <rPh sb="4" eb="6">
      <t>ホジョ</t>
    </rPh>
    <phoneticPr fontId="8"/>
  </si>
  <si>
    <t>（1）基礎部分</t>
    <rPh sb="3" eb="5">
      <t>キソ</t>
    </rPh>
    <rPh sb="5" eb="7">
      <t>ブブン</t>
    </rPh>
    <phoneticPr fontId="8"/>
  </si>
  <si>
    <t>４月</t>
    <rPh sb="1" eb="2">
      <t>ツキ</t>
    </rPh>
    <phoneticPr fontId="8"/>
  </si>
  <si>
    <t>10月</t>
    <phoneticPr fontId="8"/>
  </si>
  <si>
    <t>平均</t>
    <rPh sb="0" eb="2">
      <t>ヘイキン</t>
    </rPh>
    <phoneticPr fontId="8"/>
  </si>
  <si>
    <t>単位１</t>
    <rPh sb="0" eb="2">
      <t>タンイ</t>
    </rPh>
    <phoneticPr fontId="8"/>
  </si>
  <si>
    <t>単位２</t>
    <rPh sb="0" eb="2">
      <t>タンイ</t>
    </rPh>
    <phoneticPr fontId="8"/>
  </si>
  <si>
    <t>単位３</t>
    <rPh sb="0" eb="2">
      <t>タンイ</t>
    </rPh>
    <phoneticPr fontId="8"/>
  </si>
  <si>
    <t>単位５</t>
    <rPh sb="0" eb="2">
      <t>タンイ</t>
    </rPh>
    <phoneticPr fontId="8"/>
  </si>
  <si>
    <t>合計</t>
    <rPh sb="0" eb="2">
      <t>ゴウケイ</t>
    </rPh>
    <phoneticPr fontId="8"/>
  </si>
  <si>
    <t xml:space="preserve"> </t>
    <phoneticPr fontId="8"/>
  </si>
  <si>
    <t>円</t>
    <rPh sb="0" eb="1">
      <t>エン</t>
    </rPh>
    <phoneticPr fontId="8"/>
  </si>
  <si>
    <t>２ 開所日数加算補助</t>
    <rPh sb="2" eb="4">
      <t>カイショ</t>
    </rPh>
    <rPh sb="4" eb="6">
      <t>ニッスウ</t>
    </rPh>
    <rPh sb="6" eb="8">
      <t>カサン</t>
    </rPh>
    <rPh sb="8" eb="10">
      <t>ホジョ</t>
    </rPh>
    <phoneticPr fontId="8"/>
  </si>
  <si>
    <t>日数</t>
    <rPh sb="0" eb="2">
      <t>ニッスウ</t>
    </rPh>
    <phoneticPr fontId="8"/>
  </si>
  <si>
    <t>支援の単位</t>
    <rPh sb="0" eb="2">
      <t>シエン</t>
    </rPh>
    <rPh sb="3" eb="5">
      <t>タンイ</t>
    </rPh>
    <phoneticPr fontId="8"/>
  </si>
  <si>
    <t>対象月</t>
    <rPh sb="0" eb="2">
      <t>タイショウ</t>
    </rPh>
    <rPh sb="2" eb="3">
      <t>ツキ</t>
    </rPh>
    <phoneticPr fontId="8"/>
  </si>
  <si>
    <t>障害児数</t>
    <rPh sb="0" eb="2">
      <t>ショウガイ</t>
    </rPh>
    <rPh sb="2" eb="3">
      <t>ジ</t>
    </rPh>
    <rPh sb="3" eb="4">
      <t>スウ</t>
    </rPh>
    <phoneticPr fontId="8"/>
  </si>
  <si>
    <t>強化①</t>
    <rPh sb="0" eb="2">
      <t>キョウカ</t>
    </rPh>
    <phoneticPr fontId="8"/>
  </si>
  <si>
    <t>強化②</t>
    <rPh sb="0" eb="2">
      <t>キョウカ</t>
    </rPh>
    <phoneticPr fontId="8"/>
  </si>
  <si>
    <t>強化③</t>
    <rPh sb="0" eb="2">
      <t>キョウカ</t>
    </rPh>
    <phoneticPr fontId="8"/>
  </si>
  <si>
    <t>単位４</t>
    <rPh sb="0" eb="2">
      <t>タンイ</t>
    </rPh>
    <phoneticPr fontId="8"/>
  </si>
  <si>
    <t>６月</t>
    <rPh sb="1" eb="2">
      <t>ガツ</t>
    </rPh>
    <phoneticPr fontId="8"/>
  </si>
  <si>
    <t>□</t>
    <phoneticPr fontId="8"/>
  </si>
  <si>
    <t>所在地：</t>
    <rPh sb="0" eb="3">
      <t>ショザイチ</t>
    </rPh>
    <phoneticPr fontId="8"/>
  </si>
  <si>
    <t>運営主体名：</t>
    <rPh sb="0" eb="4">
      <t>ウンエイシュタイ</t>
    </rPh>
    <rPh sb="4" eb="5">
      <t>メイ</t>
    </rPh>
    <phoneticPr fontId="8"/>
  </si>
  <si>
    <t>横浜市放課後児童クラブ事業費補助金執行状況報告書（</t>
    <rPh sb="0" eb="3">
      <t>ヨコハマシ</t>
    </rPh>
    <rPh sb="3" eb="6">
      <t>ホウカゴ</t>
    </rPh>
    <rPh sb="6" eb="8">
      <t>ジドウ</t>
    </rPh>
    <rPh sb="11" eb="13">
      <t>ジギョウ</t>
    </rPh>
    <rPh sb="13" eb="14">
      <t>ヒ</t>
    </rPh>
    <rPh sb="14" eb="17">
      <t>ホジョキン</t>
    </rPh>
    <rPh sb="17" eb="19">
      <t>シッコウ</t>
    </rPh>
    <rPh sb="19" eb="21">
      <t>ジョウキョウ</t>
    </rPh>
    <rPh sb="21" eb="24">
      <t>ホウコクショ</t>
    </rPh>
    <rPh sb="23" eb="24">
      <t>ショ</t>
    </rPh>
    <phoneticPr fontId="8"/>
  </si>
  <si>
    <t>月提出分）</t>
    <rPh sb="0" eb="1">
      <t>ゲツ</t>
    </rPh>
    <rPh sb="1" eb="4">
      <t>テイシュツブン</t>
    </rPh>
    <phoneticPr fontId="6"/>
  </si>
  <si>
    <t>年度放課後児童クラブ事業費補助金について、以下のとおり執行状況を報告します。</t>
    <rPh sb="5" eb="7">
      <t>ジドウ</t>
    </rPh>
    <phoneticPr fontId="8"/>
  </si>
  <si>
    <t>※１月から３月は12月実績等を適用</t>
    <rPh sb="13" eb="14">
      <t>トウ</t>
    </rPh>
    <rPh sb="15" eb="17">
      <t>テキヨウ</t>
    </rPh>
    <phoneticPr fontId="8"/>
  </si>
  <si>
    <t>（2）規模調整部分</t>
    <rPh sb="3" eb="7">
      <t>キボチョウセイ</t>
    </rPh>
    <rPh sb="7" eb="9">
      <t>ブブン</t>
    </rPh>
    <phoneticPr fontId="8"/>
  </si>
  <si>
    <t>（3）基本補助の減算</t>
    <rPh sb="3" eb="7">
      <t>キホンホジョ</t>
    </rPh>
    <rPh sb="8" eb="10">
      <t>ゲンサン</t>
    </rPh>
    <phoneticPr fontId="8"/>
  </si>
  <si>
    <t>①施設賃借料に伴う減算</t>
    <rPh sb="1" eb="6">
      <t>シセツチンシャクリョウ</t>
    </rPh>
    <rPh sb="7" eb="8">
      <t>トモナ</t>
    </rPh>
    <rPh sb="9" eb="11">
      <t>ゲンサン</t>
    </rPh>
    <phoneticPr fontId="8"/>
  </si>
  <si>
    <t>施設賃借料
(年額・予定)</t>
    <rPh sb="0" eb="5">
      <t>シセツチンシャクリョウ</t>
    </rPh>
    <rPh sb="7" eb="9">
      <t>ネンガク</t>
    </rPh>
    <rPh sb="10" eb="12">
      <t>ヨテイ</t>
    </rPh>
    <phoneticPr fontId="6"/>
  </si>
  <si>
    <t>減算額</t>
    <rPh sb="0" eb="2">
      <t>ゲンサン</t>
    </rPh>
    <rPh sb="2" eb="3">
      <t>ガク</t>
    </rPh>
    <phoneticPr fontId="6"/>
  </si>
  <si>
    <t>②クラブ全体の対象児童数が10人未満の場合の減算</t>
    <rPh sb="4" eb="6">
      <t>ゼンタイ</t>
    </rPh>
    <rPh sb="7" eb="9">
      <t>タイショウ</t>
    </rPh>
    <rPh sb="9" eb="12">
      <t>ジドウスウ</t>
    </rPh>
    <rPh sb="15" eb="16">
      <t>ニン</t>
    </rPh>
    <rPh sb="16" eb="18">
      <t>ミマン</t>
    </rPh>
    <rPh sb="19" eb="21">
      <t>バアイ</t>
    </rPh>
    <rPh sb="22" eb="24">
      <t>ゲンサン</t>
    </rPh>
    <phoneticPr fontId="8"/>
  </si>
  <si>
    <t>補助額
((1)+(2)-(3))</t>
    <rPh sb="0" eb="3">
      <t>ホジョガク</t>
    </rPh>
    <phoneticPr fontId="6"/>
  </si>
  <si>
    <t>※「１　基本補助」の「(1) 基礎部分」の「②開所日数」の「合計」欄の日数から250日を差し引いた日数</t>
    <rPh sb="4" eb="8">
      <t>キホンホジョ</t>
    </rPh>
    <rPh sb="15" eb="19">
      <t>キソブブン</t>
    </rPh>
    <rPh sb="23" eb="27">
      <t>カイショニッスウ</t>
    </rPh>
    <rPh sb="30" eb="32">
      <t>ゴウケイ</t>
    </rPh>
    <rPh sb="33" eb="34">
      <t>ラン</t>
    </rPh>
    <rPh sb="35" eb="37">
      <t>ニッスウ</t>
    </rPh>
    <rPh sb="42" eb="43">
      <t>ニチ</t>
    </rPh>
    <rPh sb="44" eb="45">
      <t>サ</t>
    </rPh>
    <rPh sb="46" eb="47">
      <t>ヒ</t>
    </rPh>
    <rPh sb="49" eb="51">
      <t>ニッスウ</t>
    </rPh>
    <phoneticPr fontId="6"/>
  </si>
  <si>
    <t>３ 長時間開所加算補助【平日分】</t>
    <rPh sb="2" eb="5">
      <t>チョウジカン</t>
    </rPh>
    <rPh sb="5" eb="7">
      <t>カイショ</t>
    </rPh>
    <rPh sb="7" eb="9">
      <t>カサン</t>
    </rPh>
    <rPh sb="9" eb="11">
      <t>ホジョ</t>
    </rPh>
    <rPh sb="12" eb="14">
      <t>ヘイジツ</t>
    </rPh>
    <rPh sb="14" eb="15">
      <t>ブン</t>
    </rPh>
    <phoneticPr fontId="8"/>
  </si>
  <si>
    <t>月平均
時間数</t>
    <rPh sb="0" eb="3">
      <t>ツキヘイキン</t>
    </rPh>
    <rPh sb="4" eb="7">
      <t>ジカンスウ</t>
    </rPh>
    <phoneticPr fontId="6"/>
  </si>
  <si>
    <t>h</t>
    <phoneticPr fontId="6"/>
  </si>
  <si>
    <t>（単位：時間）</t>
    <rPh sb="1" eb="3">
      <t>タンイ</t>
    </rPh>
    <rPh sb="4" eb="6">
      <t>ジカン</t>
    </rPh>
    <phoneticPr fontId="6"/>
  </si>
  <si>
    <t>４ 長時間開所加算補助【学校休業日等分】</t>
    <rPh sb="2" eb="5">
      <t>チョウジカン</t>
    </rPh>
    <rPh sb="5" eb="7">
      <t>カイショ</t>
    </rPh>
    <rPh sb="7" eb="9">
      <t>カサン</t>
    </rPh>
    <rPh sb="9" eb="11">
      <t>ホジョ</t>
    </rPh>
    <rPh sb="12" eb="17">
      <t>ガッコウキュウギョウビ</t>
    </rPh>
    <rPh sb="17" eb="18">
      <t>トウ</t>
    </rPh>
    <rPh sb="18" eb="19">
      <t>ブン</t>
    </rPh>
    <phoneticPr fontId="8"/>
  </si>
  <si>
    <t>※１月から３月は12月実績等を適用</t>
    <rPh sb="2" eb="3">
      <t>ガツ</t>
    </rPh>
    <rPh sb="6" eb="7">
      <t>ガツ</t>
    </rPh>
    <rPh sb="10" eb="11">
      <t>ガツ</t>
    </rPh>
    <rPh sb="11" eb="13">
      <t>ジッセキ</t>
    </rPh>
    <rPh sb="13" eb="14">
      <t>トウ</t>
    </rPh>
    <rPh sb="15" eb="17">
      <t>テキヨウ</t>
    </rPh>
    <phoneticPr fontId="6"/>
  </si>
  <si>
    <t>クラブ全体の
対象児童数(再掲)</t>
    <rPh sb="3" eb="5">
      <t>ゼンタイ</t>
    </rPh>
    <rPh sb="7" eb="12">
      <t>タイショウジドウスウ</t>
    </rPh>
    <rPh sb="13" eb="15">
      <t>サイケイ</t>
    </rPh>
    <phoneticPr fontId="6"/>
  </si>
  <si>
    <t>前年度のクラブ
全体の対象児童数</t>
    <rPh sb="0" eb="3">
      <t>ゼンネンド</t>
    </rPh>
    <rPh sb="8" eb="10">
      <t>ゼンタイ</t>
    </rPh>
    <rPh sb="11" eb="16">
      <t>タイショウジドウスウ</t>
    </rPh>
    <phoneticPr fontId="6"/>
  </si>
  <si>
    <t>クラブ全体の
対象児童数(再掲)</t>
    <rPh sb="3" eb="5">
      <t>ゼンタイ</t>
    </rPh>
    <rPh sb="7" eb="9">
      <t>タイショウ</t>
    </rPh>
    <rPh sb="9" eb="11">
      <t>ジドウ</t>
    </rPh>
    <rPh sb="11" eb="12">
      <t>スウ</t>
    </rPh>
    <rPh sb="13" eb="15">
      <t>サイケイ</t>
    </rPh>
    <phoneticPr fontId="6"/>
  </si>
  <si>
    <t>６ 障害児受入推進加算補助</t>
    <rPh sb="2" eb="5">
      <t>ショウガイジ</t>
    </rPh>
    <rPh sb="5" eb="7">
      <t>ウケイレ</t>
    </rPh>
    <rPh sb="7" eb="9">
      <t>スイシン</t>
    </rPh>
    <rPh sb="9" eb="11">
      <t>カサン</t>
    </rPh>
    <rPh sb="11" eb="13">
      <t>ホジョ</t>
    </rPh>
    <phoneticPr fontId="8"/>
  </si>
  <si>
    <t>支援の単位</t>
    <rPh sb="0" eb="2">
      <t>シエン</t>
    </rPh>
    <rPh sb="3" eb="5">
      <t>タンイ</t>
    </rPh>
    <phoneticPr fontId="6"/>
  </si>
  <si>
    <t>※１月から３月は12月実績を適用</t>
    <rPh sb="2" eb="3">
      <t>ガツ</t>
    </rPh>
    <rPh sb="6" eb="7">
      <t>ガツ</t>
    </rPh>
    <rPh sb="10" eb="11">
      <t>ガツ</t>
    </rPh>
    <rPh sb="11" eb="13">
      <t>ジッセキ</t>
    </rPh>
    <rPh sb="14" eb="16">
      <t>テキヨウ</t>
    </rPh>
    <phoneticPr fontId="8"/>
  </si>
  <si>
    <t>強化①</t>
    <rPh sb="0" eb="2">
      <t>キョウカ</t>
    </rPh>
    <phoneticPr fontId="6"/>
  </si>
  <si>
    <t>強化②</t>
    <rPh sb="0" eb="2">
      <t>キョウカ</t>
    </rPh>
    <phoneticPr fontId="6"/>
  </si>
  <si>
    <t>強化③</t>
    <rPh sb="0" eb="2">
      <t>キョウカ</t>
    </rPh>
    <phoneticPr fontId="6"/>
  </si>
  <si>
    <t>※日数欄には、条例第10条第２項で定める「職員の最低配置基準」より１名以上職員を加配した日数を記載</t>
    <rPh sb="1" eb="3">
      <t>ニッスウ</t>
    </rPh>
    <rPh sb="3" eb="4">
      <t>ラン</t>
    </rPh>
    <rPh sb="7" eb="9">
      <t>ジョウレイ</t>
    </rPh>
    <rPh sb="9" eb="10">
      <t>ダイ</t>
    </rPh>
    <rPh sb="12" eb="13">
      <t>ジョウ</t>
    </rPh>
    <rPh sb="13" eb="14">
      <t>ダイ</t>
    </rPh>
    <rPh sb="15" eb="16">
      <t>コウ</t>
    </rPh>
    <rPh sb="17" eb="18">
      <t>サダ</t>
    </rPh>
    <rPh sb="21" eb="23">
      <t>ショクイン</t>
    </rPh>
    <rPh sb="24" eb="30">
      <t>サイテイハイチキジュン</t>
    </rPh>
    <rPh sb="34" eb="35">
      <t>メイ</t>
    </rPh>
    <rPh sb="35" eb="37">
      <t>イジョウ</t>
    </rPh>
    <rPh sb="37" eb="39">
      <t>ショクイン</t>
    </rPh>
    <rPh sb="40" eb="42">
      <t>カハイ</t>
    </rPh>
    <rPh sb="44" eb="46">
      <t>ニッスウ</t>
    </rPh>
    <rPh sb="47" eb="49">
      <t>キサイ</t>
    </rPh>
    <phoneticPr fontId="8"/>
  </si>
  <si>
    <t>減免対象
児童数</t>
    <rPh sb="0" eb="2">
      <t>ゲンメン</t>
    </rPh>
    <rPh sb="2" eb="4">
      <t>タイショウ</t>
    </rPh>
    <rPh sb="5" eb="7">
      <t>ジドウ</t>
    </rPh>
    <rPh sb="7" eb="8">
      <t>スウ</t>
    </rPh>
    <phoneticPr fontId="6"/>
  </si>
  <si>
    <t>７ 障害児受入強化推進加算補助</t>
    <rPh sb="2" eb="5">
      <t>ショウガイジ</t>
    </rPh>
    <rPh sb="5" eb="7">
      <t>ウケイレ</t>
    </rPh>
    <rPh sb="7" eb="9">
      <t>キョウカ</t>
    </rPh>
    <rPh sb="9" eb="11">
      <t>スイシン</t>
    </rPh>
    <rPh sb="11" eb="13">
      <t>カサン</t>
    </rPh>
    <rPh sb="13" eb="15">
      <t>ホジョ</t>
    </rPh>
    <phoneticPr fontId="8"/>
  </si>
  <si>
    <t>加算決定額
(月額)</t>
    <rPh sb="0" eb="5">
      <t>カサンケッテイガク</t>
    </rPh>
    <rPh sb="7" eb="9">
      <t>ゲツガク</t>
    </rPh>
    <phoneticPr fontId="6"/>
  </si>
  <si>
    <t>クラブの開所日数</t>
    <rPh sb="4" eb="8">
      <t>カイショニッスウ</t>
    </rPh>
    <phoneticPr fontId="6"/>
  </si>
  <si>
    <t>合計額(Ａ)</t>
    <rPh sb="0" eb="2">
      <t>ゴウケイ</t>
    </rPh>
    <rPh sb="2" eb="3">
      <t>ガク</t>
    </rPh>
    <phoneticPr fontId="8"/>
  </si>
  <si>
    <t>交付決定済額(Ｂ)</t>
    <rPh sb="0" eb="2">
      <t>コウフ</t>
    </rPh>
    <rPh sb="2" eb="4">
      <t>ケッテイ</t>
    </rPh>
    <rPh sb="4" eb="5">
      <t>ズ</t>
    </rPh>
    <rPh sb="5" eb="6">
      <t>ガク</t>
    </rPh>
    <phoneticPr fontId="8"/>
  </si>
  <si>
    <t>差額(Ａ－Ｂ)</t>
    <rPh sb="0" eb="2">
      <t>サガク</t>
    </rPh>
    <phoneticPr fontId="8"/>
  </si>
  <si>
    <t>該当する項目に☑又は■を記入してください。</t>
    <phoneticPr fontId="6"/>
  </si>
  <si>
    <t>(3) 退会申出書及び休会申出書の写し</t>
    <rPh sb="4" eb="9">
      <t>タイカイモウシデショ</t>
    </rPh>
    <rPh sb="9" eb="10">
      <t>オヨ</t>
    </rPh>
    <rPh sb="11" eb="13">
      <t>キュウカイ</t>
    </rPh>
    <rPh sb="13" eb="16">
      <t>モウシデショ</t>
    </rPh>
    <phoneticPr fontId="8"/>
  </si>
  <si>
    <t>(4) 賃貸借契約書等の写し</t>
    <rPh sb="4" eb="10">
      <t>チンタイシャクケイヤクショ</t>
    </rPh>
    <rPh sb="10" eb="11">
      <t>トウ</t>
    </rPh>
    <phoneticPr fontId="8"/>
  </si>
  <si>
    <t>No.</t>
    <phoneticPr fontId="6"/>
  </si>
  <si>
    <t>小学校名</t>
    <rPh sb="0" eb="4">
      <t>ショウガッコウメイ</t>
    </rPh>
    <phoneticPr fontId="6"/>
  </si>
  <si>
    <t>学年</t>
    <rPh sb="0" eb="2">
      <t>ガクネン</t>
    </rPh>
    <phoneticPr fontId="6"/>
  </si>
  <si>
    <t>児童氏名</t>
    <rPh sb="0" eb="4">
      <t>ジドウシメイ</t>
    </rPh>
    <phoneticPr fontId="6"/>
  </si>
  <si>
    <t>利用日数</t>
    <rPh sb="0" eb="4">
      <t>リヨウニッスウ</t>
    </rPh>
    <phoneticPr fontId="6"/>
  </si>
  <si>
    <t>日/5日</t>
    <rPh sb="0" eb="1">
      <t>ニチ</t>
    </rPh>
    <rPh sb="3" eb="4">
      <t>ニチ</t>
    </rPh>
    <phoneticPr fontId="6"/>
  </si>
  <si>
    <t>対象児童数
合計</t>
    <rPh sb="0" eb="5">
      <t>タイショウジドウスウ</t>
    </rPh>
    <rPh sb="6" eb="8">
      <t>ゴウケイ</t>
    </rPh>
    <phoneticPr fontId="6"/>
  </si>
  <si>
    <t>利用児童名簿（第</t>
    <rPh sb="0" eb="6">
      <t>リヨウジドウメイボ</t>
    </rPh>
    <rPh sb="7" eb="8">
      <t>ダイ</t>
    </rPh>
    <phoneticPr fontId="6"/>
  </si>
  <si>
    <t>支援の単位：</t>
    <rPh sb="0" eb="2">
      <t>シエン</t>
    </rPh>
    <rPh sb="3" eb="5">
      <t>タンイ</t>
    </rPh>
    <phoneticPr fontId="6"/>
  </si>
  <si>
    <t>対象児童数</t>
    <rPh sb="0" eb="2">
      <t>タイショウ</t>
    </rPh>
    <rPh sb="2" eb="4">
      <t>ジドウ</t>
    </rPh>
    <rPh sb="4" eb="5">
      <t>スウ</t>
    </rPh>
    <phoneticPr fontId="6"/>
  </si>
  <si>
    <t>四半期分）</t>
    <rPh sb="0" eb="4">
      <t>シハンキブン</t>
    </rPh>
    <phoneticPr fontId="6"/>
  </si>
  <si>
    <t>№</t>
    <phoneticPr fontId="8"/>
  </si>
  <si>
    <t>学年</t>
    <rPh sb="0" eb="2">
      <t>ガクネン</t>
    </rPh>
    <phoneticPr fontId="8"/>
  </si>
  <si>
    <t>児童氏名</t>
    <rPh sb="0" eb="2">
      <t>ジドウ</t>
    </rPh>
    <rPh sb="2" eb="4">
      <t>シメイ</t>
    </rPh>
    <phoneticPr fontId="8"/>
  </si>
  <si>
    <t>事由</t>
    <rPh sb="0" eb="2">
      <t>ジユウ</t>
    </rPh>
    <phoneticPr fontId="8"/>
  </si>
  <si>
    <t>４月</t>
    <rPh sb="1" eb="2">
      <t>ガツ</t>
    </rPh>
    <phoneticPr fontId="8"/>
  </si>
  <si>
    <t>５月</t>
    <rPh sb="1" eb="2">
      <t>ガツ</t>
    </rPh>
    <phoneticPr fontId="8"/>
  </si>
  <si>
    <t>７月</t>
    <rPh sb="1" eb="2">
      <t>ガツ</t>
    </rPh>
    <phoneticPr fontId="8"/>
  </si>
  <si>
    <t>８月</t>
    <rPh sb="1" eb="2">
      <t>ガツ</t>
    </rPh>
    <phoneticPr fontId="8"/>
  </si>
  <si>
    <t>11月</t>
    <phoneticPr fontId="8"/>
  </si>
  <si>
    <t>12月</t>
    <phoneticPr fontId="8"/>
  </si>
  <si>
    <t>※「事由」欄は以下に基づいて記入すること。</t>
    <rPh sb="2" eb="4">
      <t>ジユウ</t>
    </rPh>
    <rPh sb="5" eb="6">
      <t>ラン</t>
    </rPh>
    <rPh sb="7" eb="9">
      <t>イカ</t>
    </rPh>
    <rPh sb="10" eb="11">
      <t>モト</t>
    </rPh>
    <rPh sb="14" eb="16">
      <t>キニュウ</t>
    </rPh>
    <phoneticPr fontId="8"/>
  </si>
  <si>
    <t>　①　個別支援学級または特別支援学校等在籍児童</t>
    <phoneticPr fontId="8"/>
  </si>
  <si>
    <t>　②　身体障害者手帳、療育手帳（愛の手帳）または精神障害者手帳が提出されている児童</t>
    <phoneticPr fontId="8"/>
  </si>
  <si>
    <t>利用登録（登録のあった月に○を記入すること）</t>
    <rPh sb="0" eb="2">
      <t>リヨウ</t>
    </rPh>
    <rPh sb="2" eb="4">
      <t>トウロク</t>
    </rPh>
    <rPh sb="5" eb="7">
      <t>トウロク</t>
    </rPh>
    <rPh sb="11" eb="12">
      <t>ツキ</t>
    </rPh>
    <rPh sb="15" eb="17">
      <t>キニュウ</t>
    </rPh>
    <phoneticPr fontId="8"/>
  </si>
  <si>
    <t>１．補助対象児童名簿</t>
    <rPh sb="2" eb="4">
      <t>ホジョ</t>
    </rPh>
    <rPh sb="4" eb="6">
      <t>タイショウ</t>
    </rPh>
    <rPh sb="6" eb="8">
      <t>ジドウ</t>
    </rPh>
    <rPh sb="8" eb="10">
      <t>メイボ</t>
    </rPh>
    <phoneticPr fontId="8"/>
  </si>
  <si>
    <t>支援の単位</t>
    <rPh sb="0" eb="2">
      <t>シエン</t>
    </rPh>
    <rPh sb="3" eb="5">
      <t>タンイ</t>
    </rPh>
    <phoneticPr fontId="6"/>
  </si>
  <si>
    <t>月提出分）</t>
    <rPh sb="0" eb="1">
      <t>ガツ</t>
    </rPh>
    <rPh sb="1" eb="4">
      <t>テイシュツブン</t>
    </rPh>
    <phoneticPr fontId="6"/>
  </si>
  <si>
    <t>補助対象児童の登録児童数</t>
  </si>
  <si>
    <t>障害児受入強化推進加算補助の判定</t>
    <rPh sb="0" eb="9">
      <t>ショウガイジウケイレキョウカスイシン</t>
    </rPh>
    <rPh sb="9" eb="13">
      <t>カサンホジョ</t>
    </rPh>
    <rPh sb="14" eb="16">
      <t>ハンテイ</t>
    </rPh>
    <phoneticPr fontId="6"/>
  </si>
  <si>
    <t>支援や配慮を要する児童の申立書</t>
    <rPh sb="0" eb="2">
      <t>シエン</t>
    </rPh>
    <rPh sb="3" eb="5">
      <t>ハイリョ</t>
    </rPh>
    <rPh sb="6" eb="7">
      <t>ヨウ</t>
    </rPh>
    <rPh sb="9" eb="11">
      <t>ジドウ</t>
    </rPh>
    <rPh sb="12" eb="13">
      <t>モウ</t>
    </rPh>
    <rPh sb="13" eb="14">
      <t>タ</t>
    </rPh>
    <rPh sb="14" eb="15">
      <t>ショ</t>
    </rPh>
    <phoneticPr fontId="8"/>
  </si>
  <si>
    <t>【保護者確認欄】</t>
    <rPh sb="1" eb="4">
      <t>ホゴシャ</t>
    </rPh>
    <rPh sb="4" eb="6">
      <t>カクニン</t>
    </rPh>
    <rPh sb="6" eb="7">
      <t>ラン</t>
    </rPh>
    <phoneticPr fontId="8"/>
  </si>
  <si>
    <t>保護者氏名（自署）</t>
    <rPh sb="0" eb="3">
      <t>ホゴシャ</t>
    </rPh>
    <rPh sb="3" eb="5">
      <t>シメイ</t>
    </rPh>
    <rPh sb="6" eb="8">
      <t>ジショ</t>
    </rPh>
    <phoneticPr fontId="28"/>
  </si>
  <si>
    <t>年　　月　　日</t>
    <rPh sb="0" eb="1">
      <t>ネン</t>
    </rPh>
    <rPh sb="3" eb="4">
      <t>ガツ</t>
    </rPh>
    <rPh sb="6" eb="7">
      <t>ニチ</t>
    </rPh>
    <phoneticPr fontId="8"/>
  </si>
  <si>
    <t>児　童　状　況　書</t>
    <rPh sb="0" eb="1">
      <t>ジ</t>
    </rPh>
    <rPh sb="2" eb="3">
      <t>ワラベ</t>
    </rPh>
    <rPh sb="4" eb="5">
      <t>ジョウ</t>
    </rPh>
    <rPh sb="6" eb="7">
      <t>キョウ</t>
    </rPh>
    <rPh sb="8" eb="9">
      <t>ショ</t>
    </rPh>
    <phoneticPr fontId="8"/>
  </si>
  <si>
    <t>クラブ名</t>
    <rPh sb="3" eb="4">
      <t>メイ</t>
    </rPh>
    <phoneticPr fontId="8"/>
  </si>
  <si>
    <t>２　該当する項目について、どのような支援や配慮が必要か記載してください。</t>
    <rPh sb="2" eb="4">
      <t>ガイトウ</t>
    </rPh>
    <rPh sb="6" eb="8">
      <t>コウモク</t>
    </rPh>
    <rPh sb="18" eb="20">
      <t>シエン</t>
    </rPh>
    <rPh sb="21" eb="23">
      <t>ハイリョ</t>
    </rPh>
    <rPh sb="24" eb="26">
      <t>ヒツヨウ</t>
    </rPh>
    <rPh sb="27" eb="29">
      <t>キサイ</t>
    </rPh>
    <phoneticPr fontId="8"/>
  </si>
  <si>
    <t xml:space="preserve">＜具体的な状況の詳細＞
</t>
    <rPh sb="1" eb="4">
      <t>グタイテキ</t>
    </rPh>
    <rPh sb="5" eb="7">
      <t>ジョウキョウ</t>
    </rPh>
    <rPh sb="8" eb="10">
      <t>ショウサイ</t>
    </rPh>
    <phoneticPr fontId="8"/>
  </si>
  <si>
    <t xml:space="preserve">＜支援や配慮の内容＞
</t>
    <rPh sb="1" eb="3">
      <t>シエン</t>
    </rPh>
    <rPh sb="4" eb="6">
      <t>ハイリョ</t>
    </rPh>
    <rPh sb="7" eb="9">
      <t>ナイヨウ</t>
    </rPh>
    <phoneticPr fontId="8"/>
  </si>
  <si>
    <t>３　保護者への説明状況</t>
    <rPh sb="2" eb="5">
      <t>ホゴシャ</t>
    </rPh>
    <rPh sb="7" eb="9">
      <t>セツメイ</t>
    </rPh>
    <rPh sb="9" eb="11">
      <t>ジョウキョウ</t>
    </rPh>
    <phoneticPr fontId="8"/>
  </si>
  <si>
    <t>記　入　者</t>
    <rPh sb="0" eb="1">
      <t>キ</t>
    </rPh>
    <rPh sb="2" eb="3">
      <t>ニュウ</t>
    </rPh>
    <rPh sb="4" eb="5">
      <t>シャ</t>
    </rPh>
    <phoneticPr fontId="8"/>
  </si>
  <si>
    <t>職名</t>
    <rPh sb="0" eb="1">
      <t>ショク</t>
    </rPh>
    <rPh sb="1" eb="2">
      <t>メイ</t>
    </rPh>
    <phoneticPr fontId="8"/>
  </si>
  <si>
    <t>氏名</t>
  </si>
  <si>
    <t>【学校等関係機関確認欄】</t>
    <rPh sb="1" eb="4">
      <t>ガッコウトウ</t>
    </rPh>
    <rPh sb="4" eb="6">
      <t>カンケイ</t>
    </rPh>
    <rPh sb="6" eb="8">
      <t>キカン</t>
    </rPh>
    <rPh sb="8" eb="10">
      <t>カクニン</t>
    </rPh>
    <rPh sb="10" eb="11">
      <t>ラン</t>
    </rPh>
    <phoneticPr fontId="8"/>
  </si>
  <si>
    <t>横浜市</t>
    <rPh sb="0" eb="3">
      <t>ヨコハマシ</t>
    </rPh>
    <phoneticPr fontId="6"/>
  </si>
  <si>
    <t>区長</t>
    <rPh sb="0" eb="2">
      <t>クチョウ</t>
    </rPh>
    <phoneticPr fontId="6"/>
  </si>
  <si>
    <t>運営主体名：</t>
    <rPh sb="0" eb="4">
      <t>ウンエイシュタイ</t>
    </rPh>
    <phoneticPr fontId="8"/>
  </si>
  <si>
    <t xml:space="preserve"> （提出先）</t>
    <rPh sb="2" eb="5">
      <t>テイシュツサキ</t>
    </rPh>
    <phoneticPr fontId="8"/>
  </si>
  <si>
    <t xml:space="preserve"> （提出者）</t>
    <rPh sb="2" eb="5">
      <t>テイシュツシャ</t>
    </rPh>
    <phoneticPr fontId="8"/>
  </si>
  <si>
    <t>学校名</t>
    <rPh sb="0" eb="3">
      <t>ガッコウメイ</t>
    </rPh>
    <phoneticPr fontId="8"/>
  </si>
  <si>
    <t>入所年月日</t>
    <rPh sb="0" eb="2">
      <t>ニュウショ</t>
    </rPh>
    <rPh sb="2" eb="5">
      <t>ネンガッピ</t>
    </rPh>
    <phoneticPr fontId="8"/>
  </si>
  <si>
    <t>放課後児童クラブから、次の①と②について説明を受け、了解しました。
①放課後児童クラブの運営主体が、支援や配慮を要する児童の申立てを行うこと
②放課後児童クラブにおける児童の状況及び児童への支援や配慮の内容</t>
    <rPh sb="3" eb="5">
      <t>ジドウ</t>
    </rPh>
    <rPh sb="39" eb="41">
      <t>ジドウ</t>
    </rPh>
    <rPh sb="76" eb="78">
      <t>ジドウ</t>
    </rPh>
    <phoneticPr fontId="8"/>
  </si>
  <si>
    <t>１　次の項目について、該当する番号に☑又は■を記入してください。</t>
    <rPh sb="2" eb="3">
      <t>ツギ</t>
    </rPh>
    <rPh sb="4" eb="6">
      <t>コウモク</t>
    </rPh>
    <rPh sb="11" eb="13">
      <t>ガイトウ</t>
    </rPh>
    <rPh sb="15" eb="17">
      <t>バンゴウ</t>
    </rPh>
    <rPh sb="19" eb="20">
      <t>マタ</t>
    </rPh>
    <rPh sb="23" eb="25">
      <t>キニュウ</t>
    </rPh>
    <phoneticPr fontId="8"/>
  </si>
  <si>
    <t>１　状況や場面に応じた行動ができない。</t>
    <phoneticPr fontId="6"/>
  </si>
  <si>
    <t>２　静かに遊んだり余暇活動を行ったりすることができない。</t>
    <phoneticPr fontId="6"/>
  </si>
  <si>
    <t>３　質問が終わる前に出し抜けに答えてしまう。</t>
    <phoneticPr fontId="6"/>
  </si>
  <si>
    <t>４　順番を待つことが出来ない。（一番になりたがる、非常に勝敗にこだわる）</t>
    <phoneticPr fontId="6"/>
  </si>
  <si>
    <t>５　他人を妨害し、邪魔をする。（他人の会話やゲームなどに干渉する）</t>
    <phoneticPr fontId="6"/>
  </si>
  <si>
    <t>６　特定のこと、ものなどに強度のこだわりを持つ。</t>
    <phoneticPr fontId="6"/>
  </si>
  <si>
    <t>７　突然興奮することがあり、乱暴な言葉遣いや振る舞いをする。</t>
    <phoneticPr fontId="6"/>
  </si>
  <si>
    <t>８　全体のルールを受け入れられず、友達との遊びに入れない。</t>
    <phoneticPr fontId="6"/>
  </si>
  <si>
    <t>９　その他（　　　　　　　　　　　　　　　　　　　　　　　　　　　　　　　　）</t>
    <phoneticPr fontId="6"/>
  </si>
  <si>
    <t>　　（具体的な状況、支援や配慮の内容を記載）</t>
    <rPh sb="3" eb="6">
      <t>グタイテキ</t>
    </rPh>
    <rPh sb="7" eb="9">
      <t>ジョウキョウ</t>
    </rPh>
    <rPh sb="10" eb="12">
      <t>シエン</t>
    </rPh>
    <rPh sb="13" eb="15">
      <t>ハイリョ</t>
    </rPh>
    <rPh sb="16" eb="18">
      <t>ナイヨウ</t>
    </rPh>
    <rPh sb="19" eb="21">
      <t>キサイ</t>
    </rPh>
    <phoneticPr fontId="8"/>
  </si>
  <si>
    <t>上記の記載内容について放課後児童クラブから説明を受け、当該児童が、放課後児童クラブを利用するにあたり、支援や配慮が必要であることを確認しました。</t>
    <rPh sb="0" eb="2">
      <t>ジョウキ</t>
    </rPh>
    <rPh sb="11" eb="14">
      <t>ホウカゴ</t>
    </rPh>
    <rPh sb="14" eb="16">
      <t>ジドウ</t>
    </rPh>
    <rPh sb="21" eb="23">
      <t>セツメイ</t>
    </rPh>
    <rPh sb="24" eb="25">
      <t>ウ</t>
    </rPh>
    <rPh sb="27" eb="29">
      <t>トウガイ</t>
    </rPh>
    <rPh sb="29" eb="31">
      <t>ジドウ</t>
    </rPh>
    <rPh sb="36" eb="38">
      <t>ジドウ</t>
    </rPh>
    <rPh sb="51" eb="53">
      <t>シエン</t>
    </rPh>
    <rPh sb="65" eb="67">
      <t>カクニン</t>
    </rPh>
    <phoneticPr fontId="8"/>
  </si>
  <si>
    <t>所属</t>
    <rPh sb="0" eb="2">
      <t>ショゾク</t>
    </rPh>
    <phoneticPr fontId="8"/>
  </si>
  <si>
    <t>職氏名</t>
    <rPh sb="0" eb="3">
      <t>ショクシメイ</t>
    </rPh>
    <phoneticPr fontId="6"/>
  </si>
  <si>
    <t xml:space="preserve">クラブ名： </t>
    <rPh sb="3" eb="4">
      <t>メイ</t>
    </rPh>
    <phoneticPr fontId="8"/>
  </si>
  <si>
    <t>支援の単位：</t>
    <phoneticPr fontId="8"/>
  </si>
  <si>
    <t>（単位：円）</t>
    <rPh sb="1" eb="3">
      <t>タンイ</t>
    </rPh>
    <rPh sb="4" eb="5">
      <t>エン</t>
    </rPh>
    <phoneticPr fontId="8"/>
  </si>
  <si>
    <t>職員名</t>
    <rPh sb="0" eb="2">
      <t>ショクイン</t>
    </rPh>
    <rPh sb="2" eb="3">
      <t>メイ</t>
    </rPh>
    <phoneticPr fontId="8"/>
  </si>
  <si>
    <t>事由（※）</t>
    <rPh sb="0" eb="2">
      <t>ジユウ</t>
    </rPh>
    <phoneticPr fontId="8"/>
  </si>
  <si>
    <t>上段：補助金算定基準額【Ａ】
下段：補助対象経費上限額【Ｂ】</t>
    <rPh sb="0" eb="2">
      <t>ジョウダン</t>
    </rPh>
    <rPh sb="3" eb="5">
      <t>ホジョ</t>
    </rPh>
    <rPh sb="5" eb="6">
      <t>キン</t>
    </rPh>
    <rPh sb="6" eb="8">
      <t>サンテイ</t>
    </rPh>
    <rPh sb="8" eb="10">
      <t>キジュン</t>
    </rPh>
    <rPh sb="10" eb="11">
      <t>ガク</t>
    </rPh>
    <rPh sb="15" eb="17">
      <t>ゲダン</t>
    </rPh>
    <rPh sb="18" eb="20">
      <t>ホジョ</t>
    </rPh>
    <rPh sb="20" eb="22">
      <t>タイショウ</t>
    </rPh>
    <rPh sb="22" eb="24">
      <t>ケイヒ</t>
    </rPh>
    <rPh sb="24" eb="27">
      <t>ジョウゲンガク</t>
    </rPh>
    <phoneticPr fontId="8"/>
  </si>
  <si>
    <t>１月</t>
    <phoneticPr fontId="8"/>
  </si>
  <si>
    <t>２月</t>
    <phoneticPr fontId="8"/>
  </si>
  <si>
    <t>３月</t>
    <phoneticPr fontId="8"/>
  </si>
  <si>
    <t>補助額（補助金算定基準額合計と補助上限額を比較して少ない方の額）</t>
    <rPh sb="0" eb="2">
      <t>ホジョ</t>
    </rPh>
    <rPh sb="2" eb="3">
      <t>ガク</t>
    </rPh>
    <rPh sb="4" eb="7">
      <t>ホジョキン</t>
    </rPh>
    <rPh sb="7" eb="9">
      <t>サンテイ</t>
    </rPh>
    <rPh sb="9" eb="11">
      <t>キジュン</t>
    </rPh>
    <rPh sb="11" eb="12">
      <t>ガク</t>
    </rPh>
    <rPh sb="12" eb="14">
      <t>ゴウケイ</t>
    </rPh>
    <rPh sb="15" eb="17">
      <t>ホジョ</t>
    </rPh>
    <rPh sb="17" eb="19">
      <t>ジョウゲン</t>
    </rPh>
    <rPh sb="19" eb="20">
      <t>ガク</t>
    </rPh>
    <rPh sb="21" eb="23">
      <t>ヒカク</t>
    </rPh>
    <rPh sb="25" eb="26">
      <t>スク</t>
    </rPh>
    <rPh sb="28" eb="29">
      <t>ホウ</t>
    </rPh>
    <rPh sb="30" eb="31">
      <t>ガク</t>
    </rPh>
    <phoneticPr fontId="8"/>
  </si>
  <si>
    <t>　※「事由」欄は以下に基づいて記入すること。</t>
    <rPh sb="3" eb="5">
      <t>ジユウ</t>
    </rPh>
    <rPh sb="6" eb="7">
      <t>ラン</t>
    </rPh>
    <rPh sb="8" eb="10">
      <t>イカ</t>
    </rPh>
    <rPh sb="11" eb="12">
      <t>モト</t>
    </rPh>
    <rPh sb="15" eb="17">
      <t>キニュウ</t>
    </rPh>
    <phoneticPr fontId="8"/>
  </si>
  <si>
    <t>該当する方に☑又は■を記入</t>
    <rPh sb="0" eb="2">
      <t>ガイトウ</t>
    </rPh>
    <rPh sb="4" eb="5">
      <t>ホウ</t>
    </rPh>
    <rPh sb="6" eb="10">
      <t>チェックマタハシカク</t>
    </rPh>
    <rPh sb="11" eb="13">
      <t>キニュウ</t>
    </rPh>
    <phoneticPr fontId="8"/>
  </si>
  <si>
    <t>□ 新規　□ 継続</t>
    <rPh sb="2" eb="4">
      <t>シンキ</t>
    </rPh>
    <rPh sb="7" eb="9">
      <t>ケイゾク</t>
    </rPh>
    <phoneticPr fontId="8"/>
  </si>
  <si>
    <t>　①　支援員Ⅰ　　放課後児童支援員</t>
    <rPh sb="3" eb="5">
      <t>シエン</t>
    </rPh>
    <rPh sb="5" eb="6">
      <t>イン</t>
    </rPh>
    <phoneticPr fontId="8"/>
  </si>
  <si>
    <t>　②　支援員Ⅱ　　経験年数が概ね５年以上の放課後児童支援員で、キャリアアップ研修を受講した者</t>
    <rPh sb="3" eb="5">
      <t>シエン</t>
    </rPh>
    <rPh sb="5" eb="6">
      <t>イン</t>
    </rPh>
    <phoneticPr fontId="8"/>
  </si>
  <si>
    <t>　③　支援員Ⅲ　　経験年数が概ね10年以上の放課後児童支援員で、キャリアアップ研修を受講した事業所長的立場にある者</t>
    <rPh sb="3" eb="5">
      <t>シエン</t>
    </rPh>
    <rPh sb="5" eb="6">
      <t>イン</t>
    </rPh>
    <phoneticPr fontId="8"/>
  </si>
  <si>
    <t>　⑤　補助員Ⅱ　　経験年数が概ね５年以上の補助員で、キャリアアップ研修を受講した者</t>
    <rPh sb="3" eb="5">
      <t>ホジョ</t>
    </rPh>
    <rPh sb="5" eb="6">
      <t>イン</t>
    </rPh>
    <phoneticPr fontId="8"/>
  </si>
  <si>
    <t>放課後児童支援員等キャリアアップ処遇改善費補助　対象者一覧（</t>
    <rPh sb="0" eb="3">
      <t>ホウカゴ</t>
    </rPh>
    <rPh sb="3" eb="5">
      <t>ジドウ</t>
    </rPh>
    <rPh sb="5" eb="7">
      <t>シエン</t>
    </rPh>
    <rPh sb="7" eb="8">
      <t>イン</t>
    </rPh>
    <rPh sb="8" eb="9">
      <t>トウ</t>
    </rPh>
    <rPh sb="16" eb="18">
      <t>ショグウ</t>
    </rPh>
    <rPh sb="18" eb="20">
      <t>カイゼン</t>
    </rPh>
    <rPh sb="20" eb="21">
      <t>ヒ</t>
    </rPh>
    <rPh sb="21" eb="23">
      <t>ホジョ</t>
    </rPh>
    <rPh sb="24" eb="27">
      <t>タイショウシャ</t>
    </rPh>
    <rPh sb="27" eb="29">
      <t>イチラン</t>
    </rPh>
    <phoneticPr fontId="8"/>
  </si>
  <si>
    <t>放課後児童支援員等キャリアアップ処遇改善費補助　要件確認表</t>
    <rPh sb="0" eb="3">
      <t>ホウカゴ</t>
    </rPh>
    <rPh sb="3" eb="5">
      <t>ジドウ</t>
    </rPh>
    <rPh sb="5" eb="7">
      <t>シエン</t>
    </rPh>
    <rPh sb="7" eb="8">
      <t>イン</t>
    </rPh>
    <rPh sb="8" eb="9">
      <t>トウ</t>
    </rPh>
    <rPh sb="16" eb="18">
      <t>ショグウ</t>
    </rPh>
    <rPh sb="18" eb="20">
      <t>カイゼン</t>
    </rPh>
    <rPh sb="20" eb="21">
      <t>ヒ</t>
    </rPh>
    <rPh sb="21" eb="23">
      <t>ホジョ</t>
    </rPh>
    <rPh sb="24" eb="26">
      <t>ヨウケン</t>
    </rPh>
    <rPh sb="26" eb="28">
      <t>カクニン</t>
    </rPh>
    <rPh sb="28" eb="29">
      <t>ヒョウ</t>
    </rPh>
    <phoneticPr fontId="8"/>
  </si>
  <si>
    <t>該当要件</t>
    <rPh sb="0" eb="2">
      <t>ガイトウ</t>
    </rPh>
    <rPh sb="2" eb="4">
      <t>ヨウケン</t>
    </rPh>
    <phoneticPr fontId="8"/>
  </si>
  <si>
    <t>賃金改善項目</t>
    <rPh sb="0" eb="2">
      <t>チンギン</t>
    </rPh>
    <rPh sb="2" eb="4">
      <t>カイゼン</t>
    </rPh>
    <rPh sb="4" eb="6">
      <t>コウモク</t>
    </rPh>
    <phoneticPr fontId="8"/>
  </si>
  <si>
    <t>新規
・
変更
(※１)</t>
    <rPh sb="5" eb="7">
      <t>ヘンコウ</t>
    </rPh>
    <phoneticPr fontId="8"/>
  </si>
  <si>
    <t>現在の事業所</t>
    <rPh sb="0" eb="2">
      <t>ゲンザイ</t>
    </rPh>
    <rPh sb="3" eb="6">
      <t>ジギョウショ</t>
    </rPh>
    <phoneticPr fontId="8"/>
  </si>
  <si>
    <t>過去に勤務していた事業所</t>
    <rPh sb="0" eb="2">
      <t>カコ</t>
    </rPh>
    <rPh sb="3" eb="5">
      <t>キンム</t>
    </rPh>
    <rPh sb="9" eb="12">
      <t>ジギョウショ</t>
    </rPh>
    <phoneticPr fontId="8"/>
  </si>
  <si>
    <t>前年度給与</t>
    <rPh sb="0" eb="1">
      <t>ゼン</t>
    </rPh>
    <rPh sb="1" eb="3">
      <t>ネンド</t>
    </rPh>
    <rPh sb="3" eb="5">
      <t>キュウヨ</t>
    </rPh>
    <phoneticPr fontId="8"/>
  </si>
  <si>
    <t>今年度給与</t>
    <rPh sb="0" eb="1">
      <t>コン</t>
    </rPh>
    <rPh sb="1" eb="3">
      <t>ネンド</t>
    </rPh>
    <rPh sb="3" eb="5">
      <t>キュウヨ</t>
    </rPh>
    <phoneticPr fontId="8"/>
  </si>
  <si>
    <t>基本給</t>
    <rPh sb="0" eb="2">
      <t>キホン</t>
    </rPh>
    <rPh sb="2" eb="3">
      <t>キュウ</t>
    </rPh>
    <phoneticPr fontId="8"/>
  </si>
  <si>
    <t>手当</t>
    <rPh sb="0" eb="2">
      <t>テアテ</t>
    </rPh>
    <phoneticPr fontId="8"/>
  </si>
  <si>
    <t>賞与</t>
    <rPh sb="0" eb="2">
      <t>ショウヨ</t>
    </rPh>
    <phoneticPr fontId="8"/>
  </si>
  <si>
    <t>か月</t>
    <rPh sb="1" eb="2">
      <t>ゲツ</t>
    </rPh>
    <phoneticPr fontId="8"/>
  </si>
  <si>
    <t>経験年数（　　　　年４月１日現在）</t>
    <rPh sb="0" eb="2">
      <t>ケイケン</t>
    </rPh>
    <rPh sb="2" eb="4">
      <t>ネンスウ</t>
    </rPh>
    <rPh sb="9" eb="10">
      <t>ネン</t>
    </rPh>
    <rPh sb="10" eb="11">
      <t>ヘイネン</t>
    </rPh>
    <rPh sb="11" eb="12">
      <t>ガツ</t>
    </rPh>
    <rPh sb="13" eb="14">
      <t>ニチ</t>
    </rPh>
    <rPh sb="14" eb="16">
      <t>ゲンザイ</t>
    </rPh>
    <phoneticPr fontId="8"/>
  </si>
  <si>
    <t>該当する方に☑又は■を記入</t>
    <phoneticPr fontId="8"/>
  </si>
  <si>
    <t>□ 新規　　□ 継続</t>
    <rPh sb="2" eb="4">
      <t>シンキ</t>
    </rPh>
    <rPh sb="8" eb="10">
      <t>ケイゾク</t>
    </rPh>
    <phoneticPr fontId="8"/>
  </si>
  <si>
    <t>※１　新たに支援員Ⅱ、支援員Ⅲ、補助員Ⅱ（要件の変更を含む）になった職員は☑又は■を記入し、職歴を証する書類を添付すること。</t>
    <rPh sb="3" eb="4">
      <t>アラ</t>
    </rPh>
    <rPh sb="6" eb="8">
      <t>シエン</t>
    </rPh>
    <rPh sb="8" eb="9">
      <t>イン</t>
    </rPh>
    <rPh sb="11" eb="13">
      <t>シエン</t>
    </rPh>
    <rPh sb="13" eb="14">
      <t>イン</t>
    </rPh>
    <rPh sb="16" eb="19">
      <t>ホジョイン</t>
    </rPh>
    <rPh sb="21" eb="23">
      <t>ヨウケン</t>
    </rPh>
    <rPh sb="24" eb="26">
      <t>ヘンコウ</t>
    </rPh>
    <rPh sb="27" eb="28">
      <t>フク</t>
    </rPh>
    <rPh sb="34" eb="36">
      <t>ショクイン</t>
    </rPh>
    <rPh sb="38" eb="39">
      <t>マタ</t>
    </rPh>
    <rPh sb="42" eb="44">
      <t>キニュウ</t>
    </rPh>
    <rPh sb="46" eb="48">
      <t>ショクレキ</t>
    </rPh>
    <rPh sb="49" eb="50">
      <t>ショウ</t>
    </rPh>
    <rPh sb="52" eb="54">
      <t>ショルイ</t>
    </rPh>
    <rPh sb="55" eb="57">
      <t>テンプ</t>
    </rPh>
    <phoneticPr fontId="8"/>
  </si>
  <si>
    <t>１．利用料減免状況</t>
    <rPh sb="1" eb="3">
      <t>リヨウ</t>
    </rPh>
    <rPh sb="2" eb="3">
      <t>リョウ</t>
    </rPh>
    <rPh sb="3" eb="5">
      <t>ゲンメン</t>
    </rPh>
    <rPh sb="5" eb="7">
      <t>ジョウキョウ</t>
    </rPh>
    <phoneticPr fontId="8"/>
  </si>
  <si>
    <t>減免対象児童数</t>
    <rPh sb="0" eb="7">
      <t>ゲンメンタイショウジドウスウ</t>
    </rPh>
    <phoneticPr fontId="6"/>
  </si>
  <si>
    <t>保護者負担減免額相当補助対象児童名簿（</t>
    <rPh sb="0" eb="3">
      <t>ホゴシャ</t>
    </rPh>
    <rPh sb="3" eb="5">
      <t>フタン</t>
    </rPh>
    <rPh sb="5" eb="7">
      <t>ゲンメン</t>
    </rPh>
    <rPh sb="7" eb="8">
      <t>ガク</t>
    </rPh>
    <rPh sb="8" eb="10">
      <t>ソウトウ</t>
    </rPh>
    <rPh sb="10" eb="12">
      <t>ホジョ</t>
    </rPh>
    <rPh sb="12" eb="14">
      <t>タイショウ</t>
    </rPh>
    <rPh sb="14" eb="16">
      <t>ジドウ</t>
    </rPh>
    <rPh sb="16" eb="18">
      <t>メイボ</t>
    </rPh>
    <phoneticPr fontId="8"/>
  </si>
  <si>
    <t>月提出分）</t>
    <rPh sb="0" eb="4">
      <t>ガツテイシュツブン</t>
    </rPh>
    <phoneticPr fontId="6"/>
  </si>
  <si>
    <t>常勤職員の産前・産後休暇に伴う代替職員配置経費補助確認書</t>
    <rPh sb="0" eb="2">
      <t>ジョウキン</t>
    </rPh>
    <rPh sb="2" eb="4">
      <t>ショクイン</t>
    </rPh>
    <rPh sb="5" eb="7">
      <t>サンゼン</t>
    </rPh>
    <rPh sb="8" eb="12">
      <t>サンゴキュウカ</t>
    </rPh>
    <rPh sb="13" eb="14">
      <t>トモナ</t>
    </rPh>
    <rPh sb="15" eb="17">
      <t>ダイタイ</t>
    </rPh>
    <rPh sb="17" eb="19">
      <t>ショクイン</t>
    </rPh>
    <rPh sb="19" eb="21">
      <t>ハイチ</t>
    </rPh>
    <rPh sb="21" eb="23">
      <t>ケイヒ</t>
    </rPh>
    <rPh sb="23" eb="25">
      <t>ホジョ</t>
    </rPh>
    <rPh sb="25" eb="28">
      <t>カクニンショ</t>
    </rPh>
    <phoneticPr fontId="8"/>
  </si>
  <si>
    <t>１　産前・産後休暇取得職員</t>
    <rPh sb="2" eb="4">
      <t>サンゼン</t>
    </rPh>
    <rPh sb="5" eb="7">
      <t>サンゴ</t>
    </rPh>
    <rPh sb="7" eb="9">
      <t>キュウカ</t>
    </rPh>
    <rPh sb="9" eb="11">
      <t>シュトク</t>
    </rPh>
    <rPh sb="11" eb="13">
      <t>ショクイン</t>
    </rPh>
    <phoneticPr fontId="8"/>
  </si>
  <si>
    <t>（１）氏名</t>
    <rPh sb="3" eb="5">
      <t>シメイ</t>
    </rPh>
    <phoneticPr fontId="8"/>
  </si>
  <si>
    <t>　　　年　　月　　日</t>
    <rPh sb="3" eb="4">
      <t>ネン</t>
    </rPh>
    <rPh sb="6" eb="7">
      <t>ガツ</t>
    </rPh>
    <rPh sb="9" eb="10">
      <t>ニチ</t>
    </rPh>
    <phoneticPr fontId="8"/>
  </si>
  <si>
    <t>　　　年　　月　　日　～　　　年　　月　　日</t>
    <rPh sb="3" eb="4">
      <t>ネン</t>
    </rPh>
    <rPh sb="6" eb="7">
      <t>ガツ</t>
    </rPh>
    <rPh sb="9" eb="10">
      <t>ニチ</t>
    </rPh>
    <phoneticPr fontId="8"/>
  </si>
  <si>
    <t>２　補助額</t>
    <rPh sb="2" eb="4">
      <t>ホジョ</t>
    </rPh>
    <rPh sb="4" eb="5">
      <t>ガク</t>
    </rPh>
    <phoneticPr fontId="8"/>
  </si>
  <si>
    <t>　（２）産前・産後休暇が次年度に渡る場合は、日割りで補助額を積算します。</t>
    <rPh sb="26" eb="28">
      <t>ホジョ</t>
    </rPh>
    <phoneticPr fontId="8"/>
  </si>
  <si>
    <t>（２）出産予定日</t>
    <rPh sb="3" eb="5">
      <t>シュッサン</t>
    </rPh>
    <rPh sb="5" eb="8">
      <t>ヨテイビ</t>
    </rPh>
    <phoneticPr fontId="8"/>
  </si>
  <si>
    <t>（３）休暇付与予定期間</t>
    <rPh sb="3" eb="5">
      <t>キュウカ</t>
    </rPh>
    <rPh sb="5" eb="7">
      <t>フヨ</t>
    </rPh>
    <rPh sb="7" eb="9">
      <t>ヨテイ</t>
    </rPh>
    <rPh sb="9" eb="11">
      <t>キカン</t>
    </rPh>
    <phoneticPr fontId="8"/>
  </si>
  <si>
    <t>　（１）運営主体が常勤職員の産前・産後休暇期間の給与を支給していない場合は、
　　　　当該補助金を取消し、返還を求めることがあります。</t>
    <phoneticPr fontId="8"/>
  </si>
  <si>
    <t>１</t>
    <phoneticPr fontId="8"/>
  </si>
  <si>
    <t>補助対象期間</t>
    <rPh sb="0" eb="2">
      <t>ホジョ</t>
    </rPh>
    <rPh sb="2" eb="4">
      <t>タイショウ</t>
    </rPh>
    <rPh sb="4" eb="6">
      <t>キカン</t>
    </rPh>
    <phoneticPr fontId="8"/>
  </si>
  <si>
    <t>２</t>
  </si>
  <si>
    <t>補助金変更交付申請額</t>
    <rPh sb="0" eb="3">
      <t>ホジョキン</t>
    </rPh>
    <rPh sb="3" eb="5">
      <t>ヘンコウ</t>
    </rPh>
    <rPh sb="5" eb="7">
      <t>コウフ</t>
    </rPh>
    <rPh sb="7" eb="10">
      <t>シンセイガク</t>
    </rPh>
    <phoneticPr fontId="8"/>
  </si>
  <si>
    <t>(1) 交付決定済額</t>
    <rPh sb="4" eb="6">
      <t>コウフ</t>
    </rPh>
    <rPh sb="6" eb="8">
      <t>ケッテイ</t>
    </rPh>
    <rPh sb="8" eb="9">
      <t>スミ</t>
    </rPh>
    <rPh sb="9" eb="10">
      <t>ガク</t>
    </rPh>
    <phoneticPr fontId="8"/>
  </si>
  <si>
    <t>(2) 差引（追加交付金額）</t>
    <rPh sb="4" eb="6">
      <t>サシヒキ</t>
    </rPh>
    <rPh sb="7" eb="9">
      <t>ツイカ</t>
    </rPh>
    <rPh sb="9" eb="11">
      <t>コウフ</t>
    </rPh>
    <rPh sb="11" eb="13">
      <t>キンガク</t>
    </rPh>
    <phoneticPr fontId="8"/>
  </si>
  <si>
    <t>３</t>
    <phoneticPr fontId="8"/>
  </si>
  <si>
    <t>項目</t>
    <rPh sb="0" eb="2">
      <t>コウモク</t>
    </rPh>
    <phoneticPr fontId="8"/>
  </si>
  <si>
    <t>基本補助</t>
    <rPh sb="0" eb="4">
      <t>キホンホジョ</t>
    </rPh>
    <phoneticPr fontId="8"/>
  </si>
  <si>
    <t>開所日数加算補助</t>
    <rPh sb="0" eb="2">
      <t>カイショ</t>
    </rPh>
    <rPh sb="2" eb="4">
      <t>ニッスウ</t>
    </rPh>
    <rPh sb="4" eb="6">
      <t>カサン</t>
    </rPh>
    <rPh sb="6" eb="8">
      <t>ホジョ</t>
    </rPh>
    <phoneticPr fontId="8"/>
  </si>
  <si>
    <t>障害児受入推進加算補助</t>
    <rPh sb="0" eb="3">
      <t>ショウガイジ</t>
    </rPh>
    <rPh sb="3" eb="5">
      <t>ウケイレ</t>
    </rPh>
    <rPh sb="5" eb="7">
      <t>スイシン</t>
    </rPh>
    <rPh sb="7" eb="9">
      <t>カサン</t>
    </rPh>
    <rPh sb="9" eb="11">
      <t>ホジョ</t>
    </rPh>
    <phoneticPr fontId="8"/>
  </si>
  <si>
    <t>障害児受入強化推進加算補助</t>
    <rPh sb="0" eb="3">
      <t>ショウガイジ</t>
    </rPh>
    <rPh sb="3" eb="5">
      <t>ウケイレ</t>
    </rPh>
    <rPh sb="5" eb="7">
      <t>キョウカ</t>
    </rPh>
    <rPh sb="7" eb="9">
      <t>スイシン</t>
    </rPh>
    <rPh sb="9" eb="11">
      <t>カサン</t>
    </rPh>
    <rPh sb="11" eb="13">
      <t>ホジョ</t>
    </rPh>
    <phoneticPr fontId="8"/>
  </si>
  <si>
    <t>育成支援体制強化加算補助</t>
    <rPh sb="0" eb="2">
      <t>イクセイ</t>
    </rPh>
    <rPh sb="2" eb="4">
      <t>シエン</t>
    </rPh>
    <rPh sb="4" eb="6">
      <t>タイセイ</t>
    </rPh>
    <rPh sb="6" eb="8">
      <t>キョウカ</t>
    </rPh>
    <rPh sb="8" eb="10">
      <t>カサン</t>
    </rPh>
    <rPh sb="10" eb="12">
      <t>ホジョ</t>
    </rPh>
    <phoneticPr fontId="8"/>
  </si>
  <si>
    <t>放課後児童支援員等キャリアアップ処遇改善費補助</t>
    <rPh sb="0" eb="8">
      <t>ホウカゴジドウシエンイン</t>
    </rPh>
    <rPh sb="8" eb="9">
      <t>トウ</t>
    </rPh>
    <rPh sb="16" eb="20">
      <t>ショグウカイゼン</t>
    </rPh>
    <rPh sb="20" eb="21">
      <t>ヒ</t>
    </rPh>
    <rPh sb="21" eb="23">
      <t>ホジョ</t>
    </rPh>
    <phoneticPr fontId="8"/>
  </si>
  <si>
    <t>賃金改善加算補助</t>
    <rPh sb="0" eb="2">
      <t>チンギン</t>
    </rPh>
    <rPh sb="2" eb="4">
      <t>カイゼン</t>
    </rPh>
    <rPh sb="4" eb="6">
      <t>カサン</t>
    </rPh>
    <rPh sb="6" eb="8">
      <t>ホジョ</t>
    </rPh>
    <phoneticPr fontId="8"/>
  </si>
  <si>
    <t>合　計</t>
    <rPh sb="0" eb="1">
      <t>ア</t>
    </rPh>
    <rPh sb="2" eb="3">
      <t>ケイ</t>
    </rPh>
    <phoneticPr fontId="8"/>
  </si>
  <si>
    <t>交付決定済額【Ａ】</t>
    <rPh sb="0" eb="2">
      <t>コウフ</t>
    </rPh>
    <rPh sb="2" eb="4">
      <t>ケッテイ</t>
    </rPh>
    <rPh sb="4" eb="6">
      <t>スミガク</t>
    </rPh>
    <phoneticPr fontId="8"/>
  </si>
  <si>
    <t>変更交付申請額【Ｂ】</t>
    <rPh sb="0" eb="2">
      <t>ヘンコウ</t>
    </rPh>
    <rPh sb="2" eb="4">
      <t>コウフ</t>
    </rPh>
    <rPh sb="4" eb="7">
      <t>シンセイガク</t>
    </rPh>
    <phoneticPr fontId="8"/>
  </si>
  <si>
    <t>差引(【Ｂ】－【Ａ】)
（追加交付金額）</t>
    <rPh sb="0" eb="2">
      <t>サシヒキ</t>
    </rPh>
    <rPh sb="13" eb="15">
      <t>ツイカ</t>
    </rPh>
    <rPh sb="15" eb="17">
      <t>コウフ</t>
    </rPh>
    <rPh sb="17" eb="19">
      <t>キンガク</t>
    </rPh>
    <phoneticPr fontId="8"/>
  </si>
  <si>
    <t>横浜市放課後児童クラブ事業費補助金変更交付申請書</t>
    <rPh sb="6" eb="8">
      <t>ジドウ</t>
    </rPh>
    <phoneticPr fontId="8"/>
  </si>
  <si>
    <t>　　（申請者）</t>
    <rPh sb="3" eb="6">
      <t>シンセイシャ</t>
    </rPh>
    <phoneticPr fontId="8"/>
  </si>
  <si>
    <t xml:space="preserve"> （申請先）</t>
    <rPh sb="2" eb="4">
      <t>シンセイ</t>
    </rPh>
    <rPh sb="4" eb="5">
      <t>サキ</t>
    </rPh>
    <phoneticPr fontId="8"/>
  </si>
  <si>
    <t>長時間開所加算補助【平日分】</t>
    <rPh sb="0" eb="3">
      <t>チョウジカン</t>
    </rPh>
    <rPh sb="3" eb="5">
      <t>カイショ</t>
    </rPh>
    <rPh sb="5" eb="7">
      <t>カサン</t>
    </rPh>
    <rPh sb="7" eb="9">
      <t>ホジョ</t>
    </rPh>
    <rPh sb="10" eb="13">
      <t>ヘイジツブン</t>
    </rPh>
    <phoneticPr fontId="8"/>
  </si>
  <si>
    <t>長時間開所加算補助【学校休業日等分】</t>
    <rPh sb="0" eb="3">
      <t>チョウジカン</t>
    </rPh>
    <rPh sb="3" eb="5">
      <t>カイショ</t>
    </rPh>
    <rPh sb="5" eb="7">
      <t>カサン</t>
    </rPh>
    <rPh sb="7" eb="9">
      <t>ホジョ</t>
    </rPh>
    <rPh sb="10" eb="12">
      <t>ガッコウ</t>
    </rPh>
    <rPh sb="12" eb="15">
      <t>キュウギョウビ</t>
    </rPh>
    <rPh sb="15" eb="16">
      <t>トウ</t>
    </rPh>
    <rPh sb="16" eb="17">
      <t>ブン</t>
    </rPh>
    <phoneticPr fontId="8"/>
  </si>
  <si>
    <t>小規模激変緩和加算補助</t>
    <rPh sb="0" eb="9">
      <t>ショウキボゲキヘンカンワカサン</t>
    </rPh>
    <rPh sb="9" eb="11">
      <t>ホジョ</t>
    </rPh>
    <phoneticPr fontId="8"/>
  </si>
  <si>
    <t>その他（　　　　　　）</t>
    <rPh sb="2" eb="3">
      <t>タ</t>
    </rPh>
    <phoneticPr fontId="6"/>
  </si>
  <si>
    <t>　　　　年　　月　　日に交付決定を受けた横浜市放課後児童クラブ事業費補助金について、交付金額の変更を申請します。</t>
    <rPh sb="4" eb="5">
      <t>ネン</t>
    </rPh>
    <rPh sb="7" eb="8">
      <t>ガツ</t>
    </rPh>
    <rPh sb="10" eb="11">
      <t>ニチ</t>
    </rPh>
    <rPh sb="12" eb="14">
      <t>コウフ</t>
    </rPh>
    <rPh sb="14" eb="16">
      <t>ケッテイ</t>
    </rPh>
    <rPh sb="17" eb="18">
      <t>ウ</t>
    </rPh>
    <rPh sb="20" eb="23">
      <t>ヨコハマシ</t>
    </rPh>
    <rPh sb="23" eb="26">
      <t>ホウカゴ</t>
    </rPh>
    <rPh sb="26" eb="28">
      <t>ジドウ</t>
    </rPh>
    <rPh sb="31" eb="33">
      <t>ジギョウ</t>
    </rPh>
    <rPh sb="33" eb="34">
      <t>ヒ</t>
    </rPh>
    <rPh sb="34" eb="37">
      <t>ホジョキン</t>
    </rPh>
    <rPh sb="42" eb="44">
      <t>コウフ</t>
    </rPh>
    <rPh sb="44" eb="46">
      <t>キンガク</t>
    </rPh>
    <rPh sb="47" eb="49">
      <t>ヘンコウ</t>
    </rPh>
    <rPh sb="50" eb="52">
      <t>シンセイ</t>
    </rPh>
    <phoneticPr fontId="8"/>
  </si>
  <si>
    <t>常勤職員の産前・産後休暇に伴う代替職員配置経費補助</t>
    <rPh sb="0" eb="4">
      <t>ジョウキンショクイン</t>
    </rPh>
    <rPh sb="5" eb="7">
      <t>サンゼン</t>
    </rPh>
    <rPh sb="8" eb="10">
      <t>サンゴ</t>
    </rPh>
    <rPh sb="10" eb="12">
      <t>キュウカ</t>
    </rPh>
    <rPh sb="13" eb="14">
      <t>トモナ</t>
    </rPh>
    <rPh sb="15" eb="17">
      <t>ダイタイ</t>
    </rPh>
    <rPh sb="17" eb="19">
      <t>ショクイン</t>
    </rPh>
    <rPh sb="19" eb="21">
      <t>ハイチ</t>
    </rPh>
    <rPh sb="21" eb="23">
      <t>ケイヒ</t>
    </rPh>
    <rPh sb="23" eb="25">
      <t>ホジョ</t>
    </rPh>
    <phoneticPr fontId="8"/>
  </si>
  <si>
    <t>施設賃借料加算Ⅱ</t>
    <rPh sb="0" eb="7">
      <t>シセツチンシャクリョウカサン</t>
    </rPh>
    <phoneticPr fontId="8"/>
  </si>
  <si>
    <t>変更交付申請額内訳</t>
    <rPh sb="0" eb="2">
      <t>ヘンコウ</t>
    </rPh>
    <rPh sb="2" eb="4">
      <t>コウフ</t>
    </rPh>
    <rPh sb="4" eb="7">
      <t>シンセイガク</t>
    </rPh>
    <rPh sb="7" eb="9">
      <t>ウチワケ</t>
    </rPh>
    <phoneticPr fontId="8"/>
  </si>
  <si>
    <t>キャリアアップ研修要受講者
(※２)</t>
    <rPh sb="7" eb="9">
      <t>ケンシュウ</t>
    </rPh>
    <rPh sb="9" eb="10">
      <t>ヨウ</t>
    </rPh>
    <rPh sb="10" eb="12">
      <t>ジュコウ</t>
    </rPh>
    <rPh sb="12" eb="13">
      <t>シャ</t>
    </rPh>
    <phoneticPr fontId="6"/>
  </si>
  <si>
    <t>給与 (※３)</t>
    <rPh sb="0" eb="2">
      <t>キュウヨ</t>
    </rPh>
    <phoneticPr fontId="8"/>
  </si>
  <si>
    <t>※３　給与欄は新たにキャリアアップ処遇改善費補助を申請するクラブのみ記入すること。</t>
    <rPh sb="3" eb="5">
      <t>キュウヨ</t>
    </rPh>
    <rPh sb="5" eb="6">
      <t>ラン</t>
    </rPh>
    <rPh sb="7" eb="8">
      <t>アラ</t>
    </rPh>
    <rPh sb="17" eb="19">
      <t>ショグウ</t>
    </rPh>
    <rPh sb="19" eb="21">
      <t>カイゼン</t>
    </rPh>
    <rPh sb="21" eb="22">
      <t>ヒ</t>
    </rPh>
    <rPh sb="22" eb="24">
      <t>ホジョ</t>
    </rPh>
    <rPh sb="25" eb="27">
      <t>シンセイ</t>
    </rPh>
    <rPh sb="34" eb="36">
      <t>キニュウ</t>
    </rPh>
    <phoneticPr fontId="8"/>
  </si>
  <si>
    <t>※２　支援員Ⅱ、支援員Ⅲ及び補助員Ⅱに該当する職員は、当該年度中に横浜市が指定する研修（キャリアアップ研修）を受講すること。</t>
    <rPh sb="3" eb="6">
      <t>シエンイン</t>
    </rPh>
    <rPh sb="8" eb="11">
      <t>シエンイン</t>
    </rPh>
    <rPh sb="12" eb="13">
      <t>オヨ</t>
    </rPh>
    <rPh sb="14" eb="17">
      <t>ホジョイン</t>
    </rPh>
    <rPh sb="19" eb="21">
      <t>ガイトウ</t>
    </rPh>
    <rPh sb="23" eb="25">
      <t>ショクイン</t>
    </rPh>
    <rPh sb="27" eb="32">
      <t>トウガイネンドチュウ</t>
    </rPh>
    <rPh sb="33" eb="36">
      <t>ヨコハマシ</t>
    </rPh>
    <rPh sb="37" eb="39">
      <t>シテイ</t>
    </rPh>
    <rPh sb="41" eb="43">
      <t>ケンシュウ</t>
    </rPh>
    <rPh sb="51" eb="53">
      <t>ケンシュウ</t>
    </rPh>
    <rPh sb="55" eb="57">
      <t>ジュコウ</t>
    </rPh>
    <phoneticPr fontId="8"/>
  </si>
  <si>
    <t>※強化①、強化②、強化③の欄には、それぞれの区分ごとに職員を追加配置した日数を記載</t>
    <rPh sb="1" eb="3">
      <t>キョウカ</t>
    </rPh>
    <rPh sb="5" eb="7">
      <t>キョウカ</t>
    </rPh>
    <rPh sb="9" eb="11">
      <t>キョウカ</t>
    </rPh>
    <rPh sb="13" eb="14">
      <t>ラン</t>
    </rPh>
    <rPh sb="22" eb="24">
      <t>クブン</t>
    </rPh>
    <rPh sb="27" eb="29">
      <t>ショクイン</t>
    </rPh>
    <rPh sb="30" eb="32">
      <t>ツイカ</t>
    </rPh>
    <rPh sb="32" eb="34">
      <t>ハイチ</t>
    </rPh>
    <rPh sb="36" eb="38">
      <t>ニッスウ</t>
    </rPh>
    <rPh sb="39" eb="41">
      <t>キサイ</t>
    </rPh>
    <phoneticPr fontId="8"/>
  </si>
  <si>
    <t xml:space="preserve">  横浜市放課後児童クラブ事業費補助金交付要綱第９条第２項に基づき、支援や配慮を要する児童であることを申し立てます。</t>
    <rPh sb="2" eb="5">
      <t>ヨコハマシ</t>
    </rPh>
    <rPh sb="5" eb="8">
      <t>ホウカゴ</t>
    </rPh>
    <rPh sb="8" eb="10">
      <t>ジドウ</t>
    </rPh>
    <rPh sb="13" eb="15">
      <t>ジギョウ</t>
    </rPh>
    <rPh sb="15" eb="16">
      <t>ヒ</t>
    </rPh>
    <rPh sb="16" eb="19">
      <t>ホジョキン</t>
    </rPh>
    <rPh sb="19" eb="21">
      <t>コウフ</t>
    </rPh>
    <rPh sb="21" eb="23">
      <t>ヨウコウ</t>
    </rPh>
    <rPh sb="23" eb="24">
      <t>ダイ</t>
    </rPh>
    <rPh sb="25" eb="26">
      <t>ジョウ</t>
    </rPh>
    <rPh sb="26" eb="27">
      <t>ダイ</t>
    </rPh>
    <rPh sb="28" eb="29">
      <t>コウ</t>
    </rPh>
    <rPh sb="30" eb="31">
      <t>モト</t>
    </rPh>
    <rPh sb="34" eb="36">
      <t>シエン</t>
    </rPh>
    <rPh sb="37" eb="39">
      <t>ハイリョ</t>
    </rPh>
    <rPh sb="40" eb="41">
      <t>ヨウ</t>
    </rPh>
    <rPh sb="43" eb="45">
      <t>ジドウ</t>
    </rPh>
    <rPh sb="51" eb="52">
      <t>モウ</t>
    </rPh>
    <rPh sb="53" eb="54">
      <t>タ</t>
    </rPh>
    <phoneticPr fontId="8"/>
  </si>
  <si>
    <t>２．障害児受入強化推進加算補助の適用可否</t>
    <rPh sb="2" eb="7">
      <t>ショウガイジウケイレ</t>
    </rPh>
    <rPh sb="7" eb="15">
      <t>キョウカスイシンカサンホジョ</t>
    </rPh>
    <rPh sb="16" eb="20">
      <t>テキヨウカヒ</t>
    </rPh>
    <phoneticPr fontId="8"/>
  </si>
  <si>
    <t>日</t>
    <rPh sb="0" eb="1">
      <t>ニチ</t>
    </rPh>
    <phoneticPr fontId="6"/>
  </si>
  <si>
    <t>月</t>
    <rPh sb="0" eb="1">
      <t>ガツ</t>
    </rPh>
    <phoneticPr fontId="6"/>
  </si>
  <si>
    <t>年</t>
    <rPh sb="0" eb="1">
      <t>ネン</t>
    </rPh>
    <phoneticPr fontId="6"/>
  </si>
  <si>
    <t>保護者負担減免額相当補助</t>
    <rPh sb="10" eb="12">
      <t>ホジョ</t>
    </rPh>
    <phoneticPr fontId="8"/>
  </si>
  <si>
    <t>運営主体名：</t>
    <rPh sb="0" eb="2">
      <t>ウンエイ</t>
    </rPh>
    <rPh sb="2" eb="4">
      <t>シュタイ</t>
    </rPh>
    <rPh sb="4" eb="5">
      <t>メイ</t>
    </rPh>
    <phoneticPr fontId="8"/>
  </si>
  <si>
    <t>②　補助基準額</t>
    <rPh sb="2" eb="4">
      <t>ホジョ</t>
    </rPh>
    <rPh sb="4" eb="6">
      <t>キジュン</t>
    </rPh>
    <rPh sb="6" eb="7">
      <t>ガク</t>
    </rPh>
    <phoneticPr fontId="7"/>
  </si>
  <si>
    <t>⑤　賃金改善に伴い増加する法定福利費等の
　　事業主負担分</t>
    <rPh sb="2" eb="4">
      <t>チンギン</t>
    </rPh>
    <rPh sb="4" eb="6">
      <t>カイゼン</t>
    </rPh>
    <rPh sb="7" eb="8">
      <t>トモナ</t>
    </rPh>
    <rPh sb="9" eb="11">
      <t>ゾウカ</t>
    </rPh>
    <rPh sb="13" eb="15">
      <t>ホウテイ</t>
    </rPh>
    <rPh sb="15" eb="18">
      <t>フクリヒ</t>
    </rPh>
    <rPh sb="18" eb="19">
      <t>トウ</t>
    </rPh>
    <rPh sb="23" eb="26">
      <t>ジギョウヌシ</t>
    </rPh>
    <rPh sb="26" eb="29">
      <t>フタンブン</t>
    </rPh>
    <phoneticPr fontId="7"/>
  </si>
  <si>
    <t>賃金改善額の2/3以上が基本給又は決まって毎月支払う手当によって改善されていること（③×2/3≦④）</t>
    <rPh sb="32" eb="34">
      <t>カイゼン</t>
    </rPh>
    <phoneticPr fontId="7"/>
  </si>
  <si>
    <t>賃金改善額合計（⑥）が補助基準額（②）以上となっていること</t>
    <rPh sb="13" eb="15">
      <t>キジュン</t>
    </rPh>
    <phoneticPr fontId="7"/>
  </si>
  <si>
    <t>医療的ケア児受入加算補助</t>
    <rPh sb="0" eb="2">
      <t>イリョウ</t>
    </rPh>
    <rPh sb="2" eb="3">
      <t>テキ</t>
    </rPh>
    <rPh sb="5" eb="6">
      <t>ジ</t>
    </rPh>
    <rPh sb="6" eb="8">
      <t>ウケイレ</t>
    </rPh>
    <rPh sb="8" eb="10">
      <t>カサン</t>
    </rPh>
    <rPh sb="10" eb="12">
      <t>ホジョ</t>
    </rPh>
    <phoneticPr fontId="8"/>
  </si>
  <si>
    <t>人材育成加算補助</t>
    <phoneticPr fontId="8"/>
  </si>
  <si>
    <t>③　賃金改善見込額</t>
    <rPh sb="2" eb="4">
      <t>チンギン</t>
    </rPh>
    <rPh sb="4" eb="6">
      <t>カイゼン</t>
    </rPh>
    <rPh sb="6" eb="8">
      <t>ミコミ</t>
    </rPh>
    <rPh sb="8" eb="9">
      <t>ガク</t>
    </rPh>
    <phoneticPr fontId="7"/>
  </si>
  <si>
    <t>④　うち、基本給又は決まって毎月支払う
　　手当による賃金改善見込額</t>
    <rPh sb="31" eb="33">
      <t>ミコミ</t>
    </rPh>
    <rPh sb="33" eb="34">
      <t>ガク</t>
    </rPh>
    <phoneticPr fontId="7"/>
  </si>
  <si>
    <t>⑥　賃金改善見込額合計(③＋⑤)</t>
    <rPh sb="2" eb="4">
      <t>チンギン</t>
    </rPh>
    <rPh sb="4" eb="6">
      <t>カイゼン</t>
    </rPh>
    <rPh sb="6" eb="8">
      <t>ミコ</t>
    </rPh>
    <rPh sb="8" eb="9">
      <t>ガク</t>
    </rPh>
    <rPh sb="9" eb="11">
      <t>ゴウケイ</t>
    </rPh>
    <phoneticPr fontId="7"/>
  </si>
  <si>
    <t>令和　年　月～令和　年　月分</t>
    <rPh sb="0" eb="2">
      <t>レイワ</t>
    </rPh>
    <rPh sb="3" eb="4">
      <t>ネン</t>
    </rPh>
    <rPh sb="5" eb="6">
      <t>ガツ</t>
    </rPh>
    <rPh sb="7" eb="9">
      <t>レイワ</t>
    </rPh>
    <rPh sb="10" eb="11">
      <t>ネン</t>
    </rPh>
    <rPh sb="12" eb="13">
      <t>ガツ</t>
    </rPh>
    <rPh sb="13" eb="14">
      <t>ブン</t>
    </rPh>
    <phoneticPr fontId="7"/>
  </si>
  <si>
    <t>新規
・
変更
（※１）</t>
    <rPh sb="0" eb="2">
      <t>シンキ</t>
    </rPh>
    <rPh sb="5" eb="7">
      <t>ヘンコウ</t>
    </rPh>
    <phoneticPr fontId="6"/>
  </si>
  <si>
    <t>□</t>
    <phoneticPr fontId="6"/>
  </si>
  <si>
    <t>※１　新たに賃金改善を行う者（賃金改善額の変更を含む）は☑又は■を記入し、賃金改善を行っていることを証する書類を添付すること。</t>
    <rPh sb="6" eb="10">
      <t>チンギンカイゼン</t>
    </rPh>
    <rPh sb="11" eb="12">
      <t>オコナ</t>
    </rPh>
    <rPh sb="13" eb="14">
      <t>モノ</t>
    </rPh>
    <rPh sb="15" eb="17">
      <t>チンギン</t>
    </rPh>
    <rPh sb="17" eb="20">
      <t>カイゼンガク</t>
    </rPh>
    <phoneticPr fontId="6"/>
  </si>
  <si>
    <t>13 人材育成加算補助</t>
    <rPh sb="3" eb="7">
      <t>ジンザイイクセイ</t>
    </rPh>
    <rPh sb="7" eb="9">
      <t>カサン</t>
    </rPh>
    <rPh sb="9" eb="11">
      <t>ホジョ</t>
    </rPh>
    <phoneticPr fontId="8"/>
  </si>
  <si>
    <t>対象職員数</t>
    <rPh sb="0" eb="2">
      <t>タイショウ</t>
    </rPh>
    <rPh sb="2" eb="4">
      <t>ショクイン</t>
    </rPh>
    <rPh sb="4" eb="5">
      <t>スウ</t>
    </rPh>
    <phoneticPr fontId="6"/>
  </si>
  <si>
    <t>非常勤職員</t>
    <rPh sb="0" eb="5">
      <t>ヒジョウキンショクイン</t>
    </rPh>
    <phoneticPr fontId="6"/>
  </si>
  <si>
    <t>８ 医療的ケア児受入加算補助</t>
    <rPh sb="2" eb="4">
      <t>イリョウ</t>
    </rPh>
    <rPh sb="4" eb="5">
      <t>テキ</t>
    </rPh>
    <rPh sb="7" eb="10">
      <t>ジウケイレ</t>
    </rPh>
    <rPh sb="10" eb="12">
      <t>カサン</t>
    </rPh>
    <rPh sb="12" eb="14">
      <t>ホジョ</t>
    </rPh>
    <phoneticPr fontId="8"/>
  </si>
  <si>
    <t>配置</t>
    <rPh sb="0" eb="2">
      <t>ハイチ</t>
    </rPh>
    <phoneticPr fontId="8"/>
  </si>
  <si>
    <t>送迎</t>
    <rPh sb="0" eb="2">
      <t>ソウゲイ</t>
    </rPh>
    <phoneticPr fontId="8"/>
  </si>
  <si>
    <t>医療的ケア児の利用実績（看護師等を配置していた月のみ○を選択）</t>
    <rPh sb="0" eb="3">
      <t>イリョウテキ</t>
    </rPh>
    <rPh sb="5" eb="6">
      <t>ジ</t>
    </rPh>
    <rPh sb="7" eb="11">
      <t>リヨウジッセキ</t>
    </rPh>
    <rPh sb="12" eb="15">
      <t>カンゴシ</t>
    </rPh>
    <rPh sb="15" eb="16">
      <t>トウ</t>
    </rPh>
    <rPh sb="17" eb="19">
      <t>ハイチ</t>
    </rPh>
    <rPh sb="23" eb="24">
      <t>ツキ</t>
    </rPh>
    <rPh sb="28" eb="30">
      <t>センタク</t>
    </rPh>
    <phoneticPr fontId="6"/>
  </si>
  <si>
    <t>第６の４号様式（第９条第１項関係）</t>
    <rPh sb="0" eb="1">
      <t>ダイ</t>
    </rPh>
    <rPh sb="4" eb="5">
      <t>ゴウ</t>
    </rPh>
    <rPh sb="5" eb="7">
      <t>ヨウシキ</t>
    </rPh>
    <rPh sb="8" eb="9">
      <t>ダイ</t>
    </rPh>
    <rPh sb="10" eb="11">
      <t>ジョウ</t>
    </rPh>
    <rPh sb="11" eb="12">
      <t>ダイ</t>
    </rPh>
    <rPh sb="13" eb="14">
      <t>コウ</t>
    </rPh>
    <rPh sb="14" eb="16">
      <t>カンケイ</t>
    </rPh>
    <phoneticPr fontId="8"/>
  </si>
  <si>
    <t>　⑤　当該年度に利用登録はないが、前年度に加算補助対象児童として登録のあった児童</t>
    <rPh sb="3" eb="7">
      <t>トウガイネンド</t>
    </rPh>
    <rPh sb="8" eb="10">
      <t>リヨウ</t>
    </rPh>
    <rPh sb="10" eb="12">
      <t>トウロク</t>
    </rPh>
    <rPh sb="17" eb="20">
      <t>ゼンネンド</t>
    </rPh>
    <rPh sb="21" eb="23">
      <t>カサン</t>
    </rPh>
    <rPh sb="23" eb="25">
      <t>ホジョ</t>
    </rPh>
    <rPh sb="25" eb="27">
      <t>タイショウ</t>
    </rPh>
    <rPh sb="32" eb="34">
      <t>トウロク</t>
    </rPh>
    <rPh sb="38" eb="40">
      <t>ジドウ</t>
    </rPh>
    <phoneticPr fontId="8"/>
  </si>
  <si>
    <t>　④　別表５に定める医療的ケア児受入加算補助の補助対象児童</t>
    <phoneticPr fontId="8"/>
  </si>
  <si>
    <t>第６の１号様式（第９条第１項）</t>
    <rPh sb="0" eb="1">
      <t>ダイ</t>
    </rPh>
    <rPh sb="4" eb="5">
      <t>ゴウ</t>
    </rPh>
    <rPh sb="5" eb="7">
      <t>ヨウシキ</t>
    </rPh>
    <rPh sb="8" eb="9">
      <t>ダイ</t>
    </rPh>
    <rPh sb="10" eb="11">
      <t>ジョウ</t>
    </rPh>
    <rPh sb="11" eb="12">
      <t>ダイ</t>
    </rPh>
    <rPh sb="13" eb="14">
      <t>コウ</t>
    </rPh>
    <phoneticPr fontId="8"/>
  </si>
  <si>
    <t>第６の２号様式（第９条第１項関係）</t>
    <rPh sb="0" eb="1">
      <t>ダイ</t>
    </rPh>
    <rPh sb="4" eb="5">
      <t>ゴウ</t>
    </rPh>
    <rPh sb="5" eb="7">
      <t>ヨウシキ</t>
    </rPh>
    <rPh sb="8" eb="9">
      <t>ダイ</t>
    </rPh>
    <rPh sb="10" eb="11">
      <t>ジョウ</t>
    </rPh>
    <rPh sb="11" eb="12">
      <t>ダイ</t>
    </rPh>
    <rPh sb="13" eb="14">
      <t>コウ</t>
    </rPh>
    <rPh sb="14" eb="16">
      <t>カンケイ</t>
    </rPh>
    <phoneticPr fontId="8"/>
  </si>
  <si>
    <t>第６の３号様式（第９条第１項関係）</t>
    <rPh sb="0" eb="1">
      <t>ダイ</t>
    </rPh>
    <rPh sb="4" eb="5">
      <t>ゴウ</t>
    </rPh>
    <rPh sb="5" eb="7">
      <t>ヨウシキ</t>
    </rPh>
    <rPh sb="8" eb="9">
      <t>ダイ</t>
    </rPh>
    <rPh sb="10" eb="11">
      <t>ジョウ</t>
    </rPh>
    <rPh sb="11" eb="12">
      <t>ダイ</t>
    </rPh>
    <rPh sb="13" eb="14">
      <t>コウ</t>
    </rPh>
    <rPh sb="14" eb="16">
      <t>カンケイ</t>
    </rPh>
    <phoneticPr fontId="8"/>
  </si>
  <si>
    <t>10 放課後児童支援員等キャリアアップ処遇改善費補助</t>
    <rPh sb="3" eb="12">
      <t>ホウカゴジドウシエンイントウ</t>
    </rPh>
    <rPh sb="19" eb="21">
      <t>ショグウ</t>
    </rPh>
    <rPh sb="21" eb="23">
      <t>カイゼン</t>
    </rPh>
    <rPh sb="23" eb="24">
      <t>ヒ</t>
    </rPh>
    <rPh sb="24" eb="26">
      <t>ホジョ</t>
    </rPh>
    <phoneticPr fontId="8"/>
  </si>
  <si>
    <t>11 賃金改善加算補助</t>
    <rPh sb="3" eb="5">
      <t>チンギン</t>
    </rPh>
    <rPh sb="5" eb="7">
      <t>カイゼン</t>
    </rPh>
    <rPh sb="7" eb="9">
      <t>カサン</t>
    </rPh>
    <rPh sb="9" eb="11">
      <t>ホジョ</t>
    </rPh>
    <phoneticPr fontId="8"/>
  </si>
  <si>
    <t>12 保護者負担減免額相当補助</t>
    <rPh sb="3" eb="6">
      <t>ホゴシャ</t>
    </rPh>
    <rPh sb="6" eb="8">
      <t>フタン</t>
    </rPh>
    <rPh sb="8" eb="10">
      <t>ゲンメン</t>
    </rPh>
    <rPh sb="10" eb="11">
      <t>ガク</t>
    </rPh>
    <rPh sb="11" eb="13">
      <t>ソウトウ</t>
    </rPh>
    <rPh sb="13" eb="15">
      <t>ホジョ</t>
    </rPh>
    <phoneticPr fontId="8"/>
  </si>
  <si>
    <t>14 常勤職員の産前・産後休暇に伴う代替職員配置経費補助</t>
    <phoneticPr fontId="8"/>
  </si>
  <si>
    <t>(1) 利用児童名簿（第７号様式）</t>
    <rPh sb="4" eb="10">
      <t>リヨウジドウメイボ</t>
    </rPh>
    <phoneticPr fontId="8"/>
  </si>
  <si>
    <t>第７号様式（表面）（第９条第２項）</t>
    <rPh sb="0" eb="1">
      <t>ダイ</t>
    </rPh>
    <rPh sb="2" eb="3">
      <t>ゴウ</t>
    </rPh>
    <rPh sb="3" eb="5">
      <t>ヨウシキ</t>
    </rPh>
    <rPh sb="6" eb="8">
      <t>オモテメン</t>
    </rPh>
    <rPh sb="10" eb="11">
      <t>ダイ</t>
    </rPh>
    <rPh sb="12" eb="13">
      <t>ジョウ</t>
    </rPh>
    <rPh sb="13" eb="14">
      <t>ダイ</t>
    </rPh>
    <rPh sb="15" eb="16">
      <t>コウ</t>
    </rPh>
    <phoneticPr fontId="6"/>
  </si>
  <si>
    <t>第７号様式（裏面）（第９条第２項）</t>
    <rPh sb="0" eb="1">
      <t>ダイ</t>
    </rPh>
    <rPh sb="2" eb="3">
      <t>ゴウ</t>
    </rPh>
    <rPh sb="3" eb="5">
      <t>ヨウシキ</t>
    </rPh>
    <rPh sb="6" eb="8">
      <t>ウラメン</t>
    </rPh>
    <rPh sb="10" eb="11">
      <t>ダイ</t>
    </rPh>
    <rPh sb="12" eb="13">
      <t>ジョウ</t>
    </rPh>
    <rPh sb="13" eb="14">
      <t>ダイ</t>
    </rPh>
    <rPh sb="15" eb="16">
      <t>コウ</t>
    </rPh>
    <phoneticPr fontId="6"/>
  </si>
  <si>
    <t>第９号様式（第９条第２項）</t>
    <phoneticPr fontId="8"/>
  </si>
  <si>
    <t>障害児等受入に係る加算補助対象児童名簿（</t>
    <rPh sb="0" eb="3">
      <t>ショウガイジ</t>
    </rPh>
    <rPh sb="3" eb="4">
      <t>トウ</t>
    </rPh>
    <rPh sb="4" eb="6">
      <t>ウケイレ</t>
    </rPh>
    <rPh sb="7" eb="8">
      <t>カカ</t>
    </rPh>
    <rPh sb="9" eb="11">
      <t>カサン</t>
    </rPh>
    <rPh sb="11" eb="13">
      <t>ホジョ</t>
    </rPh>
    <rPh sb="13" eb="15">
      <t>タイショウ</t>
    </rPh>
    <rPh sb="15" eb="17">
      <t>ジドウ</t>
    </rPh>
    <rPh sb="17" eb="19">
      <t>メイボ</t>
    </rPh>
    <phoneticPr fontId="8"/>
  </si>
  <si>
    <t>　③　支援や配慮を要する児童の申立書（第10号様式）及び児童状況書（第10の２号様式）が提出されている児童</t>
    <rPh sb="3" eb="5">
      <t>シエン</t>
    </rPh>
    <rPh sb="26" eb="27">
      <t>オヨ</t>
    </rPh>
    <rPh sb="28" eb="30">
      <t>ジドウ</t>
    </rPh>
    <rPh sb="30" eb="32">
      <t>ジョウキョウ</t>
    </rPh>
    <rPh sb="32" eb="33">
      <t>ショ</t>
    </rPh>
    <rPh sb="34" eb="35">
      <t>ダイ</t>
    </rPh>
    <rPh sb="39" eb="40">
      <t>ゴウ</t>
    </rPh>
    <rPh sb="40" eb="42">
      <t>ヨウシキ</t>
    </rPh>
    <phoneticPr fontId="8"/>
  </si>
  <si>
    <t>第10号様式（第９条第２項）</t>
    <rPh sb="0" eb="1">
      <t>ダイ</t>
    </rPh>
    <rPh sb="3" eb="4">
      <t>ゴウ</t>
    </rPh>
    <rPh sb="4" eb="6">
      <t>ヨウシキ</t>
    </rPh>
    <rPh sb="7" eb="8">
      <t>ダイ</t>
    </rPh>
    <rPh sb="9" eb="10">
      <t>ジョウ</t>
    </rPh>
    <rPh sb="10" eb="11">
      <t>ダイ</t>
    </rPh>
    <rPh sb="12" eb="13">
      <t>コウ</t>
    </rPh>
    <phoneticPr fontId="8"/>
  </si>
  <si>
    <t>第10の２号様式（第９条第２項）</t>
    <rPh sb="0" eb="1">
      <t>ダイ</t>
    </rPh>
    <rPh sb="5" eb="6">
      <t>ゴウ</t>
    </rPh>
    <rPh sb="6" eb="8">
      <t>ヨウシキ</t>
    </rPh>
    <rPh sb="9" eb="10">
      <t>ダイ</t>
    </rPh>
    <rPh sb="11" eb="12">
      <t>ジョウ</t>
    </rPh>
    <rPh sb="12" eb="13">
      <t>ダイ</t>
    </rPh>
    <rPh sb="14" eb="15">
      <t>コウ</t>
    </rPh>
    <phoneticPr fontId="8"/>
  </si>
  <si>
    <t>第11号様式（第９条第２項）</t>
    <rPh sb="0" eb="1">
      <t>ダイ</t>
    </rPh>
    <rPh sb="3" eb="4">
      <t>ゴウ</t>
    </rPh>
    <rPh sb="4" eb="6">
      <t>ヨウシキ</t>
    </rPh>
    <rPh sb="7" eb="8">
      <t>ダイ</t>
    </rPh>
    <rPh sb="9" eb="10">
      <t>ジョウ</t>
    </rPh>
    <rPh sb="10" eb="11">
      <t>ダイ</t>
    </rPh>
    <rPh sb="12" eb="13">
      <t>コウ</t>
    </rPh>
    <phoneticPr fontId="8"/>
  </si>
  <si>
    <t>第12号様式（第９条第２項）</t>
    <rPh sb="0" eb="1">
      <t>ダイ</t>
    </rPh>
    <rPh sb="3" eb="4">
      <t>ゴウ</t>
    </rPh>
    <rPh sb="4" eb="6">
      <t>ヨウシキ</t>
    </rPh>
    <rPh sb="7" eb="8">
      <t>ダイ</t>
    </rPh>
    <rPh sb="9" eb="10">
      <t>ジョウ</t>
    </rPh>
    <rPh sb="10" eb="11">
      <t>ダイ</t>
    </rPh>
    <rPh sb="12" eb="13">
      <t>コウ</t>
    </rPh>
    <phoneticPr fontId="8"/>
  </si>
  <si>
    <t>第13号様式（第９条第２項）</t>
    <rPh sb="0" eb="1">
      <t>ダイ</t>
    </rPh>
    <rPh sb="3" eb="4">
      <t>ゴウ</t>
    </rPh>
    <rPh sb="4" eb="6">
      <t>ヨウシキ</t>
    </rPh>
    <rPh sb="7" eb="8">
      <t>ダイ</t>
    </rPh>
    <rPh sb="9" eb="10">
      <t>ジョウ</t>
    </rPh>
    <rPh sb="10" eb="11">
      <t>ダイ</t>
    </rPh>
    <rPh sb="12" eb="13">
      <t>コウ</t>
    </rPh>
    <phoneticPr fontId="6"/>
  </si>
  <si>
    <t>第14号様式（第６条第２項）</t>
    <rPh sb="0" eb="1">
      <t>ダイ</t>
    </rPh>
    <rPh sb="3" eb="4">
      <t>ゴウ</t>
    </rPh>
    <rPh sb="4" eb="6">
      <t>ヨウシキ</t>
    </rPh>
    <rPh sb="7" eb="8">
      <t>ダイ</t>
    </rPh>
    <rPh sb="9" eb="10">
      <t>ジョウ</t>
    </rPh>
    <rPh sb="10" eb="11">
      <t>ダイ</t>
    </rPh>
    <rPh sb="12" eb="13">
      <t>コウ</t>
    </rPh>
    <phoneticPr fontId="6"/>
  </si>
  <si>
    <t>※２　クラブで勤務する職員のうち、賃金改善を行う者（職種問わず、非常勤を含み、経営に携わる法人の役員を除く。）を記載すること。</t>
    <rPh sb="7" eb="9">
      <t>キンム</t>
    </rPh>
    <rPh sb="11" eb="13">
      <t>ショクイン</t>
    </rPh>
    <rPh sb="17" eb="19">
      <t>チンギン</t>
    </rPh>
    <rPh sb="19" eb="21">
      <t>カイゼン</t>
    </rPh>
    <rPh sb="22" eb="23">
      <t>オコナ</t>
    </rPh>
    <rPh sb="24" eb="25">
      <t>シャ</t>
    </rPh>
    <rPh sb="26" eb="28">
      <t>ショクシュ</t>
    </rPh>
    <rPh sb="28" eb="29">
      <t>ト</t>
    </rPh>
    <rPh sb="32" eb="35">
      <t>ヒジョウキン</t>
    </rPh>
    <rPh sb="36" eb="37">
      <t>フク</t>
    </rPh>
    <rPh sb="39" eb="41">
      <t>ケイエイ</t>
    </rPh>
    <rPh sb="42" eb="43">
      <t>タズサ</t>
    </rPh>
    <rPh sb="45" eb="47">
      <t>ホウジン</t>
    </rPh>
    <rPh sb="48" eb="50">
      <t>ヤクイン</t>
    </rPh>
    <rPh sb="51" eb="52">
      <t>ノゾ</t>
    </rPh>
    <rPh sb="56" eb="58">
      <t>キサイ</t>
    </rPh>
    <phoneticPr fontId="7"/>
  </si>
  <si>
    <t>※３　行が足りない場合は適宜追加すること。</t>
    <rPh sb="3" eb="4">
      <t>ギョウ</t>
    </rPh>
    <rPh sb="5" eb="6">
      <t>タ</t>
    </rPh>
    <rPh sb="9" eb="11">
      <t>バアイ</t>
    </rPh>
    <rPh sb="12" eb="14">
      <t>テキギ</t>
    </rPh>
    <rPh sb="14" eb="16">
      <t>ツイカ</t>
    </rPh>
    <phoneticPr fontId="7"/>
  </si>
  <si>
    <t>第17号様式（第９条第２項）</t>
    <rPh sb="0" eb="1">
      <t>ダイ</t>
    </rPh>
    <rPh sb="3" eb="4">
      <t>ゴウ</t>
    </rPh>
    <rPh sb="4" eb="6">
      <t>ヨウシキ</t>
    </rPh>
    <rPh sb="7" eb="8">
      <t>ダイ</t>
    </rPh>
    <rPh sb="9" eb="10">
      <t>ジョウ</t>
    </rPh>
    <rPh sb="10" eb="11">
      <t>ダイ</t>
    </rPh>
    <rPh sb="12" eb="13">
      <t>コウ</t>
    </rPh>
    <phoneticPr fontId="8"/>
  </si>
  <si>
    <t>第18号様式（第９条第４項）</t>
    <rPh sb="0" eb="1">
      <t>ダイ</t>
    </rPh>
    <rPh sb="3" eb="4">
      <t>ゴウ</t>
    </rPh>
    <rPh sb="4" eb="6">
      <t>ヨウシキ</t>
    </rPh>
    <rPh sb="7" eb="8">
      <t>ダイ</t>
    </rPh>
    <rPh sb="9" eb="10">
      <t>ジョウ</t>
    </rPh>
    <rPh sb="10" eb="11">
      <t>ダイ</t>
    </rPh>
    <rPh sb="12" eb="13">
      <t>コウ</t>
    </rPh>
    <phoneticPr fontId="8"/>
  </si>
  <si>
    <t>第15号様式（第９条第２項）</t>
    <rPh sb="0" eb="1">
      <t>ダイ</t>
    </rPh>
    <rPh sb="3" eb="4">
      <t>ゴウ</t>
    </rPh>
    <rPh sb="4" eb="6">
      <t>ヨウシキ</t>
    </rPh>
    <phoneticPr fontId="8"/>
  </si>
  <si>
    <t>基本給又は
決まって毎月支払う手当</t>
    <phoneticPr fontId="6"/>
  </si>
  <si>
    <t>その他</t>
    <rPh sb="2" eb="3">
      <t>タ</t>
    </rPh>
    <phoneticPr fontId="6"/>
  </si>
  <si>
    <t>賃金改善見込額</t>
    <phoneticPr fontId="7"/>
  </si>
  <si>
    <t>９ 育成支援体制強化加算補助</t>
    <rPh sb="2" eb="4">
      <t>イクセイ</t>
    </rPh>
    <rPh sb="4" eb="6">
      <t>シエン</t>
    </rPh>
    <rPh sb="6" eb="8">
      <t>タイセイ</t>
    </rPh>
    <rPh sb="8" eb="10">
      <t>キョウカ</t>
    </rPh>
    <rPh sb="10" eb="12">
      <t>カサン</t>
    </rPh>
    <rPh sb="12" eb="14">
      <t>ホジョ</t>
    </rPh>
    <phoneticPr fontId="8"/>
  </si>
  <si>
    <t>※１月から３月は、昨年度実績等を参考に設定</t>
    <rPh sb="9" eb="12">
      <t>サクネンド</t>
    </rPh>
    <rPh sb="12" eb="14">
      <t>ジッセキ</t>
    </rPh>
    <rPh sb="14" eb="15">
      <t>トウ</t>
    </rPh>
    <rPh sb="16" eb="18">
      <t>サンコウ</t>
    </rPh>
    <rPh sb="19" eb="21">
      <t>セッテイ</t>
    </rPh>
    <phoneticPr fontId="8"/>
  </si>
  <si>
    <t>15 施設賃借料加算Ⅱ</t>
    <rPh sb="3" eb="8">
      <t>シセツチンシャクリョウ</t>
    </rPh>
    <rPh sb="8" eb="10">
      <t>カサン</t>
    </rPh>
    <phoneticPr fontId="8"/>
  </si>
  <si>
    <r>
      <rPr>
        <sz val="11"/>
        <rFont val="ＭＳ ゴシック"/>
        <family val="3"/>
        <charset val="128"/>
      </rPr>
      <t>②</t>
    </r>
    <r>
      <rPr>
        <sz val="11"/>
        <color theme="1"/>
        <rFont val="ＭＳ ゴシック"/>
        <family val="3"/>
        <charset val="128"/>
      </rPr>
      <t>開所日数</t>
    </r>
    <rPh sb="1" eb="3">
      <t>カイショ</t>
    </rPh>
    <rPh sb="3" eb="5">
      <t>ニッスウ</t>
    </rPh>
    <phoneticPr fontId="8"/>
  </si>
  <si>
    <t>　④　補助員Ⅰ　　補助員等</t>
    <rPh sb="3" eb="5">
      <t>ホジョ</t>
    </rPh>
    <rPh sb="5" eb="6">
      <t>イン</t>
    </rPh>
    <rPh sb="12" eb="13">
      <t>トウ</t>
    </rPh>
    <phoneticPr fontId="8"/>
  </si>
  <si>
    <t>　①　児童扶養手当証書【写し】</t>
    <rPh sb="3" eb="5">
      <t>ジドウ</t>
    </rPh>
    <rPh sb="5" eb="7">
      <t>フヨウ</t>
    </rPh>
    <rPh sb="7" eb="9">
      <t>テアテ</t>
    </rPh>
    <rPh sb="9" eb="11">
      <t>ショウショ</t>
    </rPh>
    <rPh sb="12" eb="13">
      <t>ウツ</t>
    </rPh>
    <phoneticPr fontId="8"/>
  </si>
  <si>
    <t>　②　保護証明書【原本】、生活保護費支給証【写し】</t>
    <rPh sb="3" eb="5">
      <t>ホゴ</t>
    </rPh>
    <rPh sb="5" eb="8">
      <t>ショウメイショ</t>
    </rPh>
    <rPh sb="9" eb="11">
      <t>ゲンポン</t>
    </rPh>
    <rPh sb="13" eb="15">
      <t>セイカツ</t>
    </rPh>
    <rPh sb="15" eb="17">
      <t>ホゴ</t>
    </rPh>
    <rPh sb="17" eb="18">
      <t>ヒ</t>
    </rPh>
    <rPh sb="18" eb="20">
      <t>シキュウ</t>
    </rPh>
    <rPh sb="20" eb="21">
      <t>ショウ</t>
    </rPh>
    <rPh sb="22" eb="23">
      <t>ウツ</t>
    </rPh>
    <phoneticPr fontId="8"/>
  </si>
  <si>
    <t>　③　市民税・県民税課税（非課税）証明書【原本】、市民税・県民税税額決定・納税通知書【写し】、</t>
    <rPh sb="3" eb="6">
      <t>シミンゼイ</t>
    </rPh>
    <rPh sb="7" eb="10">
      <t>ケンミンゼイ</t>
    </rPh>
    <rPh sb="10" eb="12">
      <t>カゼイ</t>
    </rPh>
    <rPh sb="13" eb="16">
      <t>ヒカゼイ</t>
    </rPh>
    <rPh sb="17" eb="20">
      <t>ショウメイショ</t>
    </rPh>
    <rPh sb="21" eb="23">
      <t>ゲンポン</t>
    </rPh>
    <rPh sb="25" eb="28">
      <t>シミンゼイ</t>
    </rPh>
    <rPh sb="29" eb="32">
      <t>ケンミンゼイ</t>
    </rPh>
    <rPh sb="32" eb="34">
      <t>ゼイガク</t>
    </rPh>
    <rPh sb="34" eb="36">
      <t>ケッテイ</t>
    </rPh>
    <rPh sb="37" eb="39">
      <t>ノウゼイ</t>
    </rPh>
    <rPh sb="39" eb="42">
      <t>ツウチショ</t>
    </rPh>
    <rPh sb="43" eb="44">
      <t>ウツ</t>
    </rPh>
    <phoneticPr fontId="8"/>
  </si>
  <si>
    <t>　　　給与所得等に係る市民税・県民税特別徴収税額通知書【写し】</t>
    <rPh sb="3" eb="5">
      <t>キュウヨ</t>
    </rPh>
    <rPh sb="5" eb="7">
      <t>ショトク</t>
    </rPh>
    <rPh sb="7" eb="8">
      <t>トウ</t>
    </rPh>
    <rPh sb="9" eb="10">
      <t>カカ</t>
    </rPh>
    <rPh sb="11" eb="14">
      <t>シミンゼイ</t>
    </rPh>
    <rPh sb="15" eb="18">
      <t>ケンミンゼイ</t>
    </rPh>
    <rPh sb="18" eb="20">
      <t>トクベツ</t>
    </rPh>
    <rPh sb="20" eb="22">
      <t>チョウシュウ</t>
    </rPh>
    <rPh sb="22" eb="24">
      <t>ゼイガク</t>
    </rPh>
    <rPh sb="24" eb="27">
      <t>ツウチショ</t>
    </rPh>
    <rPh sb="28" eb="29">
      <t>ウツ</t>
    </rPh>
    <phoneticPr fontId="8"/>
  </si>
  <si>
    <t>　④　就学援助申請の審査結果及び支給についてのお知らせ【写し】、就学援助認定通知【写し】　等</t>
    <rPh sb="3" eb="5">
      <t>シュウガク</t>
    </rPh>
    <rPh sb="5" eb="7">
      <t>エンジョ</t>
    </rPh>
    <rPh sb="7" eb="9">
      <t>シンセイ</t>
    </rPh>
    <rPh sb="10" eb="12">
      <t>シンサ</t>
    </rPh>
    <rPh sb="12" eb="14">
      <t>ケッカ</t>
    </rPh>
    <rPh sb="14" eb="15">
      <t>オヨ</t>
    </rPh>
    <rPh sb="16" eb="18">
      <t>シキュウ</t>
    </rPh>
    <rPh sb="24" eb="25">
      <t>シ</t>
    </rPh>
    <rPh sb="28" eb="29">
      <t>ウツ</t>
    </rPh>
    <rPh sb="32" eb="34">
      <t>シュウガク</t>
    </rPh>
    <rPh sb="34" eb="36">
      <t>エンジョ</t>
    </rPh>
    <rPh sb="36" eb="38">
      <t>ニンテイ</t>
    </rPh>
    <rPh sb="38" eb="40">
      <t>ツウチ</t>
    </rPh>
    <rPh sb="41" eb="42">
      <t>ウツ</t>
    </rPh>
    <rPh sb="45" eb="46">
      <t>トウ</t>
    </rPh>
    <phoneticPr fontId="8"/>
  </si>
  <si>
    <t>確認書類※</t>
    <rPh sb="0" eb="2">
      <t>カクニン</t>
    </rPh>
    <rPh sb="2" eb="4">
      <t>ショルイ</t>
    </rPh>
    <phoneticPr fontId="8"/>
  </si>
  <si>
    <t>※確認書類の欄は、以下から選択し、記入すること。</t>
    <rPh sb="1" eb="3">
      <t>カクニン</t>
    </rPh>
    <rPh sb="3" eb="5">
      <t>ショルイ</t>
    </rPh>
    <rPh sb="13" eb="15">
      <t>センタク</t>
    </rPh>
    <phoneticPr fontId="8"/>
  </si>
  <si>
    <t>３　留意事項</t>
    <rPh sb="2" eb="4">
      <t>リュウイ</t>
    </rPh>
    <rPh sb="4" eb="6">
      <t>ジコウ</t>
    </rPh>
    <phoneticPr fontId="8"/>
  </si>
  <si>
    <t>①</t>
  </si>
  <si>
    <t>②</t>
  </si>
  <si>
    <t>③</t>
  </si>
  <si>
    <t>④</t>
  </si>
  <si>
    <t>⑤</t>
  </si>
  <si>
    <t>対象児童数</t>
    <rPh sb="0" eb="2">
      <t>タイショウ</t>
    </rPh>
    <rPh sb="2" eb="5">
      <t>ジドウスウ</t>
    </rPh>
    <phoneticPr fontId="6"/>
  </si>
  <si>
    <t>年間開所日数</t>
    <rPh sb="0" eb="2">
      <t>ネンカン</t>
    </rPh>
    <rPh sb="2" eb="4">
      <t>カイショ</t>
    </rPh>
    <rPh sb="4" eb="6">
      <t>ニッスウ</t>
    </rPh>
    <phoneticPr fontId="6"/>
  </si>
  <si>
    <t>200～249日</t>
    <rPh sb="7" eb="8">
      <t>ニチ</t>
    </rPh>
    <phoneticPr fontId="12"/>
  </si>
  <si>
    <t>250日以上</t>
    <rPh sb="3" eb="4">
      <t>ニチ</t>
    </rPh>
    <rPh sb="4" eb="6">
      <t>イジョウ</t>
    </rPh>
    <phoneticPr fontId="12"/>
  </si>
  <si>
    <t>10～19人</t>
    <rPh sb="5" eb="6">
      <t>ニン</t>
    </rPh>
    <phoneticPr fontId="12"/>
  </si>
  <si>
    <t>20～40人</t>
    <rPh sb="5" eb="6">
      <t>ニン</t>
    </rPh>
    <phoneticPr fontId="12"/>
  </si>
  <si>
    <t>単位数</t>
    <rPh sb="0" eb="3">
      <t>タンイスウ</t>
    </rPh>
    <phoneticPr fontId="6"/>
  </si>
  <si>
    <t>対象児童数</t>
    <rPh sb="0" eb="5">
      <t>タイショウジドウスウ</t>
    </rPh>
    <phoneticPr fontId="6"/>
  </si>
  <si>
    <t>上限額</t>
    <rPh sb="0" eb="3">
      <t>ジョウゲンガク</t>
    </rPh>
    <phoneticPr fontId="6"/>
  </si>
  <si>
    <t>１単位</t>
    <rPh sb="1" eb="3">
      <t>タンイ</t>
    </rPh>
    <phoneticPr fontId="6"/>
  </si>
  <si>
    <t>10～19人</t>
    <rPh sb="5" eb="6">
      <t>ニン</t>
    </rPh>
    <phoneticPr fontId="6"/>
  </si>
  <si>
    <t>20～40人</t>
    <rPh sb="5" eb="6">
      <t>ニン</t>
    </rPh>
    <phoneticPr fontId="6"/>
  </si>
  <si>
    <t>２単位</t>
    <rPh sb="1" eb="3">
      <t>タンイ</t>
    </rPh>
    <phoneticPr fontId="6"/>
  </si>
  <si>
    <t>－</t>
    <phoneticPr fontId="6"/>
  </si>
  <si>
    <t>３単位以上</t>
    <rPh sb="1" eb="3">
      <t>タンイ</t>
    </rPh>
    <rPh sb="3" eb="5">
      <t>イジョウ</t>
    </rPh>
    <phoneticPr fontId="6"/>
  </si>
  <si>
    <t>月あたり補助額</t>
    <rPh sb="0" eb="1">
      <t>ツキ</t>
    </rPh>
    <rPh sb="4" eb="7">
      <t>ホジョガク</t>
    </rPh>
    <phoneticPr fontId="8"/>
  </si>
  <si>
    <t>18日～</t>
    <rPh sb="2" eb="3">
      <t>ニチ</t>
    </rPh>
    <phoneticPr fontId="8"/>
  </si>
  <si>
    <t>13～17日</t>
    <rPh sb="5" eb="6">
      <t>ニチ</t>
    </rPh>
    <phoneticPr fontId="8"/>
  </si>
  <si>
    <t>9～12日</t>
    <rPh sb="4" eb="5">
      <t>ニチ</t>
    </rPh>
    <phoneticPr fontId="8"/>
  </si>
  <si>
    <t>5～8日</t>
    <rPh sb="3" eb="4">
      <t>ニチ</t>
    </rPh>
    <phoneticPr fontId="8"/>
  </si>
  <si>
    <t>3～4日</t>
    <rPh sb="3" eb="4">
      <t>ニチ</t>
    </rPh>
    <phoneticPr fontId="8"/>
  </si>
  <si>
    <t>上限額（年額）</t>
    <rPh sb="0" eb="3">
      <t>ジョウゲンガク</t>
    </rPh>
    <rPh sb="4" eb="6">
      <t>ネンガク</t>
    </rPh>
    <phoneticPr fontId="6"/>
  </si>
  <si>
    <t>配置</t>
    <rPh sb="0" eb="2">
      <t>ハイチ</t>
    </rPh>
    <phoneticPr fontId="6"/>
  </si>
  <si>
    <t>送迎</t>
    <rPh sb="0" eb="2">
      <t>ソウゲイ</t>
    </rPh>
    <phoneticPr fontId="6"/>
  </si>
  <si>
    <t>①対象児童数</t>
    <rPh sb="1" eb="3">
      <t>タイショウ</t>
    </rPh>
    <rPh sb="3" eb="6">
      <t>ジドウスウ</t>
    </rPh>
    <phoneticPr fontId="8"/>
  </si>
  <si>
    <t>③常勤職員配置</t>
    <rPh sb="1" eb="3">
      <t>ジョウキン</t>
    </rPh>
    <rPh sb="3" eb="5">
      <t>ショクイン</t>
    </rPh>
    <rPh sb="5" eb="7">
      <t>ハイチ</t>
    </rPh>
    <phoneticPr fontId="8"/>
  </si>
  <si>
    <t>適用</t>
    <rPh sb="0" eb="2">
      <t>テキヨウ</t>
    </rPh>
    <phoneticPr fontId="8"/>
  </si>
  <si>
    <t>実施月数</t>
    <rPh sb="0" eb="4">
      <t>ジッシツキスウ</t>
    </rPh>
    <phoneticPr fontId="6"/>
  </si>
  <si>
    <t>12か月</t>
    <rPh sb="3" eb="4">
      <t>ゲツ</t>
    </rPh>
    <phoneticPr fontId="12"/>
  </si>
  <si>
    <t>12か月未満</t>
    <rPh sb="3" eb="4">
      <t>ゲツ</t>
    </rPh>
    <rPh sb="4" eb="6">
      <t>ミマン</t>
    </rPh>
    <phoneticPr fontId="12"/>
  </si>
  <si>
    <t>※月額</t>
    <rPh sb="1" eb="3">
      <t>ゲツガク</t>
    </rPh>
    <phoneticPr fontId="6"/>
  </si>
  <si>
    <t>※年額</t>
    <rPh sb="1" eb="3">
      <t>ネンガク</t>
    </rPh>
    <phoneticPr fontId="6"/>
  </si>
  <si>
    <t>【基礎部分】</t>
    <rPh sb="1" eb="5">
      <t>キソブブン</t>
    </rPh>
    <phoneticPr fontId="6"/>
  </si>
  <si>
    <t>【常勤２名雇用加算額】</t>
    <rPh sb="1" eb="3">
      <t>ジョウキン</t>
    </rPh>
    <rPh sb="4" eb="5">
      <t>メイ</t>
    </rPh>
    <rPh sb="5" eb="7">
      <t>コヨウ</t>
    </rPh>
    <rPh sb="7" eb="9">
      <t>カサン</t>
    </rPh>
    <rPh sb="9" eb="10">
      <t>ガク</t>
    </rPh>
    <phoneticPr fontId="6"/>
  </si>
  <si>
    <t>(2) 入会申込書及び継続利用申込書の写し</t>
  </si>
  <si>
    <t>(5) 放課後児童クラブ月別状況報告書（第８号様式）</t>
  </si>
  <si>
    <t>(6) 常勤等の放課後児童支援員であることが分かる書類</t>
  </si>
  <si>
    <t>(7) 障害児等受入に係る加算補助対象児童名簿（第９号様式）</t>
    <rPh sb="4" eb="7">
      <t>ショウガイジ</t>
    </rPh>
    <rPh sb="7" eb="8">
      <t>トウ</t>
    </rPh>
    <rPh sb="8" eb="10">
      <t>ウケイレ</t>
    </rPh>
    <rPh sb="11" eb="12">
      <t>カカ</t>
    </rPh>
    <rPh sb="13" eb="15">
      <t>カサン</t>
    </rPh>
    <rPh sb="15" eb="17">
      <t>ホジョ</t>
    </rPh>
    <rPh sb="17" eb="19">
      <t>タイショウ</t>
    </rPh>
    <rPh sb="19" eb="21">
      <t>ジドウ</t>
    </rPh>
    <rPh sb="21" eb="23">
      <t>メイボ</t>
    </rPh>
    <rPh sb="24" eb="25">
      <t>ダイ</t>
    </rPh>
    <rPh sb="26" eb="27">
      <t>ゴウ</t>
    </rPh>
    <rPh sb="27" eb="29">
      <t>ヨウシキ</t>
    </rPh>
    <phoneticPr fontId="8"/>
  </si>
  <si>
    <r>
      <t>(8) 障害児等受入に係る加算補助の対象児童であることがわかる書類</t>
    </r>
    <r>
      <rPr>
        <sz val="10"/>
        <rFont val="ＭＳ 明朝"/>
        <family val="1"/>
        <charset val="128"/>
      </rPr>
      <t>（身体障害者手帳、療育手帳（愛の手帳） 等）</t>
    </r>
    <rPh sb="4" eb="7">
      <t>ショウガイジ</t>
    </rPh>
    <rPh sb="7" eb="8">
      <t>トウ</t>
    </rPh>
    <rPh sb="8" eb="10">
      <t>ウケイレ</t>
    </rPh>
    <rPh sb="11" eb="12">
      <t>カカ</t>
    </rPh>
    <rPh sb="13" eb="15">
      <t>カサン</t>
    </rPh>
    <rPh sb="15" eb="17">
      <t>ホジョ</t>
    </rPh>
    <rPh sb="34" eb="36">
      <t>シンタイ</t>
    </rPh>
    <rPh sb="36" eb="39">
      <t>ショウガイシャ</t>
    </rPh>
    <rPh sb="39" eb="41">
      <t>テチョウ</t>
    </rPh>
    <phoneticPr fontId="8"/>
  </si>
  <si>
    <t>(9) 月別開所状況及び職員配置状況を証する書類</t>
    <rPh sb="16" eb="18">
      <t>ジョウキョウ</t>
    </rPh>
    <phoneticPr fontId="8"/>
  </si>
  <si>
    <t>(11) 医療的ケア実施に関する主治医指示書の写し</t>
  </si>
  <si>
    <t>(12) 保護者からの医療的ケアに関する申込書兼同意書の写し</t>
  </si>
  <si>
    <t>(13) 医療的ケア児受入実施計画書</t>
  </si>
  <si>
    <t>(14) 障害児の受入に係る研修の受講状況を証する書類</t>
  </si>
  <si>
    <t>(15) 放課後児童支援員等キャリアアップ処遇改善費補助　対象者一覧（第11号様式）</t>
    <rPh sb="5" eb="14">
      <t>ホウカゴジドウシエンイントウ</t>
    </rPh>
    <rPh sb="25" eb="26">
      <t>ヒ</t>
    </rPh>
    <rPh sb="26" eb="28">
      <t>ホジョ</t>
    </rPh>
    <rPh sb="29" eb="31">
      <t>タイショウ</t>
    </rPh>
    <rPh sb="32" eb="34">
      <t>イチラン</t>
    </rPh>
    <rPh sb="35" eb="36">
      <t>ダイ</t>
    </rPh>
    <rPh sb="38" eb="39">
      <t>ゴウ</t>
    </rPh>
    <rPh sb="39" eb="41">
      <t>ヨウシキ</t>
    </rPh>
    <phoneticPr fontId="8"/>
  </si>
  <si>
    <t>(16) 放課後児童支援員等キャリアアップ処遇改善費補助　要件確認表（第12号様式）</t>
    <rPh sb="5" eb="14">
      <t>ホウカゴジドウシエンイントウ</t>
    </rPh>
    <rPh sb="25" eb="26">
      <t>ヒ</t>
    </rPh>
    <rPh sb="26" eb="28">
      <t>ホジョ</t>
    </rPh>
    <rPh sb="29" eb="31">
      <t>ヨウケン</t>
    </rPh>
    <rPh sb="31" eb="33">
      <t>カクニン</t>
    </rPh>
    <rPh sb="33" eb="34">
      <t>ヒョウ</t>
    </rPh>
    <rPh sb="35" eb="36">
      <t>ダイ</t>
    </rPh>
    <rPh sb="38" eb="39">
      <t>ゴウ</t>
    </rPh>
    <rPh sb="39" eb="41">
      <t>ヨウシキ</t>
    </rPh>
    <phoneticPr fontId="8"/>
  </si>
  <si>
    <t>(17) 放課後児童支援員であることを証する書類（研修受講修了証等）</t>
  </si>
  <si>
    <t>(18) 職歴を証する書類（勤務実績証明書等）</t>
  </si>
  <si>
    <t>(19) 本市が指定する研修を受講したことを証する書類</t>
  </si>
  <si>
    <t>(20) キャリアアップ体系を設けていることを証する書類（就業規則等）</t>
  </si>
  <si>
    <r>
      <t>(21) 賃金が改善されたことを証する書類</t>
    </r>
    <r>
      <rPr>
        <sz val="10"/>
        <rFont val="ＭＳ 明朝"/>
        <family val="1"/>
        <charset val="128"/>
      </rPr>
      <t>（前年度の就業規則等）</t>
    </r>
    <rPh sb="22" eb="25">
      <t>ゼンネンド</t>
    </rPh>
    <phoneticPr fontId="8"/>
  </si>
  <si>
    <t>(22) 賃金改善加算補助実施計画書（第13号様式）　</t>
    <rPh sb="5" eb="7">
      <t>チンギン</t>
    </rPh>
    <rPh sb="7" eb="9">
      <t>カイゼン</t>
    </rPh>
    <rPh sb="9" eb="11">
      <t>カサン</t>
    </rPh>
    <rPh sb="11" eb="13">
      <t>ホジョ</t>
    </rPh>
    <rPh sb="13" eb="15">
      <t>ジッシ</t>
    </rPh>
    <rPh sb="15" eb="18">
      <t>ケイカクショ</t>
    </rPh>
    <rPh sb="19" eb="20">
      <t>ダイ</t>
    </rPh>
    <rPh sb="22" eb="23">
      <t>ゴウ</t>
    </rPh>
    <rPh sb="23" eb="25">
      <t>ヨウシキ</t>
    </rPh>
    <phoneticPr fontId="8"/>
  </si>
  <si>
    <t>(23) 賃金改善加算補助賃金改善見込額等内訳書（第14号様式）</t>
    <rPh sb="5" eb="7">
      <t>チンギン</t>
    </rPh>
    <rPh sb="7" eb="9">
      <t>カイゼン</t>
    </rPh>
    <rPh sb="9" eb="11">
      <t>カサン</t>
    </rPh>
    <rPh sb="11" eb="13">
      <t>ホジョ</t>
    </rPh>
    <rPh sb="13" eb="15">
      <t>チンギン</t>
    </rPh>
    <rPh sb="15" eb="17">
      <t>カイゼン</t>
    </rPh>
    <rPh sb="17" eb="19">
      <t>ミコ</t>
    </rPh>
    <rPh sb="19" eb="20">
      <t>ガク</t>
    </rPh>
    <rPh sb="20" eb="21">
      <t>トウ</t>
    </rPh>
    <rPh sb="21" eb="24">
      <t>ウチワケショ</t>
    </rPh>
    <rPh sb="25" eb="26">
      <t>ダイ</t>
    </rPh>
    <rPh sb="28" eb="29">
      <t>ゴウ</t>
    </rPh>
    <rPh sb="29" eb="31">
      <t>ヨウシキ</t>
    </rPh>
    <phoneticPr fontId="8"/>
  </si>
  <si>
    <r>
      <t>(24) 賃金改善を行っていることを証する書類</t>
    </r>
    <r>
      <rPr>
        <sz val="10"/>
        <rFont val="ＭＳ 明朝"/>
        <family val="1"/>
        <charset val="128"/>
      </rPr>
      <t>（改正前及び改正後の給与規定等）</t>
    </r>
    <rPh sb="5" eb="7">
      <t>チンギン</t>
    </rPh>
    <rPh sb="7" eb="9">
      <t>カイゼン</t>
    </rPh>
    <rPh sb="10" eb="11">
      <t>オコナ</t>
    </rPh>
    <rPh sb="18" eb="19">
      <t>ショウ</t>
    </rPh>
    <rPh sb="21" eb="23">
      <t>ショルイ</t>
    </rPh>
    <rPh sb="24" eb="27">
      <t>カイセイマエ</t>
    </rPh>
    <rPh sb="27" eb="28">
      <t>オヨ</t>
    </rPh>
    <rPh sb="29" eb="32">
      <t>カイセイゴ</t>
    </rPh>
    <rPh sb="33" eb="37">
      <t>キュウヨキテイ</t>
    </rPh>
    <rPh sb="37" eb="38">
      <t>トウ</t>
    </rPh>
    <phoneticPr fontId="8"/>
  </si>
  <si>
    <t>(25) 保護者負担減免額相当補助対象児童名簿（第15号様式）</t>
    <rPh sb="5" eb="8">
      <t>ホゴシャ</t>
    </rPh>
    <rPh sb="8" eb="10">
      <t>フタン</t>
    </rPh>
    <rPh sb="10" eb="12">
      <t>ゲンメン</t>
    </rPh>
    <rPh sb="12" eb="13">
      <t>ガク</t>
    </rPh>
    <rPh sb="13" eb="15">
      <t>ソウトウ</t>
    </rPh>
    <rPh sb="15" eb="17">
      <t>ホジョ</t>
    </rPh>
    <rPh sb="17" eb="19">
      <t>タイショウ</t>
    </rPh>
    <rPh sb="19" eb="21">
      <t>ジドウ</t>
    </rPh>
    <rPh sb="21" eb="23">
      <t>メイボ</t>
    </rPh>
    <rPh sb="24" eb="25">
      <t>ダイ</t>
    </rPh>
    <rPh sb="27" eb="28">
      <t>ゴウ</t>
    </rPh>
    <rPh sb="28" eb="30">
      <t>ヨウシキ</t>
    </rPh>
    <phoneticPr fontId="8"/>
  </si>
  <si>
    <t>(26) 保護者負担減免額相当補助の対象世帯であることがわかる書類（保護証明書、市民税・県民税課税(非課税)証明書の写し 等）</t>
  </si>
  <si>
    <t>(27) 実施要綱第10条第４項に定める研修計画</t>
    <rPh sb="5" eb="7">
      <t>ジッシ</t>
    </rPh>
    <rPh sb="7" eb="9">
      <t>ヨウコウ</t>
    </rPh>
    <rPh sb="9" eb="10">
      <t>ダイ</t>
    </rPh>
    <rPh sb="12" eb="13">
      <t>ジョウ</t>
    </rPh>
    <rPh sb="13" eb="14">
      <t>ダイ</t>
    </rPh>
    <rPh sb="15" eb="16">
      <t>コウ</t>
    </rPh>
    <rPh sb="17" eb="18">
      <t>サダ</t>
    </rPh>
    <rPh sb="20" eb="22">
      <t>ケンシュウ</t>
    </rPh>
    <rPh sb="22" eb="24">
      <t>ケイカク</t>
    </rPh>
    <phoneticPr fontId="8"/>
  </si>
  <si>
    <t>(28) 人材育成加算補助実施報告書（第16号様式）</t>
    <rPh sb="5" eb="7">
      <t>ジンザイ</t>
    </rPh>
    <rPh sb="7" eb="9">
      <t>イクセイ</t>
    </rPh>
    <rPh sb="9" eb="11">
      <t>カサン</t>
    </rPh>
    <rPh sb="11" eb="13">
      <t>ホジョ</t>
    </rPh>
    <rPh sb="13" eb="15">
      <t>ジッシ</t>
    </rPh>
    <rPh sb="15" eb="18">
      <t>ホウコクショ</t>
    </rPh>
    <rPh sb="19" eb="20">
      <t>ダイ</t>
    </rPh>
    <rPh sb="22" eb="23">
      <t>ゴウ</t>
    </rPh>
    <rPh sb="23" eb="25">
      <t>ヨウシキ</t>
    </rPh>
    <phoneticPr fontId="8"/>
  </si>
  <si>
    <t>(29) 常勤職員の産前・産後休暇に伴う代替職員配置経費補助確認書（第17号様式）</t>
    <rPh sb="24" eb="26">
      <t>ハイチ</t>
    </rPh>
    <rPh sb="26" eb="28">
      <t>ケイヒ</t>
    </rPh>
    <rPh sb="28" eb="30">
      <t>ホジョ</t>
    </rPh>
    <rPh sb="34" eb="35">
      <t>ダイ</t>
    </rPh>
    <rPh sb="37" eb="38">
      <t>ゴウ</t>
    </rPh>
    <rPh sb="38" eb="40">
      <t>ヨウシキ</t>
    </rPh>
    <phoneticPr fontId="8"/>
  </si>
  <si>
    <r>
      <t>(30) 常勤職員の出産予定日がわかる書類</t>
    </r>
    <r>
      <rPr>
        <sz val="10"/>
        <rFont val="ＭＳ 明朝"/>
        <family val="1"/>
        <charset val="128"/>
      </rPr>
      <t>（母子健康手帳の写し、診断書の写し　等）</t>
    </r>
    <rPh sb="10" eb="12">
      <t>シュッサン</t>
    </rPh>
    <rPh sb="12" eb="15">
      <t>ヨテイビ</t>
    </rPh>
    <rPh sb="19" eb="21">
      <t>ショルイ</t>
    </rPh>
    <rPh sb="22" eb="24">
      <t>ボシ</t>
    </rPh>
    <rPh sb="24" eb="26">
      <t>ケンコウ</t>
    </rPh>
    <rPh sb="26" eb="28">
      <t>テチョウ</t>
    </rPh>
    <rPh sb="29" eb="30">
      <t>ウツ</t>
    </rPh>
    <rPh sb="32" eb="35">
      <t>シンダンショ</t>
    </rPh>
    <rPh sb="36" eb="37">
      <t>ウツ</t>
    </rPh>
    <rPh sb="39" eb="40">
      <t>トウ</t>
    </rPh>
    <phoneticPr fontId="8"/>
  </si>
  <si>
    <t>(31) その他（　　　　　　　　　　　　　　　　　　　　　　　　　　　　　　　　）</t>
    <rPh sb="7" eb="8">
      <t>タ</t>
    </rPh>
    <phoneticPr fontId="8"/>
  </si>
  <si>
    <t>物価高騰対策加算</t>
    <phoneticPr fontId="8"/>
  </si>
  <si>
    <t>16　物価高騰対策加算</t>
    <rPh sb="3" eb="5">
      <t>ブッカ</t>
    </rPh>
    <rPh sb="5" eb="7">
      <t>コウトウ</t>
    </rPh>
    <rPh sb="7" eb="9">
      <t>タイサク</t>
    </rPh>
    <rPh sb="9" eb="11">
      <t>カサン</t>
    </rPh>
    <phoneticPr fontId="8"/>
  </si>
  <si>
    <t>５ 小規模激変緩和加算補助</t>
    <rPh sb="2" eb="5">
      <t>ショウキボ</t>
    </rPh>
    <rPh sb="5" eb="7">
      <t>ゲキヘン</t>
    </rPh>
    <rPh sb="7" eb="9">
      <t>カンワ</t>
    </rPh>
    <rPh sb="9" eb="11">
      <t>カサン</t>
    </rPh>
    <rPh sb="11" eb="13">
      <t>ホジョ</t>
    </rPh>
    <phoneticPr fontId="8"/>
  </si>
  <si>
    <t>17　その他（移転支援加算の適用を受けている場合等）</t>
    <rPh sb="5" eb="6">
      <t>タ</t>
    </rPh>
    <rPh sb="7" eb="13">
      <t>イテンシエンカサン</t>
    </rPh>
    <rPh sb="14" eb="16">
      <t>テキヨウ</t>
    </rPh>
    <rPh sb="17" eb="18">
      <t>ウ</t>
    </rPh>
    <rPh sb="22" eb="24">
      <t>バアイ</t>
    </rPh>
    <rPh sb="24" eb="25">
      <t>トウ</t>
    </rPh>
    <phoneticPr fontId="8"/>
  </si>
  <si>
    <t>18 添付書類</t>
    <phoneticPr fontId="8"/>
  </si>
  <si>
    <t>(10) 補助対象児童が通う学校の「医療的ケア実施可否結果通知書」の写し</t>
    <phoneticPr fontId="6"/>
  </si>
  <si>
    <t>第16号様式（第９条第２項）</t>
    <rPh sb="0" eb="1">
      <t>ダイ</t>
    </rPh>
    <rPh sb="3" eb="4">
      <t>ゴウ</t>
    </rPh>
    <rPh sb="4" eb="6">
      <t>ヨウシキ</t>
    </rPh>
    <rPh sb="7" eb="8">
      <t>ダイ</t>
    </rPh>
    <rPh sb="9" eb="10">
      <t>ジョウ</t>
    </rPh>
    <rPh sb="10" eb="11">
      <t>ダイ</t>
    </rPh>
    <rPh sb="12" eb="13">
      <t>コウ</t>
    </rPh>
    <phoneticPr fontId="8"/>
  </si>
  <si>
    <t>人材育成加算補助実施報告書</t>
    <rPh sb="0" eb="8">
      <t>ジンザイイクセイカサンホジョ</t>
    </rPh>
    <rPh sb="8" eb="13">
      <t>ジッシホウコクショ</t>
    </rPh>
    <phoneticPr fontId="8"/>
  </si>
  <si>
    <t>１　運営主体主催の研修の実施日及び内容</t>
    <rPh sb="2" eb="6">
      <t>ウンエイシュタイ</t>
    </rPh>
    <rPh sb="6" eb="8">
      <t>シュサイ</t>
    </rPh>
    <rPh sb="9" eb="11">
      <t>ケンシュウ</t>
    </rPh>
    <rPh sb="12" eb="15">
      <t>ジッシビ</t>
    </rPh>
    <rPh sb="15" eb="16">
      <t>オヨ</t>
    </rPh>
    <rPh sb="17" eb="19">
      <t>ナイヨウ</t>
    </rPh>
    <phoneticPr fontId="8"/>
  </si>
  <si>
    <t>研修名</t>
    <rPh sb="0" eb="3">
      <t>ケンシュウメイ</t>
    </rPh>
    <phoneticPr fontId="8"/>
  </si>
  <si>
    <t>研修内容</t>
    <rPh sb="0" eb="4">
      <t>ケンシュウナイヨウ</t>
    </rPh>
    <phoneticPr fontId="8"/>
  </si>
  <si>
    <t>研修
時間</t>
    <rPh sb="0" eb="2">
      <t>ケンシュウ</t>
    </rPh>
    <rPh sb="3" eb="5">
      <t>ジカン</t>
    </rPh>
    <phoneticPr fontId="8"/>
  </si>
  <si>
    <t>研修
実施日</t>
    <rPh sb="0" eb="2">
      <t>ケンシュウ</t>
    </rPh>
    <rPh sb="3" eb="6">
      <t>ジッシビ</t>
    </rPh>
    <phoneticPr fontId="8"/>
  </si>
  <si>
    <t>２</t>
    <phoneticPr fontId="8"/>
  </si>
  <si>
    <t>４</t>
    <phoneticPr fontId="8"/>
  </si>
  <si>
    <t>５</t>
    <phoneticPr fontId="8"/>
  </si>
  <si>
    <t>２　人材育成加算補助の補助対象となる研修の受講者名簿</t>
    <rPh sb="2" eb="10">
      <t>ジンザイイクセイカサンホジョ</t>
    </rPh>
    <rPh sb="11" eb="15">
      <t>ホジョタイショウ</t>
    </rPh>
    <rPh sb="18" eb="20">
      <t>ケンシュウ</t>
    </rPh>
    <rPh sb="21" eb="24">
      <t>ジュコウシャ</t>
    </rPh>
    <rPh sb="24" eb="26">
      <t>メイボ</t>
    </rPh>
    <phoneticPr fontId="8"/>
  </si>
  <si>
    <t>氏名</t>
    <rPh sb="0" eb="2">
      <t>シメイ</t>
    </rPh>
    <phoneticPr fontId="8"/>
  </si>
  <si>
    <t>常勤職員・非常勤職員の別</t>
    <rPh sb="0" eb="4">
      <t>ジョウキンショクイン</t>
    </rPh>
    <rPh sb="5" eb="10">
      <t>ヒジョウキンショクイン</t>
    </rPh>
    <rPh sb="11" eb="12">
      <t>ベツ</t>
    </rPh>
    <phoneticPr fontId="8"/>
  </si>
  <si>
    <t>常勤職員</t>
    <rPh sb="0" eb="2">
      <t>ジョウキン</t>
    </rPh>
    <rPh sb="2" eb="4">
      <t>ショクイン</t>
    </rPh>
    <phoneticPr fontId="8"/>
  </si>
  <si>
    <t>非常勤職員</t>
    <rPh sb="0" eb="3">
      <t>ヒジョウキン</t>
    </rPh>
    <rPh sb="3" eb="5">
      <t>ショクイン</t>
    </rPh>
    <phoneticPr fontId="8"/>
  </si>
  <si>
    <t>※行が足りない場合は適宜追加すること。</t>
    <rPh sb="1" eb="2">
      <t>ギョウ</t>
    </rPh>
    <rPh sb="3" eb="4">
      <t>タ</t>
    </rPh>
    <rPh sb="7" eb="9">
      <t>バアイ</t>
    </rPh>
    <rPh sb="10" eb="12">
      <t>テキギ</t>
    </rPh>
    <rPh sb="12" eb="14">
      <t>ツイカ</t>
    </rPh>
    <phoneticPr fontId="8"/>
  </si>
  <si>
    <t>a 障害児理解</t>
    <rPh sb="2" eb="4">
      <t>ショウガイ</t>
    </rPh>
    <rPh sb="4" eb="5">
      <t>ジ</t>
    </rPh>
    <rPh sb="5" eb="7">
      <t>リカイ</t>
    </rPh>
    <phoneticPr fontId="8"/>
  </si>
  <si>
    <t>常勤職員</t>
    <rPh sb="0" eb="4">
      <t>ジョウキンショクイン</t>
    </rPh>
    <phoneticPr fontId="8"/>
  </si>
  <si>
    <t>b 放課後児童健全育成事業に関する基礎的知識</t>
    <rPh sb="2" eb="13">
      <t>ホウカゴジドウケンゼンイクセイジギョウ</t>
    </rPh>
    <rPh sb="14" eb="15">
      <t>カン</t>
    </rPh>
    <rPh sb="17" eb="22">
      <t>キソテキチシキ</t>
    </rPh>
    <phoneticPr fontId="8"/>
  </si>
  <si>
    <t>非常勤職員</t>
    <rPh sb="0" eb="5">
      <t>ヒジョウキンショクイン</t>
    </rPh>
    <phoneticPr fontId="8"/>
  </si>
  <si>
    <t>c 救急措置と救急対応（実技研修）</t>
    <rPh sb="2" eb="4">
      <t>キュウキュウ</t>
    </rPh>
    <rPh sb="4" eb="6">
      <t>ソチ</t>
    </rPh>
    <rPh sb="7" eb="9">
      <t>キュウキュウ</t>
    </rPh>
    <rPh sb="9" eb="11">
      <t>タイオウ</t>
    </rPh>
    <rPh sb="12" eb="14">
      <t>ジツギ</t>
    </rPh>
    <rPh sb="14" eb="16">
      <t>ケンシュウ</t>
    </rPh>
    <phoneticPr fontId="8"/>
  </si>
  <si>
    <t>d 防火、防災、防犯の計画と対応</t>
    <rPh sb="2" eb="4">
      <t>ボウカ</t>
    </rPh>
    <rPh sb="5" eb="7">
      <t>ボウサイ</t>
    </rPh>
    <rPh sb="8" eb="10">
      <t>ボウハン</t>
    </rPh>
    <rPh sb="11" eb="13">
      <t>ケイカク</t>
    </rPh>
    <rPh sb="14" eb="16">
      <t>タイオウ</t>
    </rPh>
    <phoneticPr fontId="8"/>
  </si>
  <si>
    <t>e 事故、けがの予防と事後対応等</t>
    <rPh sb="2" eb="4">
      <t>ジコ</t>
    </rPh>
    <rPh sb="8" eb="10">
      <t>ヨボウ</t>
    </rPh>
    <rPh sb="11" eb="13">
      <t>ジゴ</t>
    </rPh>
    <rPh sb="13" eb="15">
      <t>タイオウ</t>
    </rPh>
    <rPh sb="15" eb="16">
      <t>トウ</t>
    </rPh>
    <phoneticPr fontId="8"/>
  </si>
  <si>
    <t>f アレルギーの理解と対応、アナフィラキシーショックへの対応</t>
    <rPh sb="8" eb="10">
      <t>リカイ</t>
    </rPh>
    <rPh sb="11" eb="13">
      <t>タイオウ</t>
    </rPh>
    <rPh sb="28" eb="30">
      <t>タイオウ</t>
    </rPh>
    <phoneticPr fontId="8"/>
  </si>
  <si>
    <t>g おやつの工夫と提供時の衛生、安全</t>
    <rPh sb="6" eb="8">
      <t>クフウ</t>
    </rPh>
    <rPh sb="9" eb="12">
      <t>テイキョウジ</t>
    </rPh>
    <rPh sb="13" eb="15">
      <t>エイセイ</t>
    </rPh>
    <rPh sb="16" eb="18">
      <t>アンゼン</t>
    </rPh>
    <phoneticPr fontId="8"/>
  </si>
  <si>
    <t>h 放課後児童健全育成事業所における遊びや製作活動、表現活動</t>
    <rPh sb="2" eb="7">
      <t>ホウカゴ</t>
    </rPh>
    <rPh sb="7" eb="14">
      <t>ケンゼンイクセイジギョウショ</t>
    </rPh>
    <rPh sb="18" eb="19">
      <t>アソ</t>
    </rPh>
    <rPh sb="21" eb="25">
      <t>セイサクカツドウ</t>
    </rPh>
    <rPh sb="26" eb="30">
      <t>ヒョウゲンカツドウ</t>
    </rPh>
    <phoneticPr fontId="8"/>
  </si>
  <si>
    <t>i 育成支援に関する記録の書き方と工夫</t>
    <rPh sb="2" eb="6">
      <t>イクセイシエン</t>
    </rPh>
    <rPh sb="7" eb="8">
      <t>カン</t>
    </rPh>
    <rPh sb="10" eb="12">
      <t>キロク</t>
    </rPh>
    <rPh sb="13" eb="14">
      <t>カ</t>
    </rPh>
    <rPh sb="15" eb="16">
      <t>カタ</t>
    </rPh>
    <rPh sb="17" eb="19">
      <t>クフウ</t>
    </rPh>
    <phoneticPr fontId="8"/>
  </si>
  <si>
    <t>j 厚生労働省　放課後児童支援員等研修事業実施要綱に位置付けられている研修</t>
    <rPh sb="2" eb="7">
      <t>コウセイロウドウショウ</t>
    </rPh>
    <rPh sb="8" eb="16">
      <t>ホウカゴジドウシエンイン</t>
    </rPh>
    <rPh sb="16" eb="17">
      <t>トウ</t>
    </rPh>
    <rPh sb="17" eb="19">
      <t>ケンシュウ</t>
    </rPh>
    <rPh sb="19" eb="21">
      <t>ジギョウ</t>
    </rPh>
    <rPh sb="21" eb="23">
      <t>ジッシ</t>
    </rPh>
    <rPh sb="23" eb="25">
      <t>ヨウコウ</t>
    </rPh>
    <rPh sb="26" eb="29">
      <t>イチヅ</t>
    </rPh>
    <rPh sb="35" eb="37">
      <t>ケンシュウ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</si>
</sst>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1" formatCode="_ * #,##0_ ;_ * \-#,##0_ ;_ * &quot;-&quot;_ ;_ @_ "/>
    <numFmt numFmtId="176" formatCode="#,##0_ "/>
    <numFmt numFmtId="177" formatCode="#,##0.0;[Red]\-#,##0.0"/>
    <numFmt numFmtId="178" formatCode="#,##0&quot;円&quot;;[Red]\-#,##0&quot;円&quot;"/>
    <numFmt numFmtId="179" formatCode="0.0&quot;人&quot;\ "/>
    <numFmt numFmtId="180" formatCode="0.0&quot;時間&quot;\ "/>
    <numFmt numFmtId="181" formatCode="#,##0&quot;か月&quot;"/>
    <numFmt numFmtId="182" formatCode="#,##0&quot;円&quot;;[Red]\-#,##0"/>
    <numFmt numFmtId="183" formatCode="#,##0.0;&quot;▲ &quot;#,##0.0;&quot;-&quot;"/>
    <numFmt numFmtId="184" formatCode="#,##0;&quot;▲ &quot;#,##0;&quot;-&quot;"/>
    <numFmt numFmtId="185" formatCode="#,##0_);[Red]\(#,##0\)"/>
    <numFmt numFmtId="186" formatCode="#,##0;&quot;△ &quot;#,##0;&quot;-&quot;"/>
    <numFmt numFmtId="187" formatCode="#,##0&quot;人&quot;;&quot;△ &quot;#,##0&quot;人&quot;"/>
    <numFmt numFmtId="188" formatCode="#,##0_ &quot;人&quot;"/>
    <numFmt numFmtId="189" formatCode="#,##0_);\(#,##0\)"/>
    <numFmt numFmtId="190" formatCode="#,##0&quot;人&quot;;&quot;▲ &quot;#,##0&quot;人&quot;;&quot;-&quot;"/>
    <numFmt numFmtId="191" formatCode="0.0;&quot;▲ &quot;0.0"/>
    <numFmt numFmtId="192" formatCode="#,##0.0;&quot;▲ &quot;#,##0.0"/>
    <numFmt numFmtId="193" formatCode="#,##0;&quot;▲ &quot;#,##0.0;&quot;-&quot;"/>
    <numFmt numFmtId="194" formatCode="#,##0;&quot;▲ &quot;#,##0"/>
    <numFmt numFmtId="195" formatCode="#,#00&quot;円&quot;"/>
    <numFmt numFmtId="196" formatCode="General&quot;分&quot;"/>
  </numFmts>
  <fonts count="45"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scheme val="minor"/>
    </font>
    <font>
      <sz val="11"/>
      <color theme="1"/>
      <name val="游ゴシック"/>
      <family val="2"/>
      <charset val="128"/>
      <scheme val="minor"/>
    </font>
    <font>
      <sz val="6"/>
      <name val="游ゴシック"/>
      <family val="3"/>
      <charset val="128"/>
      <scheme val="minor"/>
    </font>
    <font>
      <sz val="6"/>
      <name val="游ゴシック"/>
      <family val="2"/>
      <charset val="128"/>
      <scheme val="minor"/>
    </font>
    <font>
      <sz val="6"/>
      <name val="ＭＳ Ｐゴシック"/>
      <family val="3"/>
      <charset val="128"/>
    </font>
    <font>
      <sz val="11"/>
      <color theme="1"/>
      <name val="ＭＳ 明朝"/>
      <family val="1"/>
      <charset val="128"/>
    </font>
    <font>
      <sz val="10"/>
      <color theme="1"/>
      <name val="ＭＳ 明朝"/>
      <family val="1"/>
      <charset val="128"/>
    </font>
    <font>
      <sz val="14"/>
      <color theme="1"/>
      <name val="ＭＳ ゴシック"/>
      <family val="3"/>
      <charset val="128"/>
    </font>
    <font>
      <sz val="11"/>
      <color theme="1"/>
      <name val="ＭＳ ゴシック"/>
      <family val="3"/>
      <charset val="128"/>
    </font>
    <font>
      <sz val="12"/>
      <color theme="1"/>
      <name val="ＭＳ 明朝"/>
      <family val="1"/>
      <charset val="128"/>
    </font>
    <font>
      <sz val="11"/>
      <name val="ＭＳ 明朝"/>
      <family val="1"/>
      <charset val="128"/>
    </font>
    <font>
      <sz val="14"/>
      <name val="ＭＳ ゴシック"/>
      <family val="3"/>
      <charset val="128"/>
    </font>
    <font>
      <sz val="11"/>
      <name val="ＭＳ ゴシック"/>
      <family val="3"/>
      <charset val="128"/>
    </font>
    <font>
      <sz val="10"/>
      <name val="ＭＳ 明朝"/>
      <family val="1"/>
      <charset val="128"/>
    </font>
    <font>
      <sz val="11"/>
      <name val="ＭＳ Ｐゴシック"/>
      <family val="3"/>
      <charset val="128"/>
    </font>
    <font>
      <sz val="22"/>
      <name val="ＭＳ ゴシック"/>
      <family val="3"/>
      <charset val="128"/>
    </font>
    <font>
      <sz val="12"/>
      <name val="ＭＳ 明朝"/>
      <family val="1"/>
      <charset val="128"/>
    </font>
    <font>
      <sz val="9"/>
      <name val="ＭＳ 明朝"/>
      <family val="1"/>
      <charset val="128"/>
    </font>
    <font>
      <sz val="8"/>
      <name val="ＭＳ 明朝"/>
      <family val="1"/>
      <charset val="128"/>
    </font>
    <font>
      <b/>
      <sz val="11"/>
      <name val="ＭＳ 明朝"/>
      <family val="1"/>
      <charset val="128"/>
    </font>
    <font>
      <b/>
      <sz val="12"/>
      <name val="ＭＳ 明朝"/>
      <family val="1"/>
      <charset val="128"/>
    </font>
    <font>
      <sz val="14"/>
      <name val="ＭＳ 明朝"/>
      <family val="1"/>
      <charset val="128"/>
    </font>
    <font>
      <sz val="11"/>
      <name val="ＭＳ Ｐ明朝"/>
      <family val="1"/>
      <charset val="128"/>
    </font>
    <font>
      <sz val="11"/>
      <color indexed="8"/>
      <name val="ＭＳ Ｐゴシック"/>
      <family val="3"/>
      <charset val="128"/>
    </font>
    <font>
      <sz val="6"/>
      <name val="Meiryo UI"/>
      <family val="2"/>
      <charset val="128"/>
    </font>
    <font>
      <b/>
      <sz val="14"/>
      <name val="ＭＳ 明朝"/>
      <family val="1"/>
      <charset val="128"/>
    </font>
    <font>
      <b/>
      <sz val="10"/>
      <name val="ＭＳ 明朝"/>
      <family val="1"/>
      <charset val="128"/>
    </font>
    <font>
      <sz val="10"/>
      <name val="Times New Roman"/>
      <family val="1"/>
    </font>
    <font>
      <sz val="11"/>
      <color theme="1"/>
      <name val="游ゴシック"/>
      <family val="3"/>
      <charset val="128"/>
      <scheme val="minor"/>
    </font>
    <font>
      <sz val="12"/>
      <color theme="1"/>
      <name val="ＭＳ ゴシック"/>
      <family val="3"/>
      <charset val="128"/>
    </font>
    <font>
      <sz val="9"/>
      <color theme="1"/>
      <name val="ＭＳ 明朝"/>
      <family val="1"/>
      <charset val="128"/>
    </font>
    <font>
      <sz val="11"/>
      <color theme="1"/>
      <name val="ＭＳ Ｐゴシック"/>
      <family val="3"/>
      <charset val="128"/>
    </font>
    <font>
      <b/>
      <sz val="11"/>
      <color theme="1"/>
      <name val="ＭＳ 明朝"/>
      <family val="1"/>
      <charset val="128"/>
    </font>
    <font>
      <strike/>
      <sz val="11"/>
      <color theme="1"/>
      <name val="ＭＳ 明朝"/>
      <family val="1"/>
      <charset val="128"/>
    </font>
    <font>
      <strike/>
      <sz val="10"/>
      <color theme="1"/>
      <name val="ＭＳ 明朝"/>
      <family val="1"/>
      <charset val="128"/>
    </font>
    <font>
      <sz val="8"/>
      <color theme="1"/>
      <name val="ＭＳ 明朝"/>
      <family val="1"/>
      <charset val="128"/>
    </font>
    <font>
      <b/>
      <sz val="12"/>
      <color theme="1"/>
      <name val="ＭＳ 明朝"/>
      <family val="1"/>
      <charset val="128"/>
    </font>
    <font>
      <sz val="14"/>
      <color theme="1"/>
      <name val="ＭＳ 明朝"/>
      <family val="1"/>
      <charset val="128"/>
    </font>
    <font>
      <sz val="11"/>
      <color rgb="FFFF0000"/>
      <name val="ＭＳ ゴシック"/>
      <family val="3"/>
      <charset val="128"/>
    </font>
    <font>
      <sz val="11"/>
      <color rgb="FFFF0000"/>
      <name val="ＭＳ 明朝"/>
      <family val="1"/>
      <charset val="128"/>
    </font>
    <font>
      <sz val="10"/>
      <name val="ＭＳ ゴシック"/>
      <family val="3"/>
      <charset val="128"/>
    </font>
  </fonts>
  <fills count="3">
    <fill>
      <patternFill patternType="none"/>
    </fill>
    <fill>
      <patternFill patternType="gray125"/>
    </fill>
    <fill>
      <patternFill patternType="solid">
        <fgColor theme="0" tint="-4.9989318521683403E-2"/>
        <bgColor indexed="64"/>
      </patternFill>
    </fill>
  </fills>
  <borders count="12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style="hair">
        <color indexed="64"/>
      </top>
      <bottom/>
      <diagonal/>
    </border>
    <border>
      <left/>
      <right style="thin">
        <color indexed="64"/>
      </right>
      <top style="hair">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bottom/>
      <diagonal/>
    </border>
    <border>
      <left/>
      <right style="medium">
        <color indexed="64"/>
      </right>
      <top style="hair">
        <color indexed="64"/>
      </top>
      <bottom/>
      <diagonal/>
    </border>
    <border>
      <left style="medium">
        <color indexed="64"/>
      </left>
      <right/>
      <top style="hair">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double">
        <color indexed="64"/>
      </left>
      <right style="double">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double">
        <color indexed="64"/>
      </left>
      <right style="double">
        <color indexed="64"/>
      </right>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double">
        <color indexed="64"/>
      </left>
      <right style="double">
        <color indexed="64"/>
      </right>
      <top/>
      <bottom style="thin">
        <color indexed="64"/>
      </bottom>
      <diagonal/>
    </border>
    <border diagonalUp="1">
      <left style="double">
        <color indexed="64"/>
      </left>
      <right style="double">
        <color indexed="64"/>
      </right>
      <top style="medium">
        <color indexed="64"/>
      </top>
      <bottom/>
      <diagonal style="thin">
        <color indexed="64"/>
      </diagonal>
    </border>
    <border>
      <left style="medium">
        <color indexed="64"/>
      </left>
      <right style="medium">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diagonalUp="1">
      <left style="double">
        <color indexed="64"/>
      </left>
      <right style="double">
        <color indexed="64"/>
      </right>
      <top/>
      <bottom/>
      <diagonal style="thin">
        <color indexed="64"/>
      </diagonal>
    </border>
    <border diagonalUp="1">
      <left style="double">
        <color indexed="64"/>
      </left>
      <right style="double">
        <color indexed="64"/>
      </right>
      <top/>
      <bottom style="medium">
        <color indexed="64"/>
      </bottom>
      <diagonal style="thin">
        <color indexed="64"/>
      </diagonal>
    </border>
    <border>
      <left style="medium">
        <color indexed="64"/>
      </left>
      <right style="medium">
        <color indexed="64"/>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hair">
        <color indexed="64"/>
      </top>
      <bottom/>
      <diagonal/>
    </border>
    <border>
      <left style="thin">
        <color indexed="64"/>
      </left>
      <right style="thin">
        <color indexed="64"/>
      </right>
      <top/>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double">
        <color indexed="64"/>
      </right>
      <top style="thin">
        <color indexed="64"/>
      </top>
      <bottom/>
      <diagonal/>
    </border>
    <border>
      <left style="double">
        <color indexed="64"/>
      </left>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
      <left style="thin">
        <color indexed="64"/>
      </left>
      <right/>
      <top/>
      <bottom style="hair">
        <color indexed="64"/>
      </bottom>
      <diagonal/>
    </border>
    <border>
      <left/>
      <right/>
      <top/>
      <bottom style="hair">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double">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hair">
        <color indexed="64"/>
      </top>
      <bottom style="thin">
        <color indexed="64"/>
      </bottom>
      <diagonal style="thin">
        <color indexed="64"/>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top/>
      <bottom style="medium">
        <color indexed="64"/>
      </bottom>
      <diagonal/>
    </border>
  </borders>
  <cellStyleXfs count="36">
    <xf numFmtId="0" fontId="0" fillId="0" borderId="0"/>
    <xf numFmtId="38" fontId="4"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18" fillId="0" borderId="0">
      <alignment vertical="center"/>
    </xf>
    <xf numFmtId="38" fontId="5" fillId="0" borderId="0" applyFont="0" applyFill="0" applyBorder="0" applyAlignment="0" applyProtection="0">
      <alignment vertical="center"/>
    </xf>
    <xf numFmtId="38" fontId="18" fillId="0" borderId="0" applyFont="0" applyFill="0" applyBorder="0" applyAlignment="0" applyProtection="0">
      <alignment vertical="center"/>
    </xf>
    <xf numFmtId="0" fontId="27" fillId="0" borderId="0"/>
    <xf numFmtId="0" fontId="18" fillId="0" borderId="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18" fillId="0" borderId="0">
      <alignment vertical="center"/>
    </xf>
    <xf numFmtId="0" fontId="32" fillId="0" borderId="0">
      <alignment vertical="center"/>
    </xf>
    <xf numFmtId="0" fontId="3" fillId="0" borderId="0">
      <alignment vertical="center"/>
    </xf>
    <xf numFmtId="0" fontId="18" fillId="0" borderId="0">
      <alignment vertical="center"/>
    </xf>
    <xf numFmtId="0" fontId="2"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9" fontId="18" fillId="0" borderId="0" applyFont="0" applyFill="0" applyBorder="0" applyAlignment="0" applyProtection="0">
      <alignment vertical="center"/>
    </xf>
    <xf numFmtId="0" fontId="1" fillId="0" borderId="0">
      <alignment vertical="center"/>
    </xf>
    <xf numFmtId="0" fontId="18" fillId="0" borderId="0">
      <alignment vertical="center"/>
    </xf>
    <xf numFmtId="38" fontId="4"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1006">
    <xf numFmtId="0" fontId="0" fillId="0" borderId="0" xfId="0"/>
    <xf numFmtId="0" fontId="14" fillId="0" borderId="0" xfId="2" applyFont="1" applyFill="1" applyAlignment="1">
      <alignment horizontal="right" vertical="center"/>
    </xf>
    <xf numFmtId="184" fontId="14" fillId="0" borderId="0" xfId="4" applyNumberFormat="1" applyFont="1" applyFill="1" applyBorder="1" applyProtection="1">
      <alignment vertical="center"/>
    </xf>
    <xf numFmtId="184" fontId="14" fillId="0" borderId="0" xfId="4" applyNumberFormat="1" applyFont="1" applyFill="1" applyBorder="1" applyAlignment="1" applyProtection="1">
      <alignment horizontal="center" vertical="center"/>
    </xf>
    <xf numFmtId="184" fontId="14" fillId="0" borderId="0" xfId="4" applyNumberFormat="1" applyFont="1" applyFill="1" applyBorder="1" applyAlignment="1" applyProtection="1">
      <alignment vertical="center"/>
    </xf>
    <xf numFmtId="184" fontId="14" fillId="0" borderId="0" xfId="4" applyNumberFormat="1" applyFont="1" applyFill="1" applyBorder="1" applyAlignment="1" applyProtection="1">
      <alignment horizontal="right" vertical="center"/>
    </xf>
    <xf numFmtId="0" fontId="14" fillId="0" borderId="0" xfId="4" applyFont="1" applyFill="1" applyBorder="1" applyProtection="1">
      <alignment vertical="center"/>
    </xf>
    <xf numFmtId="0" fontId="14" fillId="0" borderId="0" xfId="4" applyFont="1" applyBorder="1">
      <alignment vertical="center"/>
    </xf>
    <xf numFmtId="184" fontId="14" fillId="0" borderId="0" xfId="4" applyNumberFormat="1" applyFont="1" applyFill="1" applyBorder="1" applyAlignment="1" applyProtection="1">
      <alignment vertical="center" shrinkToFit="1"/>
    </xf>
    <xf numFmtId="0" fontId="14" fillId="0" borderId="0" xfId="4" applyFont="1">
      <alignment vertical="center"/>
    </xf>
    <xf numFmtId="0" fontId="14" fillId="0" borderId="0" xfId="4" applyFont="1" applyBorder="1" applyProtection="1">
      <alignment vertical="center"/>
      <protection locked="0"/>
    </xf>
    <xf numFmtId="0" fontId="14" fillId="0" borderId="0" xfId="4" applyFont="1" applyBorder="1" applyAlignment="1" applyProtection="1">
      <alignment horizontal="right" vertical="center"/>
      <protection locked="0"/>
    </xf>
    <xf numFmtId="0" fontId="16" fillId="0" borderId="1" xfId="4" applyFont="1" applyBorder="1" applyAlignment="1" applyProtection="1">
      <alignment horizontal="left" vertical="center"/>
      <protection locked="0"/>
    </xf>
    <xf numFmtId="0" fontId="14" fillId="0" borderId="8" xfId="4" applyFont="1" applyBorder="1" applyAlignment="1" applyProtection="1">
      <alignment horizontal="center" vertical="center" shrinkToFit="1"/>
      <protection locked="0"/>
    </xf>
    <xf numFmtId="0" fontId="17" fillId="0" borderId="8" xfId="4" applyFont="1" applyBorder="1" applyAlignment="1" applyProtection="1">
      <alignment vertical="center"/>
      <protection locked="0"/>
    </xf>
    <xf numFmtId="0" fontId="17" fillId="0" borderId="8" xfId="4" applyFont="1" applyBorder="1" applyAlignment="1" applyProtection="1">
      <alignment vertical="center" shrinkToFit="1"/>
      <protection locked="0"/>
    </xf>
    <xf numFmtId="0" fontId="17" fillId="0" borderId="8" xfId="4" applyFont="1" applyBorder="1" applyAlignment="1" applyProtection="1">
      <alignment horizontal="center" vertical="center" shrinkToFit="1"/>
      <protection locked="0"/>
    </xf>
    <xf numFmtId="0" fontId="14" fillId="0" borderId="0" xfId="4" applyFont="1" applyBorder="1" applyAlignment="1" applyProtection="1">
      <alignment horizontal="center" vertical="center" shrinkToFit="1"/>
      <protection locked="0"/>
    </xf>
    <xf numFmtId="0" fontId="17" fillId="0" borderId="0" xfId="4" applyFont="1" applyBorder="1" applyAlignment="1" applyProtection="1">
      <alignment vertical="center"/>
      <protection locked="0"/>
    </xf>
    <xf numFmtId="0" fontId="17" fillId="0" borderId="0" xfId="4" applyFont="1" applyBorder="1" applyAlignment="1" applyProtection="1">
      <alignment vertical="center" shrinkToFit="1"/>
      <protection locked="0"/>
    </xf>
    <xf numFmtId="0" fontId="17" fillId="0" borderId="0" xfId="4" applyFont="1" applyBorder="1" applyAlignment="1" applyProtection="1">
      <alignment horizontal="center" vertical="center" shrinkToFit="1"/>
      <protection locked="0"/>
    </xf>
    <xf numFmtId="0" fontId="17" fillId="0" borderId="0" xfId="4" applyFont="1" applyBorder="1" applyAlignment="1" applyProtection="1">
      <alignment vertical="center" wrapText="1" shrinkToFit="1"/>
      <protection locked="0"/>
    </xf>
    <xf numFmtId="0" fontId="14" fillId="0" borderId="0" xfId="4" applyFont="1" applyBorder="1" applyAlignment="1" applyProtection="1">
      <alignment horizontal="left" vertical="center" wrapText="1" shrinkToFit="1"/>
      <protection locked="0"/>
    </xf>
    <xf numFmtId="0" fontId="14" fillId="0" borderId="0" xfId="4" applyFont="1" applyProtection="1">
      <alignment vertical="center"/>
      <protection locked="0"/>
    </xf>
    <xf numFmtId="0" fontId="25" fillId="0" borderId="0" xfId="4" applyFont="1" applyBorder="1" applyAlignment="1" applyProtection="1">
      <alignment horizontal="center" vertical="center"/>
      <protection locked="0"/>
    </xf>
    <xf numFmtId="0" fontId="14" fillId="0" borderId="0" xfId="4" applyFont="1" applyBorder="1" applyAlignment="1" applyProtection="1">
      <alignment vertical="center"/>
      <protection locked="0"/>
    </xf>
    <xf numFmtId="0" fontId="14" fillId="0" borderId="1" xfId="4" applyFont="1" applyBorder="1" applyAlignment="1" applyProtection="1">
      <alignment horizontal="left" vertical="center"/>
      <protection locked="0"/>
    </xf>
    <xf numFmtId="0" fontId="14" fillId="0" borderId="1" xfId="4" applyFont="1" applyBorder="1" applyAlignment="1" applyProtection="1">
      <alignment horizontal="center" vertical="center"/>
      <protection locked="0"/>
    </xf>
    <xf numFmtId="0" fontId="14" fillId="0" borderId="2" xfId="4" applyFont="1" applyBorder="1" applyAlignment="1" applyProtection="1">
      <alignment horizontal="center" vertical="center" shrinkToFit="1"/>
      <protection locked="0"/>
    </xf>
    <xf numFmtId="49" fontId="14" fillId="0" borderId="2" xfId="4" applyNumberFormat="1" applyFont="1" applyBorder="1" applyAlignment="1" applyProtection="1">
      <alignment horizontal="center" vertical="center" shrinkToFit="1"/>
      <protection locked="0"/>
    </xf>
    <xf numFmtId="184" fontId="14" fillId="0" borderId="2" xfId="4" applyNumberFormat="1" applyFont="1" applyFill="1" applyBorder="1" applyAlignment="1" applyProtection="1">
      <alignment horizontal="center" vertical="center" shrinkToFit="1"/>
      <protection locked="0"/>
    </xf>
    <xf numFmtId="0" fontId="25" fillId="0" borderId="0" xfId="4" applyFont="1" applyBorder="1" applyAlignment="1" applyProtection="1">
      <alignment vertical="center"/>
      <protection locked="0"/>
    </xf>
    <xf numFmtId="0" fontId="15" fillId="0" borderId="0" xfId="4" applyFont="1" applyBorder="1" applyAlignment="1" applyProtection="1">
      <alignment vertical="center"/>
      <protection locked="0"/>
    </xf>
    <xf numFmtId="0" fontId="14" fillId="0" borderId="0" xfId="7" applyFont="1" applyBorder="1"/>
    <xf numFmtId="0" fontId="14" fillId="0" borderId="0" xfId="7" applyFont="1"/>
    <xf numFmtId="0" fontId="14" fillId="0" borderId="0" xfId="7" applyFont="1" applyBorder="1" applyAlignment="1">
      <alignment vertical="center"/>
    </xf>
    <xf numFmtId="0" fontId="14" fillId="0" borderId="0" xfId="7" applyFont="1" applyAlignment="1">
      <alignment vertical="center"/>
    </xf>
    <xf numFmtId="0" fontId="14" fillId="0" borderId="0" xfId="7" applyFont="1" applyFill="1"/>
    <xf numFmtId="0" fontId="14" fillId="0" borderId="0" xfId="7" applyFont="1" applyAlignment="1">
      <alignment horizontal="right"/>
    </xf>
    <xf numFmtId="0" fontId="14" fillId="0" borderId="0" xfId="8" applyFont="1" applyBorder="1">
      <alignment vertical="center"/>
    </xf>
    <xf numFmtId="0" fontId="14" fillId="0" borderId="0" xfId="8" applyFont="1">
      <alignment vertical="center"/>
    </xf>
    <xf numFmtId="0" fontId="14" fillId="0" borderId="0" xfId="8" applyFont="1" applyBorder="1" applyAlignment="1">
      <alignment horizontal="center" vertical="center"/>
    </xf>
    <xf numFmtId="0" fontId="14" fillId="0" borderId="0" xfId="8" applyFont="1" applyBorder="1" applyAlignment="1">
      <alignment vertical="center"/>
    </xf>
    <xf numFmtId="184" fontId="14" fillId="0" borderId="0" xfId="4" applyNumberFormat="1" applyFont="1" applyFill="1" applyAlignment="1" applyProtection="1">
      <alignment horizontal="left" vertical="center" shrinkToFit="1"/>
      <protection hidden="1"/>
    </xf>
    <xf numFmtId="0" fontId="14" fillId="0" borderId="0" xfId="4" applyFont="1" applyBorder="1" applyProtection="1">
      <alignment vertical="center"/>
    </xf>
    <xf numFmtId="0" fontId="14" fillId="0" borderId="0" xfId="4" applyFont="1" applyBorder="1" applyAlignment="1" applyProtection="1">
      <alignment horizontal="right" vertical="center"/>
    </xf>
    <xf numFmtId="193" fontId="17" fillId="0" borderId="16" xfId="9" applyNumberFormat="1" applyFont="1" applyFill="1" applyBorder="1" applyAlignment="1" applyProtection="1">
      <alignment horizontal="center" vertical="center" shrinkToFit="1"/>
    </xf>
    <xf numFmtId="193" fontId="17" fillId="0" borderId="20" xfId="9" applyNumberFormat="1" applyFont="1" applyFill="1" applyBorder="1" applyAlignment="1" applyProtection="1">
      <alignment horizontal="center" vertical="center" shrinkToFit="1"/>
    </xf>
    <xf numFmtId="193" fontId="17" fillId="0" borderId="114" xfId="9" applyNumberFormat="1" applyFont="1" applyFill="1" applyBorder="1" applyAlignment="1" applyProtection="1">
      <alignment horizontal="center" vertical="center" shrinkToFit="1"/>
    </xf>
    <xf numFmtId="193" fontId="17" fillId="0" borderId="118" xfId="9" applyNumberFormat="1" applyFont="1" applyFill="1" applyBorder="1" applyAlignment="1" applyProtection="1">
      <alignment horizontal="center" vertical="center" shrinkToFit="1"/>
    </xf>
    <xf numFmtId="0" fontId="17" fillId="0" borderId="8" xfId="4" applyFont="1" applyBorder="1" applyAlignment="1" applyProtection="1">
      <alignment horizontal="center" vertical="center" wrapText="1" shrinkToFit="1"/>
    </xf>
    <xf numFmtId="38" fontId="17" fillId="0" borderId="8" xfId="9" applyFont="1" applyBorder="1" applyAlignment="1" applyProtection="1">
      <alignment horizontal="center" vertical="center" shrinkToFit="1"/>
    </xf>
    <xf numFmtId="38" fontId="20" fillId="0" borderId="0" xfId="9" applyFont="1" applyBorder="1" applyAlignment="1" applyProtection="1">
      <alignment horizontal="left" shrinkToFit="1"/>
    </xf>
    <xf numFmtId="0" fontId="17" fillId="0" borderId="0" xfId="4" applyFont="1" applyBorder="1" applyAlignment="1" applyProtection="1">
      <alignment horizontal="center" vertical="center" wrapText="1" shrinkToFit="1"/>
    </xf>
    <xf numFmtId="0" fontId="17" fillId="0" borderId="0" xfId="4" applyFont="1" applyBorder="1" applyAlignment="1" applyProtection="1">
      <alignment horizontal="left" vertical="center" wrapText="1" shrinkToFit="1"/>
    </xf>
    <xf numFmtId="38" fontId="17" fillId="0" borderId="0" xfId="9" applyFont="1" applyBorder="1" applyAlignment="1" applyProtection="1">
      <alignment horizontal="center" vertical="center" shrinkToFit="1"/>
    </xf>
    <xf numFmtId="0" fontId="17" fillId="0" borderId="0" xfId="4" applyFont="1" applyBorder="1" applyAlignment="1" applyProtection="1">
      <alignment horizontal="center" vertical="center" shrinkToFit="1"/>
    </xf>
    <xf numFmtId="0" fontId="17" fillId="0" borderId="0" xfId="4" applyFont="1" applyBorder="1" applyAlignment="1" applyProtection="1">
      <alignment vertical="center"/>
    </xf>
    <xf numFmtId="0" fontId="17" fillId="0" borderId="0" xfId="4" applyFont="1" applyBorder="1" applyAlignment="1" applyProtection="1">
      <alignment horizontal="left" vertical="center" shrinkToFit="1"/>
    </xf>
    <xf numFmtId="0" fontId="17" fillId="0" borderId="0" xfId="4" applyFont="1" applyFill="1" applyBorder="1" applyAlignment="1" applyProtection="1">
      <alignment horizontal="center" vertical="center" shrinkToFit="1"/>
    </xf>
    <xf numFmtId="0" fontId="17" fillId="0" borderId="0" xfId="4" applyFont="1" applyFill="1" applyBorder="1" applyAlignment="1" applyProtection="1">
      <alignment horizontal="right" vertical="center"/>
    </xf>
    <xf numFmtId="0" fontId="17" fillId="0" borderId="0" xfId="4" applyFont="1" applyFill="1" applyBorder="1" applyAlignment="1" applyProtection="1">
      <alignment horizontal="left" vertical="center"/>
    </xf>
    <xf numFmtId="0" fontId="17" fillId="0" borderId="0" xfId="4" applyFont="1" applyFill="1" applyBorder="1" applyAlignment="1" applyProtection="1">
      <alignment vertical="center"/>
    </xf>
    <xf numFmtId="0" fontId="17" fillId="0" borderId="0" xfId="4" applyFont="1" applyBorder="1" applyAlignment="1" applyProtection="1">
      <alignment vertical="center" shrinkToFit="1"/>
    </xf>
    <xf numFmtId="0" fontId="17" fillId="0" borderId="0" xfId="4" applyFont="1" applyBorder="1" applyAlignment="1" applyProtection="1">
      <alignment horizontal="left" vertical="center"/>
    </xf>
    <xf numFmtId="0" fontId="17" fillId="0" borderId="0" xfId="4" applyFont="1" applyBorder="1" applyAlignment="1" applyProtection="1">
      <alignment horizontal="right" vertical="center"/>
    </xf>
    <xf numFmtId="0" fontId="17" fillId="0" borderId="0" xfId="4" applyFont="1" applyBorder="1" applyProtection="1">
      <alignment vertical="center"/>
    </xf>
    <xf numFmtId="0" fontId="17" fillId="0" borderId="0" xfId="4" applyFont="1" applyFill="1" applyBorder="1" applyProtection="1">
      <alignment vertical="center"/>
    </xf>
    <xf numFmtId="0" fontId="30" fillId="0" borderId="0" xfId="4" applyFont="1" applyAlignment="1">
      <alignment horizontal="justify" vertical="center"/>
    </xf>
    <xf numFmtId="0" fontId="17" fillId="0" borderId="0" xfId="4" applyFont="1" applyAlignment="1">
      <alignment horizontal="justify" vertical="center"/>
    </xf>
    <xf numFmtId="0" fontId="14" fillId="0" borderId="0" xfId="4" applyFont="1" applyProtection="1">
      <alignment vertical="center"/>
    </xf>
    <xf numFmtId="0" fontId="25" fillId="0" borderId="0" xfId="4" applyFont="1" applyBorder="1" applyAlignment="1" applyProtection="1">
      <alignment horizontal="center" vertical="center"/>
    </xf>
    <xf numFmtId="176" fontId="17" fillId="0" borderId="0" xfId="4" applyNumberFormat="1" applyFont="1" applyFill="1" applyBorder="1" applyAlignment="1" applyProtection="1"/>
    <xf numFmtId="0" fontId="14" fillId="0" borderId="0" xfId="4" applyFont="1" applyFill="1" applyProtection="1">
      <alignment vertical="center"/>
    </xf>
    <xf numFmtId="0" fontId="17" fillId="0" borderId="0" xfId="4" applyFont="1" applyFill="1" applyBorder="1" applyAlignment="1" applyProtection="1">
      <alignment horizontal="center" vertical="center"/>
    </xf>
    <xf numFmtId="0" fontId="25" fillId="0" borderId="0" xfId="4" applyFont="1" applyFill="1" applyBorder="1" applyAlignment="1" applyProtection="1">
      <alignment horizontal="center" vertical="center" wrapText="1"/>
    </xf>
    <xf numFmtId="0" fontId="20" fillId="0" borderId="0" xfId="4" applyFont="1" applyFill="1" applyBorder="1" applyAlignment="1" applyProtection="1">
      <alignment horizontal="left" vertical="center"/>
    </xf>
    <xf numFmtId="0" fontId="17" fillId="0" borderId="0" xfId="4" applyFont="1" applyBorder="1" applyAlignment="1" applyProtection="1">
      <alignment horizontal="right"/>
    </xf>
    <xf numFmtId="0" fontId="17" fillId="2" borderId="6" xfId="4" applyFont="1" applyFill="1" applyBorder="1" applyAlignment="1" applyProtection="1">
      <alignment horizontal="center" vertical="center"/>
    </xf>
    <xf numFmtId="0" fontId="25" fillId="0" borderId="0" xfId="4" applyFont="1" applyBorder="1" applyAlignment="1" applyProtection="1">
      <alignment vertical="center"/>
    </xf>
    <xf numFmtId="0" fontId="15" fillId="0" borderId="0" xfId="4" applyFont="1" applyBorder="1" applyAlignment="1" applyProtection="1">
      <alignment vertical="center"/>
    </xf>
    <xf numFmtId="0" fontId="17" fillId="0" borderId="0" xfId="4" applyFont="1" applyFill="1" applyBorder="1" applyAlignment="1" applyProtection="1">
      <alignment vertical="center" wrapText="1" shrinkToFit="1"/>
    </xf>
    <xf numFmtId="0" fontId="17" fillId="2" borderId="9" xfId="4" applyFont="1" applyFill="1" applyBorder="1" applyAlignment="1" applyProtection="1">
      <alignment horizontal="center" vertical="center" wrapText="1"/>
    </xf>
    <xf numFmtId="0" fontId="17" fillId="0" borderId="7" xfId="4" applyFont="1" applyBorder="1" applyAlignment="1" applyProtection="1">
      <alignment horizontal="center" vertical="center" shrinkToFit="1"/>
    </xf>
    <xf numFmtId="184" fontId="14" fillId="0" borderId="4" xfId="4" applyNumberFormat="1" applyFont="1" applyFill="1" applyBorder="1" applyAlignment="1" applyProtection="1">
      <alignment horizontal="center" vertical="center"/>
      <protection locked="0"/>
    </xf>
    <xf numFmtId="184" fontId="14" fillId="0" borderId="5" xfId="4" applyNumberFormat="1" applyFont="1" applyFill="1" applyBorder="1" applyAlignment="1" applyProtection="1">
      <alignment horizontal="center" vertical="center"/>
      <protection locked="0"/>
    </xf>
    <xf numFmtId="184" fontId="14" fillId="0" borderId="120" xfId="4" applyNumberFormat="1" applyFont="1" applyFill="1" applyBorder="1" applyAlignment="1" applyProtection="1">
      <alignment horizontal="center" vertical="center"/>
      <protection locked="0"/>
    </xf>
    <xf numFmtId="184" fontId="14" fillId="0" borderId="119" xfId="4" applyNumberFormat="1" applyFont="1" applyFill="1" applyBorder="1" applyAlignment="1" applyProtection="1">
      <alignment horizontal="center" vertical="center"/>
      <protection locked="0"/>
    </xf>
    <xf numFmtId="184" fontId="14" fillId="0" borderId="7" xfId="4" applyNumberFormat="1" applyFont="1" applyFill="1" applyBorder="1" applyAlignment="1" applyProtection="1">
      <alignment horizontal="center" vertical="center"/>
      <protection locked="0"/>
    </xf>
    <xf numFmtId="195" fontId="14" fillId="0" borderId="119" xfId="4" applyNumberFormat="1" applyFont="1" applyFill="1" applyBorder="1" applyAlignment="1" applyProtection="1">
      <alignment horizontal="center" vertical="center"/>
      <protection locked="0"/>
    </xf>
    <xf numFmtId="184" fontId="14" fillId="0" borderId="4" xfId="4" applyNumberFormat="1" applyFont="1" applyFill="1" applyBorder="1" applyAlignment="1" applyProtection="1">
      <alignment horizontal="center" vertical="center" wrapText="1" shrinkToFit="1"/>
      <protection locked="0"/>
    </xf>
    <xf numFmtId="184" fontId="14" fillId="0" borderId="9" xfId="4" applyNumberFormat="1" applyFont="1" applyFill="1" applyBorder="1" applyAlignment="1" applyProtection="1">
      <alignment horizontal="center" vertical="center"/>
      <protection locked="0"/>
    </xf>
    <xf numFmtId="184" fontId="14" fillId="0" borderId="6" xfId="4" applyNumberFormat="1" applyFont="1" applyFill="1" applyBorder="1" applyAlignment="1" applyProtection="1">
      <alignment horizontal="center" vertical="center" shrinkToFit="1"/>
      <protection locked="0"/>
    </xf>
    <xf numFmtId="184" fontId="14" fillId="0" borderId="121" xfId="4" applyNumberFormat="1" applyFont="1" applyFill="1" applyBorder="1" applyAlignment="1" applyProtection="1">
      <alignment horizontal="center" vertical="center"/>
      <protection locked="0"/>
    </xf>
    <xf numFmtId="195" fontId="14" fillId="0" borderId="121" xfId="4" applyNumberFormat="1" applyFont="1" applyFill="1" applyBorder="1" applyAlignment="1" applyProtection="1">
      <alignment horizontal="center" vertical="center"/>
      <protection locked="0"/>
    </xf>
    <xf numFmtId="184" fontId="14" fillId="0" borderId="3" xfId="4" applyNumberFormat="1" applyFont="1" applyFill="1" applyBorder="1" applyAlignment="1" applyProtection="1">
      <alignment horizontal="center" vertical="center"/>
      <protection locked="0"/>
    </xf>
    <xf numFmtId="184" fontId="14" fillId="0" borderId="6" xfId="4" applyNumberFormat="1" applyFont="1" applyFill="1" applyBorder="1" applyAlignment="1" applyProtection="1">
      <alignment horizontal="center" vertical="center"/>
      <protection locked="0"/>
    </xf>
    <xf numFmtId="184" fontId="14" fillId="0" borderId="122" xfId="4" applyNumberFormat="1" applyFont="1" applyFill="1" applyBorder="1" applyAlignment="1" applyProtection="1">
      <alignment horizontal="center" vertical="center"/>
      <protection locked="0"/>
    </xf>
    <xf numFmtId="184" fontId="14" fillId="0" borderId="2" xfId="4" applyNumberFormat="1" applyFont="1" applyFill="1" applyBorder="1" applyAlignment="1" applyProtection="1">
      <alignment horizontal="center" vertical="center"/>
      <protection locked="0"/>
    </xf>
    <xf numFmtId="194" fontId="14" fillId="0" borderId="3" xfId="4" applyNumberFormat="1" applyFont="1" applyFill="1" applyBorder="1" applyAlignment="1" applyProtection="1">
      <alignment horizontal="center" vertical="center" wrapText="1" shrinkToFit="1"/>
      <protection locked="0"/>
    </xf>
    <xf numFmtId="194" fontId="14" fillId="0" borderId="4" xfId="4" applyNumberFormat="1" applyFont="1" applyFill="1" applyBorder="1" applyAlignment="1" applyProtection="1">
      <alignment horizontal="center" vertical="center" wrapText="1" shrinkToFit="1"/>
      <protection locked="0"/>
    </xf>
    <xf numFmtId="0" fontId="17" fillId="0" borderId="2" xfId="4" applyFont="1" applyBorder="1" applyAlignment="1" applyProtection="1">
      <alignment horizontal="center" vertical="center" shrinkToFit="1"/>
    </xf>
    <xf numFmtId="38" fontId="14" fillId="0" borderId="0" xfId="9" applyFont="1">
      <alignment vertical="center"/>
    </xf>
    <xf numFmtId="38" fontId="16" fillId="0" borderId="0" xfId="9" applyFont="1">
      <alignment vertical="center"/>
    </xf>
    <xf numFmtId="38" fontId="17" fillId="0" borderId="0" xfId="9" applyFont="1" applyAlignment="1">
      <alignment horizontal="right" vertical="center"/>
    </xf>
    <xf numFmtId="0" fontId="18" fillId="0" borderId="0" xfId="4" applyFont="1">
      <alignment vertical="center"/>
    </xf>
    <xf numFmtId="0" fontId="14" fillId="0" borderId="0" xfId="4" applyFont="1" applyBorder="1" applyAlignment="1">
      <alignment horizontal="right" vertical="center"/>
    </xf>
    <xf numFmtId="0" fontId="15" fillId="0" borderId="0" xfId="4" applyFont="1" applyBorder="1" applyAlignment="1">
      <alignment vertical="center"/>
    </xf>
    <xf numFmtId="0" fontId="16" fillId="0" borderId="1" xfId="4" quotePrefix="1" applyFont="1" applyBorder="1" applyAlignment="1">
      <alignment vertical="center"/>
    </xf>
    <xf numFmtId="0" fontId="14" fillId="0" borderId="1" xfId="4" applyFont="1" applyBorder="1" applyAlignment="1">
      <alignment vertical="center"/>
    </xf>
    <xf numFmtId="0" fontId="14" fillId="0" borderId="1" xfId="4" applyFont="1" applyBorder="1">
      <alignment vertical="center"/>
    </xf>
    <xf numFmtId="0" fontId="14" fillId="0" borderId="0" xfId="4" applyFont="1" applyFill="1">
      <alignment vertical="center"/>
    </xf>
    <xf numFmtId="0" fontId="17" fillId="0" borderId="0" xfId="4" applyFont="1" applyFill="1" applyBorder="1" applyAlignment="1">
      <alignment horizontal="left" vertical="center"/>
    </xf>
    <xf numFmtId="0" fontId="17" fillId="0" borderId="0" xfId="4" applyFont="1" applyFill="1" applyBorder="1" applyAlignment="1">
      <alignment vertical="center"/>
    </xf>
    <xf numFmtId="0" fontId="14" fillId="0" borderId="0" xfId="4" applyFont="1" applyFill="1" applyBorder="1">
      <alignment vertical="center"/>
    </xf>
    <xf numFmtId="0" fontId="14" fillId="0" borderId="0" xfId="4" applyFont="1" applyFill="1" applyBorder="1" applyAlignment="1">
      <alignment vertical="top" wrapText="1"/>
    </xf>
    <xf numFmtId="0" fontId="25" fillId="0" borderId="0" xfId="4" applyFont="1" applyBorder="1" applyAlignment="1">
      <alignment vertical="center"/>
    </xf>
    <xf numFmtId="184" fontId="14" fillId="0" borderId="107" xfId="4" applyNumberFormat="1" applyFont="1" applyBorder="1" applyAlignment="1">
      <alignment vertical="center"/>
    </xf>
    <xf numFmtId="0" fontId="14" fillId="0" borderId="0" xfId="4" applyFont="1" applyAlignment="1">
      <alignment vertical="center"/>
    </xf>
    <xf numFmtId="0" fontId="16" fillId="0" borderId="0" xfId="4" applyNumberFormat="1" applyFont="1" applyFill="1" applyBorder="1" applyAlignment="1" applyProtection="1">
      <alignment horizontal="center" vertical="center" shrinkToFit="1"/>
      <protection locked="0"/>
    </xf>
    <xf numFmtId="184" fontId="17" fillId="0" borderId="0" xfId="4" applyNumberFormat="1" applyFont="1" applyFill="1" applyBorder="1" applyProtection="1">
      <alignment vertical="center"/>
    </xf>
    <xf numFmtId="184" fontId="20" fillId="0" borderId="0" xfId="4" applyNumberFormat="1" applyFont="1" applyFill="1" applyBorder="1" applyAlignment="1" applyProtection="1">
      <alignment vertical="center"/>
    </xf>
    <xf numFmtId="184" fontId="14" fillId="0" borderId="0" xfId="4" applyNumberFormat="1" applyFont="1" applyFill="1" applyBorder="1" applyAlignment="1" applyProtection="1">
      <alignment vertical="center" wrapText="1"/>
    </xf>
    <xf numFmtId="184" fontId="14" fillId="0" borderId="0" xfId="4" quotePrefix="1" applyNumberFormat="1" applyFont="1" applyFill="1" applyBorder="1" applyAlignment="1" applyProtection="1">
      <alignment horizontal="center" vertical="center"/>
    </xf>
    <xf numFmtId="184" fontId="20" fillId="0" borderId="0" xfId="4" applyNumberFormat="1" applyFont="1" applyFill="1" applyBorder="1" applyProtection="1">
      <alignment vertical="center"/>
    </xf>
    <xf numFmtId="184" fontId="14" fillId="0" borderId="0" xfId="4" quotePrefix="1" applyNumberFormat="1" applyFont="1" applyBorder="1" applyProtection="1">
      <alignment vertical="center"/>
    </xf>
    <xf numFmtId="184" fontId="17" fillId="0" borderId="0" xfId="4" applyNumberFormat="1" applyFont="1" applyFill="1" applyBorder="1" applyAlignment="1" applyProtection="1">
      <alignment vertical="center" shrinkToFit="1"/>
    </xf>
    <xf numFmtId="184" fontId="31" fillId="0" borderId="0" xfId="4" applyNumberFormat="1" applyFont="1" applyFill="1" applyBorder="1" applyAlignment="1" applyProtection="1">
      <alignment vertical="center" shrinkToFit="1"/>
    </xf>
    <xf numFmtId="184" fontId="14" fillId="0" borderId="0" xfId="4" applyNumberFormat="1" applyFont="1" applyBorder="1" applyAlignment="1" applyProtection="1">
      <alignment horizontal="left" vertical="center" indent="1"/>
    </xf>
    <xf numFmtId="184" fontId="14" fillId="0" borderId="0" xfId="4" applyNumberFormat="1" applyFont="1" applyBorder="1" applyProtection="1">
      <alignment vertical="center"/>
    </xf>
    <xf numFmtId="184" fontId="14" fillId="0" borderId="0" xfId="4" applyNumberFormat="1" applyFont="1" applyBorder="1" applyAlignment="1" applyProtection="1">
      <alignment horizontal="left" vertical="center" indent="1"/>
      <protection locked="0"/>
    </xf>
    <xf numFmtId="184" fontId="20" fillId="0" borderId="0" xfId="4" applyNumberFormat="1" applyFont="1" applyFill="1" applyBorder="1" applyAlignment="1" applyProtection="1">
      <alignment horizontal="center" vertical="center"/>
    </xf>
    <xf numFmtId="184" fontId="17" fillId="0" borderId="0" xfId="4" applyNumberFormat="1" applyFont="1" applyFill="1" applyBorder="1" applyAlignment="1" applyProtection="1">
      <alignment vertical="center"/>
    </xf>
    <xf numFmtId="184" fontId="16" fillId="0" borderId="0" xfId="4" applyNumberFormat="1" applyFont="1" applyFill="1" applyBorder="1" applyAlignment="1" applyProtection="1">
      <alignment vertical="center"/>
    </xf>
    <xf numFmtId="184" fontId="16" fillId="0" borderId="0" xfId="4" quotePrefix="1" applyNumberFormat="1" applyFont="1" applyFill="1" applyBorder="1" applyAlignment="1" applyProtection="1">
      <alignment horizontal="center" vertical="center"/>
    </xf>
    <xf numFmtId="184" fontId="16" fillId="0" borderId="0" xfId="4" applyNumberFormat="1" applyFont="1" applyFill="1" applyBorder="1" applyProtection="1">
      <alignment vertical="center"/>
    </xf>
    <xf numFmtId="0" fontId="14" fillId="0" borderId="5" xfId="4" applyNumberFormat="1" applyFont="1" applyFill="1" applyBorder="1" applyAlignment="1" applyProtection="1">
      <alignment horizontal="center" vertical="center" shrinkToFit="1"/>
    </xf>
    <xf numFmtId="0" fontId="14" fillId="0" borderId="9" xfId="4" applyNumberFormat="1" applyFont="1" applyFill="1" applyBorder="1" applyAlignment="1" applyProtection="1">
      <alignment horizontal="center" vertical="center" shrinkToFit="1"/>
    </xf>
    <xf numFmtId="0" fontId="14" fillId="0" borderId="40" xfId="4" applyNumberFormat="1" applyFont="1" applyFill="1" applyBorder="1" applyAlignment="1" applyProtection="1">
      <alignment horizontal="center" vertical="center" shrinkToFit="1"/>
    </xf>
    <xf numFmtId="0" fontId="14" fillId="0" borderId="0" xfId="0" applyFont="1" applyAlignment="1">
      <alignment vertical="center"/>
    </xf>
    <xf numFmtId="0" fontId="14" fillId="0" borderId="0" xfId="4" quotePrefix="1" applyNumberFormat="1" applyFont="1" applyFill="1" applyBorder="1" applyAlignment="1" applyProtection="1">
      <alignment horizontal="center" vertical="center"/>
    </xf>
    <xf numFmtId="0" fontId="14" fillId="0" borderId="5" xfId="0" applyFont="1" applyBorder="1" applyAlignment="1">
      <alignment vertical="center"/>
    </xf>
    <xf numFmtId="0" fontId="14" fillId="0" borderId="6" xfId="4" applyFont="1" applyBorder="1" applyAlignment="1" applyProtection="1">
      <alignment horizontal="center" vertical="center"/>
      <protection locked="0"/>
    </xf>
    <xf numFmtId="0" fontId="14" fillId="0" borderId="0" xfId="2" applyFont="1" applyFill="1" applyBorder="1" applyAlignment="1">
      <alignment horizontal="left" vertical="center"/>
    </xf>
    <xf numFmtId="0" fontId="14" fillId="0" borderId="0" xfId="2" applyFont="1" applyFill="1" applyBorder="1" applyAlignment="1">
      <alignment horizontal="center" vertical="center"/>
    </xf>
    <xf numFmtId="0" fontId="14" fillId="0" borderId="0" xfId="0" applyFont="1" applyBorder="1" applyAlignment="1">
      <alignment vertical="center"/>
    </xf>
    <xf numFmtId="0" fontId="14" fillId="0" borderId="0" xfId="0" applyFont="1" applyBorder="1" applyAlignment="1">
      <alignment horizontal="right" vertical="center"/>
    </xf>
    <xf numFmtId="0" fontId="17" fillId="0" borderId="0" xfId="0" applyFont="1" applyBorder="1" applyAlignment="1">
      <alignment horizontal="right" vertical="center"/>
    </xf>
    <xf numFmtId="0" fontId="15" fillId="0" borderId="0" xfId="0" applyFont="1" applyBorder="1" applyAlignment="1">
      <alignment vertical="center"/>
    </xf>
    <xf numFmtId="0" fontId="14" fillId="0" borderId="34" xfId="0" applyFont="1" applyBorder="1" applyAlignment="1">
      <alignment vertical="center"/>
    </xf>
    <xf numFmtId="0" fontId="14" fillId="0" borderId="93" xfId="0" applyFont="1" applyBorder="1" applyAlignment="1">
      <alignment vertical="center"/>
    </xf>
    <xf numFmtId="0" fontId="14" fillId="0" borderId="83" xfId="0" applyFont="1" applyBorder="1" applyAlignment="1">
      <alignment horizontal="center" vertical="center"/>
    </xf>
    <xf numFmtId="0" fontId="14" fillId="0" borderId="1" xfId="0" applyFont="1" applyBorder="1" applyAlignment="1">
      <alignment vertical="center"/>
    </xf>
    <xf numFmtId="0" fontId="14" fillId="0" borderId="64" xfId="0" applyFont="1" applyBorder="1" applyAlignment="1">
      <alignment vertical="center"/>
    </xf>
    <xf numFmtId="0" fontId="14" fillId="0" borderId="43" xfId="0" applyFont="1" applyBorder="1" applyAlignment="1">
      <alignment vertical="center"/>
    </xf>
    <xf numFmtId="0" fontId="14" fillId="0" borderId="65" xfId="0" applyFont="1" applyBorder="1" applyAlignment="1">
      <alignment horizontal="center" vertical="center"/>
    </xf>
    <xf numFmtId="0" fontId="14" fillId="0" borderId="4" xfId="0" applyFont="1" applyBorder="1" applyAlignment="1">
      <alignment vertical="center"/>
    </xf>
    <xf numFmtId="0" fontId="14" fillId="0" borderId="47" xfId="0" applyFont="1" applyBorder="1" applyAlignment="1">
      <alignment vertical="center"/>
    </xf>
    <xf numFmtId="0" fontId="14" fillId="0" borderId="67" xfId="0" applyFont="1" applyBorder="1" applyAlignment="1">
      <alignment horizontal="center" vertical="center"/>
    </xf>
    <xf numFmtId="0" fontId="14" fillId="0" borderId="92" xfId="0" applyFont="1" applyBorder="1" applyAlignment="1">
      <alignment vertical="center"/>
    </xf>
    <xf numFmtId="38" fontId="14" fillId="0" borderId="69" xfId="1" applyFont="1" applyBorder="1" applyAlignment="1">
      <alignment vertical="center"/>
    </xf>
    <xf numFmtId="0" fontId="14" fillId="0" borderId="70" xfId="0" applyFont="1" applyBorder="1" applyAlignment="1">
      <alignment vertical="center"/>
    </xf>
    <xf numFmtId="38" fontId="14" fillId="0" borderId="35" xfId="1" applyFont="1" applyBorder="1" applyAlignment="1">
      <alignment vertical="center"/>
    </xf>
    <xf numFmtId="0" fontId="14" fillId="0" borderId="33" xfId="0" applyFont="1" applyBorder="1" applyAlignment="1">
      <alignment vertical="center"/>
    </xf>
    <xf numFmtId="38" fontId="14" fillId="0" borderId="70" xfId="1" applyFont="1" applyBorder="1" applyAlignment="1">
      <alignment vertical="center"/>
    </xf>
    <xf numFmtId="0" fontId="14" fillId="0" borderId="71" xfId="0" applyFont="1" applyBorder="1" applyAlignment="1">
      <alignment vertical="center"/>
    </xf>
    <xf numFmtId="38" fontId="14" fillId="0" borderId="0" xfId="3" applyFont="1">
      <alignment vertical="center"/>
    </xf>
    <xf numFmtId="38" fontId="23" fillId="0" borderId="0" xfId="3" applyFont="1">
      <alignment vertical="center"/>
    </xf>
    <xf numFmtId="38" fontId="15" fillId="0" borderId="0" xfId="3" applyFont="1" applyAlignment="1">
      <alignment vertical="center"/>
    </xf>
    <xf numFmtId="38" fontId="23" fillId="0" borderId="30" xfId="9" applyFont="1" applyBorder="1">
      <alignment vertical="center"/>
    </xf>
    <xf numFmtId="38" fontId="23" fillId="0" borderId="83" xfId="9" applyFont="1" applyBorder="1">
      <alignment vertical="center"/>
    </xf>
    <xf numFmtId="38" fontId="14" fillId="0" borderId="0" xfId="3" applyFont="1" applyAlignment="1">
      <alignment horizontal="center" vertical="center"/>
    </xf>
    <xf numFmtId="38" fontId="14" fillId="0" borderId="0" xfId="3" applyFont="1" applyFill="1">
      <alignment vertical="center"/>
    </xf>
    <xf numFmtId="38" fontId="14" fillId="0" borderId="0" xfId="3" applyFont="1" applyFill="1" applyBorder="1">
      <alignment vertical="center"/>
    </xf>
    <xf numFmtId="38" fontId="14" fillId="0" borderId="0" xfId="3" applyFont="1" applyFill="1" applyBorder="1" applyAlignment="1">
      <alignment horizontal="center" vertical="center" shrinkToFit="1"/>
    </xf>
    <xf numFmtId="38" fontId="14" fillId="0" borderId="0" xfId="3" applyFont="1" applyFill="1" applyBorder="1" applyAlignment="1">
      <alignment horizontal="center" vertical="center"/>
    </xf>
    <xf numFmtId="0" fontId="14" fillId="0" borderId="0" xfId="2" applyFont="1" applyFill="1">
      <alignment vertical="center"/>
    </xf>
    <xf numFmtId="0" fontId="14" fillId="0" borderId="71" xfId="2" applyFont="1" applyFill="1" applyBorder="1" applyAlignment="1">
      <alignment horizontal="center" vertical="center"/>
    </xf>
    <xf numFmtId="0" fontId="14" fillId="0" borderId="81" xfId="2" applyFont="1" applyFill="1" applyBorder="1" applyAlignment="1">
      <alignment horizontal="center" vertical="center"/>
    </xf>
    <xf numFmtId="178" fontId="14" fillId="0" borderId="57" xfId="3" applyNumberFormat="1" applyFont="1" applyFill="1" applyBorder="1" applyAlignment="1">
      <alignment horizontal="right" vertical="center" shrinkToFit="1"/>
    </xf>
    <xf numFmtId="179" fontId="14" fillId="0" borderId="82" xfId="2" applyNumberFormat="1" applyFont="1" applyFill="1" applyBorder="1">
      <alignment vertical="center"/>
    </xf>
    <xf numFmtId="178" fontId="14" fillId="0" borderId="84" xfId="2" applyNumberFormat="1" applyFont="1" applyFill="1" applyBorder="1">
      <alignment vertical="center"/>
    </xf>
    <xf numFmtId="178" fontId="14" fillId="0" borderId="11" xfId="3" applyNumberFormat="1" applyFont="1" applyFill="1" applyBorder="1">
      <alignment vertical="center"/>
    </xf>
    <xf numFmtId="178" fontId="14" fillId="0" borderId="57" xfId="3" applyNumberFormat="1" applyFont="1" applyFill="1" applyBorder="1">
      <alignment vertical="center"/>
    </xf>
    <xf numFmtId="0" fontId="14" fillId="0" borderId="86" xfId="2" applyFont="1" applyFill="1" applyBorder="1" applyAlignment="1">
      <alignment horizontal="center" vertical="center"/>
    </xf>
    <xf numFmtId="179" fontId="14" fillId="0" borderId="66" xfId="2" applyNumberFormat="1" applyFont="1" applyFill="1" applyBorder="1">
      <alignment vertical="center"/>
    </xf>
    <xf numFmtId="178" fontId="14" fillId="0" borderId="87" xfId="2" applyNumberFormat="1" applyFont="1" applyFill="1" applyBorder="1">
      <alignment vertical="center"/>
    </xf>
    <xf numFmtId="178" fontId="14" fillId="0" borderId="5" xfId="3" applyNumberFormat="1" applyFont="1" applyFill="1" applyBorder="1">
      <alignment vertical="center"/>
    </xf>
    <xf numFmtId="178" fontId="14" fillId="0" borderId="47" xfId="3" applyNumberFormat="1" applyFont="1" applyFill="1" applyBorder="1">
      <alignment vertical="center"/>
    </xf>
    <xf numFmtId="179" fontId="14" fillId="0" borderId="90" xfId="2" applyNumberFormat="1" applyFont="1" applyFill="1" applyBorder="1" applyAlignment="1">
      <alignment vertical="center"/>
    </xf>
    <xf numFmtId="0" fontId="14" fillId="0" borderId="28" xfId="2" applyFont="1" applyFill="1" applyBorder="1" applyAlignment="1">
      <alignment vertical="center"/>
    </xf>
    <xf numFmtId="179" fontId="14" fillId="0" borderId="70" xfId="2" applyNumberFormat="1" applyFont="1" applyFill="1" applyBorder="1" applyAlignment="1">
      <alignment vertical="center"/>
    </xf>
    <xf numFmtId="181" fontId="14" fillId="0" borderId="69" xfId="2" applyNumberFormat="1" applyFont="1" applyFill="1" applyBorder="1">
      <alignment vertical="center"/>
    </xf>
    <xf numFmtId="178" fontId="14" fillId="0" borderId="91" xfId="2" applyNumberFormat="1" applyFont="1" applyFill="1" applyBorder="1">
      <alignment vertical="center"/>
    </xf>
    <xf numFmtId="178" fontId="14" fillId="0" borderId="33" xfId="2" applyNumberFormat="1" applyFont="1" applyFill="1" applyBorder="1">
      <alignment vertical="center"/>
    </xf>
    <xf numFmtId="178" fontId="14" fillId="0" borderId="71" xfId="2" applyNumberFormat="1" applyFont="1" applyFill="1" applyBorder="1">
      <alignment vertical="center"/>
    </xf>
    <xf numFmtId="0" fontId="14" fillId="0" borderId="90" xfId="2" applyFont="1" applyFill="1" applyBorder="1" applyAlignment="1">
      <alignment vertical="center" wrapText="1"/>
    </xf>
    <xf numFmtId="182" fontId="14" fillId="0" borderId="0" xfId="2" applyNumberFormat="1" applyFont="1" applyFill="1" applyBorder="1">
      <alignment vertical="center"/>
    </xf>
    <xf numFmtId="0" fontId="14" fillId="0" borderId="0" xfId="2" applyFont="1" applyFill="1" applyBorder="1" applyAlignment="1">
      <alignment horizontal="center" vertical="center"/>
    </xf>
    <xf numFmtId="0" fontId="14" fillId="0" borderId="125" xfId="2" applyFont="1" applyFill="1" applyBorder="1" applyAlignment="1">
      <alignment vertical="center"/>
    </xf>
    <xf numFmtId="0" fontId="14" fillId="0" borderId="124" xfId="2" applyFont="1" applyFill="1" applyBorder="1" applyAlignment="1">
      <alignment horizontal="center" vertical="center" wrapText="1"/>
    </xf>
    <xf numFmtId="0" fontId="14" fillId="0" borderId="32" xfId="2" applyFont="1" applyFill="1" applyBorder="1" applyAlignment="1">
      <alignment horizontal="center" vertical="center" wrapText="1"/>
    </xf>
    <xf numFmtId="183" fontId="9" fillId="0" borderId="0" xfId="4" applyNumberFormat="1" applyFont="1" applyFill="1" applyBorder="1" applyProtection="1">
      <alignment vertical="center"/>
      <protection hidden="1"/>
    </xf>
    <xf numFmtId="184" fontId="9" fillId="0" borderId="0" xfId="4" applyNumberFormat="1" applyFont="1" applyFill="1" applyBorder="1" applyProtection="1">
      <alignment vertical="center"/>
      <protection hidden="1"/>
    </xf>
    <xf numFmtId="183" fontId="9" fillId="0" borderId="0" xfId="4" applyNumberFormat="1" applyFont="1" applyFill="1" applyProtection="1">
      <alignment vertical="center"/>
      <protection hidden="1"/>
    </xf>
    <xf numFmtId="184" fontId="9" fillId="0" borderId="0" xfId="4" applyNumberFormat="1" applyFont="1" applyFill="1" applyBorder="1" applyAlignment="1" applyProtection="1">
      <alignment horizontal="right" vertical="center"/>
      <protection hidden="1"/>
    </xf>
    <xf numFmtId="183" fontId="9" fillId="0" borderId="0" xfId="4" applyNumberFormat="1" applyFont="1" applyFill="1" applyBorder="1" applyProtection="1">
      <alignment vertical="center"/>
      <protection locked="0" hidden="1"/>
    </xf>
    <xf numFmtId="184" fontId="13" fillId="0" borderId="0" xfId="4" applyNumberFormat="1" applyFont="1" applyFill="1" applyBorder="1" applyAlignment="1" applyProtection="1">
      <alignment vertical="center"/>
      <protection hidden="1"/>
    </xf>
    <xf numFmtId="184" fontId="13" fillId="0" borderId="0" xfId="4" applyNumberFormat="1" applyFont="1" applyFill="1" applyBorder="1" applyAlignment="1" applyProtection="1">
      <alignment horizontal="center" vertical="center"/>
      <protection hidden="1"/>
    </xf>
    <xf numFmtId="183" fontId="13" fillId="0" borderId="0" xfId="4" applyNumberFormat="1" applyFont="1" applyFill="1" applyBorder="1" applyAlignment="1" applyProtection="1">
      <alignment vertical="center"/>
      <protection hidden="1"/>
    </xf>
    <xf numFmtId="183" fontId="12" fillId="0" borderId="0" xfId="4" applyNumberFormat="1" applyFont="1" applyFill="1" applyBorder="1" applyProtection="1">
      <alignment vertical="center"/>
      <protection hidden="1"/>
    </xf>
    <xf numFmtId="0" fontId="35" fillId="0" borderId="0" xfId="4" applyFont="1">
      <alignment vertical="center"/>
    </xf>
    <xf numFmtId="187" fontId="9" fillId="0" borderId="5" xfId="4" applyNumberFormat="1" applyFont="1" applyFill="1" applyBorder="1" applyAlignment="1" applyProtection="1">
      <alignment vertical="center" shrinkToFit="1"/>
      <protection locked="0"/>
    </xf>
    <xf numFmtId="187" fontId="9" fillId="0" borderId="4" xfId="4" applyNumberFormat="1" applyFont="1" applyFill="1" applyBorder="1" applyAlignment="1" applyProtection="1">
      <alignment vertical="center" shrinkToFit="1"/>
      <protection locked="0"/>
    </xf>
    <xf numFmtId="184" fontId="9" fillId="0" borderId="0" xfId="4" applyNumberFormat="1" applyFont="1" applyFill="1" applyBorder="1" applyAlignment="1" applyProtection="1">
      <alignment vertical="center"/>
    </xf>
    <xf numFmtId="184" fontId="9" fillId="0" borderId="5" xfId="4" applyNumberFormat="1" applyFont="1" applyFill="1" applyBorder="1" applyAlignment="1" applyProtection="1">
      <alignment vertical="center" shrinkToFit="1"/>
    </xf>
    <xf numFmtId="187" fontId="9" fillId="0" borderId="0" xfId="4" applyNumberFormat="1" applyFont="1" applyFill="1" applyBorder="1" applyAlignment="1" applyProtection="1">
      <alignment vertical="center"/>
      <protection locked="0"/>
    </xf>
    <xf numFmtId="184" fontId="9" fillId="0" borderId="0" xfId="4" applyNumberFormat="1" applyFont="1" applyFill="1" applyBorder="1" applyAlignment="1" applyProtection="1">
      <alignment vertical="center" shrinkToFit="1"/>
    </xf>
    <xf numFmtId="183" fontId="9" fillId="0" borderId="0" xfId="4" applyNumberFormat="1" applyFont="1" applyFill="1" applyBorder="1" applyAlignment="1" applyProtection="1">
      <alignment horizontal="left" vertical="center" wrapText="1"/>
      <protection hidden="1"/>
    </xf>
    <xf numFmtId="184" fontId="9" fillId="0" borderId="55" xfId="4" applyNumberFormat="1" applyFont="1" applyFill="1" applyBorder="1" applyAlignment="1" applyProtection="1">
      <alignment vertical="center" shrinkToFit="1"/>
    </xf>
    <xf numFmtId="189" fontId="9" fillId="0" borderId="0" xfId="4" applyNumberFormat="1" applyFont="1" applyFill="1" applyBorder="1" applyAlignment="1" applyProtection="1">
      <alignment horizontal="center" vertical="center" shrinkToFit="1"/>
    </xf>
    <xf numFmtId="184" fontId="9" fillId="0" borderId="0" xfId="4" applyNumberFormat="1" applyFont="1" applyFill="1" applyBorder="1" applyAlignment="1" applyProtection="1">
      <alignment horizontal="center" vertical="center" shrinkToFit="1"/>
    </xf>
    <xf numFmtId="184" fontId="9" fillId="0" borderId="0" xfId="4" applyNumberFormat="1" applyFont="1" applyFill="1" applyBorder="1" applyAlignment="1" applyProtection="1">
      <alignment horizontal="right" vertical="center"/>
    </xf>
    <xf numFmtId="41" fontId="9" fillId="0" borderId="0" xfId="6" applyNumberFormat="1" applyFont="1" applyFill="1" applyBorder="1" applyAlignment="1" applyProtection="1">
      <alignment horizontal="right" vertical="center" indent="1"/>
      <protection hidden="1"/>
    </xf>
    <xf numFmtId="0" fontId="9" fillId="0" borderId="1" xfId="4" applyNumberFormat="1" applyFont="1" applyFill="1" applyBorder="1" applyAlignment="1" applyProtection="1">
      <alignment vertical="center" shrinkToFit="1"/>
      <protection locked="0"/>
    </xf>
    <xf numFmtId="190" fontId="9" fillId="0" borderId="15" xfId="4" applyNumberFormat="1" applyFont="1" applyFill="1" applyBorder="1" applyAlignment="1" applyProtection="1">
      <alignment vertical="center" shrinkToFit="1"/>
      <protection locked="0"/>
    </xf>
    <xf numFmtId="0" fontId="9" fillId="0" borderId="23" xfId="4" applyNumberFormat="1" applyFont="1" applyFill="1" applyBorder="1" applyAlignment="1" applyProtection="1">
      <alignment vertical="center" shrinkToFit="1"/>
      <protection locked="0"/>
    </xf>
    <xf numFmtId="0" fontId="9" fillId="0" borderId="25" xfId="4" applyNumberFormat="1" applyFont="1" applyFill="1" applyBorder="1" applyAlignment="1" applyProtection="1">
      <alignment vertical="center" shrinkToFit="1"/>
      <protection locked="0"/>
    </xf>
    <xf numFmtId="184" fontId="37" fillId="0" borderId="0" xfId="4" applyNumberFormat="1" applyFont="1" applyFill="1" applyBorder="1" applyAlignment="1" applyProtection="1">
      <alignment vertical="center" shrinkToFit="1"/>
    </xf>
    <xf numFmtId="185" fontId="9" fillId="0" borderId="0" xfId="4" applyNumberFormat="1" applyFont="1" applyFill="1" applyProtection="1">
      <alignment vertical="center"/>
      <protection hidden="1"/>
    </xf>
    <xf numFmtId="184" fontId="9" fillId="0" borderId="71" xfId="4" applyNumberFormat="1" applyFont="1" applyFill="1" applyBorder="1" applyAlignment="1" applyProtection="1">
      <alignment vertical="center" shrinkToFit="1"/>
    </xf>
    <xf numFmtId="0" fontId="9" fillId="0" borderId="0" xfId="4" applyFont="1" applyFill="1" applyBorder="1" applyProtection="1">
      <alignment vertical="center"/>
    </xf>
    <xf numFmtId="9" fontId="9" fillId="0" borderId="0" xfId="4" applyNumberFormat="1" applyFont="1" applyFill="1" applyBorder="1" applyAlignment="1" applyProtection="1">
      <alignment horizontal="center" vertical="center"/>
    </xf>
    <xf numFmtId="0" fontId="9" fillId="0" borderId="0" xfId="4" applyFont="1" applyFill="1" applyBorder="1" applyAlignment="1" applyProtection="1">
      <alignment vertical="center"/>
    </xf>
    <xf numFmtId="183" fontId="9" fillId="0" borderId="0" xfId="4" applyNumberFormat="1" applyFont="1" applyFill="1" applyAlignment="1" applyProtection="1">
      <alignment vertical="center" wrapText="1"/>
      <protection hidden="1"/>
    </xf>
    <xf numFmtId="183" fontId="9" fillId="0" borderId="0" xfId="4" applyNumberFormat="1" applyFont="1" applyFill="1" applyAlignment="1" applyProtection="1">
      <alignment vertical="center"/>
      <protection hidden="1"/>
    </xf>
    <xf numFmtId="187" fontId="9" fillId="0" borderId="5" xfId="4" applyNumberFormat="1" applyFont="1" applyFill="1" applyBorder="1" applyAlignment="1" applyProtection="1">
      <alignment horizontal="center" vertical="center" shrinkToFit="1"/>
      <protection locked="0"/>
    </xf>
    <xf numFmtId="0" fontId="14" fillId="0" borderId="6" xfId="4" applyFont="1" applyBorder="1" applyAlignment="1" applyProtection="1">
      <alignment horizontal="center" vertical="center"/>
      <protection locked="0"/>
    </xf>
    <xf numFmtId="0" fontId="25" fillId="0" borderId="0" xfId="4" applyFont="1" applyBorder="1" applyAlignment="1">
      <alignment horizontal="center" vertical="center"/>
    </xf>
    <xf numFmtId="0" fontId="14" fillId="0" borderId="2" xfId="4" applyFont="1" applyBorder="1" applyAlignment="1">
      <alignment horizontal="center" vertical="center"/>
    </xf>
    <xf numFmtId="0" fontId="17" fillId="0" borderId="0" xfId="4" applyFont="1" applyFill="1" applyBorder="1" applyAlignment="1">
      <alignment horizontal="left" vertical="center" wrapText="1"/>
    </xf>
    <xf numFmtId="0" fontId="14" fillId="0" borderId="2" xfId="4" applyFont="1" applyBorder="1" applyAlignment="1" applyProtection="1">
      <alignment horizontal="center" vertical="center"/>
      <protection locked="0"/>
    </xf>
    <xf numFmtId="38" fontId="14" fillId="0" borderId="0" xfId="3" applyFont="1" applyAlignment="1">
      <alignment horizontal="right" vertical="center"/>
    </xf>
    <xf numFmtId="0" fontId="14" fillId="0" borderId="1" xfId="4" quotePrefix="1" applyNumberFormat="1" applyFont="1" applyFill="1" applyBorder="1" applyAlignment="1" applyProtection="1">
      <alignment horizontal="center" vertical="center"/>
      <protection locked="0"/>
    </xf>
    <xf numFmtId="186" fontId="24" fillId="0" borderId="0" xfId="4" applyNumberFormat="1" applyFont="1" applyFill="1" applyBorder="1" applyAlignment="1" applyProtection="1">
      <alignment horizontal="center" vertical="center"/>
    </xf>
    <xf numFmtId="192" fontId="14" fillId="0" borderId="104" xfId="0" applyNumberFormat="1" applyFont="1" applyBorder="1" applyAlignment="1" applyProtection="1">
      <alignment vertical="center"/>
      <protection locked="0"/>
    </xf>
    <xf numFmtId="192" fontId="14" fillId="0" borderId="3" xfId="0" applyNumberFormat="1" applyFont="1" applyBorder="1" applyAlignment="1" applyProtection="1">
      <alignment vertical="center"/>
      <protection locked="0"/>
    </xf>
    <xf numFmtId="192" fontId="14" fillId="0" borderId="36" xfId="0" applyNumberFormat="1" applyFont="1" applyBorder="1" applyAlignment="1" applyProtection="1">
      <alignment vertical="center"/>
      <protection locked="0"/>
    </xf>
    <xf numFmtId="0" fontId="14" fillId="0" borderId="14" xfId="0" applyFont="1" applyBorder="1" applyAlignment="1" applyProtection="1">
      <alignment vertical="center"/>
      <protection locked="0"/>
    </xf>
    <xf numFmtId="0" fontId="14" fillId="0" borderId="14" xfId="0" applyFont="1" applyBorder="1" applyAlignment="1" applyProtection="1">
      <alignment horizontal="center" vertical="center"/>
      <protection locked="0"/>
    </xf>
    <xf numFmtId="0" fontId="14" fillId="0" borderId="10" xfId="0" applyFont="1" applyBorder="1" applyAlignment="1" applyProtection="1">
      <alignment vertical="center"/>
      <protection locked="0"/>
    </xf>
    <xf numFmtId="0" fontId="14" fillId="0" borderId="2" xfId="0" applyFont="1" applyBorder="1" applyAlignment="1" applyProtection="1">
      <alignment vertical="center"/>
      <protection locked="0"/>
    </xf>
    <xf numFmtId="0" fontId="14" fillId="0" borderId="2" xfId="0" applyFont="1" applyBorder="1" applyAlignment="1" applyProtection="1">
      <alignment horizontal="center" vertical="center"/>
      <protection locked="0"/>
    </xf>
    <xf numFmtId="0" fontId="14" fillId="0" borderId="3" xfId="0" applyFont="1" applyBorder="1" applyAlignment="1" applyProtection="1">
      <alignment vertical="center"/>
      <protection locked="0"/>
    </xf>
    <xf numFmtId="0" fontId="14" fillId="0" borderId="32" xfId="0" applyFont="1" applyBorder="1" applyAlignment="1" applyProtection="1">
      <alignment vertical="center"/>
      <protection locked="0"/>
    </xf>
    <xf numFmtId="0" fontId="14" fillId="0" borderId="32" xfId="0" applyFont="1" applyBorder="1" applyAlignment="1" applyProtection="1">
      <alignment horizontal="center" vertical="center"/>
      <protection locked="0"/>
    </xf>
    <xf numFmtId="0" fontId="14" fillId="0" borderId="36" xfId="0" applyFont="1" applyBorder="1" applyAlignment="1" applyProtection="1">
      <alignment vertical="center"/>
      <protection locked="0"/>
    </xf>
    <xf numFmtId="0" fontId="14" fillId="0" borderId="0" xfId="7" applyFont="1" applyBorder="1" applyProtection="1">
      <protection locked="0"/>
    </xf>
    <xf numFmtId="0" fontId="14" fillId="0" borderId="0" xfId="7" applyFont="1" applyBorder="1" applyAlignment="1" applyProtection="1">
      <alignment horizontal="right"/>
      <protection locked="0"/>
    </xf>
    <xf numFmtId="0" fontId="14" fillId="0" borderId="0" xfId="7" applyFont="1" applyProtection="1">
      <protection locked="0"/>
    </xf>
    <xf numFmtId="0" fontId="25" fillId="0" borderId="0" xfId="7" applyFont="1" applyBorder="1" applyAlignment="1" applyProtection="1">
      <alignment vertical="center"/>
      <protection locked="0"/>
    </xf>
    <xf numFmtId="0" fontId="14" fillId="0" borderId="0" xfId="7" applyFont="1" applyBorder="1" applyAlignment="1" applyProtection="1">
      <alignment vertical="center"/>
      <protection locked="0"/>
    </xf>
    <xf numFmtId="58" fontId="14" fillId="0" borderId="0" xfId="7" applyNumberFormat="1" applyFont="1" applyBorder="1" applyAlignment="1" applyProtection="1">
      <alignment vertical="center"/>
      <protection locked="0"/>
    </xf>
    <xf numFmtId="0" fontId="14" fillId="0" borderId="0" xfId="7" applyFont="1" applyBorder="1" applyAlignment="1" applyProtection="1">
      <alignment horizontal="center" vertical="center"/>
      <protection locked="0"/>
    </xf>
    <xf numFmtId="58" fontId="14" fillId="0" borderId="0" xfId="7" applyNumberFormat="1" applyFont="1" applyBorder="1" applyAlignment="1" applyProtection="1">
      <alignment horizontal="center" vertical="center"/>
      <protection locked="0"/>
    </xf>
    <xf numFmtId="38" fontId="14" fillId="0" borderId="0" xfId="1" applyFont="1" applyBorder="1" applyAlignment="1" applyProtection="1">
      <alignment horizontal="center" vertical="center"/>
      <protection locked="0"/>
    </xf>
    <xf numFmtId="0" fontId="14" fillId="0" borderId="0" xfId="7" applyFont="1" applyBorder="1" applyAlignment="1" applyProtection="1">
      <alignment horizontal="right" vertical="center"/>
      <protection locked="0"/>
    </xf>
    <xf numFmtId="0" fontId="14" fillId="0" borderId="0" xfId="7" applyFont="1" applyAlignment="1" applyProtection="1">
      <alignment vertical="center"/>
      <protection locked="0"/>
    </xf>
    <xf numFmtId="0" fontId="14" fillId="0" borderId="0" xfId="7" applyFont="1" applyFill="1" applyBorder="1" applyAlignment="1" applyProtection="1">
      <alignment horizontal="distributed" vertical="center"/>
      <protection locked="0"/>
    </xf>
    <xf numFmtId="0" fontId="14" fillId="0" borderId="0" xfId="7" applyFont="1" applyFill="1" applyAlignment="1" applyProtection="1">
      <alignment vertical="center"/>
      <protection locked="0"/>
    </xf>
    <xf numFmtId="0" fontId="14" fillId="0" borderId="0" xfId="7" applyFont="1" applyBorder="1" applyAlignment="1" applyProtection="1">
      <alignment vertical="center" wrapText="1"/>
      <protection locked="0"/>
    </xf>
    <xf numFmtId="0" fontId="14" fillId="0" borderId="0" xfId="7" applyFont="1" applyFill="1" applyBorder="1" applyAlignment="1" applyProtection="1">
      <alignment vertical="center" wrapText="1"/>
      <protection locked="0"/>
    </xf>
    <xf numFmtId="0" fontId="14" fillId="0" borderId="12" xfId="7" applyFont="1" applyBorder="1" applyAlignment="1" applyProtection="1">
      <alignment horizontal="left" vertical="center" wrapText="1"/>
      <protection locked="0"/>
    </xf>
    <xf numFmtId="0" fontId="14" fillId="0" borderId="0" xfId="7" applyFont="1" applyBorder="1" applyAlignment="1" applyProtection="1">
      <alignment horizontal="left" vertical="center" wrapText="1"/>
      <protection locked="0"/>
    </xf>
    <xf numFmtId="0" fontId="14" fillId="0" borderId="17" xfId="7" applyFont="1" applyBorder="1" applyAlignment="1" applyProtection="1">
      <alignment horizontal="left" vertical="center" wrapText="1"/>
      <protection locked="0"/>
    </xf>
    <xf numFmtId="0" fontId="14" fillId="0" borderId="12" xfId="7" applyFont="1" applyBorder="1" applyAlignment="1" applyProtection="1">
      <alignment vertical="center" wrapText="1"/>
      <protection locked="0"/>
    </xf>
    <xf numFmtId="0" fontId="14" fillId="0" borderId="17" xfId="7" applyFont="1" applyBorder="1" applyAlignment="1" applyProtection="1">
      <alignment vertical="center" wrapText="1"/>
      <protection locked="0"/>
    </xf>
    <xf numFmtId="0" fontId="20" fillId="0" borderId="12" xfId="7" applyFont="1" applyFill="1" applyBorder="1" applyAlignment="1" applyProtection="1">
      <alignment vertical="center" shrinkToFit="1"/>
      <protection locked="0"/>
    </xf>
    <xf numFmtId="0" fontId="14" fillId="0" borderId="0" xfId="7" applyFont="1" applyFill="1" applyBorder="1" applyAlignment="1" applyProtection="1">
      <alignment vertical="center" shrinkToFit="1"/>
      <protection locked="0"/>
    </xf>
    <xf numFmtId="0" fontId="20" fillId="0" borderId="0" xfId="7" applyFont="1" applyFill="1" applyBorder="1" applyAlignment="1" applyProtection="1">
      <alignment vertical="center"/>
      <protection locked="0"/>
    </xf>
    <xf numFmtId="0" fontId="14" fillId="0" borderId="0" xfId="7" applyFont="1" applyFill="1" applyBorder="1" applyAlignment="1" applyProtection="1">
      <alignment horizontal="right" vertical="center"/>
      <protection locked="0"/>
    </xf>
    <xf numFmtId="0" fontId="14" fillId="0" borderId="17" xfId="7" applyFont="1" applyBorder="1" applyAlignment="1" applyProtection="1">
      <alignment vertical="center"/>
      <protection locked="0"/>
    </xf>
    <xf numFmtId="0" fontId="14" fillId="0" borderId="10" xfId="7" applyFont="1" applyFill="1" applyBorder="1" applyAlignment="1" applyProtection="1">
      <alignment vertical="center" shrinkToFit="1"/>
      <protection locked="0"/>
    </xf>
    <xf numFmtId="0" fontId="14" fillId="0" borderId="1" xfId="7" applyFont="1" applyFill="1" applyBorder="1" applyAlignment="1" applyProtection="1">
      <alignment vertical="center" shrinkToFit="1"/>
      <protection locked="0"/>
    </xf>
    <xf numFmtId="0" fontId="20" fillId="0" borderId="1" xfId="7" applyFont="1" applyFill="1" applyBorder="1" applyAlignment="1" applyProtection="1">
      <alignment vertical="center"/>
      <protection locked="0"/>
    </xf>
    <xf numFmtId="0" fontId="20" fillId="0" borderId="11" xfId="7" applyFont="1" applyFill="1" applyBorder="1" applyAlignment="1" applyProtection="1">
      <alignment vertical="center"/>
      <protection locked="0"/>
    </xf>
    <xf numFmtId="14" fontId="14" fillId="0" borderId="0" xfId="7" quotePrefix="1" applyNumberFormat="1" applyFont="1" applyBorder="1" applyAlignment="1" applyProtection="1">
      <alignment horizontal="right"/>
      <protection locked="0"/>
    </xf>
    <xf numFmtId="0" fontId="14" fillId="0" borderId="0" xfId="8" applyFont="1" applyBorder="1" applyProtection="1">
      <alignment vertical="center"/>
      <protection locked="0"/>
    </xf>
    <xf numFmtId="0" fontId="29" fillId="0" borderId="0" xfId="8" applyFont="1" applyBorder="1" applyAlignment="1" applyProtection="1">
      <alignment horizontal="center" vertical="center"/>
      <protection locked="0"/>
    </xf>
    <xf numFmtId="0" fontId="16" fillId="0" borderId="7" xfId="8" applyFont="1" applyBorder="1" applyAlignment="1" applyProtection="1">
      <alignment vertical="center" wrapText="1"/>
      <protection locked="0"/>
    </xf>
    <xf numFmtId="0" fontId="16" fillId="0" borderId="8" xfId="8" applyFont="1" applyBorder="1" applyAlignment="1" applyProtection="1">
      <alignment vertical="center" wrapText="1"/>
      <protection locked="0"/>
    </xf>
    <xf numFmtId="0" fontId="16" fillId="0" borderId="9" xfId="8" applyFont="1" applyBorder="1" applyAlignment="1" applyProtection="1">
      <alignment vertical="center" wrapText="1"/>
      <protection locked="0"/>
    </xf>
    <xf numFmtId="0" fontId="14" fillId="0" borderId="12" xfId="8" applyFont="1" applyBorder="1" applyAlignment="1" applyProtection="1">
      <alignment horizontal="center" vertical="center" wrapText="1"/>
      <protection locked="0"/>
    </xf>
    <xf numFmtId="0" fontId="14" fillId="0" borderId="0" xfId="8" applyFont="1" applyBorder="1" applyAlignment="1" applyProtection="1">
      <alignment vertical="center"/>
      <protection locked="0"/>
    </xf>
    <xf numFmtId="0" fontId="16" fillId="0" borderId="0" xfId="8" applyFont="1" applyBorder="1" applyAlignment="1" applyProtection="1">
      <alignment vertical="center" wrapText="1"/>
      <protection locked="0"/>
    </xf>
    <xf numFmtId="0" fontId="16" fillId="0" borderId="17" xfId="8" applyFont="1" applyBorder="1" applyAlignment="1" applyProtection="1">
      <alignment vertical="center" wrapText="1"/>
      <protection locked="0"/>
    </xf>
    <xf numFmtId="0" fontId="16" fillId="0" borderId="10" xfId="8" applyFont="1" applyBorder="1" applyAlignment="1" applyProtection="1">
      <alignment vertical="center" wrapText="1"/>
      <protection locked="0"/>
    </xf>
    <xf numFmtId="0" fontId="16" fillId="0" borderId="1" xfId="8" applyFont="1" applyBorder="1" applyAlignment="1" applyProtection="1">
      <alignment vertical="center"/>
      <protection locked="0"/>
    </xf>
    <xf numFmtId="0" fontId="16" fillId="0" borderId="1" xfId="8" applyFont="1" applyBorder="1" applyAlignment="1" applyProtection="1">
      <alignment vertical="center" wrapText="1"/>
      <protection locked="0"/>
    </xf>
    <xf numFmtId="0" fontId="16" fillId="0" borderId="11" xfId="8" applyFont="1" applyBorder="1" applyAlignment="1" applyProtection="1">
      <alignment vertical="center" wrapText="1"/>
      <protection locked="0"/>
    </xf>
    <xf numFmtId="0" fontId="16" fillId="0" borderId="0" xfId="8" applyFont="1" applyBorder="1" applyAlignment="1" applyProtection="1">
      <alignment vertical="center"/>
      <protection locked="0"/>
    </xf>
    <xf numFmtId="0" fontId="14" fillId="0" borderId="4" xfId="7" applyFont="1" applyBorder="1" applyAlignment="1" applyProtection="1">
      <alignment horizontal="center" vertical="center"/>
      <protection locked="0"/>
    </xf>
    <xf numFmtId="0" fontId="14" fillId="0" borderId="4" xfId="8" applyFont="1" applyBorder="1" applyAlignment="1" applyProtection="1">
      <alignment vertical="top"/>
      <protection locked="0"/>
    </xf>
    <xf numFmtId="0" fontId="14" fillId="0" borderId="3" xfId="8" applyFont="1" applyBorder="1" applyAlignment="1" applyProtection="1">
      <alignment horizontal="center" vertical="center"/>
      <protection locked="0"/>
    </xf>
    <xf numFmtId="0" fontId="14" fillId="0" borderId="4" xfId="8" applyFont="1" applyBorder="1" applyAlignment="1" applyProtection="1">
      <alignment horizontal="center" vertical="center"/>
      <protection locked="0"/>
    </xf>
    <xf numFmtId="0" fontId="14" fillId="0" borderId="0" xfId="8" applyFont="1" applyBorder="1" applyAlignment="1" applyProtection="1">
      <alignment horizontal="right" vertical="center"/>
      <protection locked="0"/>
    </xf>
    <xf numFmtId="0" fontId="16" fillId="0" borderId="0" xfId="7" applyFont="1" applyBorder="1" applyAlignment="1" applyProtection="1">
      <alignment vertical="center"/>
      <protection locked="0"/>
    </xf>
    <xf numFmtId="0" fontId="16" fillId="0" borderId="0" xfId="4" applyFont="1" applyFill="1" applyBorder="1" applyAlignment="1" applyProtection="1">
      <alignment horizontal="center" vertical="center"/>
      <protection locked="0"/>
    </xf>
    <xf numFmtId="0" fontId="14" fillId="0" borderId="1" xfId="4" applyFont="1" applyFill="1" applyBorder="1" applyAlignment="1" applyProtection="1">
      <alignment horizontal="center" vertical="center"/>
      <protection locked="0"/>
    </xf>
    <xf numFmtId="0" fontId="14" fillId="0" borderId="0" xfId="4" applyFont="1" applyFill="1" applyAlignment="1" applyProtection="1">
      <alignment horizontal="right" vertical="center"/>
    </xf>
    <xf numFmtId="38" fontId="14" fillId="0" borderId="2" xfId="1" applyFont="1" applyFill="1" applyBorder="1" applyProtection="1">
      <alignment vertical="center"/>
    </xf>
    <xf numFmtId="0" fontId="14" fillId="0" borderId="0" xfId="4" applyFont="1" applyAlignment="1" applyProtection="1">
      <alignment horizontal="right" vertical="center"/>
    </xf>
    <xf numFmtId="38" fontId="14" fillId="0" borderId="2" xfId="1" applyFont="1" applyBorder="1" applyProtection="1">
      <alignment vertical="center"/>
    </xf>
    <xf numFmtId="0" fontId="14" fillId="0" borderId="2" xfId="4" applyFont="1" applyBorder="1" applyAlignment="1" applyProtection="1">
      <alignment horizontal="center" vertical="center"/>
    </xf>
    <xf numFmtId="194" fontId="14" fillId="0" borderId="3" xfId="4" applyNumberFormat="1" applyFont="1" applyFill="1" applyBorder="1" applyAlignment="1" applyProtection="1">
      <alignment horizontal="center" vertical="center"/>
    </xf>
    <xf numFmtId="194" fontId="14" fillId="0" borderId="4" xfId="4" applyNumberFormat="1" applyFont="1" applyFill="1" applyBorder="1" applyAlignment="1" applyProtection="1">
      <alignment horizontal="center" vertical="center"/>
    </xf>
    <xf numFmtId="38" fontId="14" fillId="0" borderId="45" xfId="9" applyFont="1" applyBorder="1" applyAlignment="1" applyProtection="1">
      <alignment horizontal="center" vertical="center"/>
      <protection locked="0"/>
    </xf>
    <xf numFmtId="177" fontId="14" fillId="0" borderId="69" xfId="3" applyNumberFormat="1" applyFont="1" applyFill="1" applyBorder="1" applyProtection="1">
      <alignment vertical="center"/>
      <protection locked="0"/>
    </xf>
    <xf numFmtId="0" fontId="14" fillId="0" borderId="11" xfId="2" applyFont="1" applyFill="1" applyBorder="1" applyAlignment="1" applyProtection="1">
      <alignment horizontal="center" vertical="center"/>
      <protection locked="0"/>
    </xf>
    <xf numFmtId="0" fontId="14" fillId="0" borderId="81" xfId="2" applyFont="1" applyFill="1" applyBorder="1" applyAlignment="1" applyProtection="1">
      <alignment horizontal="center" vertical="center" shrinkToFit="1"/>
      <protection locked="0"/>
    </xf>
    <xf numFmtId="0" fontId="14" fillId="0" borderId="57" xfId="2" applyFont="1" applyFill="1" applyBorder="1" applyAlignment="1" applyProtection="1">
      <alignment horizontal="center" vertical="center" shrinkToFit="1"/>
      <protection locked="0"/>
    </xf>
    <xf numFmtId="0" fontId="14" fillId="0" borderId="5" xfId="2" applyFont="1" applyFill="1" applyBorder="1" applyAlignment="1" applyProtection="1">
      <alignment horizontal="center" vertical="center"/>
      <protection locked="0"/>
    </xf>
    <xf numFmtId="0" fontId="14" fillId="0" borderId="86" xfId="2" applyFont="1" applyFill="1" applyBorder="1" applyAlignment="1" applyProtection="1">
      <alignment horizontal="center" vertical="center" shrinkToFit="1"/>
      <protection locked="0"/>
    </xf>
    <xf numFmtId="180" fontId="14" fillId="0" borderId="83" xfId="2" applyNumberFormat="1" applyFont="1" applyFill="1" applyBorder="1" applyProtection="1">
      <alignment vertical="center"/>
      <protection locked="0"/>
    </xf>
    <xf numFmtId="180" fontId="14" fillId="0" borderId="65" xfId="2" applyNumberFormat="1" applyFont="1" applyFill="1" applyBorder="1" applyProtection="1">
      <alignment vertical="center"/>
      <protection locked="0"/>
    </xf>
    <xf numFmtId="181" fontId="14" fillId="0" borderId="56" xfId="3" applyNumberFormat="1" applyFont="1" applyFill="1" applyBorder="1" applyProtection="1">
      <alignment vertical="center"/>
      <protection locked="0"/>
    </xf>
    <xf numFmtId="181" fontId="14" fillId="0" borderId="46" xfId="3" applyNumberFormat="1" applyFont="1" applyFill="1" applyBorder="1" applyProtection="1">
      <alignment vertical="center"/>
      <protection locked="0"/>
    </xf>
    <xf numFmtId="178" fontId="14" fillId="0" borderId="11" xfId="3" applyNumberFormat="1" applyFont="1" applyFill="1" applyBorder="1" applyProtection="1">
      <alignment vertical="center"/>
      <protection locked="0"/>
    </xf>
    <xf numFmtId="178" fontId="14" fillId="0" borderId="5" xfId="3" applyNumberFormat="1" applyFont="1" applyFill="1" applyBorder="1" applyProtection="1">
      <alignment vertical="center"/>
      <protection locked="0"/>
    </xf>
    <xf numFmtId="178" fontId="14" fillId="0" borderId="91" xfId="2" applyNumberFormat="1" applyFont="1" applyFill="1" applyBorder="1" applyProtection="1">
      <alignment vertical="center"/>
      <protection locked="0"/>
    </xf>
    <xf numFmtId="0" fontId="14" fillId="0" borderId="81" xfId="2" applyFont="1" applyFill="1" applyBorder="1" applyAlignment="1" applyProtection="1">
      <alignment vertical="center" wrapText="1"/>
      <protection locked="0"/>
    </xf>
    <xf numFmtId="0" fontId="14" fillId="0" borderId="86" xfId="2" applyFont="1" applyFill="1" applyBorder="1" applyAlignment="1" applyProtection="1">
      <alignment vertical="center" wrapText="1"/>
      <protection locked="0"/>
    </xf>
    <xf numFmtId="184" fontId="14" fillId="0" borderId="107" xfId="4" applyNumberFormat="1" applyFont="1" applyFill="1" applyBorder="1" applyAlignment="1" applyProtection="1">
      <alignment vertical="center" shrinkToFit="1"/>
    </xf>
    <xf numFmtId="0" fontId="14" fillId="0" borderId="0" xfId="4" applyFont="1" applyAlignment="1" applyProtection="1">
      <alignment horizontal="right" vertical="center"/>
      <protection locked="0"/>
    </xf>
    <xf numFmtId="0" fontId="16" fillId="0" borderId="0" xfId="4" applyFont="1" applyProtection="1">
      <alignment vertical="center"/>
      <protection locked="0"/>
    </xf>
    <xf numFmtId="0" fontId="25" fillId="0" borderId="1" xfId="4" applyFont="1" applyBorder="1" applyAlignment="1" applyProtection="1">
      <alignment horizontal="center" vertical="center"/>
      <protection locked="0"/>
    </xf>
    <xf numFmtId="0" fontId="14" fillId="0" borderId="1" xfId="4" quotePrefix="1" applyNumberFormat="1" applyFont="1" applyFill="1" applyBorder="1" applyAlignment="1" applyProtection="1">
      <alignment horizontal="center" vertical="center"/>
    </xf>
    <xf numFmtId="0" fontId="18" fillId="0" borderId="0" xfId="4" applyFont="1" applyProtection="1">
      <alignment vertical="center"/>
    </xf>
    <xf numFmtId="187" fontId="9" fillId="0" borderId="5" xfId="4" applyNumberFormat="1" applyFont="1" applyFill="1" applyBorder="1" applyAlignment="1" applyProtection="1">
      <alignment vertical="center" shrinkToFit="1"/>
    </xf>
    <xf numFmtId="184" fontId="9" fillId="0" borderId="0" xfId="4" applyNumberFormat="1" applyFont="1" applyFill="1" applyBorder="1" applyAlignment="1" applyProtection="1">
      <alignment horizontal="center" vertical="center"/>
    </xf>
    <xf numFmtId="38" fontId="9" fillId="0" borderId="0" xfId="1" applyFont="1" applyFill="1" applyBorder="1" applyAlignment="1" applyProtection="1">
      <alignment vertical="center" shrinkToFit="1"/>
    </xf>
    <xf numFmtId="184" fontId="14" fillId="0" borderId="5" xfId="4" applyNumberFormat="1" applyFont="1" applyFill="1" applyBorder="1" applyAlignment="1" applyProtection="1">
      <alignment vertical="center" shrinkToFit="1"/>
    </xf>
    <xf numFmtId="184" fontId="14" fillId="0" borderId="17" xfId="4" applyNumberFormat="1" applyFont="1" applyFill="1" applyBorder="1" applyAlignment="1" applyProtection="1">
      <alignment vertical="center" shrinkToFit="1"/>
    </xf>
    <xf numFmtId="183" fontId="9" fillId="0" borderId="0" xfId="4" applyNumberFormat="1" applyFont="1" applyFill="1" applyBorder="1" applyProtection="1">
      <alignment vertical="center"/>
    </xf>
    <xf numFmtId="184" fontId="9" fillId="0" borderId="0" xfId="4" applyNumberFormat="1" applyFont="1" applyFill="1" applyBorder="1" applyProtection="1">
      <alignment vertical="center"/>
    </xf>
    <xf numFmtId="183" fontId="9" fillId="0" borderId="0" xfId="4" applyNumberFormat="1" applyFont="1" applyFill="1" applyProtection="1">
      <alignment vertical="center"/>
    </xf>
    <xf numFmtId="184" fontId="9" fillId="0" borderId="0" xfId="4" applyNumberFormat="1" applyFont="1" applyFill="1" applyBorder="1" applyAlignment="1" applyProtection="1">
      <alignment horizontal="left" vertical="center"/>
    </xf>
    <xf numFmtId="184" fontId="10" fillId="0" borderId="0" xfId="4" applyNumberFormat="1" applyFont="1" applyFill="1" applyBorder="1" applyProtection="1">
      <alignment vertical="center"/>
    </xf>
    <xf numFmtId="184" fontId="10" fillId="0" borderId="0" xfId="4" applyNumberFormat="1" applyFont="1" applyFill="1" applyBorder="1" applyAlignment="1" applyProtection="1">
      <alignment horizontal="left" vertical="center"/>
    </xf>
    <xf numFmtId="184" fontId="10" fillId="0" borderId="0" xfId="4" applyNumberFormat="1" applyFont="1" applyFill="1" applyBorder="1" applyAlignment="1" applyProtection="1">
      <alignment vertical="center"/>
    </xf>
    <xf numFmtId="183" fontId="9" fillId="0" borderId="0" xfId="4" applyNumberFormat="1" applyFont="1" applyFill="1" applyBorder="1" applyProtection="1">
      <alignment vertical="center"/>
      <protection locked="0"/>
    </xf>
    <xf numFmtId="184" fontId="9" fillId="0" borderId="0" xfId="4" applyNumberFormat="1" applyFont="1" applyFill="1" applyBorder="1" applyProtection="1">
      <alignment vertical="center"/>
      <protection locked="0"/>
    </xf>
    <xf numFmtId="184" fontId="11" fillId="0" borderId="0" xfId="4" applyNumberFormat="1" applyFont="1" applyFill="1" applyBorder="1" applyAlignment="1" applyProtection="1">
      <alignment vertical="center"/>
    </xf>
    <xf numFmtId="184" fontId="13" fillId="0" borderId="0" xfId="4" applyNumberFormat="1" applyFont="1" applyFill="1" applyBorder="1" applyAlignment="1" applyProtection="1">
      <alignment vertical="center"/>
    </xf>
    <xf numFmtId="184" fontId="13" fillId="0" borderId="0" xfId="4" applyNumberFormat="1" applyFont="1" applyFill="1" applyBorder="1" applyAlignment="1" applyProtection="1">
      <alignment horizontal="center" vertical="center"/>
    </xf>
    <xf numFmtId="183" fontId="9" fillId="0" borderId="0" xfId="4" quotePrefix="1" applyNumberFormat="1" applyFont="1" applyFill="1" applyBorder="1" applyProtection="1">
      <alignment vertical="center"/>
    </xf>
    <xf numFmtId="183" fontId="12" fillId="0" borderId="0" xfId="4" applyNumberFormat="1" applyFont="1" applyFill="1" applyBorder="1" applyProtection="1">
      <alignment vertical="center"/>
    </xf>
    <xf numFmtId="183" fontId="42" fillId="0" borderId="0" xfId="4" applyNumberFormat="1" applyFont="1" applyFill="1" applyBorder="1" applyAlignment="1" applyProtection="1">
      <alignment vertical="center"/>
    </xf>
    <xf numFmtId="183" fontId="9" fillId="0" borderId="0" xfId="4" applyNumberFormat="1" applyFont="1" applyFill="1" applyBorder="1" applyAlignment="1" applyProtection="1">
      <alignment horizontal="center" vertical="center"/>
    </xf>
    <xf numFmtId="183" fontId="9" fillId="0" borderId="0" xfId="4" applyNumberFormat="1" applyFont="1" applyFill="1" applyBorder="1" applyAlignment="1" applyProtection="1">
      <alignment horizontal="right"/>
    </xf>
    <xf numFmtId="183" fontId="34" fillId="0" borderId="0" xfId="4" applyNumberFormat="1" applyFont="1" applyFill="1" applyBorder="1" applyAlignment="1" applyProtection="1">
      <alignment horizontal="right"/>
    </xf>
    <xf numFmtId="0" fontId="35" fillId="0" borderId="0" xfId="4" applyFont="1" applyProtection="1">
      <alignment vertical="center"/>
    </xf>
    <xf numFmtId="0" fontId="9" fillId="0" borderId="4" xfId="4" applyFont="1" applyBorder="1" applyProtection="1">
      <alignment vertical="center"/>
    </xf>
    <xf numFmtId="183" fontId="9" fillId="0" borderId="0" xfId="4" applyNumberFormat="1" applyFont="1" applyFill="1" applyBorder="1" applyAlignment="1" applyProtection="1">
      <alignment vertical="center"/>
    </xf>
    <xf numFmtId="183" fontId="10" fillId="0" borderId="0" xfId="4" applyNumberFormat="1" applyFont="1" applyFill="1" applyBorder="1" applyAlignment="1" applyProtection="1">
      <alignment vertical="center" wrapText="1"/>
    </xf>
    <xf numFmtId="183" fontId="9" fillId="0" borderId="0" xfId="4" applyNumberFormat="1" applyFont="1" applyFill="1" applyBorder="1" applyAlignment="1" applyProtection="1">
      <alignment horizontal="right" vertical="center"/>
    </xf>
    <xf numFmtId="183" fontId="10" fillId="0" borderId="0" xfId="4" applyNumberFormat="1" applyFont="1" applyFill="1" applyBorder="1" applyAlignment="1" applyProtection="1">
      <alignment vertical="center" wrapText="1" shrinkToFit="1"/>
    </xf>
    <xf numFmtId="187" fontId="9" fillId="0" borderId="0" xfId="4" applyNumberFormat="1" applyFont="1" applyFill="1" applyBorder="1" applyAlignment="1" applyProtection="1">
      <alignment vertical="center" shrinkToFit="1"/>
    </xf>
    <xf numFmtId="0" fontId="9" fillId="0" borderId="0" xfId="4" applyNumberFormat="1" applyFont="1" applyFill="1" applyBorder="1" applyProtection="1">
      <alignment vertical="center"/>
    </xf>
    <xf numFmtId="0" fontId="10" fillId="0" borderId="0" xfId="4" applyNumberFormat="1" applyFont="1" applyFill="1" applyBorder="1" applyAlignment="1" applyProtection="1">
      <alignment vertical="center" wrapText="1"/>
    </xf>
    <xf numFmtId="0" fontId="9" fillId="0" borderId="0" xfId="4" applyNumberFormat="1" applyFont="1" applyFill="1" applyBorder="1" applyAlignment="1" applyProtection="1">
      <alignment horizontal="right" vertical="center"/>
    </xf>
    <xf numFmtId="0" fontId="9" fillId="0" borderId="0" xfId="4" applyNumberFormat="1" applyFont="1" applyFill="1" applyBorder="1" applyAlignment="1" applyProtection="1">
      <alignment horizontal="center" vertical="center"/>
    </xf>
    <xf numFmtId="0" fontId="35" fillId="0" borderId="0" xfId="4" applyNumberFormat="1" applyFont="1" applyProtection="1">
      <alignment vertical="center"/>
    </xf>
    <xf numFmtId="183" fontId="16" fillId="0" borderId="0" xfId="4" applyNumberFormat="1" applyFont="1" applyFill="1" applyBorder="1" applyProtection="1">
      <alignment vertical="center"/>
    </xf>
    <xf numFmtId="183" fontId="14" fillId="0" borderId="0" xfId="4" applyNumberFormat="1" applyFont="1" applyFill="1" applyBorder="1" applyProtection="1">
      <alignment vertical="center"/>
    </xf>
    <xf numFmtId="183" fontId="14" fillId="0" borderId="0" xfId="4" applyNumberFormat="1" applyFont="1" applyFill="1" applyBorder="1" applyAlignment="1" applyProtection="1">
      <alignment horizontal="center" vertical="center"/>
    </xf>
    <xf numFmtId="183" fontId="14" fillId="0" borderId="0" xfId="4" applyNumberFormat="1" applyFont="1" applyFill="1" applyBorder="1" applyAlignment="1" applyProtection="1">
      <alignment horizontal="right"/>
    </xf>
    <xf numFmtId="183" fontId="21" fillId="0" borderId="0" xfId="4" applyNumberFormat="1" applyFont="1" applyFill="1" applyBorder="1" applyAlignment="1" applyProtection="1">
      <alignment horizontal="right"/>
    </xf>
    <xf numFmtId="183" fontId="14" fillId="0" borderId="12" xfId="4" applyNumberFormat="1" applyFont="1" applyFill="1" applyBorder="1" applyAlignment="1" applyProtection="1">
      <alignment vertical="center"/>
    </xf>
    <xf numFmtId="183" fontId="14" fillId="0" borderId="0" xfId="4" applyNumberFormat="1" applyFont="1" applyFill="1" applyBorder="1" applyAlignment="1" applyProtection="1">
      <alignment vertical="center"/>
    </xf>
    <xf numFmtId="183" fontId="17" fillId="0" borderId="0" xfId="4" applyNumberFormat="1" applyFont="1" applyFill="1" applyBorder="1" applyAlignment="1" applyProtection="1">
      <alignment vertical="center" wrapText="1"/>
    </xf>
    <xf numFmtId="183" fontId="14" fillId="0" borderId="0" xfId="4" applyNumberFormat="1" applyFont="1" applyFill="1" applyBorder="1" applyAlignment="1" applyProtection="1">
      <alignment horizontal="right" vertical="center"/>
    </xf>
    <xf numFmtId="183" fontId="9" fillId="0" borderId="0" xfId="4" applyNumberFormat="1" applyFont="1" applyFill="1" applyBorder="1" applyAlignment="1" applyProtection="1">
      <alignment horizontal="left" vertical="center" wrapText="1"/>
    </xf>
    <xf numFmtId="0" fontId="9" fillId="0" borderId="0" xfId="4" applyNumberFormat="1" applyFont="1" applyFill="1" applyBorder="1" applyAlignment="1" applyProtection="1">
      <alignment horizontal="left" vertical="center" wrapText="1"/>
    </xf>
    <xf numFmtId="0" fontId="9" fillId="0" borderId="0" xfId="4" applyNumberFormat="1" applyFont="1" applyFill="1" applyProtection="1">
      <alignment vertical="center"/>
    </xf>
    <xf numFmtId="0" fontId="9" fillId="0" borderId="5" xfId="4" applyFont="1" applyBorder="1" applyAlignment="1" applyProtection="1">
      <alignment vertical="center" shrinkToFit="1"/>
    </xf>
    <xf numFmtId="0" fontId="9" fillId="0" borderId="5" xfId="4" applyFont="1" applyBorder="1" applyAlignment="1" applyProtection="1">
      <alignment horizontal="center" vertical="center" shrinkToFit="1"/>
    </xf>
    <xf numFmtId="183" fontId="10" fillId="0" borderId="0" xfId="4" applyNumberFormat="1" applyFont="1" applyFill="1" applyBorder="1" applyAlignment="1" applyProtection="1">
      <alignment horizontal="center" vertical="center" wrapText="1" shrinkToFit="1"/>
    </xf>
    <xf numFmtId="183" fontId="10" fillId="0" borderId="0" xfId="4" applyNumberFormat="1" applyFont="1" applyFill="1" applyBorder="1" applyAlignment="1" applyProtection="1">
      <alignment horizontal="center" vertical="center" shrinkToFit="1"/>
    </xf>
    <xf numFmtId="185" fontId="9" fillId="0" borderId="0" xfId="4" applyNumberFormat="1" applyFont="1" applyFill="1" applyBorder="1" applyAlignment="1" applyProtection="1">
      <alignment horizontal="right" vertical="center"/>
    </xf>
    <xf numFmtId="188" fontId="9" fillId="0" borderId="0" xfId="6" applyNumberFormat="1" applyFont="1" applyFill="1" applyBorder="1" applyAlignment="1" applyProtection="1">
      <alignment horizontal="left" vertical="center"/>
    </xf>
    <xf numFmtId="41" fontId="9" fillId="0" borderId="0" xfId="6" applyNumberFormat="1" applyFont="1" applyFill="1" applyBorder="1" applyAlignment="1" applyProtection="1">
      <alignment horizontal="right" vertical="center" indent="1"/>
    </xf>
    <xf numFmtId="0" fontId="9" fillId="0" borderId="5" xfId="4" applyFont="1" applyBorder="1" applyAlignment="1" applyProtection="1">
      <alignment horizontal="center" vertical="center"/>
    </xf>
    <xf numFmtId="0" fontId="9" fillId="0" borderId="9" xfId="4" applyFont="1" applyBorder="1" applyAlignment="1" applyProtection="1">
      <alignment horizontal="center" vertical="center" shrinkToFit="1"/>
    </xf>
    <xf numFmtId="183" fontId="9" fillId="0" borderId="0" xfId="4" applyNumberFormat="1" applyFont="1" applyFill="1" applyBorder="1" applyAlignment="1" applyProtection="1">
      <alignment horizontal="center" vertical="center" shrinkToFit="1"/>
    </xf>
    <xf numFmtId="183" fontId="9" fillId="0" borderId="0" xfId="4" applyNumberFormat="1" applyFont="1" applyFill="1" applyBorder="1" applyAlignment="1" applyProtection="1">
      <alignment horizontal="left" vertical="center"/>
    </xf>
    <xf numFmtId="183" fontId="9" fillId="0" borderId="0" xfId="4" applyNumberFormat="1" applyFont="1" applyFill="1" applyBorder="1" applyAlignment="1" applyProtection="1">
      <alignment horizontal="right" vertical="center" shrinkToFit="1"/>
    </xf>
    <xf numFmtId="184" fontId="9" fillId="0" borderId="0" xfId="4" applyNumberFormat="1" applyFont="1" applyFill="1" applyBorder="1" applyAlignment="1" applyProtection="1">
      <alignment horizontal="right" vertical="center" shrinkToFit="1"/>
    </xf>
    <xf numFmtId="183" fontId="36" fillId="0" borderId="0" xfId="4" applyNumberFormat="1" applyFont="1" applyFill="1" applyBorder="1" applyAlignment="1" applyProtection="1">
      <alignment horizontal="right" vertical="center" shrinkToFit="1"/>
    </xf>
    <xf numFmtId="183" fontId="10" fillId="0" borderId="0" xfId="4" applyNumberFormat="1" applyFont="1" applyFill="1" applyBorder="1" applyAlignment="1" applyProtection="1">
      <alignment horizontal="right" vertical="center"/>
    </xf>
    <xf numFmtId="0" fontId="9" fillId="0" borderId="19" xfId="4" applyFont="1" applyBorder="1" applyAlignment="1" applyProtection="1">
      <alignment horizontal="center" vertical="center" shrinkToFit="1"/>
    </xf>
    <xf numFmtId="0" fontId="9" fillId="0" borderId="20" xfId="4" applyFont="1" applyBorder="1" applyAlignment="1" applyProtection="1">
      <alignment horizontal="center" vertical="center" shrinkToFit="1"/>
    </xf>
    <xf numFmtId="183" fontId="9" fillId="0" borderId="0" xfId="4" applyNumberFormat="1" applyFont="1" applyFill="1" applyBorder="1" applyAlignment="1" applyProtection="1"/>
    <xf numFmtId="0" fontId="9" fillId="0" borderId="5" xfId="4" applyFont="1" applyBorder="1" applyProtection="1">
      <alignment vertical="center"/>
    </xf>
    <xf numFmtId="185" fontId="9" fillId="0" borderId="0" xfId="4" applyNumberFormat="1" applyFont="1" applyFill="1" applyProtection="1">
      <alignment vertical="center"/>
    </xf>
    <xf numFmtId="183" fontId="39" fillId="0" borderId="0" xfId="4" applyNumberFormat="1" applyFont="1" applyFill="1" applyBorder="1" applyAlignment="1" applyProtection="1">
      <alignment vertical="center" wrapText="1"/>
    </xf>
    <xf numFmtId="183" fontId="12" fillId="0" borderId="0" xfId="4" applyNumberFormat="1" applyFont="1" applyFill="1" applyProtection="1">
      <alignment vertical="center"/>
    </xf>
    <xf numFmtId="184" fontId="9" fillId="0" borderId="0" xfId="6" applyNumberFormat="1" applyFont="1" applyFill="1" applyBorder="1" applyAlignment="1" applyProtection="1">
      <alignment horizontal="center" vertical="center" shrinkToFit="1"/>
    </xf>
    <xf numFmtId="184" fontId="36" fillId="0" borderId="0" xfId="4" applyNumberFormat="1" applyFont="1" applyFill="1" applyBorder="1" applyAlignment="1" applyProtection="1">
      <alignment horizontal="center" vertical="center" shrinkToFit="1"/>
    </xf>
    <xf numFmtId="183" fontId="9" fillId="0" borderId="0" xfId="4" applyNumberFormat="1" applyFont="1" applyFill="1" applyBorder="1" applyAlignment="1" applyProtection="1">
      <alignment vertical="center" shrinkToFit="1"/>
    </xf>
    <xf numFmtId="184" fontId="40" fillId="0" borderId="0" xfId="4" applyNumberFormat="1" applyFont="1" applyFill="1" applyBorder="1" applyAlignment="1" applyProtection="1">
      <alignment vertical="center"/>
    </xf>
    <xf numFmtId="184" fontId="13" fillId="0" borderId="0" xfId="4" applyNumberFormat="1" applyFont="1" applyFill="1" applyBorder="1" applyProtection="1">
      <alignment vertical="center"/>
    </xf>
    <xf numFmtId="183" fontId="41" fillId="0" borderId="0" xfId="4" applyNumberFormat="1" applyFont="1" applyFill="1" applyBorder="1" applyProtection="1">
      <alignment vertical="center"/>
    </xf>
    <xf numFmtId="183" fontId="9" fillId="0" borderId="0" xfId="4" applyNumberFormat="1" applyFont="1" applyFill="1" applyProtection="1">
      <alignment vertical="center"/>
      <protection locked="0" hidden="1"/>
    </xf>
    <xf numFmtId="183" fontId="9" fillId="0" borderId="0" xfId="4" applyNumberFormat="1" applyFont="1" applyFill="1" applyAlignment="1" applyProtection="1">
      <alignment vertical="center" wrapText="1"/>
      <protection locked="0" hidden="1"/>
    </xf>
    <xf numFmtId="0" fontId="9" fillId="0" borderId="0" xfId="4" applyFont="1" applyFill="1" applyBorder="1" applyProtection="1">
      <alignment vertical="center"/>
      <protection locked="0"/>
    </xf>
    <xf numFmtId="0" fontId="9" fillId="0" borderId="0" xfId="4" applyFont="1" applyFill="1" applyBorder="1" applyAlignment="1" applyProtection="1">
      <alignment vertical="center"/>
      <protection locked="0"/>
    </xf>
    <xf numFmtId="0" fontId="18" fillId="0" borderId="2" xfId="4" applyBorder="1" applyAlignment="1" applyProtection="1">
      <alignment horizontal="center" vertical="center"/>
    </xf>
    <xf numFmtId="176" fontId="14" fillId="0" borderId="2" xfId="4" applyNumberFormat="1" applyFont="1" applyFill="1" applyBorder="1" applyAlignment="1" applyProtection="1">
      <alignment horizontal="right" vertical="center" shrinkToFit="1"/>
    </xf>
    <xf numFmtId="183" fontId="14" fillId="0" borderId="0" xfId="4" applyNumberFormat="1" applyFont="1" applyFill="1" applyProtection="1">
      <alignment vertical="center"/>
    </xf>
    <xf numFmtId="176" fontId="14" fillId="0" borderId="2" xfId="4" applyNumberFormat="1" applyFont="1" applyFill="1" applyBorder="1" applyAlignment="1" applyProtection="1">
      <alignment vertical="center" shrinkToFit="1"/>
    </xf>
    <xf numFmtId="187" fontId="9" fillId="0" borderId="5" xfId="4" applyNumberFormat="1" applyFont="1" applyFill="1" applyBorder="1" applyAlignment="1" applyProtection="1">
      <alignment horizontal="center" vertical="center" shrinkToFit="1"/>
    </xf>
    <xf numFmtId="187" fontId="9" fillId="0" borderId="4" xfId="4" applyNumberFormat="1" applyFont="1" applyFill="1" applyBorder="1" applyAlignment="1" applyProtection="1">
      <alignment horizontal="center" vertical="center" shrinkToFit="1"/>
    </xf>
    <xf numFmtId="0" fontId="9" fillId="0" borderId="1" xfId="4" applyNumberFormat="1" applyFont="1" applyFill="1" applyBorder="1" applyAlignment="1" applyProtection="1">
      <alignment vertical="center" shrinkToFit="1"/>
    </xf>
    <xf numFmtId="0" fontId="9" fillId="0" borderId="11" xfId="4" applyNumberFormat="1" applyFont="1" applyFill="1" applyBorder="1" applyAlignment="1" applyProtection="1">
      <alignment vertical="center" shrinkToFit="1"/>
    </xf>
    <xf numFmtId="190" fontId="9" fillId="0" borderId="15" xfId="4" applyNumberFormat="1" applyFont="1" applyFill="1" applyBorder="1" applyAlignment="1" applyProtection="1">
      <alignment vertical="center" shrinkToFit="1"/>
    </xf>
    <xf numFmtId="190" fontId="9" fillId="0" borderId="16" xfId="4" applyNumberFormat="1" applyFont="1" applyFill="1" applyBorder="1" applyAlignment="1" applyProtection="1">
      <alignment vertical="center" shrinkToFit="1"/>
    </xf>
    <xf numFmtId="0" fontId="9" fillId="0" borderId="23" xfId="4" applyNumberFormat="1" applyFont="1" applyFill="1" applyBorder="1" applyAlignment="1" applyProtection="1">
      <alignment vertical="center" shrinkToFit="1"/>
    </xf>
    <xf numFmtId="0" fontId="9" fillId="0" borderId="19" xfId="4" applyNumberFormat="1" applyFont="1" applyFill="1" applyBorder="1" applyAlignment="1" applyProtection="1">
      <alignment vertical="center" shrinkToFit="1"/>
    </xf>
    <xf numFmtId="0" fontId="9" fillId="0" borderId="25" xfId="4" applyNumberFormat="1" applyFont="1" applyFill="1" applyBorder="1" applyAlignment="1" applyProtection="1">
      <alignment vertical="center" shrinkToFit="1"/>
    </xf>
    <xf numFmtId="0" fontId="9" fillId="0" borderId="20" xfId="4" applyNumberFormat="1" applyFont="1" applyFill="1" applyBorder="1" applyAlignment="1" applyProtection="1">
      <alignment vertical="center" shrinkToFit="1"/>
    </xf>
    <xf numFmtId="187" fontId="9" fillId="0" borderId="4" xfId="4" applyNumberFormat="1" applyFont="1" applyFill="1" applyBorder="1" applyAlignment="1" applyProtection="1">
      <alignment vertical="center" shrinkToFit="1"/>
    </xf>
    <xf numFmtId="183" fontId="14" fillId="0" borderId="2" xfId="4" applyNumberFormat="1" applyFont="1" applyFill="1" applyBorder="1" applyAlignment="1" applyProtection="1">
      <alignment horizontal="center" vertical="center" shrinkToFit="1"/>
    </xf>
    <xf numFmtId="183" fontId="14" fillId="0" borderId="2" xfId="4" applyNumberFormat="1" applyFont="1" applyFill="1" applyBorder="1" applyAlignment="1" applyProtection="1">
      <alignment horizontal="center" vertical="center"/>
    </xf>
    <xf numFmtId="41" fontId="14" fillId="0" borderId="0" xfId="6" applyNumberFormat="1" applyFont="1" applyFill="1" applyBorder="1" applyAlignment="1" applyProtection="1">
      <alignment horizontal="right" vertical="center" indent="1"/>
    </xf>
    <xf numFmtId="183" fontId="14" fillId="0" borderId="2" xfId="0" applyNumberFormat="1" applyFont="1" applyFill="1" applyBorder="1" applyAlignment="1" applyProtection="1">
      <alignment horizontal="center" vertical="center"/>
    </xf>
    <xf numFmtId="194" fontId="14" fillId="0" borderId="2" xfId="0" applyNumberFormat="1" applyFont="1" applyFill="1" applyBorder="1" applyAlignment="1" applyProtection="1">
      <alignment vertical="center"/>
    </xf>
    <xf numFmtId="185" fontId="14" fillId="0" borderId="2" xfId="0" applyNumberFormat="1" applyFont="1" applyFill="1" applyBorder="1" applyAlignment="1" applyProtection="1">
      <alignment horizontal="center" vertical="center"/>
    </xf>
    <xf numFmtId="184" fontId="14" fillId="0" borderId="2" xfId="4" applyNumberFormat="1" applyFont="1" applyFill="1" applyBorder="1" applyProtection="1">
      <alignment vertical="center"/>
    </xf>
    <xf numFmtId="183" fontId="14" fillId="0" borderId="61" xfId="4" applyNumberFormat="1" applyFont="1" applyFill="1" applyBorder="1" applyAlignment="1" applyProtection="1">
      <alignment horizontal="center" vertical="center"/>
    </xf>
    <xf numFmtId="184" fontId="14" fillId="0" borderId="63" xfId="4" applyNumberFormat="1" applyFont="1" applyFill="1" applyBorder="1" applyProtection="1">
      <alignment vertical="center"/>
    </xf>
    <xf numFmtId="183" fontId="14" fillId="0" borderId="67" xfId="4" applyNumberFormat="1" applyFont="1" applyFill="1" applyBorder="1" applyAlignment="1" applyProtection="1">
      <alignment horizontal="center" vertical="center" shrinkToFit="1"/>
    </xf>
    <xf numFmtId="184" fontId="14" fillId="0" borderId="68" xfId="4" applyNumberFormat="1" applyFont="1" applyFill="1" applyBorder="1" applyProtection="1">
      <alignment vertical="center"/>
    </xf>
    <xf numFmtId="183" fontId="14" fillId="0" borderId="0" xfId="4" applyNumberFormat="1" applyFont="1" applyFill="1" applyBorder="1" applyAlignment="1" applyProtection="1">
      <alignment horizontal="left" vertical="center" wrapText="1"/>
    </xf>
    <xf numFmtId="185" fontId="14" fillId="0" borderId="0" xfId="4" applyNumberFormat="1" applyFont="1" applyFill="1" applyProtection="1">
      <alignment vertical="center"/>
    </xf>
    <xf numFmtId="183" fontId="14" fillId="0" borderId="0" xfId="4" applyNumberFormat="1" applyFont="1" applyFill="1" applyAlignment="1" applyProtection="1">
      <alignment vertical="center" wrapText="1"/>
    </xf>
    <xf numFmtId="0" fontId="15" fillId="0" borderId="0" xfId="0" applyFont="1" applyBorder="1" applyAlignment="1" applyProtection="1">
      <alignment horizontal="center" vertical="center"/>
      <protection locked="0"/>
    </xf>
    <xf numFmtId="0" fontId="14" fillId="0" borderId="36" xfId="0" applyFont="1" applyFill="1" applyBorder="1" applyAlignment="1" applyProtection="1">
      <alignment horizontal="right" vertical="center" wrapText="1"/>
      <protection locked="0"/>
    </xf>
    <xf numFmtId="38" fontId="14" fillId="0" borderId="44" xfId="9" applyFont="1" applyFill="1" applyBorder="1" applyAlignment="1" applyProtection="1">
      <alignment horizontal="center" vertical="center"/>
      <protection locked="0"/>
    </xf>
    <xf numFmtId="190" fontId="14" fillId="0" borderId="107" xfId="4" applyNumberFormat="1" applyFont="1" applyFill="1" applyBorder="1" applyAlignment="1" applyProtection="1">
      <alignment vertical="center" shrinkToFit="1"/>
    </xf>
    <xf numFmtId="0" fontId="15" fillId="0" borderId="0" xfId="4" applyFont="1" applyBorder="1" applyAlignment="1" applyProtection="1">
      <alignment horizontal="center" vertical="center"/>
      <protection locked="0"/>
    </xf>
    <xf numFmtId="190" fontId="14" fillId="0" borderId="6" xfId="4" applyNumberFormat="1" applyFont="1" applyFill="1" applyBorder="1" applyAlignment="1" applyProtection="1">
      <alignment horizontal="center" vertical="center" shrinkToFit="1"/>
    </xf>
    <xf numFmtId="190" fontId="14" fillId="0" borderId="18" xfId="4" applyNumberFormat="1" applyFont="1" applyFill="1" applyBorder="1" applyAlignment="1" applyProtection="1">
      <alignment horizontal="center" vertical="center" shrinkToFit="1"/>
    </xf>
    <xf numFmtId="190" fontId="14" fillId="0" borderId="108" xfId="4" applyNumberFormat="1" applyFont="1" applyFill="1" applyBorder="1" applyAlignment="1" applyProtection="1">
      <alignment horizontal="center" vertical="center" shrinkToFit="1"/>
    </xf>
    <xf numFmtId="190" fontId="14" fillId="0" borderId="14" xfId="4" applyNumberFormat="1" applyFont="1" applyFill="1" applyBorder="1" applyAlignment="1" applyProtection="1">
      <alignment horizontal="center" vertical="center" shrinkToFit="1"/>
    </xf>
    <xf numFmtId="38" fontId="14" fillId="0" borderId="0" xfId="3" applyFont="1" applyFill="1" applyAlignment="1">
      <alignment vertical="center"/>
    </xf>
    <xf numFmtId="38" fontId="14" fillId="0" borderId="0" xfId="3" applyFont="1" applyFill="1" applyAlignment="1">
      <alignment horizontal="center" vertical="center"/>
    </xf>
    <xf numFmtId="0" fontId="14" fillId="0" borderId="0" xfId="4" quotePrefix="1" applyNumberFormat="1" applyFont="1" applyFill="1" applyBorder="1" applyAlignment="1" applyProtection="1">
      <alignment horizontal="center" vertical="center"/>
      <protection locked="0"/>
    </xf>
    <xf numFmtId="183" fontId="14" fillId="0" borderId="0" xfId="4" applyNumberFormat="1" applyFont="1" applyFill="1" applyBorder="1" applyProtection="1">
      <alignment vertical="center"/>
      <protection hidden="1"/>
    </xf>
    <xf numFmtId="183" fontId="9" fillId="0" borderId="0" xfId="4" applyNumberFormat="1" applyFont="1" applyProtection="1">
      <alignment vertical="center"/>
      <protection hidden="1"/>
    </xf>
    <xf numFmtId="183" fontId="16" fillId="0" borderId="0" xfId="4" applyNumberFormat="1" applyFont="1" applyProtection="1">
      <alignment vertical="center"/>
      <protection hidden="1"/>
    </xf>
    <xf numFmtId="183" fontId="14" fillId="0" borderId="0" xfId="4" applyNumberFormat="1" applyFont="1" applyProtection="1">
      <alignment vertical="center"/>
      <protection hidden="1"/>
    </xf>
    <xf numFmtId="183" fontId="10" fillId="0" borderId="0" xfId="4" applyNumberFormat="1" applyFont="1" applyAlignment="1" applyProtection="1">
      <alignment horizontal="right" vertical="center"/>
      <protection hidden="1"/>
    </xf>
    <xf numFmtId="185" fontId="9" fillId="0" borderId="0" xfId="4" applyNumberFormat="1" applyFont="1" applyProtection="1">
      <alignment vertical="center"/>
      <protection hidden="1"/>
    </xf>
    <xf numFmtId="183" fontId="39" fillId="0" borderId="0" xfId="4" applyNumberFormat="1" applyFont="1" applyAlignment="1" applyProtection="1">
      <alignment vertical="center" wrapText="1"/>
      <protection hidden="1"/>
    </xf>
    <xf numFmtId="185" fontId="14" fillId="0" borderId="0" xfId="4" applyNumberFormat="1" applyFont="1" applyProtection="1">
      <alignment vertical="center"/>
      <protection hidden="1"/>
    </xf>
    <xf numFmtId="183" fontId="17" fillId="0" borderId="0" xfId="4" applyNumberFormat="1" applyFont="1" applyAlignment="1" applyProtection="1">
      <alignment horizontal="center" vertical="center" wrapText="1" shrinkToFit="1"/>
      <protection hidden="1"/>
    </xf>
    <xf numFmtId="183" fontId="17" fillId="0" borderId="0" xfId="4" applyNumberFormat="1" applyFont="1" applyAlignment="1" applyProtection="1">
      <alignment horizontal="center" vertical="center" shrinkToFit="1"/>
      <protection hidden="1"/>
    </xf>
    <xf numFmtId="184" fontId="14" fillId="0" borderId="0" xfId="6" applyNumberFormat="1" applyFont="1" applyFill="1" applyBorder="1" applyAlignment="1" applyProtection="1">
      <alignment horizontal="center" vertical="center" shrinkToFit="1"/>
      <protection hidden="1"/>
    </xf>
    <xf numFmtId="184" fontId="23" fillId="0" borderId="0" xfId="4" applyNumberFormat="1" applyFont="1" applyAlignment="1" applyProtection="1">
      <alignment horizontal="center" vertical="center" shrinkToFit="1"/>
      <protection hidden="1"/>
    </xf>
    <xf numFmtId="183" fontId="14" fillId="0" borderId="0" xfId="4" applyNumberFormat="1" applyFont="1" applyAlignment="1" applyProtection="1">
      <alignment vertical="center" shrinkToFit="1"/>
      <protection hidden="1"/>
    </xf>
    <xf numFmtId="183" fontId="14" fillId="0" borderId="0" xfId="4" applyNumberFormat="1" applyFont="1" applyAlignment="1" applyProtection="1">
      <alignment horizontal="center" vertical="center" shrinkToFit="1"/>
      <protection hidden="1"/>
    </xf>
    <xf numFmtId="184" fontId="14" fillId="0" borderId="55" xfId="4" applyNumberFormat="1" applyFont="1" applyBorder="1" applyAlignment="1">
      <alignment vertical="center" shrinkToFit="1"/>
    </xf>
    <xf numFmtId="0" fontId="16" fillId="0" borderId="0" xfId="13" applyFont="1">
      <alignment vertical="center"/>
    </xf>
    <xf numFmtId="0" fontId="14" fillId="0" borderId="0" xfId="13" applyFont="1" applyAlignment="1">
      <alignment horizontal="right" vertical="center"/>
    </xf>
    <xf numFmtId="0" fontId="14" fillId="0" borderId="0" xfId="13" applyFont="1">
      <alignment vertical="center"/>
    </xf>
    <xf numFmtId="0" fontId="15" fillId="0" borderId="0" xfId="13" applyFont="1" applyAlignment="1">
      <alignment horizontal="center" vertical="center" wrapText="1"/>
    </xf>
    <xf numFmtId="0" fontId="16" fillId="0" borderId="0" xfId="13" applyFont="1" applyAlignment="1">
      <alignment horizontal="right" vertical="center"/>
    </xf>
    <xf numFmtId="0" fontId="15" fillId="0" borderId="0" xfId="13" applyFont="1" applyAlignment="1">
      <alignment horizontal="center" vertical="center"/>
    </xf>
    <xf numFmtId="0" fontId="16" fillId="0" borderId="2" xfId="13" quotePrefix="1" applyFont="1" applyBorder="1" applyAlignment="1">
      <alignment horizontal="center" vertical="center"/>
    </xf>
    <xf numFmtId="0" fontId="14" fillId="0" borderId="2" xfId="13" applyFont="1" applyBorder="1" applyAlignment="1" applyProtection="1">
      <alignment vertical="center" wrapText="1"/>
      <protection locked="0"/>
    </xf>
    <xf numFmtId="196" fontId="14" fillId="0" borderId="2" xfId="13" applyNumberFormat="1" applyFont="1" applyBorder="1" applyAlignment="1" applyProtection="1">
      <alignment vertical="center" wrapText="1"/>
      <protection locked="0"/>
    </xf>
    <xf numFmtId="56" fontId="14" fillId="0" borderId="2" xfId="13" applyNumberFormat="1" applyFont="1" applyBorder="1" applyAlignment="1" applyProtection="1">
      <alignment vertical="center" wrapText="1"/>
      <protection locked="0"/>
    </xf>
    <xf numFmtId="0" fontId="16" fillId="0" borderId="2" xfId="13" applyFont="1" applyBorder="1">
      <alignment vertical="center"/>
    </xf>
    <xf numFmtId="0" fontId="16" fillId="0" borderId="2" xfId="13" applyFont="1" applyBorder="1" applyAlignment="1">
      <alignment horizontal="center" vertical="center"/>
    </xf>
    <xf numFmtId="0" fontId="44" fillId="0" borderId="2" xfId="13" applyFont="1" applyBorder="1" applyAlignment="1">
      <alignment horizontal="center" vertical="center"/>
    </xf>
    <xf numFmtId="0" fontId="14" fillId="0" borderId="2" xfId="13" applyFont="1" applyBorder="1" applyAlignment="1" applyProtection="1">
      <alignment horizontal="center" vertical="center"/>
      <protection locked="0"/>
    </xf>
    <xf numFmtId="185" fontId="9" fillId="0" borderId="0" xfId="4" applyNumberFormat="1" applyFont="1" applyFill="1" applyProtection="1">
      <alignment vertical="center"/>
      <protection locked="0"/>
    </xf>
    <xf numFmtId="183" fontId="9" fillId="0" borderId="0" xfId="4" applyNumberFormat="1" applyFont="1" applyFill="1" applyProtection="1">
      <alignment vertical="center"/>
      <protection locked="0"/>
    </xf>
    <xf numFmtId="183" fontId="9" fillId="0" borderId="0" xfId="4" applyNumberFormat="1" applyFont="1" applyFill="1" applyAlignment="1" applyProtection="1">
      <alignment vertical="center" wrapText="1"/>
      <protection locked="0"/>
    </xf>
    <xf numFmtId="183" fontId="9" fillId="0" borderId="0" xfId="4" applyNumberFormat="1" applyFont="1" applyFill="1" applyAlignment="1" applyProtection="1">
      <alignment vertical="center"/>
      <protection locked="0"/>
    </xf>
    <xf numFmtId="184" fontId="14" fillId="0" borderId="2" xfId="4" applyNumberFormat="1" applyFont="1" applyBorder="1" applyAlignment="1" applyProtection="1">
      <alignment horizontal="center" vertical="center"/>
      <protection locked="0"/>
    </xf>
    <xf numFmtId="184" fontId="14" fillId="0" borderId="2" xfId="4" applyNumberFormat="1" applyFont="1" applyFill="1" applyBorder="1" applyAlignment="1" applyProtection="1">
      <alignment horizontal="center" vertical="center" shrinkToFit="1"/>
    </xf>
    <xf numFmtId="184" fontId="14" fillId="0" borderId="7" xfId="4" applyNumberFormat="1" applyFont="1" applyFill="1" applyBorder="1" applyAlignment="1" applyProtection="1">
      <alignment horizontal="center" vertical="center" shrinkToFit="1"/>
    </xf>
    <xf numFmtId="183" fontId="9" fillId="0" borderId="0" xfId="4" applyNumberFormat="1" applyFont="1" applyFill="1" applyAlignment="1" applyProtection="1">
      <alignment horizontal="center" vertical="center"/>
      <protection locked="0"/>
    </xf>
    <xf numFmtId="184" fontId="9" fillId="0" borderId="0" xfId="4" applyNumberFormat="1" applyFont="1" applyFill="1" applyBorder="1" applyAlignment="1" applyProtection="1">
      <alignment horizontal="center" vertical="center"/>
    </xf>
    <xf numFmtId="184" fontId="9" fillId="0" borderId="0" xfId="4" applyNumberFormat="1" applyFont="1" applyFill="1" applyBorder="1" applyAlignment="1" applyProtection="1">
      <alignment horizontal="center" vertical="center"/>
      <protection locked="0"/>
    </xf>
    <xf numFmtId="184" fontId="9" fillId="0" borderId="0" xfId="4" applyNumberFormat="1" applyFont="1" applyFill="1" applyBorder="1" applyAlignment="1" applyProtection="1">
      <alignment horizontal="center" vertical="center" wrapText="1"/>
      <protection locked="0"/>
    </xf>
    <xf numFmtId="183" fontId="9" fillId="0" borderId="3" xfId="4" applyNumberFormat="1" applyFont="1" applyFill="1" applyBorder="1" applyAlignment="1" applyProtection="1">
      <alignment horizontal="center" vertical="center"/>
    </xf>
    <xf numFmtId="183" fontId="9" fillId="0" borderId="4" xfId="4" applyNumberFormat="1" applyFont="1" applyFill="1" applyBorder="1" applyAlignment="1" applyProtection="1">
      <alignment horizontal="center" vertical="center"/>
    </xf>
    <xf numFmtId="183" fontId="9" fillId="0" borderId="5" xfId="4" applyNumberFormat="1" applyFont="1" applyFill="1" applyBorder="1" applyAlignment="1" applyProtection="1">
      <alignment horizontal="center" vertical="center"/>
    </xf>
    <xf numFmtId="183" fontId="9" fillId="0" borderId="2" xfId="4" applyNumberFormat="1" applyFont="1" applyFill="1" applyBorder="1" applyAlignment="1" applyProtection="1">
      <alignment horizontal="center" vertical="center" shrinkToFit="1"/>
    </xf>
    <xf numFmtId="184" fontId="9" fillId="0" borderId="0" xfId="4" applyNumberFormat="1" applyFont="1" applyFill="1" applyBorder="1" applyAlignment="1" applyProtection="1">
      <alignment horizontal="distributed" vertical="center"/>
    </xf>
    <xf numFmtId="184" fontId="9" fillId="0" borderId="0" xfId="4" applyNumberFormat="1" applyFont="1" applyFill="1" applyBorder="1" applyAlignment="1" applyProtection="1">
      <alignment horizontal="left" vertical="center" shrinkToFit="1"/>
      <protection locked="0"/>
    </xf>
    <xf numFmtId="184" fontId="11" fillId="0" borderId="0" xfId="4" applyNumberFormat="1" applyFont="1" applyFill="1" applyBorder="1" applyAlignment="1" applyProtection="1">
      <alignment horizontal="right" vertical="center"/>
    </xf>
    <xf numFmtId="184" fontId="33" fillId="0" borderId="0" xfId="4" applyNumberFormat="1" applyFont="1" applyFill="1" applyBorder="1" applyAlignment="1" applyProtection="1">
      <alignment horizontal="center" vertical="center"/>
      <protection locked="0"/>
    </xf>
    <xf numFmtId="184" fontId="9" fillId="0" borderId="0" xfId="4" applyNumberFormat="1" applyFont="1" applyFill="1" applyBorder="1" applyAlignment="1" applyProtection="1">
      <alignment horizontal="left" vertical="center"/>
    </xf>
    <xf numFmtId="184" fontId="9" fillId="0" borderId="3" xfId="4" applyNumberFormat="1" applyFont="1" applyFill="1" applyBorder="1" applyAlignment="1" applyProtection="1">
      <alignment horizontal="center" vertical="center"/>
    </xf>
    <xf numFmtId="184" fontId="9" fillId="0" borderId="4" xfId="4" applyNumberFormat="1" applyFont="1" applyFill="1" applyBorder="1" applyAlignment="1" applyProtection="1">
      <alignment horizontal="center" vertical="center"/>
    </xf>
    <xf numFmtId="184" fontId="43" fillId="0" borderId="12" xfId="4" applyNumberFormat="1" applyFont="1" applyFill="1" applyBorder="1" applyAlignment="1" applyProtection="1">
      <alignment horizontal="center" vertical="center"/>
    </xf>
    <xf numFmtId="184" fontId="43" fillId="0" borderId="0" xfId="4" applyNumberFormat="1" applyFont="1" applyFill="1" applyBorder="1" applyAlignment="1" applyProtection="1">
      <alignment horizontal="center" vertical="center"/>
    </xf>
    <xf numFmtId="183" fontId="9" fillId="0" borderId="3" xfId="4" applyNumberFormat="1" applyFont="1" applyFill="1" applyBorder="1" applyAlignment="1" applyProtection="1">
      <alignment horizontal="center" vertical="center" wrapText="1" shrinkToFit="1"/>
    </xf>
    <xf numFmtId="183" fontId="9" fillId="0" borderId="4" xfId="4" applyNumberFormat="1" applyFont="1" applyFill="1" applyBorder="1" applyAlignment="1" applyProtection="1">
      <alignment horizontal="center" vertical="center" wrapText="1" shrinkToFit="1"/>
    </xf>
    <xf numFmtId="38" fontId="9" fillId="0" borderId="3" xfId="1" applyFont="1" applyFill="1" applyBorder="1" applyAlignment="1" applyProtection="1">
      <alignment vertical="center" shrinkToFit="1"/>
      <protection locked="0"/>
    </xf>
    <xf numFmtId="38" fontId="9" fillId="0" borderId="4" xfId="1" applyFont="1" applyFill="1" applyBorder="1" applyAlignment="1" applyProtection="1">
      <alignment vertical="center" shrinkToFit="1"/>
      <protection locked="0"/>
    </xf>
    <xf numFmtId="183" fontId="9" fillId="0" borderId="3" xfId="4" applyNumberFormat="1" applyFont="1" applyFill="1" applyBorder="1" applyAlignment="1" applyProtection="1">
      <alignment horizontal="center" vertical="center" shrinkToFit="1"/>
    </xf>
    <xf numFmtId="183" fontId="43" fillId="0" borderId="12" xfId="4" applyNumberFormat="1" applyFont="1" applyFill="1" applyBorder="1" applyAlignment="1" applyProtection="1">
      <alignment horizontal="center" vertical="center"/>
    </xf>
    <xf numFmtId="183" fontId="43" fillId="0" borderId="0" xfId="4" applyNumberFormat="1" applyFont="1" applyFill="1" applyBorder="1" applyAlignment="1" applyProtection="1">
      <alignment horizontal="center" vertical="center"/>
    </xf>
    <xf numFmtId="38" fontId="9" fillId="0" borderId="3" xfId="1" applyFont="1" applyFill="1" applyBorder="1" applyAlignment="1" applyProtection="1">
      <alignment vertical="center"/>
    </xf>
    <xf numFmtId="38" fontId="9" fillId="0" borderId="4" xfId="1" applyFont="1" applyFill="1" applyBorder="1" applyAlignment="1" applyProtection="1">
      <alignment vertical="center"/>
    </xf>
    <xf numFmtId="183" fontId="14" fillId="0" borderId="3" xfId="4" applyNumberFormat="1" applyFont="1" applyFill="1" applyBorder="1" applyAlignment="1" applyProtection="1">
      <alignment horizontal="center" vertical="center"/>
    </xf>
    <xf numFmtId="183" fontId="14" fillId="0" borderId="4" xfId="4" applyNumberFormat="1" applyFont="1" applyFill="1" applyBorder="1" applyAlignment="1" applyProtection="1">
      <alignment horizontal="center" vertical="center"/>
    </xf>
    <xf numFmtId="183" fontId="14" fillId="0" borderId="5" xfId="4" applyNumberFormat="1" applyFont="1" applyFill="1" applyBorder="1" applyAlignment="1" applyProtection="1">
      <alignment horizontal="center" vertical="center"/>
    </xf>
    <xf numFmtId="183" fontId="14" fillId="0" borderId="2" xfId="4" applyNumberFormat="1" applyFont="1" applyFill="1" applyBorder="1" applyAlignment="1" applyProtection="1">
      <alignment horizontal="center" vertical="center" shrinkToFit="1"/>
    </xf>
    <xf numFmtId="187" fontId="14" fillId="0" borderId="3" xfId="4" applyNumberFormat="1" applyFont="1" applyFill="1" applyBorder="1" applyAlignment="1" applyProtection="1">
      <alignment horizontal="center" vertical="center" shrinkToFit="1"/>
      <protection locked="0"/>
    </xf>
    <xf numFmtId="187" fontId="14" fillId="0" borderId="4" xfId="4" applyNumberFormat="1" applyFont="1" applyFill="1" applyBorder="1" applyAlignment="1" applyProtection="1">
      <alignment horizontal="center" vertical="center" shrinkToFit="1"/>
      <protection locked="0"/>
    </xf>
    <xf numFmtId="187" fontId="14" fillId="0" borderId="5" xfId="4" applyNumberFormat="1" applyFont="1" applyFill="1" applyBorder="1" applyAlignment="1" applyProtection="1">
      <alignment horizontal="center" vertical="center" shrinkToFit="1"/>
      <protection locked="0"/>
    </xf>
    <xf numFmtId="0" fontId="14" fillId="0" borderId="3" xfId="4" applyFont="1" applyBorder="1" applyAlignment="1" applyProtection="1">
      <alignment horizontal="center" vertical="center" shrinkToFit="1"/>
    </xf>
    <xf numFmtId="0" fontId="14" fillId="0" borderId="4" xfId="4" applyFont="1" applyBorder="1" applyAlignment="1" applyProtection="1">
      <alignment horizontal="center" vertical="center" shrinkToFit="1"/>
    </xf>
    <xf numFmtId="0" fontId="14" fillId="0" borderId="5" xfId="4" applyFont="1" applyBorder="1" applyAlignment="1" applyProtection="1">
      <alignment horizontal="center" vertical="center" shrinkToFit="1"/>
    </xf>
    <xf numFmtId="38" fontId="14" fillId="0" borderId="3" xfId="1" applyFont="1" applyFill="1" applyBorder="1" applyAlignment="1" applyProtection="1">
      <alignment vertical="center" shrinkToFit="1"/>
    </xf>
    <xf numFmtId="38" fontId="14" fillId="0" borderId="4" xfId="1" applyFont="1" applyFill="1" applyBorder="1" applyAlignment="1" applyProtection="1">
      <alignment vertical="center" shrinkToFit="1"/>
    </xf>
    <xf numFmtId="183" fontId="14" fillId="0" borderId="7" xfId="4" applyNumberFormat="1" applyFont="1" applyFill="1" applyBorder="1" applyAlignment="1" applyProtection="1">
      <alignment horizontal="center" vertical="center"/>
    </xf>
    <xf numFmtId="183" fontId="14" fillId="0" borderId="8" xfId="4" applyNumberFormat="1" applyFont="1" applyFill="1" applyBorder="1" applyAlignment="1" applyProtection="1">
      <alignment horizontal="center" vertical="center"/>
    </xf>
    <xf numFmtId="183" fontId="14" fillId="0" borderId="9" xfId="4" applyNumberFormat="1" applyFont="1" applyFill="1" applyBorder="1" applyAlignment="1" applyProtection="1">
      <alignment horizontal="center" vertical="center"/>
    </xf>
    <xf numFmtId="183" fontId="14" fillId="0" borderId="3" xfId="4" applyNumberFormat="1" applyFont="1" applyFill="1" applyBorder="1" applyAlignment="1" applyProtection="1">
      <alignment horizontal="center" vertical="center" wrapText="1" shrinkToFit="1"/>
    </xf>
    <xf numFmtId="183" fontId="14" fillId="0" borderId="4" xfId="4" applyNumberFormat="1" applyFont="1" applyFill="1" applyBorder="1" applyAlignment="1" applyProtection="1">
      <alignment horizontal="center" vertical="center" wrapText="1" shrinkToFit="1"/>
    </xf>
    <xf numFmtId="183" fontId="14" fillId="0" borderId="3" xfId="4" applyNumberFormat="1" applyFont="1" applyFill="1" applyBorder="1" applyAlignment="1" applyProtection="1">
      <alignment horizontal="center" vertical="center" shrinkToFit="1"/>
    </xf>
    <xf numFmtId="38" fontId="14" fillId="0" borderId="12" xfId="1" applyFont="1" applyFill="1" applyBorder="1" applyAlignment="1" applyProtection="1">
      <alignment vertical="center" shrinkToFit="1"/>
    </xf>
    <xf numFmtId="38" fontId="14" fillId="0" borderId="0" xfId="1" applyFont="1" applyFill="1" applyBorder="1" applyAlignment="1" applyProtection="1">
      <alignment vertical="center" shrinkToFit="1"/>
    </xf>
    <xf numFmtId="183" fontId="9" fillId="0" borderId="7" xfId="4" applyNumberFormat="1" applyFont="1" applyFill="1" applyBorder="1" applyAlignment="1" applyProtection="1">
      <alignment horizontal="center" vertical="center"/>
    </xf>
    <xf numFmtId="183" fontId="9" fillId="0" borderId="8" xfId="4" applyNumberFormat="1" applyFont="1" applyFill="1" applyBorder="1" applyAlignment="1" applyProtection="1">
      <alignment horizontal="center" vertical="center"/>
    </xf>
    <xf numFmtId="183" fontId="9" fillId="0" borderId="9" xfId="4" applyNumberFormat="1" applyFont="1" applyFill="1" applyBorder="1" applyAlignment="1" applyProtection="1">
      <alignment horizontal="center" vertical="center"/>
    </xf>
    <xf numFmtId="0" fontId="9" fillId="0" borderId="2" xfId="4" applyFont="1" applyBorder="1" applyAlignment="1" applyProtection="1">
      <alignment horizontal="center" vertical="center" wrapText="1"/>
    </xf>
    <xf numFmtId="38" fontId="9" fillId="0" borderId="3" xfId="1" applyFont="1" applyBorder="1" applyAlignment="1" applyProtection="1">
      <alignment vertical="center"/>
      <protection locked="0"/>
    </xf>
    <xf numFmtId="38" fontId="9" fillId="0" borderId="4" xfId="1" applyFont="1" applyBorder="1" applyAlignment="1" applyProtection="1">
      <alignment vertical="center"/>
      <protection locked="0"/>
    </xf>
    <xf numFmtId="38" fontId="9" fillId="0" borderId="3" xfId="1" applyFont="1" applyFill="1" applyBorder="1" applyAlignment="1" applyProtection="1">
      <alignment vertical="center" shrinkToFit="1"/>
    </xf>
    <xf numFmtId="38" fontId="9" fillId="0" borderId="4" xfId="1" applyFont="1" applyFill="1" applyBorder="1" applyAlignment="1" applyProtection="1">
      <alignment vertical="center" shrinkToFit="1"/>
    </xf>
    <xf numFmtId="183" fontId="9" fillId="0" borderId="29" xfId="4" applyNumberFormat="1" applyFont="1" applyFill="1" applyBorder="1" applyAlignment="1" applyProtection="1">
      <alignment horizontal="center" vertical="center" wrapText="1"/>
    </xf>
    <xf numFmtId="183" fontId="9" fillId="0" borderId="44" xfId="4" applyNumberFormat="1" applyFont="1" applyFill="1" applyBorder="1" applyAlignment="1" applyProtection="1">
      <alignment horizontal="center" vertical="center"/>
    </xf>
    <xf numFmtId="183" fontId="9" fillId="0" borderId="45" xfId="4" applyNumberFormat="1" applyFont="1" applyFill="1" applyBorder="1" applyAlignment="1" applyProtection="1">
      <alignment horizontal="center" vertical="center"/>
    </xf>
    <xf numFmtId="183" fontId="9" fillId="0" borderId="31" xfId="4" applyNumberFormat="1" applyFont="1" applyFill="1" applyBorder="1" applyAlignment="1" applyProtection="1">
      <alignment horizontal="center" vertical="center"/>
    </xf>
    <xf numFmtId="183" fontId="9" fillId="0" borderId="54" xfId="4" applyNumberFormat="1" applyFont="1" applyFill="1" applyBorder="1" applyAlignment="1" applyProtection="1">
      <alignment horizontal="center" vertical="center"/>
    </xf>
    <xf numFmtId="183" fontId="9" fillId="0" borderId="55" xfId="4" applyNumberFormat="1" applyFont="1" applyFill="1" applyBorder="1" applyAlignment="1" applyProtection="1">
      <alignment horizontal="center" vertical="center"/>
    </xf>
    <xf numFmtId="0" fontId="9" fillId="0" borderId="2" xfId="4" applyFont="1" applyBorder="1" applyAlignment="1" applyProtection="1">
      <alignment horizontal="center" vertical="center"/>
    </xf>
    <xf numFmtId="38" fontId="9" fillId="0" borderId="7" xfId="1" applyFont="1" applyBorder="1" applyAlignment="1" applyProtection="1">
      <alignment vertical="center"/>
    </xf>
    <xf numFmtId="38" fontId="9" fillId="0" borderId="8" xfId="1" applyFont="1" applyBorder="1" applyAlignment="1" applyProtection="1">
      <alignment vertical="center"/>
    </xf>
    <xf numFmtId="38" fontId="9" fillId="0" borderId="10" xfId="1" applyFont="1" applyBorder="1" applyAlignment="1" applyProtection="1">
      <alignment vertical="center"/>
    </xf>
    <xf numFmtId="38" fontId="9" fillId="0" borderId="1" xfId="1" applyFont="1" applyBorder="1" applyAlignment="1" applyProtection="1">
      <alignment vertical="center"/>
    </xf>
    <xf numFmtId="0" fontId="9" fillId="0" borderId="8" xfId="4" applyFont="1" applyBorder="1" applyAlignment="1" applyProtection="1">
      <alignment horizontal="center" vertical="center" shrinkToFit="1"/>
    </xf>
    <xf numFmtId="0" fontId="9" fillId="0" borderId="9" xfId="4" applyFont="1" applyBorder="1" applyAlignment="1" applyProtection="1">
      <alignment horizontal="center" vertical="center" shrinkToFit="1"/>
    </xf>
    <xf numFmtId="0" fontId="9" fillId="0" borderId="1" xfId="4" applyFont="1" applyBorder="1" applyAlignment="1" applyProtection="1">
      <alignment horizontal="center" vertical="center" shrinkToFit="1"/>
    </xf>
    <xf numFmtId="0" fontId="9" fillId="0" borderId="11" xfId="4" applyFont="1" applyBorder="1" applyAlignment="1" applyProtection="1">
      <alignment horizontal="center" vertical="center" shrinkToFit="1"/>
    </xf>
    <xf numFmtId="38" fontId="9" fillId="0" borderId="3" xfId="1" applyFont="1" applyBorder="1" applyAlignment="1" applyProtection="1">
      <alignment vertical="center"/>
    </xf>
    <xf numFmtId="38" fontId="9" fillId="0" borderId="4" xfId="1" applyFont="1" applyBorder="1" applyAlignment="1" applyProtection="1">
      <alignment vertical="center"/>
    </xf>
    <xf numFmtId="184" fontId="9" fillId="0" borderId="9" xfId="4" applyNumberFormat="1" applyFont="1" applyFill="1" applyBorder="1" applyAlignment="1" applyProtection="1">
      <alignment horizontal="center" vertical="center" shrinkToFit="1"/>
    </xf>
    <xf numFmtId="184" fontId="9" fillId="0" borderId="11" xfId="4" applyNumberFormat="1" applyFont="1" applyFill="1" applyBorder="1" applyAlignment="1" applyProtection="1">
      <alignment horizontal="center" vertical="center" shrinkToFit="1"/>
    </xf>
    <xf numFmtId="38" fontId="9" fillId="0" borderId="7" xfId="1" applyFont="1" applyFill="1" applyBorder="1" applyAlignment="1" applyProtection="1">
      <alignment vertical="center" shrinkToFit="1"/>
    </xf>
    <xf numFmtId="38" fontId="9" fillId="0" borderId="8" xfId="1" applyFont="1" applyFill="1" applyBorder="1" applyAlignment="1" applyProtection="1">
      <alignment vertical="center" shrinkToFit="1"/>
    </xf>
    <xf numFmtId="38" fontId="9" fillId="0" borderId="10" xfId="1" applyFont="1" applyFill="1" applyBorder="1" applyAlignment="1" applyProtection="1">
      <alignment vertical="center" shrinkToFit="1"/>
    </xf>
    <xf numFmtId="38" fontId="9" fillId="0" borderId="1" xfId="1" applyFont="1" applyFill="1" applyBorder="1" applyAlignment="1" applyProtection="1">
      <alignment vertical="center" shrinkToFit="1"/>
    </xf>
    <xf numFmtId="183" fontId="9" fillId="0" borderId="69" xfId="4" applyNumberFormat="1" applyFont="1" applyFill="1" applyBorder="1" applyAlignment="1" applyProtection="1">
      <alignment horizontal="center" vertical="center"/>
    </xf>
    <xf numFmtId="183" fontId="9" fillId="0" borderId="70" xfId="4" applyNumberFormat="1" applyFont="1" applyFill="1" applyBorder="1" applyAlignment="1" applyProtection="1">
      <alignment horizontal="center" vertical="center"/>
    </xf>
    <xf numFmtId="183" fontId="9" fillId="0" borderId="71" xfId="4" applyNumberFormat="1" applyFont="1" applyFill="1" applyBorder="1" applyAlignment="1" applyProtection="1">
      <alignment horizontal="center" vertical="center"/>
    </xf>
    <xf numFmtId="183" fontId="9" fillId="0" borderId="7" xfId="4" applyNumberFormat="1" applyFont="1" applyFill="1" applyBorder="1" applyAlignment="1" applyProtection="1">
      <alignment horizontal="center" vertical="center" wrapText="1"/>
    </xf>
    <xf numFmtId="183" fontId="9" fillId="0" borderId="8" xfId="4" applyNumberFormat="1" applyFont="1" applyFill="1" applyBorder="1" applyAlignment="1" applyProtection="1">
      <alignment horizontal="center" vertical="center" wrapText="1"/>
    </xf>
    <xf numFmtId="183" fontId="9" fillId="0" borderId="9" xfId="4" applyNumberFormat="1" applyFont="1" applyFill="1" applyBorder="1" applyAlignment="1" applyProtection="1">
      <alignment horizontal="center" vertical="center" wrapText="1"/>
    </xf>
    <xf numFmtId="183" fontId="9" fillId="0" borderId="10" xfId="4" applyNumberFormat="1" applyFont="1" applyFill="1" applyBorder="1" applyAlignment="1" applyProtection="1">
      <alignment horizontal="center" vertical="center" wrapText="1"/>
    </xf>
    <xf numFmtId="183" fontId="9" fillId="0" borderId="1" xfId="4" applyNumberFormat="1" applyFont="1" applyFill="1" applyBorder="1" applyAlignment="1" applyProtection="1">
      <alignment horizontal="center" vertical="center" wrapText="1"/>
    </xf>
    <xf numFmtId="183" fontId="9" fillId="0" borderId="11" xfId="4" applyNumberFormat="1" applyFont="1" applyFill="1" applyBorder="1" applyAlignment="1" applyProtection="1">
      <alignment horizontal="center" vertical="center" wrapText="1"/>
    </xf>
    <xf numFmtId="0" fontId="10" fillId="0" borderId="2" xfId="4" applyFont="1" applyBorder="1" applyAlignment="1" applyProtection="1">
      <alignment horizontal="center" vertical="center" wrapText="1"/>
    </xf>
    <xf numFmtId="38" fontId="9" fillId="0" borderId="31" xfId="1" applyFont="1" applyFill="1" applyBorder="1" applyAlignment="1" applyProtection="1">
      <alignment vertical="center" shrinkToFit="1"/>
    </xf>
    <xf numFmtId="38" fontId="9" fillId="0" borderId="54" xfId="1" applyFont="1" applyFill="1" applyBorder="1" applyAlignment="1" applyProtection="1">
      <alignment vertical="center" shrinkToFit="1"/>
    </xf>
    <xf numFmtId="183" fontId="12" fillId="0" borderId="2" xfId="4" applyNumberFormat="1" applyFont="1" applyFill="1" applyBorder="1" applyAlignment="1" applyProtection="1">
      <alignment horizontal="center" vertical="center"/>
    </xf>
    <xf numFmtId="183" fontId="9" fillId="0" borderId="2" xfId="4" applyNumberFormat="1" applyFont="1" applyFill="1" applyBorder="1" applyAlignment="1" applyProtection="1">
      <alignment horizontal="center" vertical="center"/>
    </xf>
    <xf numFmtId="191" fontId="9" fillId="0" borderId="3" xfId="1" applyNumberFormat="1" applyFont="1" applyFill="1" applyBorder="1" applyAlignment="1" applyProtection="1">
      <alignment vertical="center" shrinkToFit="1"/>
      <protection locked="0"/>
    </xf>
    <xf numFmtId="191" fontId="9" fillId="0" borderId="4" xfId="1" applyNumberFormat="1" applyFont="1" applyFill="1" applyBorder="1" applyAlignment="1" applyProtection="1">
      <alignment vertical="center" shrinkToFit="1"/>
      <protection locked="0"/>
    </xf>
    <xf numFmtId="183" fontId="9" fillId="0" borderId="2" xfId="4" applyNumberFormat="1" applyFont="1" applyFill="1" applyBorder="1" applyAlignment="1" applyProtection="1">
      <alignment horizontal="center" vertical="center" wrapText="1"/>
    </xf>
    <xf numFmtId="191" fontId="9" fillId="0" borderId="3" xfId="4" applyNumberFormat="1" applyFont="1" applyFill="1" applyBorder="1" applyAlignment="1" applyProtection="1">
      <alignment horizontal="center" vertical="center"/>
    </xf>
    <xf numFmtId="191" fontId="9" fillId="0" borderId="4" xfId="4" applyNumberFormat="1" applyFont="1" applyFill="1" applyBorder="1" applyAlignment="1" applyProtection="1">
      <alignment horizontal="center" vertical="center"/>
    </xf>
    <xf numFmtId="183" fontId="9" fillId="0" borderId="4" xfId="4" applyNumberFormat="1" applyFont="1" applyFill="1" applyBorder="1" applyAlignment="1" applyProtection="1">
      <alignment horizontal="center" vertical="center" shrinkToFit="1"/>
    </xf>
    <xf numFmtId="183" fontId="9" fillId="0" borderId="5" xfId="4" applyNumberFormat="1" applyFont="1" applyFill="1" applyBorder="1" applyAlignment="1" applyProtection="1">
      <alignment horizontal="center" vertical="center" shrinkToFit="1"/>
    </xf>
    <xf numFmtId="0" fontId="10" fillId="0" borderId="7" xfId="4" applyFont="1" applyBorder="1" applyAlignment="1" applyProtection="1">
      <alignment horizontal="center" vertical="center" wrapText="1"/>
    </xf>
    <xf numFmtId="0" fontId="10" fillId="0" borderId="8" xfId="4" applyFont="1" applyBorder="1" applyAlignment="1" applyProtection="1">
      <alignment horizontal="center" vertical="center" wrapText="1"/>
    </xf>
    <xf numFmtId="0" fontId="10" fillId="0" borderId="9" xfId="4" applyFont="1" applyBorder="1" applyAlignment="1" applyProtection="1">
      <alignment horizontal="center" vertical="center" wrapText="1"/>
    </xf>
    <xf numFmtId="38" fontId="9" fillId="0" borderId="7" xfId="1" applyFont="1" applyBorder="1" applyAlignment="1" applyProtection="1">
      <alignment vertical="center"/>
      <protection locked="0"/>
    </xf>
    <xf numFmtId="38" fontId="9" fillId="0" borderId="8" xfId="1" applyFont="1" applyBorder="1" applyAlignment="1" applyProtection="1">
      <alignment vertical="center"/>
      <protection locked="0"/>
    </xf>
    <xf numFmtId="0" fontId="10" fillId="0" borderId="10" xfId="4" applyFont="1" applyBorder="1" applyAlignment="1" applyProtection="1">
      <alignment horizontal="center" vertical="center" wrapText="1"/>
    </xf>
    <xf numFmtId="0" fontId="10" fillId="0" borderId="1" xfId="4" applyFont="1" applyBorder="1" applyAlignment="1" applyProtection="1">
      <alignment horizontal="center" vertical="center" wrapText="1"/>
    </xf>
    <xf numFmtId="0" fontId="10" fillId="0" borderId="11" xfId="4" applyFont="1" applyBorder="1" applyAlignment="1" applyProtection="1">
      <alignment horizontal="center" vertical="center" wrapText="1"/>
    </xf>
    <xf numFmtId="0" fontId="9" fillId="0" borderId="7" xfId="4" applyNumberFormat="1" applyFont="1" applyFill="1" applyBorder="1" applyAlignment="1" applyProtection="1">
      <alignment horizontal="center" vertical="center" wrapText="1" shrinkToFit="1"/>
    </xf>
    <xf numFmtId="0" fontId="9" fillId="0" borderId="10" xfId="4" applyNumberFormat="1" applyFont="1" applyFill="1" applyBorder="1" applyAlignment="1" applyProtection="1">
      <alignment horizontal="center" vertical="center" wrapText="1" shrinkToFit="1"/>
    </xf>
    <xf numFmtId="183" fontId="10" fillId="0" borderId="21" xfId="4" applyNumberFormat="1" applyFont="1" applyFill="1" applyBorder="1" applyAlignment="1" applyProtection="1">
      <alignment horizontal="center" vertical="center" shrinkToFit="1"/>
    </xf>
    <xf numFmtId="183" fontId="10" fillId="0" borderId="15" xfId="4" applyNumberFormat="1" applyFont="1" applyFill="1" applyBorder="1" applyAlignment="1" applyProtection="1">
      <alignment horizontal="center" vertical="center" shrinkToFit="1"/>
    </xf>
    <xf numFmtId="183" fontId="10" fillId="0" borderId="16" xfId="4" applyNumberFormat="1" applyFont="1" applyFill="1" applyBorder="1" applyAlignment="1" applyProtection="1">
      <alignment horizontal="center" vertical="center" shrinkToFit="1"/>
    </xf>
    <xf numFmtId="0" fontId="9" fillId="0" borderId="21" xfId="4" applyNumberFormat="1" applyFont="1" applyFill="1" applyBorder="1" applyAlignment="1" applyProtection="1">
      <alignment horizontal="center" vertical="center"/>
      <protection locked="0"/>
    </xf>
    <xf numFmtId="0" fontId="9" fillId="0" borderId="15" xfId="4" applyNumberFormat="1" applyFont="1" applyFill="1" applyBorder="1" applyAlignment="1" applyProtection="1">
      <alignment horizontal="center" vertical="center"/>
      <protection locked="0"/>
    </xf>
    <xf numFmtId="184" fontId="9" fillId="0" borderId="21" xfId="4" applyNumberFormat="1" applyFont="1" applyFill="1" applyBorder="1" applyAlignment="1" applyProtection="1">
      <alignment horizontal="center" vertical="center"/>
      <protection locked="0"/>
    </xf>
    <xf numFmtId="184" fontId="9" fillId="0" borderId="15" xfId="4" applyNumberFormat="1" applyFont="1" applyFill="1" applyBorder="1" applyAlignment="1" applyProtection="1">
      <alignment horizontal="center" vertical="center"/>
      <protection locked="0"/>
    </xf>
    <xf numFmtId="183" fontId="9" fillId="0" borderId="9" xfId="4" applyNumberFormat="1" applyFont="1" applyFill="1" applyBorder="1" applyAlignment="1" applyProtection="1">
      <alignment horizontal="center" vertical="center" shrinkToFit="1"/>
    </xf>
    <xf numFmtId="183" fontId="9" fillId="0" borderId="11" xfId="4" applyNumberFormat="1" applyFont="1" applyFill="1" applyBorder="1" applyAlignment="1" applyProtection="1">
      <alignment horizontal="center" vertical="center" shrinkToFit="1"/>
    </xf>
    <xf numFmtId="183" fontId="10" fillId="0" borderId="24" xfId="4" applyNumberFormat="1" applyFont="1" applyFill="1" applyBorder="1" applyAlignment="1" applyProtection="1">
      <alignment horizontal="center" vertical="center" shrinkToFit="1"/>
    </xf>
    <xf numFmtId="183" fontId="10" fillId="0" borderId="25" xfId="4" applyNumberFormat="1" applyFont="1" applyFill="1" applyBorder="1" applyAlignment="1" applyProtection="1">
      <alignment horizontal="center" vertical="center" shrinkToFit="1"/>
    </xf>
    <xf numFmtId="183" fontId="10" fillId="0" borderId="20" xfId="4" applyNumberFormat="1" applyFont="1" applyFill="1" applyBorder="1" applyAlignment="1" applyProtection="1">
      <alignment horizontal="center" vertical="center" shrinkToFit="1"/>
    </xf>
    <xf numFmtId="38" fontId="9" fillId="0" borderId="24" xfId="1" applyFont="1" applyFill="1" applyBorder="1" applyAlignment="1" applyProtection="1">
      <alignment horizontal="center" vertical="center"/>
      <protection locked="0"/>
    </xf>
    <xf numFmtId="38" fontId="9" fillId="0" borderId="25" xfId="1" applyFont="1" applyFill="1" applyBorder="1" applyAlignment="1" applyProtection="1">
      <alignment horizontal="center" vertical="center"/>
      <protection locked="0"/>
    </xf>
    <xf numFmtId="184" fontId="9" fillId="0" borderId="21" xfId="4" applyNumberFormat="1" applyFont="1" applyFill="1" applyBorder="1" applyAlignment="1" applyProtection="1">
      <alignment horizontal="center" vertical="center"/>
    </xf>
    <xf numFmtId="184" fontId="9" fillId="0" borderId="15" xfId="4" applyNumberFormat="1" applyFont="1" applyFill="1" applyBorder="1" applyAlignment="1" applyProtection="1">
      <alignment horizontal="center" vertical="center"/>
    </xf>
    <xf numFmtId="38" fontId="9" fillId="0" borderId="24" xfId="1" applyFont="1" applyFill="1" applyBorder="1" applyAlignment="1" applyProtection="1">
      <alignment horizontal="center" vertical="center"/>
    </xf>
    <xf numFmtId="38" fontId="9" fillId="0" borderId="25" xfId="1" applyFont="1" applyFill="1" applyBorder="1" applyAlignment="1" applyProtection="1">
      <alignment horizontal="center" vertical="center"/>
    </xf>
    <xf numFmtId="38" fontId="9" fillId="0" borderId="29" xfId="1" applyFont="1" applyFill="1" applyBorder="1" applyAlignment="1" applyProtection="1">
      <alignment vertical="center" shrinkToFit="1"/>
    </xf>
    <xf numFmtId="38" fontId="9" fillId="0" borderId="44" xfId="1" applyFont="1" applyFill="1" applyBorder="1" applyAlignment="1" applyProtection="1">
      <alignment vertical="center" shrinkToFit="1"/>
    </xf>
    <xf numFmtId="0" fontId="9" fillId="0" borderId="45" xfId="4" applyNumberFormat="1" applyFont="1" applyFill="1" applyBorder="1" applyAlignment="1" applyProtection="1">
      <alignment horizontal="center" vertical="center" shrinkToFit="1"/>
    </xf>
    <xf numFmtId="0" fontId="9" fillId="0" borderId="55" xfId="4" applyNumberFormat="1" applyFont="1" applyFill="1" applyBorder="1" applyAlignment="1" applyProtection="1">
      <alignment horizontal="center" vertical="center" shrinkToFit="1"/>
    </xf>
    <xf numFmtId="0" fontId="10" fillId="0" borderId="6" xfId="4" applyNumberFormat="1" applyFont="1" applyFill="1" applyBorder="1" applyAlignment="1" applyProtection="1">
      <alignment horizontal="center" vertical="center" wrapText="1" shrinkToFit="1"/>
    </xf>
    <xf numFmtId="0" fontId="10" fillId="0" borderId="95" xfId="4" applyNumberFormat="1" applyFont="1" applyFill="1" applyBorder="1" applyAlignment="1" applyProtection="1">
      <alignment horizontal="center" vertical="center" wrapText="1" shrinkToFit="1"/>
    </xf>
    <xf numFmtId="0" fontId="10" fillId="0" borderId="14" xfId="4" applyNumberFormat="1" applyFont="1" applyFill="1" applyBorder="1" applyAlignment="1" applyProtection="1">
      <alignment horizontal="center" vertical="center" wrapText="1" shrinkToFit="1"/>
    </xf>
    <xf numFmtId="38" fontId="9" fillId="0" borderId="21" xfId="1" applyFont="1" applyFill="1" applyBorder="1" applyAlignment="1" applyProtection="1">
      <alignment vertical="center" shrinkToFit="1"/>
      <protection locked="0"/>
    </xf>
    <xf numFmtId="38" fontId="9" fillId="0" borderId="15" xfId="1" applyFont="1" applyFill="1" applyBorder="1" applyAlignment="1" applyProtection="1">
      <alignment vertical="center" shrinkToFit="1"/>
      <protection locked="0"/>
    </xf>
    <xf numFmtId="183" fontId="10" fillId="0" borderId="3" xfId="4" applyNumberFormat="1" applyFont="1" applyFill="1" applyBorder="1" applyAlignment="1" applyProtection="1">
      <alignment horizontal="center" vertical="center" shrinkToFit="1"/>
    </xf>
    <xf numFmtId="183" fontId="10" fillId="0" borderId="4" xfId="4" applyNumberFormat="1" applyFont="1" applyFill="1" applyBorder="1" applyAlignment="1" applyProtection="1">
      <alignment horizontal="center" vertical="center" shrinkToFit="1"/>
    </xf>
    <xf numFmtId="183" fontId="10" fillId="0" borderId="5" xfId="4" applyNumberFormat="1" applyFont="1" applyFill="1" applyBorder="1" applyAlignment="1" applyProtection="1">
      <alignment horizontal="center" vertical="center" shrinkToFit="1"/>
    </xf>
    <xf numFmtId="38" fontId="9" fillId="0" borderId="21" xfId="1" applyFont="1" applyFill="1" applyBorder="1" applyAlignment="1" applyProtection="1">
      <alignment vertical="center" shrinkToFit="1"/>
    </xf>
    <xf numFmtId="38" fontId="9" fillId="0" borderId="15" xfId="1" applyFont="1" applyFill="1" applyBorder="1" applyAlignment="1" applyProtection="1">
      <alignment vertical="center" shrinkToFit="1"/>
    </xf>
    <xf numFmtId="38" fontId="9" fillId="0" borderId="24" xfId="1" applyFont="1" applyFill="1" applyBorder="1" applyAlignment="1" applyProtection="1">
      <alignment vertical="center" shrinkToFit="1"/>
      <protection locked="0"/>
    </xf>
    <xf numFmtId="38" fontId="9" fillId="0" borderId="25" xfId="1" applyFont="1" applyFill="1" applyBorder="1" applyAlignment="1" applyProtection="1">
      <alignment vertical="center" shrinkToFit="1"/>
      <protection locked="0"/>
    </xf>
    <xf numFmtId="38" fontId="9" fillId="0" borderId="22" xfId="1" applyFont="1" applyFill="1" applyBorder="1" applyAlignment="1" applyProtection="1">
      <alignment vertical="center" shrinkToFit="1"/>
      <protection locked="0"/>
    </xf>
    <xf numFmtId="38" fontId="9" fillId="0" borderId="23" xfId="1" applyFont="1" applyFill="1" applyBorder="1" applyAlignment="1" applyProtection="1">
      <alignment vertical="center" shrinkToFit="1"/>
      <protection locked="0"/>
    </xf>
    <xf numFmtId="0" fontId="9" fillId="0" borderId="96" xfId="4" applyNumberFormat="1" applyFont="1" applyFill="1" applyBorder="1" applyAlignment="1" applyProtection="1">
      <alignment horizontal="center" vertical="center"/>
    </xf>
    <xf numFmtId="0" fontId="9" fillId="0" borderId="97" xfId="4" applyNumberFormat="1" applyFont="1" applyFill="1" applyBorder="1" applyAlignment="1" applyProtection="1">
      <alignment horizontal="center" vertical="center"/>
    </xf>
    <xf numFmtId="0" fontId="9" fillId="0" borderId="98" xfId="4" applyNumberFormat="1" applyFont="1" applyFill="1" applyBorder="1" applyAlignment="1" applyProtection="1">
      <alignment horizontal="center" vertical="center"/>
    </xf>
    <xf numFmtId="183" fontId="10" fillId="0" borderId="94" xfId="4" applyNumberFormat="1" applyFont="1" applyFill="1" applyBorder="1" applyAlignment="1" applyProtection="1">
      <alignment horizontal="center" vertical="center" shrinkToFit="1"/>
    </xf>
    <xf numFmtId="183" fontId="10" fillId="0" borderId="26" xfId="4" applyNumberFormat="1" applyFont="1" applyFill="1" applyBorder="1" applyAlignment="1" applyProtection="1">
      <alignment horizontal="center" vertical="center" shrinkToFit="1"/>
    </xf>
    <xf numFmtId="183" fontId="10" fillId="0" borderId="27" xfId="4" applyNumberFormat="1" applyFont="1" applyFill="1" applyBorder="1" applyAlignment="1" applyProtection="1">
      <alignment horizontal="center" vertical="center" shrinkToFit="1"/>
    </xf>
    <xf numFmtId="38" fontId="9" fillId="0" borderId="22" xfId="1" applyFont="1" applyFill="1" applyBorder="1" applyAlignment="1" applyProtection="1">
      <alignment vertical="center" shrinkToFit="1"/>
    </xf>
    <xf numFmtId="38" fontId="9" fillId="0" borderId="23" xfId="1" applyFont="1" applyFill="1" applyBorder="1" applyAlignment="1" applyProtection="1">
      <alignment vertical="center" shrinkToFit="1"/>
    </xf>
    <xf numFmtId="38" fontId="9" fillId="0" borderId="24" xfId="1" applyFont="1" applyFill="1" applyBorder="1" applyAlignment="1" applyProtection="1">
      <alignment vertical="center" shrinkToFit="1"/>
    </xf>
    <xf numFmtId="38" fontId="9" fillId="0" borderId="25" xfId="1" applyFont="1" applyFill="1" applyBorder="1" applyAlignment="1" applyProtection="1">
      <alignment vertical="center" shrinkToFit="1"/>
    </xf>
    <xf numFmtId="183" fontId="9" fillId="0" borderId="24" xfId="4" applyNumberFormat="1" applyFont="1" applyFill="1" applyBorder="1" applyAlignment="1" applyProtection="1">
      <alignment horizontal="center" vertical="center" shrinkToFit="1"/>
    </xf>
    <xf numFmtId="183" fontId="9" fillId="0" borderId="25" xfId="4" applyNumberFormat="1" applyFont="1" applyFill="1" applyBorder="1" applyAlignment="1" applyProtection="1">
      <alignment horizontal="center" vertical="center" shrinkToFit="1"/>
    </xf>
    <xf numFmtId="183" fontId="9" fillId="0" borderId="20" xfId="4" applyNumberFormat="1" applyFont="1" applyFill="1" applyBorder="1" applyAlignment="1" applyProtection="1">
      <alignment horizontal="center" vertical="center" shrinkToFit="1"/>
    </xf>
    <xf numFmtId="38" fontId="9" fillId="0" borderId="20" xfId="1" applyFont="1" applyFill="1" applyBorder="1" applyAlignment="1" applyProtection="1">
      <alignment horizontal="center" vertical="center"/>
      <protection locked="0"/>
    </xf>
    <xf numFmtId="0" fontId="9" fillId="0" borderId="109" xfId="4" applyNumberFormat="1" applyFont="1" applyFill="1" applyBorder="1" applyAlignment="1" applyProtection="1">
      <alignment horizontal="center" vertical="center"/>
      <protection locked="0"/>
    </xf>
    <xf numFmtId="0" fontId="9" fillId="0" borderId="110" xfId="4" applyNumberFormat="1" applyFont="1" applyFill="1" applyBorder="1" applyAlignment="1" applyProtection="1">
      <alignment horizontal="center" vertical="center"/>
      <protection locked="0"/>
    </xf>
    <xf numFmtId="183" fontId="9" fillId="0" borderId="21" xfId="4" applyNumberFormat="1" applyFont="1" applyFill="1" applyBorder="1" applyAlignment="1" applyProtection="1">
      <alignment horizontal="center" vertical="center" shrinkToFit="1"/>
    </xf>
    <xf numFmtId="183" fontId="9" fillId="0" borderId="15" xfId="4" applyNumberFormat="1" applyFont="1" applyFill="1" applyBorder="1" applyAlignment="1" applyProtection="1">
      <alignment horizontal="center" vertical="center" shrinkToFit="1"/>
    </xf>
    <xf numFmtId="183" fontId="9" fillId="0" borderId="16" xfId="4" applyNumberFormat="1" applyFont="1" applyFill="1" applyBorder="1" applyAlignment="1" applyProtection="1">
      <alignment horizontal="center" vertical="center" shrinkToFit="1"/>
    </xf>
    <xf numFmtId="0" fontId="9" fillId="0" borderId="16" xfId="4" applyNumberFormat="1" applyFont="1" applyFill="1" applyBorder="1" applyAlignment="1" applyProtection="1">
      <alignment horizontal="center" vertical="center"/>
      <protection locked="0"/>
    </xf>
    <xf numFmtId="0" fontId="9" fillId="0" borderId="109" xfId="4" applyNumberFormat="1" applyFont="1" applyFill="1" applyBorder="1" applyAlignment="1" applyProtection="1">
      <alignment horizontal="center" vertical="center"/>
    </xf>
    <xf numFmtId="0" fontId="9" fillId="0" borderId="110" xfId="4" applyNumberFormat="1" applyFont="1" applyFill="1" applyBorder="1" applyAlignment="1" applyProtection="1">
      <alignment horizontal="center" vertical="center"/>
    </xf>
    <xf numFmtId="184" fontId="9" fillId="0" borderId="16" xfId="4" applyNumberFormat="1" applyFont="1" applyFill="1" applyBorder="1" applyAlignment="1" applyProtection="1">
      <alignment horizontal="center" vertical="center"/>
    </xf>
    <xf numFmtId="0" fontId="9" fillId="0" borderId="24" xfId="4" applyNumberFormat="1" applyFont="1" applyFill="1" applyBorder="1" applyAlignment="1" applyProtection="1">
      <alignment horizontal="center" vertical="center"/>
      <protection locked="0"/>
    </xf>
    <xf numFmtId="0" fontId="9" fillId="0" borderId="25" xfId="4" applyNumberFormat="1" applyFont="1" applyFill="1" applyBorder="1" applyAlignment="1" applyProtection="1">
      <alignment horizontal="center" vertical="center"/>
      <protection locked="0"/>
    </xf>
    <xf numFmtId="0" fontId="9" fillId="0" borderId="24" xfId="4" applyNumberFormat="1" applyFont="1" applyFill="1" applyBorder="1" applyAlignment="1" applyProtection="1">
      <alignment horizontal="center" vertical="center"/>
    </xf>
    <xf numFmtId="0" fontId="9" fillId="0" borderId="25" xfId="4" applyNumberFormat="1" applyFont="1" applyFill="1" applyBorder="1" applyAlignment="1" applyProtection="1">
      <alignment horizontal="center" vertical="center"/>
    </xf>
    <xf numFmtId="0" fontId="9" fillId="0" borderId="20" xfId="4" applyNumberFormat="1" applyFont="1" applyFill="1" applyBorder="1" applyAlignment="1" applyProtection="1">
      <alignment horizontal="center" vertical="center"/>
    </xf>
    <xf numFmtId="183" fontId="37" fillId="0" borderId="0" xfId="4" applyNumberFormat="1" applyFont="1" applyFill="1" applyBorder="1" applyAlignment="1" applyProtection="1">
      <alignment horizontal="center" vertical="center"/>
    </xf>
    <xf numFmtId="183" fontId="38" fillId="0" borderId="0" xfId="4" applyNumberFormat="1" applyFont="1" applyFill="1" applyBorder="1" applyAlignment="1" applyProtection="1">
      <alignment horizontal="center" vertical="center" wrapText="1"/>
    </xf>
    <xf numFmtId="183" fontId="38" fillId="0" borderId="0" xfId="4" applyNumberFormat="1" applyFont="1" applyFill="1" applyBorder="1" applyAlignment="1" applyProtection="1">
      <alignment horizontal="center" vertical="center"/>
    </xf>
    <xf numFmtId="38" fontId="9" fillId="0" borderId="31" xfId="1" applyFont="1" applyFill="1" applyBorder="1" applyAlignment="1" applyProtection="1">
      <alignment vertical="center" shrinkToFit="1"/>
      <protection locked="0"/>
    </xf>
    <xf numFmtId="38" fontId="9" fillId="0" borderId="54" xfId="1" applyFont="1" applyFill="1" applyBorder="1" applyAlignment="1" applyProtection="1">
      <alignment vertical="center" shrinkToFit="1"/>
      <protection locked="0"/>
    </xf>
    <xf numFmtId="183" fontId="10" fillId="0" borderId="3" xfId="4" applyNumberFormat="1" applyFont="1" applyFill="1" applyBorder="1" applyAlignment="1" applyProtection="1">
      <alignment horizontal="center" vertical="center" wrapText="1" shrinkToFit="1"/>
    </xf>
    <xf numFmtId="183" fontId="10" fillId="0" borderId="4" xfId="4" applyNumberFormat="1" applyFont="1" applyFill="1" applyBorder="1" applyAlignment="1" applyProtection="1">
      <alignment horizontal="center" vertical="center" wrapText="1" shrinkToFit="1"/>
    </xf>
    <xf numFmtId="183" fontId="37" fillId="0" borderId="0" xfId="4" applyNumberFormat="1" applyFont="1" applyFill="1" applyBorder="1" applyAlignment="1" applyProtection="1">
      <alignment horizontal="center" vertical="center" wrapText="1"/>
    </xf>
    <xf numFmtId="38" fontId="37" fillId="0" borderId="0" xfId="1" applyFont="1" applyFill="1" applyBorder="1" applyAlignment="1" applyProtection="1">
      <alignment vertical="center" shrinkToFit="1"/>
    </xf>
    <xf numFmtId="38" fontId="9" fillId="0" borderId="12" xfId="1" applyFont="1" applyFill="1" applyBorder="1" applyAlignment="1" applyProtection="1">
      <alignment vertical="center" shrinkToFit="1"/>
    </xf>
    <xf numFmtId="38" fontId="9" fillId="0" borderId="0" xfId="1" applyFont="1" applyFill="1" applyBorder="1" applyAlignment="1" applyProtection="1">
      <alignment vertical="center" shrinkToFit="1"/>
    </xf>
    <xf numFmtId="183" fontId="10" fillId="0" borderId="12" xfId="4" applyNumberFormat="1" applyFont="1" applyFill="1" applyBorder="1" applyAlignment="1" applyProtection="1">
      <alignment horizontal="center" vertical="center" wrapText="1"/>
    </xf>
    <xf numFmtId="183" fontId="10" fillId="0" borderId="0" xfId="4" applyNumberFormat="1" applyFont="1" applyFill="1" applyBorder="1" applyAlignment="1" applyProtection="1">
      <alignment horizontal="center" vertical="center"/>
    </xf>
    <xf numFmtId="183" fontId="10" fillId="0" borderId="12" xfId="4" applyNumberFormat="1" applyFont="1" applyFill="1" applyBorder="1" applyAlignment="1" applyProtection="1">
      <alignment horizontal="center" vertical="center"/>
    </xf>
    <xf numFmtId="183" fontId="41" fillId="0" borderId="0" xfId="4" applyNumberFormat="1" applyFont="1" applyFill="1" applyBorder="1" applyAlignment="1" applyProtection="1">
      <alignment horizontal="center" vertical="center"/>
      <protection locked="0"/>
    </xf>
    <xf numFmtId="38" fontId="9" fillId="0" borderId="69" xfId="1" applyFont="1" applyFill="1" applyBorder="1" applyAlignment="1" applyProtection="1">
      <alignment vertical="center"/>
    </xf>
    <xf numFmtId="38" fontId="9" fillId="0" borderId="70" xfId="1" applyFont="1" applyFill="1" applyBorder="1" applyAlignment="1" applyProtection="1">
      <alignment vertical="center"/>
    </xf>
    <xf numFmtId="38" fontId="9" fillId="0" borderId="69" xfId="1" applyFont="1" applyFill="1" applyBorder="1" applyAlignment="1" applyProtection="1">
      <alignment vertical="center"/>
      <protection locked="0"/>
    </xf>
    <xf numFmtId="38" fontId="9" fillId="0" borderId="70" xfId="1" applyFont="1" applyFill="1" applyBorder="1" applyAlignment="1" applyProtection="1">
      <alignment vertical="center"/>
      <protection locked="0"/>
    </xf>
    <xf numFmtId="38" fontId="9" fillId="0" borderId="31" xfId="1" applyFont="1" applyFill="1" applyBorder="1" applyAlignment="1" applyProtection="1">
      <alignment vertical="center"/>
    </xf>
    <xf numFmtId="38" fontId="9" fillId="0" borderId="54" xfId="1" applyFont="1" applyFill="1" applyBorder="1" applyAlignment="1" applyProtection="1">
      <alignment vertical="center"/>
    </xf>
    <xf numFmtId="183" fontId="14" fillId="0" borderId="69" xfId="4" applyNumberFormat="1" applyFont="1" applyBorder="1" applyAlignment="1" applyProtection="1">
      <alignment horizontal="center" vertical="center"/>
      <protection hidden="1"/>
    </xf>
    <xf numFmtId="183" fontId="14" fillId="0" borderId="70" xfId="4" applyNumberFormat="1" applyFont="1" applyBorder="1" applyAlignment="1" applyProtection="1">
      <alignment horizontal="center" vertical="center"/>
      <protection hidden="1"/>
    </xf>
    <xf numFmtId="183" fontId="14" fillId="0" borderId="71" xfId="4" applyNumberFormat="1" applyFont="1" applyBorder="1" applyAlignment="1" applyProtection="1">
      <alignment horizontal="center" vertical="center"/>
      <protection hidden="1"/>
    </xf>
    <xf numFmtId="38" fontId="14" fillId="0" borderId="31" xfId="1" applyFont="1" applyFill="1" applyBorder="1" applyAlignment="1" applyProtection="1">
      <alignment vertical="center" shrinkToFit="1"/>
    </xf>
    <xf numFmtId="38" fontId="14" fillId="0" borderId="54" xfId="1" applyFont="1" applyFill="1" applyBorder="1" applyAlignment="1" applyProtection="1">
      <alignment vertical="center" shrinkToFit="1"/>
    </xf>
    <xf numFmtId="183" fontId="14" fillId="0" borderId="2" xfId="4" applyNumberFormat="1" applyFont="1" applyFill="1" applyBorder="1" applyAlignment="1" applyProtection="1">
      <alignment horizontal="center" vertical="center"/>
    </xf>
    <xf numFmtId="185" fontId="14" fillId="0" borderId="2" xfId="0" applyNumberFormat="1" applyFont="1" applyFill="1" applyBorder="1" applyAlignment="1" applyProtection="1">
      <alignment horizontal="center" vertical="center"/>
    </xf>
    <xf numFmtId="185" fontId="14" fillId="0" borderId="3" xfId="0" applyNumberFormat="1" applyFont="1" applyFill="1" applyBorder="1" applyAlignment="1" applyProtection="1">
      <alignment horizontal="center" vertical="center"/>
    </xf>
    <xf numFmtId="185" fontId="14" fillId="0" borderId="5" xfId="0" applyNumberFormat="1" applyFont="1" applyFill="1" applyBorder="1" applyAlignment="1" applyProtection="1">
      <alignment horizontal="center" vertical="center"/>
    </xf>
    <xf numFmtId="185" fontId="14" fillId="0" borderId="6" xfId="0" applyNumberFormat="1" applyFont="1" applyFill="1" applyBorder="1" applyAlignment="1" applyProtection="1">
      <alignment horizontal="center" vertical="center"/>
    </xf>
    <xf numFmtId="0" fontId="14" fillId="0" borderId="44" xfId="0" applyFont="1" applyBorder="1" applyAlignment="1">
      <alignment horizontal="center" vertical="center" wrapText="1"/>
    </xf>
    <xf numFmtId="0" fontId="14" fillId="0" borderId="45" xfId="0" applyFont="1" applyBorder="1" applyAlignment="1">
      <alignment horizontal="center" vertical="center"/>
    </xf>
    <xf numFmtId="0" fontId="14" fillId="0" borderId="3" xfId="0" applyFont="1" applyBorder="1" applyAlignment="1" applyProtection="1">
      <alignment vertical="center"/>
      <protection locked="0"/>
    </xf>
    <xf numFmtId="0" fontId="14" fillId="0" borderId="5" xfId="0" applyFont="1" applyBorder="1" applyAlignment="1" applyProtection="1">
      <alignment vertical="center"/>
      <protection locked="0"/>
    </xf>
    <xf numFmtId="0" fontId="14" fillId="0" borderId="36" xfId="0" applyFont="1" applyBorder="1" applyAlignment="1" applyProtection="1">
      <alignment vertical="center"/>
      <protection locked="0"/>
    </xf>
    <xf numFmtId="0" fontId="14" fillId="0" borderId="34" xfId="0" applyFont="1" applyBorder="1" applyAlignment="1" applyProtection="1">
      <alignment vertical="center"/>
      <protection locked="0"/>
    </xf>
    <xf numFmtId="0" fontId="14" fillId="0" borderId="104" xfId="0" applyFont="1" applyBorder="1" applyAlignment="1" applyProtection="1">
      <alignment vertical="center"/>
      <protection locked="0"/>
    </xf>
    <xf numFmtId="0" fontId="14" fillId="0" borderId="64" xfId="0" applyFont="1" applyBorder="1" applyAlignment="1" applyProtection="1">
      <alignment vertical="center"/>
      <protection locked="0"/>
    </xf>
    <xf numFmtId="0" fontId="14" fillId="0" borderId="1" xfId="0" applyFont="1" applyFill="1" applyBorder="1" applyAlignment="1" applyProtection="1">
      <alignment horizontal="center" vertical="center" shrinkToFit="1"/>
      <protection locked="0"/>
    </xf>
    <xf numFmtId="0" fontId="14" fillId="0" borderId="99" xfId="0" applyFont="1" applyFill="1" applyBorder="1" applyAlignment="1">
      <alignment horizontal="center" vertical="center"/>
    </xf>
    <xf numFmtId="0" fontId="14" fillId="0" borderId="78" xfId="0" applyFont="1" applyFill="1" applyBorder="1" applyAlignment="1">
      <alignment horizontal="center" vertical="center"/>
    </xf>
    <xf numFmtId="0" fontId="14" fillId="0" borderId="100" xfId="0" applyFont="1" applyFill="1" applyBorder="1" applyAlignment="1">
      <alignment horizontal="center" vertical="center"/>
    </xf>
    <xf numFmtId="0" fontId="14" fillId="0" borderId="103" xfId="0" applyFont="1" applyFill="1" applyBorder="1" applyAlignment="1">
      <alignment horizontal="center" vertical="center"/>
    </xf>
    <xf numFmtId="0" fontId="14" fillId="0" borderId="101" xfId="0" applyFont="1" applyFill="1" applyBorder="1" applyAlignment="1">
      <alignment horizontal="center" vertical="center"/>
    </xf>
    <xf numFmtId="0" fontId="14" fillId="0" borderId="102" xfId="0" applyFont="1" applyFill="1" applyBorder="1" applyAlignment="1">
      <alignment horizontal="center" vertical="center"/>
    </xf>
    <xf numFmtId="0" fontId="14" fillId="0" borderId="53" xfId="0" applyFont="1" applyFill="1" applyBorder="1" applyAlignment="1">
      <alignment horizontal="center" vertical="center"/>
    </xf>
    <xf numFmtId="0" fontId="14" fillId="0" borderId="37" xfId="0" applyFont="1" applyFill="1" applyBorder="1" applyAlignment="1">
      <alignment horizontal="center" vertical="center"/>
    </xf>
    <xf numFmtId="0" fontId="14" fillId="0" borderId="44" xfId="0" applyFont="1" applyFill="1" applyBorder="1" applyAlignment="1">
      <alignment horizontal="center" vertical="center"/>
    </xf>
    <xf numFmtId="0" fontId="14" fillId="0" borderId="54" xfId="0" applyFont="1" applyFill="1" applyBorder="1" applyAlignment="1">
      <alignment horizontal="center" vertical="center"/>
    </xf>
    <xf numFmtId="0" fontId="14" fillId="0" borderId="101" xfId="0" applyFont="1" applyFill="1" applyBorder="1" applyAlignment="1">
      <alignment horizontal="center" vertical="center" wrapText="1"/>
    </xf>
    <xf numFmtId="0" fontId="14" fillId="0" borderId="44" xfId="0" applyFont="1" applyFill="1" applyBorder="1" applyAlignment="1">
      <alignment horizontal="center" vertical="center" wrapText="1"/>
    </xf>
    <xf numFmtId="0" fontId="14" fillId="0" borderId="45" xfId="0" applyFont="1" applyFill="1" applyBorder="1" applyAlignment="1">
      <alignment horizontal="center" vertical="center" wrapText="1"/>
    </xf>
    <xf numFmtId="0" fontId="15" fillId="0" borderId="0" xfId="0" applyFont="1" applyBorder="1" applyAlignment="1">
      <alignment horizontal="right" vertical="center"/>
    </xf>
    <xf numFmtId="0" fontId="14" fillId="0" borderId="107" xfId="4" applyFont="1" applyBorder="1" applyAlignment="1" applyProtection="1">
      <alignment vertical="center" wrapText="1" shrinkToFit="1"/>
      <protection locked="0"/>
    </xf>
    <xf numFmtId="0" fontId="14" fillId="0" borderId="2" xfId="4" applyFont="1" applyBorder="1" applyAlignment="1" applyProtection="1">
      <alignment horizontal="center" vertical="center" wrapText="1" shrinkToFit="1"/>
      <protection locked="0"/>
    </xf>
    <xf numFmtId="0" fontId="14" fillId="0" borderId="13" xfId="4" applyFont="1" applyBorder="1" applyAlignment="1" applyProtection="1">
      <alignment horizontal="center" vertical="center" wrapText="1" shrinkToFit="1"/>
      <protection locked="0"/>
    </xf>
    <xf numFmtId="0" fontId="14" fillId="0" borderId="6" xfId="4" applyFont="1" applyBorder="1" applyAlignment="1" applyProtection="1">
      <alignment horizontal="center" vertical="center" shrinkToFit="1"/>
      <protection locked="0"/>
    </xf>
    <xf numFmtId="0" fontId="14" fillId="0" borderId="18" xfId="4" applyFont="1" applyBorder="1" applyAlignment="1" applyProtection="1">
      <alignment horizontal="center" vertical="center" shrinkToFit="1"/>
      <protection locked="0"/>
    </xf>
    <xf numFmtId="0" fontId="14" fillId="0" borderId="107" xfId="4" applyFont="1" applyBorder="1" applyAlignment="1" applyProtection="1">
      <alignment horizontal="center" vertical="center" textRotation="255" wrapText="1" shrinkToFit="1"/>
      <protection locked="0"/>
    </xf>
    <xf numFmtId="0" fontId="14" fillId="0" borderId="2" xfId="4" applyFont="1" applyBorder="1" applyAlignment="1" applyProtection="1">
      <alignment horizontal="center" vertical="center" textRotation="255" wrapText="1" shrinkToFit="1"/>
      <protection locked="0"/>
    </xf>
    <xf numFmtId="0" fontId="14" fillId="0" borderId="14" xfId="4" applyFont="1" applyBorder="1" applyAlignment="1" applyProtection="1">
      <alignment horizontal="center" vertical="center" shrinkToFit="1"/>
      <protection locked="0"/>
    </xf>
    <xf numFmtId="0" fontId="14" fillId="0" borderId="108" xfId="4" applyFont="1" applyBorder="1" applyAlignment="1" applyProtection="1">
      <alignment horizontal="center" vertical="center" shrinkToFit="1"/>
      <protection locked="0"/>
    </xf>
    <xf numFmtId="0" fontId="14" fillId="0" borderId="13" xfId="4" applyFont="1" applyBorder="1" applyAlignment="1" applyProtection="1">
      <alignment horizontal="center" vertical="center" textRotation="255" wrapText="1" shrinkToFit="1"/>
      <protection locked="0"/>
    </xf>
    <xf numFmtId="0" fontId="14" fillId="0" borderId="1" xfId="4" applyFont="1" applyBorder="1" applyAlignment="1" applyProtection="1">
      <alignment vertical="center"/>
      <protection locked="0"/>
    </xf>
    <xf numFmtId="0" fontId="15" fillId="0" borderId="0" xfId="4" applyFont="1" applyBorder="1" applyAlignment="1" applyProtection="1">
      <alignment horizontal="right" vertical="center"/>
      <protection locked="0"/>
    </xf>
    <xf numFmtId="0" fontId="14" fillId="0" borderId="6" xfId="4" applyFont="1" applyBorder="1" applyAlignment="1" applyProtection="1">
      <alignment horizontal="center" vertical="center"/>
      <protection locked="0"/>
    </xf>
    <xf numFmtId="0" fontId="14" fillId="0" borderId="95" xfId="4" applyFont="1" applyBorder="1" applyAlignment="1" applyProtection="1">
      <alignment horizontal="center" vertical="center"/>
      <protection locked="0"/>
    </xf>
    <xf numFmtId="0" fontId="17" fillId="0" borderId="6" xfId="4" applyFont="1" applyBorder="1" applyAlignment="1" applyProtection="1">
      <alignment horizontal="center" vertical="center" wrapText="1"/>
      <protection locked="0"/>
    </xf>
    <xf numFmtId="0" fontId="17" fillId="0" borderId="95" xfId="4" applyFont="1" applyBorder="1" applyAlignment="1" applyProtection="1">
      <alignment horizontal="center" vertical="center" wrapText="1"/>
      <protection locked="0"/>
    </xf>
    <xf numFmtId="0" fontId="14" fillId="0" borderId="2" xfId="4" applyFont="1" applyBorder="1" applyAlignment="1" applyProtection="1">
      <alignment horizontal="center" vertical="center"/>
      <protection locked="0"/>
    </xf>
    <xf numFmtId="0" fontId="14" fillId="0" borderId="0" xfId="7" applyFont="1" applyFill="1" applyAlignment="1" applyProtection="1">
      <alignment vertical="center"/>
      <protection locked="0"/>
    </xf>
    <xf numFmtId="38" fontId="14" fillId="0" borderId="0" xfId="1" applyFont="1" applyBorder="1" applyAlignment="1" applyProtection="1">
      <alignment horizontal="center" vertical="center"/>
      <protection locked="0"/>
    </xf>
    <xf numFmtId="58" fontId="14" fillId="0" borderId="0" xfId="7" applyNumberFormat="1" applyFont="1" applyBorder="1" applyAlignment="1" applyProtection="1">
      <alignment horizontal="center" vertical="center"/>
      <protection locked="0"/>
    </xf>
    <xf numFmtId="0" fontId="14" fillId="0" borderId="2" xfId="7" applyFont="1" applyBorder="1" applyAlignment="1" applyProtection="1">
      <alignment horizontal="center" vertical="center"/>
      <protection locked="0"/>
    </xf>
    <xf numFmtId="0" fontId="14" fillId="0" borderId="0" xfId="7" applyFont="1" applyBorder="1" applyAlignment="1" applyProtection="1">
      <alignment horizontal="center" vertical="center"/>
      <protection locked="0"/>
    </xf>
    <xf numFmtId="0" fontId="14" fillId="0" borderId="2" xfId="7" applyFont="1" applyBorder="1" applyAlignment="1" applyProtection="1">
      <alignment horizontal="center" vertical="center" wrapText="1"/>
      <protection locked="0"/>
    </xf>
    <xf numFmtId="0" fontId="14" fillId="0" borderId="2" xfId="7" quotePrefix="1" applyFont="1" applyBorder="1" applyAlignment="1" applyProtection="1">
      <alignment horizontal="center" vertical="center"/>
      <protection locked="0"/>
    </xf>
    <xf numFmtId="0" fontId="14" fillId="0" borderId="7" xfId="7" applyFont="1" applyBorder="1" applyAlignment="1" applyProtection="1">
      <alignment horizontal="left" vertical="center" wrapText="1"/>
      <protection locked="0"/>
    </xf>
    <xf numFmtId="0" fontId="14" fillId="0" borderId="8" xfId="7" applyFont="1" applyBorder="1" applyAlignment="1" applyProtection="1">
      <alignment horizontal="left" vertical="center" wrapText="1"/>
      <protection locked="0"/>
    </xf>
    <xf numFmtId="0" fontId="14" fillId="0" borderId="9" xfId="7" applyFont="1" applyBorder="1" applyAlignment="1" applyProtection="1">
      <alignment horizontal="left" vertical="center" wrapText="1"/>
      <protection locked="0"/>
    </xf>
    <xf numFmtId="0" fontId="14" fillId="0" borderId="12" xfId="7" applyFont="1" applyBorder="1" applyAlignment="1" applyProtection="1">
      <alignment horizontal="left" vertical="center" wrapText="1"/>
      <protection locked="0"/>
    </xf>
    <xf numFmtId="0" fontId="14" fillId="0" borderId="0" xfId="7" applyFont="1" applyBorder="1" applyAlignment="1" applyProtection="1">
      <alignment horizontal="left" vertical="center" wrapText="1"/>
      <protection locked="0"/>
    </xf>
    <xf numFmtId="0" fontId="14" fillId="0" borderId="17" xfId="7" applyFont="1" applyBorder="1" applyAlignment="1" applyProtection="1">
      <alignment horizontal="left" vertical="center" wrapText="1"/>
      <protection locked="0"/>
    </xf>
    <xf numFmtId="184" fontId="14" fillId="0" borderId="0" xfId="4" applyNumberFormat="1" applyFont="1" applyFill="1" applyAlignment="1" applyProtection="1">
      <alignment horizontal="left" vertical="center" shrinkToFit="1"/>
      <protection hidden="1"/>
    </xf>
    <xf numFmtId="58" fontId="14" fillId="0" borderId="2" xfId="7" quotePrefix="1" applyNumberFormat="1" applyFont="1" applyBorder="1" applyAlignment="1" applyProtection="1">
      <alignment horizontal="center" vertical="center"/>
      <protection locked="0"/>
    </xf>
    <xf numFmtId="0" fontId="14" fillId="0" borderId="0" xfId="7" applyFont="1" applyFill="1" applyBorder="1" applyAlignment="1" applyProtection="1">
      <alignment vertical="center" wrapText="1"/>
      <protection locked="0"/>
    </xf>
    <xf numFmtId="0" fontId="15" fillId="0" borderId="0" xfId="7" applyFont="1" applyBorder="1" applyAlignment="1" applyProtection="1">
      <alignment horizontal="center" vertical="center"/>
      <protection locked="0"/>
    </xf>
    <xf numFmtId="0" fontId="14" fillId="0" borderId="1" xfId="7" applyFont="1" applyBorder="1" applyAlignment="1" applyProtection="1">
      <alignment horizontal="center" vertical="center"/>
      <protection locked="0"/>
    </xf>
    <xf numFmtId="0" fontId="14" fillId="0" borderId="0" xfId="7" applyFont="1" applyFill="1" applyBorder="1" applyAlignment="1" applyProtection="1">
      <alignment horizontal="distributed" vertical="center"/>
      <protection locked="0"/>
    </xf>
    <xf numFmtId="0" fontId="14" fillId="0" borderId="2" xfId="8" applyFont="1" applyBorder="1" applyAlignment="1" applyProtection="1">
      <alignment horizontal="center" vertical="center"/>
      <protection locked="0"/>
    </xf>
    <xf numFmtId="0" fontId="14" fillId="0" borderId="4" xfId="8" applyFont="1" applyBorder="1" applyAlignment="1" applyProtection="1">
      <alignment horizontal="center" vertical="center"/>
      <protection locked="0"/>
    </xf>
    <xf numFmtId="0" fontId="14" fillId="0" borderId="5" xfId="8" applyFont="1" applyBorder="1" applyAlignment="1" applyProtection="1">
      <alignment horizontal="center" vertical="center"/>
      <protection locked="0"/>
    </xf>
    <xf numFmtId="0" fontId="16" fillId="0" borderId="0" xfId="8" applyFont="1" applyBorder="1" applyProtection="1">
      <alignment vertical="center"/>
      <protection locked="0"/>
    </xf>
    <xf numFmtId="0" fontId="14" fillId="0" borderId="7" xfId="8" applyFont="1" applyBorder="1" applyAlignment="1" applyProtection="1">
      <alignment horizontal="left" vertical="top" wrapText="1"/>
      <protection locked="0"/>
    </xf>
    <xf numFmtId="0" fontId="14" fillId="0" borderId="8" xfId="8" applyFont="1" applyBorder="1" applyAlignment="1" applyProtection="1">
      <alignment horizontal="left" vertical="top" wrapText="1"/>
      <protection locked="0"/>
    </xf>
    <xf numFmtId="0" fontId="14" fillId="0" borderId="9" xfId="8" applyFont="1" applyBorder="1" applyAlignment="1" applyProtection="1">
      <alignment horizontal="left" vertical="top" wrapText="1"/>
      <protection locked="0"/>
    </xf>
    <xf numFmtId="0" fontId="14" fillId="0" borderId="7" xfId="8" applyFont="1" applyBorder="1" applyAlignment="1" applyProtection="1">
      <alignment horizontal="left" vertical="center" wrapText="1"/>
      <protection locked="0"/>
    </xf>
    <xf numFmtId="0" fontId="14" fillId="0" borderId="8" xfId="8" applyFont="1" applyBorder="1" applyAlignment="1" applyProtection="1">
      <alignment horizontal="left" vertical="center" wrapText="1"/>
      <protection locked="0"/>
    </xf>
    <xf numFmtId="0" fontId="14" fillId="0" borderId="9" xfId="8" applyFont="1" applyBorder="1" applyAlignment="1" applyProtection="1">
      <alignment horizontal="left" vertical="center" wrapText="1"/>
      <protection locked="0"/>
    </xf>
    <xf numFmtId="58" fontId="14" fillId="0" borderId="10" xfId="8" quotePrefix="1" applyNumberFormat="1" applyFont="1" applyBorder="1" applyAlignment="1" applyProtection="1">
      <alignment horizontal="right" vertical="center" wrapText="1"/>
      <protection locked="0"/>
    </xf>
    <xf numFmtId="0" fontId="14" fillId="0" borderId="1" xfId="8" applyFont="1" applyBorder="1" applyAlignment="1" applyProtection="1">
      <alignment horizontal="right" vertical="center" wrapText="1"/>
      <protection locked="0"/>
    </xf>
    <xf numFmtId="0" fontId="14" fillId="0" borderId="11" xfId="8" applyFont="1" applyBorder="1" applyAlignment="1" applyProtection="1">
      <alignment horizontal="right" vertical="center" wrapText="1"/>
      <protection locked="0"/>
    </xf>
    <xf numFmtId="0" fontId="16" fillId="0" borderId="0" xfId="8" applyFont="1" applyBorder="1" applyAlignment="1" applyProtection="1">
      <alignment vertical="center" wrapText="1"/>
      <protection locked="0"/>
    </xf>
    <xf numFmtId="0" fontId="16" fillId="0" borderId="0" xfId="8" applyFont="1" applyBorder="1" applyAlignment="1" applyProtection="1">
      <alignment vertical="top"/>
      <protection locked="0"/>
    </xf>
    <xf numFmtId="0" fontId="14" fillId="0" borderId="7" xfId="8" applyFont="1" applyBorder="1" applyAlignment="1" applyProtection="1">
      <alignment vertical="top" wrapText="1"/>
      <protection locked="0"/>
    </xf>
    <xf numFmtId="0" fontId="14" fillId="0" borderId="8" xfId="8" applyFont="1" applyBorder="1" applyAlignment="1" applyProtection="1">
      <alignment vertical="top"/>
      <protection locked="0"/>
    </xf>
    <xf numFmtId="0" fontId="14" fillId="0" borderId="9" xfId="8" applyFont="1" applyBorder="1" applyAlignment="1" applyProtection="1">
      <alignment vertical="top"/>
      <protection locked="0"/>
    </xf>
    <xf numFmtId="0" fontId="14" fillId="0" borderId="12" xfId="8" applyFont="1" applyBorder="1" applyAlignment="1" applyProtection="1">
      <alignment vertical="top"/>
      <protection locked="0"/>
    </xf>
    <xf numFmtId="0" fontId="14" fillId="0" borderId="0" xfId="8" applyFont="1" applyBorder="1" applyAlignment="1" applyProtection="1">
      <alignment vertical="top"/>
      <protection locked="0"/>
    </xf>
    <xf numFmtId="0" fontId="14" fillId="0" borderId="17" xfId="8" applyFont="1" applyBorder="1" applyAlignment="1" applyProtection="1">
      <alignment vertical="top"/>
      <protection locked="0"/>
    </xf>
    <xf numFmtId="0" fontId="14" fillId="0" borderId="12" xfId="8" applyFont="1" applyBorder="1" applyAlignment="1" applyProtection="1">
      <alignment vertical="top" wrapText="1"/>
      <protection locked="0"/>
    </xf>
    <xf numFmtId="0" fontId="14" fillId="0" borderId="10" xfId="8" applyFont="1" applyBorder="1" applyAlignment="1" applyProtection="1">
      <alignment vertical="top"/>
      <protection locked="0"/>
    </xf>
    <xf numFmtId="0" fontId="14" fillId="0" borderId="1" xfId="8" applyFont="1" applyBorder="1" applyAlignment="1" applyProtection="1">
      <alignment vertical="top"/>
      <protection locked="0"/>
    </xf>
    <xf numFmtId="0" fontId="14" fillId="0" borderId="11" xfId="8" applyFont="1" applyBorder="1" applyAlignment="1" applyProtection="1">
      <alignment vertical="top"/>
      <protection locked="0"/>
    </xf>
    <xf numFmtId="0" fontId="15" fillId="0" borderId="0" xfId="8" applyFont="1" applyBorder="1" applyAlignment="1" applyProtection="1">
      <alignment horizontal="center" vertical="center"/>
      <protection locked="0"/>
    </xf>
    <xf numFmtId="0" fontId="14" fillId="0" borderId="7" xfId="7" quotePrefix="1" applyFont="1" applyBorder="1" applyAlignment="1" applyProtection="1">
      <alignment horizontal="center" vertical="center"/>
      <protection locked="0"/>
    </xf>
    <xf numFmtId="0" fontId="14" fillId="0" borderId="9" xfId="7" applyFont="1" applyBorder="1" applyAlignment="1" applyProtection="1">
      <alignment horizontal="center" vertical="center"/>
      <protection locked="0"/>
    </xf>
    <xf numFmtId="0" fontId="14" fillId="0" borderId="10" xfId="7" applyFont="1" applyBorder="1" applyAlignment="1" applyProtection="1">
      <alignment horizontal="center" vertical="center"/>
      <protection locked="0"/>
    </xf>
    <xf numFmtId="0" fontId="14" fillId="0" borderId="11" xfId="7" applyFont="1" applyBorder="1" applyAlignment="1" applyProtection="1">
      <alignment horizontal="center" vertical="center"/>
      <protection locked="0"/>
    </xf>
    <xf numFmtId="0" fontId="20" fillId="0" borderId="0" xfId="4" applyFont="1" applyFill="1" applyBorder="1" applyAlignment="1" applyProtection="1">
      <alignment horizontal="center" vertical="center"/>
    </xf>
    <xf numFmtId="176" fontId="20" fillId="0" borderId="1" xfId="4" applyNumberFormat="1" applyFont="1" applyBorder="1" applyAlignment="1" applyProtection="1">
      <alignment horizontal="center" wrapText="1" shrinkToFit="1"/>
    </xf>
    <xf numFmtId="0" fontId="14" fillId="0" borderId="1" xfId="4" applyFont="1" applyFill="1" applyBorder="1" applyAlignment="1" applyProtection="1">
      <alignment vertical="center"/>
      <protection locked="0"/>
    </xf>
    <xf numFmtId="0" fontId="14" fillId="0" borderId="0" xfId="4" applyFont="1" applyFill="1" applyBorder="1" applyAlignment="1" applyProtection="1">
      <alignment horizontal="right" vertical="center" shrinkToFit="1"/>
    </xf>
    <xf numFmtId="0" fontId="15" fillId="0" borderId="0" xfId="4" applyFont="1" applyBorder="1" applyAlignment="1" applyProtection="1">
      <alignment horizontal="right" vertical="center"/>
    </xf>
    <xf numFmtId="0" fontId="17" fillId="0" borderId="12" xfId="4" applyFont="1" applyBorder="1" applyAlignment="1" applyProtection="1">
      <alignment horizontal="center" vertical="center" wrapText="1" shrinkToFit="1"/>
    </xf>
    <xf numFmtId="0" fontId="17" fillId="0" borderId="17" xfId="4" applyFont="1" applyBorder="1" applyAlignment="1" applyProtection="1">
      <alignment horizontal="center" vertical="center" wrapText="1" shrinkToFit="1"/>
    </xf>
    <xf numFmtId="0" fontId="17" fillId="0" borderId="10" xfId="4" applyFont="1" applyBorder="1" applyAlignment="1" applyProtection="1">
      <alignment horizontal="center" vertical="center" wrapText="1" shrinkToFit="1"/>
    </xf>
    <xf numFmtId="0" fontId="17" fillId="0" borderId="11" xfId="4" applyFont="1" applyBorder="1" applyAlignment="1" applyProtection="1">
      <alignment horizontal="center" vertical="center" wrapText="1" shrinkToFit="1"/>
    </xf>
    <xf numFmtId="38" fontId="17" fillId="0" borderId="111" xfId="9" applyFont="1" applyBorder="1" applyAlignment="1" applyProtection="1">
      <alignment horizontal="center" vertical="center" shrinkToFit="1"/>
    </xf>
    <xf numFmtId="38" fontId="17" fillId="0" borderId="112" xfId="9" applyFont="1" applyBorder="1" applyAlignment="1" applyProtection="1">
      <alignment horizontal="center" vertical="center" shrinkToFit="1"/>
    </xf>
    <xf numFmtId="38" fontId="17" fillId="0" borderId="113" xfId="9" applyFont="1" applyBorder="1" applyAlignment="1" applyProtection="1">
      <alignment horizontal="center" vertical="center" shrinkToFit="1"/>
    </xf>
    <xf numFmtId="38" fontId="17" fillId="0" borderId="115" xfId="9" applyFont="1" applyBorder="1" applyAlignment="1" applyProtection="1">
      <alignment horizontal="center" vertical="center" shrinkToFit="1"/>
    </xf>
    <xf numFmtId="38" fontId="17" fillId="0" borderId="116" xfId="9" applyFont="1" applyBorder="1" applyAlignment="1" applyProtection="1">
      <alignment horizontal="center" vertical="center" shrinkToFit="1"/>
    </xf>
    <xf numFmtId="38" fontId="17" fillId="0" borderId="117" xfId="9" applyFont="1" applyBorder="1" applyAlignment="1" applyProtection="1">
      <alignment horizontal="center" vertical="center" shrinkToFit="1"/>
    </xf>
    <xf numFmtId="184" fontId="14" fillId="0" borderId="2" xfId="4" applyNumberFormat="1" applyFont="1" applyFill="1" applyBorder="1" applyAlignment="1" applyProtection="1">
      <alignment horizontal="center" vertical="center"/>
      <protection locked="0"/>
    </xf>
    <xf numFmtId="184" fontId="14" fillId="0" borderId="2" xfId="4" applyNumberFormat="1" applyFont="1" applyFill="1" applyBorder="1" applyAlignment="1" applyProtection="1">
      <alignment horizontal="center" vertical="center"/>
    </xf>
    <xf numFmtId="0" fontId="17" fillId="0" borderId="7" xfId="4" applyFont="1" applyBorder="1" applyAlignment="1" applyProtection="1">
      <alignment horizontal="center" vertical="center" shrinkToFit="1"/>
    </xf>
    <xf numFmtId="0" fontId="17" fillId="0" borderId="10" xfId="4" applyFont="1" applyBorder="1" applyAlignment="1" applyProtection="1">
      <alignment horizontal="center" vertical="center" shrinkToFit="1"/>
    </xf>
    <xf numFmtId="184" fontId="14" fillId="0" borderId="3" xfId="4" applyNumberFormat="1" applyFont="1" applyFill="1" applyBorder="1" applyAlignment="1" applyProtection="1">
      <alignment horizontal="center" vertical="center"/>
      <protection locked="0"/>
    </xf>
    <xf numFmtId="184" fontId="14" fillId="0" borderId="6" xfId="4" applyNumberFormat="1" applyFont="1" applyFill="1" applyBorder="1" applyAlignment="1" applyProtection="1">
      <alignment horizontal="center" vertical="center"/>
      <protection locked="0"/>
    </xf>
    <xf numFmtId="184" fontId="14" fillId="0" borderId="14" xfId="4" applyNumberFormat="1" applyFont="1" applyFill="1" applyBorder="1" applyAlignment="1" applyProtection="1">
      <alignment horizontal="center" vertical="center"/>
      <protection locked="0"/>
    </xf>
    <xf numFmtId="0" fontId="22" fillId="2" borderId="6" xfId="4" applyFont="1" applyFill="1" applyBorder="1" applyAlignment="1" applyProtection="1">
      <alignment vertical="center" wrapText="1"/>
    </xf>
    <xf numFmtId="0" fontId="22" fillId="2" borderId="14" xfId="4" applyFont="1" applyFill="1" applyBorder="1" applyAlignment="1" applyProtection="1">
      <alignment vertical="center" wrapText="1"/>
    </xf>
    <xf numFmtId="0" fontId="25" fillId="0" borderId="69" xfId="4" applyFont="1" applyFill="1" applyBorder="1" applyAlignment="1" applyProtection="1">
      <alignment horizontal="center" vertical="center" wrapText="1"/>
      <protection locked="0"/>
    </xf>
    <xf numFmtId="0" fontId="25" fillId="0" borderId="71" xfId="4" applyFont="1" applyFill="1" applyBorder="1" applyAlignment="1" applyProtection="1">
      <alignment horizontal="center" vertical="center" wrapText="1"/>
      <protection locked="0"/>
    </xf>
    <xf numFmtId="0" fontId="17" fillId="2" borderId="6" xfId="4" applyFont="1" applyFill="1" applyBorder="1" applyAlignment="1" applyProtection="1">
      <alignment horizontal="center" vertical="center"/>
    </xf>
    <xf numFmtId="0" fontId="17" fillId="2" borderId="14" xfId="4" applyFont="1" applyFill="1" applyBorder="1" applyAlignment="1" applyProtection="1">
      <alignment horizontal="center" vertical="center"/>
    </xf>
    <xf numFmtId="0" fontId="17" fillId="2" borderId="95" xfId="4" applyFont="1" applyFill="1" applyBorder="1" applyAlignment="1" applyProtection="1">
      <alignment horizontal="center" vertical="center"/>
    </xf>
    <xf numFmtId="0" fontId="17" fillId="2" borderId="3" xfId="4" applyFont="1" applyFill="1" applyBorder="1" applyAlignment="1" applyProtection="1">
      <alignment horizontal="center" vertical="center"/>
    </xf>
    <xf numFmtId="0" fontId="17" fillId="2" borderId="4" xfId="4" applyFont="1" applyFill="1" applyBorder="1" applyAlignment="1" applyProtection="1">
      <alignment horizontal="center" vertical="center"/>
    </xf>
    <xf numFmtId="0" fontId="17" fillId="2" borderId="5" xfId="4" applyFont="1" applyFill="1" applyBorder="1" applyAlignment="1" applyProtection="1">
      <alignment horizontal="center" vertical="center"/>
    </xf>
    <xf numFmtId="0" fontId="14" fillId="0" borderId="6" xfId="4" applyFont="1" applyBorder="1" applyAlignment="1" applyProtection="1">
      <alignment horizontal="center" vertical="center"/>
    </xf>
    <xf numFmtId="0" fontId="14" fillId="0" borderId="14" xfId="4" applyFont="1" applyBorder="1" applyAlignment="1" applyProtection="1">
      <alignment horizontal="center" vertical="center"/>
    </xf>
    <xf numFmtId="0" fontId="17" fillId="2" borderId="2" xfId="4" applyFont="1" applyFill="1" applyBorder="1" applyAlignment="1" applyProtection="1">
      <alignment horizontal="center" vertical="center"/>
    </xf>
    <xf numFmtId="0" fontId="17" fillId="2" borderId="6" xfId="4" applyFont="1" applyFill="1" applyBorder="1" applyAlignment="1" applyProtection="1">
      <alignment horizontal="center" vertical="center" wrapText="1"/>
    </xf>
    <xf numFmtId="0" fontId="17" fillId="2" borderId="95" xfId="4" applyFont="1" applyFill="1" applyBorder="1" applyAlignment="1" applyProtection="1">
      <alignment horizontal="center" vertical="center" wrapText="1"/>
    </xf>
    <xf numFmtId="0" fontId="17" fillId="2" borderId="7" xfId="4" applyFont="1" applyFill="1" applyBorder="1" applyAlignment="1" applyProtection="1">
      <alignment horizontal="center" vertical="center"/>
    </xf>
    <xf numFmtId="0" fontId="17" fillId="2" borderId="8" xfId="4" applyFont="1" applyFill="1" applyBorder="1" applyAlignment="1" applyProtection="1">
      <alignment horizontal="center" vertical="center"/>
    </xf>
    <xf numFmtId="0" fontId="17" fillId="2" borderId="9" xfId="4" applyFont="1" applyFill="1" applyBorder="1" applyAlignment="1" applyProtection="1">
      <alignment horizontal="center" vertical="center"/>
    </xf>
    <xf numFmtId="0" fontId="17" fillId="2" borderId="12" xfId="4" applyFont="1" applyFill="1" applyBorder="1" applyAlignment="1" applyProtection="1">
      <alignment horizontal="center" vertical="center"/>
    </xf>
    <xf numFmtId="0" fontId="17" fillId="2" borderId="0" xfId="4" applyFont="1" applyFill="1" applyBorder="1" applyAlignment="1" applyProtection="1">
      <alignment horizontal="center" vertical="center"/>
    </xf>
    <xf numFmtId="0" fontId="17" fillId="2" borderId="17" xfId="4" applyFont="1" applyFill="1" applyBorder="1" applyAlignment="1" applyProtection="1">
      <alignment horizontal="center" vertical="center"/>
    </xf>
    <xf numFmtId="0" fontId="17" fillId="2" borderId="7" xfId="4" applyFont="1" applyFill="1" applyBorder="1" applyAlignment="1" applyProtection="1">
      <alignment horizontal="center" vertical="center" wrapText="1"/>
    </xf>
    <xf numFmtId="0" fontId="17" fillId="2" borderId="8" xfId="4" applyFont="1" applyFill="1" applyBorder="1" applyAlignment="1" applyProtection="1">
      <alignment horizontal="center" vertical="center" wrapText="1"/>
    </xf>
    <xf numFmtId="0" fontId="17" fillId="2" borderId="9" xfId="4" applyFont="1" applyFill="1" applyBorder="1" applyAlignment="1" applyProtection="1">
      <alignment horizontal="center" vertical="center" wrapText="1"/>
    </xf>
    <xf numFmtId="0" fontId="17" fillId="2" borderId="12" xfId="4" applyFont="1" applyFill="1" applyBorder="1" applyAlignment="1" applyProtection="1">
      <alignment horizontal="center" vertical="center" wrapText="1"/>
    </xf>
    <xf numFmtId="0" fontId="17" fillId="2" borderId="0" xfId="4" applyFont="1" applyFill="1" applyBorder="1" applyAlignment="1" applyProtection="1">
      <alignment horizontal="center" vertical="center" wrapText="1"/>
    </xf>
    <xf numFmtId="0" fontId="17" fillId="2" borderId="17" xfId="4" applyFont="1" applyFill="1" applyBorder="1" applyAlignment="1" applyProtection="1">
      <alignment horizontal="center" vertical="center" wrapText="1"/>
    </xf>
    <xf numFmtId="0" fontId="17" fillId="2" borderId="7" xfId="4" applyFont="1" applyFill="1" applyBorder="1" applyAlignment="1" applyProtection="1">
      <alignment horizontal="center" vertical="center"/>
      <protection locked="0"/>
    </xf>
    <xf numFmtId="0" fontId="17" fillId="2" borderId="8" xfId="4" applyFont="1" applyFill="1" applyBorder="1" applyAlignment="1" applyProtection="1">
      <alignment horizontal="center" vertical="center"/>
      <protection locked="0"/>
    </xf>
    <xf numFmtId="0" fontId="17" fillId="2" borderId="9" xfId="4" applyFont="1" applyFill="1" applyBorder="1" applyAlignment="1" applyProtection="1">
      <alignment horizontal="center" vertical="center"/>
      <protection locked="0"/>
    </xf>
    <xf numFmtId="0" fontId="17" fillId="2" borderId="14" xfId="4" applyFont="1" applyFill="1" applyBorder="1" applyAlignment="1" applyProtection="1">
      <alignment horizontal="center" vertical="center" wrapText="1"/>
    </xf>
    <xf numFmtId="0" fontId="15" fillId="0" borderId="0" xfId="4" applyFont="1" applyBorder="1" applyAlignment="1" applyProtection="1">
      <alignment horizontal="center" vertical="center"/>
    </xf>
    <xf numFmtId="0" fontId="14" fillId="0" borderId="0" xfId="4" applyFont="1" applyFill="1" applyBorder="1" applyAlignment="1" applyProtection="1">
      <alignment horizontal="right" vertical="center"/>
    </xf>
    <xf numFmtId="0" fontId="25" fillId="0" borderId="70" xfId="4" applyFont="1" applyFill="1" applyBorder="1" applyAlignment="1" applyProtection="1">
      <alignment horizontal="center" vertical="center" wrapText="1"/>
      <protection locked="0"/>
    </xf>
    <xf numFmtId="0" fontId="14" fillId="0" borderId="1" xfId="4" applyFont="1" applyFill="1" applyBorder="1" applyAlignment="1" applyProtection="1">
      <alignment horizontal="center" vertical="center" shrinkToFit="1"/>
      <protection locked="0"/>
    </xf>
    <xf numFmtId="38" fontId="14" fillId="0" borderId="67" xfId="9" applyFont="1" applyBorder="1" applyAlignment="1">
      <alignment vertical="center" shrinkToFit="1"/>
    </xf>
    <xf numFmtId="38" fontId="14" fillId="0" borderId="32" xfId="9" applyFont="1" applyBorder="1" applyAlignment="1">
      <alignment vertical="center" shrinkToFit="1"/>
    </xf>
    <xf numFmtId="38" fontId="14" fillId="0" borderId="68" xfId="9" applyFont="1" applyBorder="1" applyAlignment="1">
      <alignment vertical="center" shrinkToFit="1"/>
    </xf>
    <xf numFmtId="38" fontId="14" fillId="0" borderId="34" xfId="9" applyFont="1" applyFill="1" applyBorder="1" applyAlignment="1" applyProtection="1">
      <alignment horizontal="center" vertical="center" shrinkToFit="1"/>
      <protection locked="0"/>
    </xf>
    <xf numFmtId="38" fontId="14" fillId="0" borderId="32" xfId="9" applyFont="1" applyFill="1" applyBorder="1" applyAlignment="1" applyProtection="1">
      <alignment horizontal="center" vertical="center" shrinkToFit="1"/>
      <protection locked="0"/>
    </xf>
    <xf numFmtId="38" fontId="14" fillId="0" borderId="68" xfId="9" applyFont="1" applyFill="1" applyBorder="1" applyAlignment="1" applyProtection="1">
      <alignment horizontal="center" vertical="center" shrinkToFit="1"/>
      <protection locked="0"/>
    </xf>
    <xf numFmtId="38" fontId="14" fillId="0" borderId="61" xfId="9" applyFont="1" applyBorder="1" applyAlignment="1">
      <alignment vertical="center" wrapText="1"/>
    </xf>
    <xf numFmtId="38" fontId="14" fillId="0" borderId="62" xfId="9" applyFont="1" applyBorder="1" applyAlignment="1">
      <alignment vertical="center" wrapText="1"/>
    </xf>
    <xf numFmtId="38" fontId="14" fillId="0" borderId="63" xfId="9" applyFont="1" applyBorder="1" applyAlignment="1">
      <alignment vertical="center" wrapText="1"/>
    </xf>
    <xf numFmtId="38" fontId="14" fillId="0" borderId="64" xfId="9" applyFont="1" applyBorder="1" applyAlignment="1">
      <alignment horizontal="center" vertical="center" shrinkToFit="1"/>
    </xf>
    <xf numFmtId="38" fontId="14" fillId="0" borderId="62" xfId="9" applyFont="1" applyBorder="1" applyAlignment="1">
      <alignment horizontal="center" vertical="center" shrinkToFit="1"/>
    </xf>
    <xf numFmtId="38" fontId="14" fillId="0" borderId="63" xfId="9" applyFont="1" applyBorder="1" applyAlignment="1">
      <alignment horizontal="center" vertical="center" shrinkToFit="1"/>
    </xf>
    <xf numFmtId="38" fontId="14" fillId="0" borderId="65" xfId="9" applyFont="1" applyBorder="1" applyAlignment="1">
      <alignment vertical="center" shrinkToFit="1"/>
    </xf>
    <xf numFmtId="38" fontId="14" fillId="0" borderId="2" xfId="9" applyFont="1" applyBorder="1" applyAlignment="1">
      <alignment vertical="center" shrinkToFit="1"/>
    </xf>
    <xf numFmtId="38" fontId="14" fillId="0" borderId="66" xfId="9" applyFont="1" applyBorder="1" applyAlignment="1">
      <alignment vertical="center" shrinkToFit="1"/>
    </xf>
    <xf numFmtId="38" fontId="14" fillId="0" borderId="5" xfId="9" applyFont="1" applyBorder="1" applyAlignment="1">
      <alignment horizontal="center" vertical="center" shrinkToFit="1"/>
    </xf>
    <xf numFmtId="38" fontId="14" fillId="0" borderId="2" xfId="9" applyFont="1" applyBorder="1" applyAlignment="1">
      <alignment horizontal="center" vertical="center" shrinkToFit="1"/>
    </xf>
    <xf numFmtId="38" fontId="14" fillId="0" borderId="66" xfId="9" applyFont="1" applyBorder="1" applyAlignment="1">
      <alignment horizontal="center" vertical="center" shrinkToFit="1"/>
    </xf>
    <xf numFmtId="38" fontId="14" fillId="0" borderId="5" xfId="9" applyFont="1" applyFill="1" applyBorder="1" applyAlignment="1" applyProtection="1">
      <alignment horizontal="center" vertical="center" shrinkToFit="1"/>
      <protection locked="0"/>
    </xf>
    <xf numFmtId="38" fontId="14" fillId="0" borderId="2" xfId="9" applyFont="1" applyFill="1" applyBorder="1" applyAlignment="1" applyProtection="1">
      <alignment horizontal="center" vertical="center" shrinkToFit="1"/>
      <protection locked="0"/>
    </xf>
    <xf numFmtId="38" fontId="14" fillId="0" borderId="66" xfId="9" applyFont="1" applyFill="1" applyBorder="1" applyAlignment="1" applyProtection="1">
      <alignment horizontal="center" vertical="center" shrinkToFit="1"/>
      <protection locked="0"/>
    </xf>
    <xf numFmtId="38" fontId="14" fillId="0" borderId="30" xfId="9" applyFont="1" applyBorder="1" applyAlignment="1">
      <alignment horizontal="left" vertical="center" wrapText="1"/>
    </xf>
    <xf numFmtId="38" fontId="14" fillId="0" borderId="0" xfId="9" applyFont="1" applyBorder="1" applyAlignment="1">
      <alignment horizontal="left" vertical="center" wrapText="1"/>
    </xf>
    <xf numFmtId="38" fontId="14" fillId="0" borderId="58" xfId="9" applyFont="1" applyBorder="1" applyAlignment="1">
      <alignment horizontal="left" vertical="center" wrapText="1"/>
    </xf>
    <xf numFmtId="38" fontId="14" fillId="0" borderId="31" xfId="9" applyFont="1" applyBorder="1" applyAlignment="1">
      <alignment horizontal="left" vertical="center" wrapText="1"/>
    </xf>
    <xf numFmtId="38" fontId="14" fillId="0" borderId="54" xfId="9" applyFont="1" applyBorder="1" applyAlignment="1">
      <alignment horizontal="left" vertical="center" wrapText="1"/>
    </xf>
    <xf numFmtId="38" fontId="14" fillId="0" borderId="55" xfId="9" applyFont="1" applyBorder="1" applyAlignment="1">
      <alignment horizontal="left" vertical="center" wrapText="1"/>
    </xf>
    <xf numFmtId="38" fontId="14" fillId="0" borderId="48" xfId="9" applyFont="1" applyFill="1" applyBorder="1" applyAlignment="1" applyProtection="1">
      <alignment horizontal="right" vertical="center"/>
      <protection locked="0"/>
    </xf>
    <xf numFmtId="38" fontId="14" fillId="0" borderId="8" xfId="9" applyFont="1" applyFill="1" applyBorder="1" applyAlignment="1" applyProtection="1">
      <alignment horizontal="right" vertical="center"/>
      <protection locked="0"/>
    </xf>
    <xf numFmtId="38" fontId="14" fillId="0" borderId="56" xfId="9" applyFont="1" applyFill="1" applyBorder="1" applyAlignment="1" applyProtection="1">
      <alignment horizontal="right" vertical="center"/>
      <protection locked="0"/>
    </xf>
    <xf numFmtId="38" fontId="14" fillId="0" borderId="1" xfId="9" applyFont="1" applyFill="1" applyBorder="1" applyAlignment="1" applyProtection="1">
      <alignment horizontal="right" vertical="center"/>
      <protection locked="0"/>
    </xf>
    <xf numFmtId="38" fontId="14" fillId="0" borderId="8" xfId="9" applyFont="1" applyBorder="1" applyAlignment="1">
      <alignment horizontal="left" vertical="center"/>
    </xf>
    <xf numFmtId="38" fontId="14" fillId="0" borderId="49" xfId="9" applyFont="1" applyBorder="1" applyAlignment="1">
      <alignment horizontal="left" vertical="center"/>
    </xf>
    <xf numFmtId="38" fontId="14" fillId="0" borderId="1" xfId="9" applyFont="1" applyBorder="1" applyAlignment="1">
      <alignment horizontal="left" vertical="center"/>
    </xf>
    <xf numFmtId="38" fontId="14" fillId="0" borderId="57" xfId="9" applyFont="1" applyBorder="1" applyAlignment="1">
      <alignment horizontal="left" vertical="center"/>
    </xf>
    <xf numFmtId="38" fontId="14" fillId="0" borderId="50" xfId="9" applyFont="1" applyBorder="1" applyAlignment="1">
      <alignment horizontal="left" vertical="center"/>
    </xf>
    <xf numFmtId="38" fontId="14" fillId="0" borderId="51" xfId="9" applyFont="1" applyBorder="1" applyAlignment="1">
      <alignment horizontal="left" vertical="center"/>
    </xf>
    <xf numFmtId="38" fontId="14" fillId="0" borderId="50" xfId="9" applyFont="1" applyBorder="1" applyAlignment="1">
      <alignment horizontal="right" vertical="center"/>
    </xf>
    <xf numFmtId="38" fontId="14" fillId="0" borderId="51" xfId="9" applyFont="1" applyBorder="1" applyAlignment="1">
      <alignment horizontal="right" vertical="center"/>
    </xf>
    <xf numFmtId="38" fontId="14" fillId="0" borderId="52" xfId="9" applyFont="1" applyBorder="1" applyAlignment="1">
      <alignment horizontal="left" vertical="center"/>
    </xf>
    <xf numFmtId="38" fontId="14" fillId="0" borderId="92" xfId="9" applyFont="1" applyBorder="1" applyAlignment="1">
      <alignment horizontal="left" vertical="center"/>
    </xf>
    <xf numFmtId="38" fontId="14" fillId="0" borderId="93" xfId="9" applyFont="1" applyBorder="1" applyAlignment="1">
      <alignment horizontal="left" vertical="center"/>
    </xf>
    <xf numFmtId="38" fontId="14" fillId="0" borderId="29" xfId="9" applyFont="1" applyBorder="1" applyAlignment="1">
      <alignment horizontal="left" vertical="center"/>
    </xf>
    <xf numFmtId="38" fontId="14" fillId="0" borderId="44" xfId="9" applyFont="1" applyBorder="1" applyAlignment="1">
      <alignment horizontal="left" vertical="center"/>
    </xf>
    <xf numFmtId="38" fontId="14" fillId="0" borderId="45" xfId="9" applyFont="1" applyBorder="1" applyAlignment="1">
      <alignment horizontal="left" vertical="center"/>
    </xf>
    <xf numFmtId="38" fontId="14" fillId="0" borderId="29" xfId="9" applyFont="1" applyFill="1" applyBorder="1" applyAlignment="1" applyProtection="1">
      <alignment horizontal="right" vertical="center"/>
      <protection locked="0"/>
    </xf>
    <xf numFmtId="38" fontId="14" fillId="0" borderId="44" xfId="9" applyFont="1" applyFill="1" applyBorder="1" applyAlignment="1" applyProtection="1">
      <alignment horizontal="right" vertical="center"/>
      <protection locked="0"/>
    </xf>
    <xf numFmtId="38" fontId="14" fillId="0" borderId="7" xfId="9" applyFont="1" applyBorder="1" applyAlignment="1">
      <alignment horizontal="left" vertical="center" wrapText="1"/>
    </xf>
    <xf numFmtId="38" fontId="14" fillId="0" borderId="8" xfId="9" applyFont="1" applyBorder="1" applyAlignment="1">
      <alignment horizontal="left" vertical="center" wrapText="1"/>
    </xf>
    <xf numFmtId="38" fontId="14" fillId="0" borderId="49" xfId="9" applyFont="1" applyBorder="1" applyAlignment="1">
      <alignment horizontal="left" vertical="center" wrapText="1"/>
    </xf>
    <xf numFmtId="38" fontId="14" fillId="0" borderId="10" xfId="9" applyFont="1" applyBorder="1" applyAlignment="1">
      <alignment horizontal="left" vertical="center" wrapText="1"/>
    </xf>
    <xf numFmtId="38" fontId="14" fillId="0" borderId="1" xfId="9" applyFont="1" applyBorder="1" applyAlignment="1">
      <alignment horizontal="left" vertical="center" wrapText="1"/>
    </xf>
    <xf numFmtId="38" fontId="14" fillId="0" borderId="57" xfId="9" applyFont="1" applyBorder="1" applyAlignment="1">
      <alignment horizontal="left" vertical="center" wrapText="1"/>
    </xf>
    <xf numFmtId="38" fontId="14" fillId="0" borderId="60" xfId="9" applyFont="1" applyFill="1" applyBorder="1" applyAlignment="1" applyProtection="1">
      <alignment horizontal="right" vertical="center"/>
      <protection locked="0"/>
    </xf>
    <xf numFmtId="38" fontId="14" fillId="0" borderId="26" xfId="9" applyFont="1" applyFill="1" applyBorder="1" applyAlignment="1" applyProtection="1">
      <alignment horizontal="right" vertical="center"/>
      <protection locked="0"/>
    </xf>
    <xf numFmtId="38" fontId="14" fillId="0" borderId="26" xfId="9" applyFont="1" applyBorder="1" applyAlignment="1">
      <alignment vertical="center"/>
    </xf>
    <xf numFmtId="38" fontId="14" fillId="0" borderId="59" xfId="9" applyFont="1" applyBorder="1" applyAlignment="1">
      <alignment vertical="center"/>
    </xf>
    <xf numFmtId="38" fontId="14" fillId="0" borderId="1" xfId="9" applyFont="1" applyBorder="1" applyAlignment="1">
      <alignment vertical="center"/>
    </xf>
    <xf numFmtId="38" fontId="14" fillId="0" borderId="57" xfId="9" applyFont="1" applyBorder="1" applyAlignment="1">
      <alignment vertical="center"/>
    </xf>
    <xf numFmtId="38" fontId="14" fillId="0" borderId="123" xfId="9" applyFont="1" applyBorder="1" applyAlignment="1">
      <alignment horizontal="left" vertical="center"/>
    </xf>
    <xf numFmtId="38" fontId="14" fillId="0" borderId="123" xfId="9" applyFont="1" applyFill="1" applyBorder="1" applyAlignment="1" applyProtection="1">
      <alignment horizontal="right" vertical="center"/>
      <protection locked="0"/>
    </xf>
    <xf numFmtId="38" fontId="14" fillId="0" borderId="92" xfId="9" applyFont="1" applyFill="1" applyBorder="1" applyAlignment="1" applyProtection="1">
      <alignment horizontal="right" vertical="center"/>
      <protection locked="0"/>
    </xf>
    <xf numFmtId="38" fontId="15" fillId="0" borderId="0" xfId="3" applyFont="1" applyAlignment="1">
      <alignment horizontal="center" vertical="center"/>
    </xf>
    <xf numFmtId="38" fontId="14" fillId="0" borderId="1" xfId="3" applyFont="1" applyFill="1" applyBorder="1" applyAlignment="1" applyProtection="1">
      <alignment horizontal="center" vertical="center"/>
      <protection locked="0"/>
    </xf>
    <xf numFmtId="38" fontId="14" fillId="0" borderId="41" xfId="9" applyFont="1" applyBorder="1" applyAlignment="1">
      <alignment horizontal="left" vertical="center"/>
    </xf>
    <xf numFmtId="38" fontId="14" fillId="0" borderId="42" xfId="9" applyFont="1" applyBorder="1" applyAlignment="1">
      <alignment horizontal="left" vertical="center"/>
    </xf>
    <xf numFmtId="38" fontId="14" fillId="0" borderId="43" xfId="9" applyFont="1" applyBorder="1" applyAlignment="1">
      <alignment horizontal="left" vertical="center"/>
    </xf>
    <xf numFmtId="38" fontId="14" fillId="0" borderId="29" xfId="9" applyFont="1" applyBorder="1" applyAlignment="1" applyProtection="1">
      <alignment horizontal="center" vertical="center"/>
      <protection locked="0"/>
    </xf>
    <xf numFmtId="38" fontId="14" fillId="0" borderId="44" xfId="9" applyFont="1" applyBorder="1" applyAlignment="1" applyProtection="1">
      <alignment horizontal="center" vertical="center"/>
      <protection locked="0"/>
    </xf>
    <xf numFmtId="38" fontId="14" fillId="0" borderId="44" xfId="9" applyFont="1" applyFill="1" applyBorder="1" applyAlignment="1" applyProtection="1">
      <alignment horizontal="center" vertical="center"/>
      <protection locked="0"/>
    </xf>
    <xf numFmtId="38" fontId="14" fillId="0" borderId="0" xfId="3" applyFont="1" applyAlignment="1">
      <alignment horizontal="right" vertical="center"/>
    </xf>
    <xf numFmtId="38" fontId="14" fillId="0" borderId="0" xfId="3" applyFont="1" applyFill="1" applyAlignment="1" applyProtection="1">
      <alignment horizontal="left" vertical="center"/>
      <protection locked="0"/>
    </xf>
    <xf numFmtId="38" fontId="14" fillId="0" borderId="0" xfId="3" applyFont="1" applyFill="1" applyAlignment="1" applyProtection="1">
      <alignment horizontal="center" vertical="center"/>
      <protection locked="0"/>
    </xf>
    <xf numFmtId="0" fontId="19" fillId="0" borderId="0" xfId="2" applyFont="1" applyFill="1" applyAlignment="1">
      <alignment horizontal="center" vertical="center"/>
    </xf>
    <xf numFmtId="0" fontId="14" fillId="0" borderId="1" xfId="2" applyFont="1" applyFill="1" applyBorder="1" applyAlignment="1" applyProtection="1">
      <alignment horizontal="center" vertical="center"/>
      <protection locked="0"/>
    </xf>
    <xf numFmtId="0" fontId="14" fillId="0" borderId="69" xfId="2" applyFont="1" applyFill="1" applyBorder="1" applyAlignment="1">
      <alignment horizontal="center" vertical="center" shrinkToFit="1"/>
    </xf>
    <xf numFmtId="0" fontId="14" fillId="0" borderId="70" xfId="2" applyFont="1" applyFill="1" applyBorder="1" applyAlignment="1">
      <alignment horizontal="center" vertical="center" shrinkToFit="1"/>
    </xf>
    <xf numFmtId="0" fontId="14" fillId="0" borderId="72" xfId="2" applyFont="1" applyFill="1" applyBorder="1" applyAlignment="1">
      <alignment horizontal="center" vertical="center" wrapText="1"/>
    </xf>
    <xf numFmtId="0" fontId="14" fillId="0" borderId="73" xfId="2" applyFont="1" applyFill="1" applyBorder="1" applyAlignment="1">
      <alignment horizontal="center" vertical="center" wrapText="1"/>
    </xf>
    <xf numFmtId="0" fontId="14" fillId="0" borderId="77" xfId="2" applyFont="1" applyFill="1" applyBorder="1" applyAlignment="1">
      <alignment horizontal="center" vertical="center" wrapText="1"/>
    </xf>
    <xf numFmtId="0" fontId="14" fillId="0" borderId="61" xfId="2" applyFont="1" applyFill="1" applyBorder="1" applyAlignment="1">
      <alignment horizontal="center" vertical="center" wrapText="1"/>
    </xf>
    <xf numFmtId="0" fontId="14" fillId="0" borderId="63" xfId="2" applyFont="1" applyFill="1" applyBorder="1" applyAlignment="1">
      <alignment horizontal="center" vertical="center"/>
    </xf>
    <xf numFmtId="0" fontId="23" fillId="0" borderId="41" xfId="2" applyFont="1" applyFill="1" applyBorder="1" applyAlignment="1" applyProtection="1">
      <alignment horizontal="center" vertical="center" wrapText="1"/>
      <protection locked="0"/>
    </xf>
    <xf numFmtId="0" fontId="23" fillId="0" borderId="42" xfId="2" applyFont="1" applyFill="1" applyBorder="1" applyAlignment="1" applyProtection="1">
      <alignment horizontal="center" vertical="center" wrapText="1"/>
      <protection locked="0"/>
    </xf>
    <xf numFmtId="0" fontId="23" fillId="0" borderId="43" xfId="2" applyFont="1" applyFill="1" applyBorder="1" applyAlignment="1" applyProtection="1">
      <alignment horizontal="center" vertical="center" wrapText="1"/>
      <protection locked="0"/>
    </xf>
    <xf numFmtId="0" fontId="14" fillId="0" borderId="48" xfId="2" applyFont="1" applyFill="1" applyBorder="1" applyAlignment="1">
      <alignment horizontal="center" vertical="center" wrapText="1"/>
    </xf>
    <xf numFmtId="0" fontId="14" fillId="0" borderId="31" xfId="2" applyFont="1" applyFill="1" applyBorder="1" applyAlignment="1">
      <alignment horizontal="center" vertical="center" wrapText="1"/>
    </xf>
    <xf numFmtId="0" fontId="14" fillId="0" borderId="76" xfId="2" applyFont="1" applyFill="1" applyBorder="1" applyAlignment="1">
      <alignment horizontal="center" vertical="center" wrapText="1"/>
    </xf>
    <xf numFmtId="0" fontId="14" fillId="0" borderId="80" xfId="2" applyFont="1" applyFill="1" applyBorder="1" applyAlignment="1">
      <alignment horizontal="center" vertical="center" wrapText="1"/>
    </xf>
    <xf numFmtId="0" fontId="23" fillId="0" borderId="85" xfId="2" applyFont="1" applyFill="1" applyBorder="1" applyAlignment="1">
      <alignment horizontal="center" vertical="center" wrapText="1"/>
    </xf>
    <xf numFmtId="0" fontId="23" fillId="0" borderId="88" xfId="2" applyFont="1" applyFill="1" applyBorder="1" applyAlignment="1">
      <alignment horizontal="center" vertical="center" wrapText="1"/>
    </xf>
    <xf numFmtId="0" fontId="23" fillId="0" borderId="89" xfId="2" applyFont="1" applyFill="1" applyBorder="1" applyAlignment="1">
      <alignment horizontal="center" vertical="center" wrapText="1"/>
    </xf>
    <xf numFmtId="0" fontId="14" fillId="0" borderId="49" xfId="2" applyFont="1" applyFill="1" applyBorder="1" applyAlignment="1">
      <alignment horizontal="center" vertical="center" wrapText="1"/>
    </xf>
    <xf numFmtId="0" fontId="14" fillId="0" borderId="55" xfId="2" applyFont="1" applyFill="1" applyBorder="1" applyAlignment="1">
      <alignment horizontal="center" vertical="center" wrapText="1"/>
    </xf>
    <xf numFmtId="0" fontId="14" fillId="0" borderId="69" xfId="2" applyFont="1" applyFill="1" applyBorder="1" applyAlignment="1">
      <alignment horizontal="center" vertical="center"/>
    </xf>
    <xf numFmtId="0" fontId="14" fillId="0" borderId="70" xfId="2" applyFont="1" applyFill="1" applyBorder="1" applyAlignment="1">
      <alignment horizontal="center" vertical="center"/>
    </xf>
    <xf numFmtId="0" fontId="14" fillId="0" borderId="71" xfId="2" applyFont="1" applyFill="1" applyBorder="1" applyAlignment="1">
      <alignment horizontal="center" vertical="center"/>
    </xf>
    <xf numFmtId="0" fontId="14" fillId="0" borderId="74" xfId="2" applyFont="1" applyFill="1" applyBorder="1" applyAlignment="1">
      <alignment horizontal="center" vertical="center" wrapText="1"/>
    </xf>
    <xf numFmtId="0" fontId="14" fillId="0" borderId="78" xfId="2" applyFont="1" applyFill="1" applyBorder="1" applyAlignment="1">
      <alignment horizontal="center" vertical="center" wrapText="1"/>
    </xf>
    <xf numFmtId="0" fontId="14" fillId="0" borderId="76" xfId="2" applyFont="1" applyFill="1" applyBorder="1" applyAlignment="1">
      <alignment horizontal="center" vertical="center"/>
    </xf>
    <xf numFmtId="0" fontId="14" fillId="0" borderId="80" xfId="2" applyFont="1" applyFill="1" applyBorder="1" applyAlignment="1">
      <alignment horizontal="center" vertical="center"/>
    </xf>
    <xf numFmtId="0" fontId="14" fillId="0" borderId="75" xfId="2" applyFont="1" applyFill="1" applyBorder="1" applyAlignment="1">
      <alignment horizontal="center" vertical="center" wrapText="1"/>
    </xf>
    <xf numFmtId="0" fontId="14" fillId="0" borderId="79" xfId="2" applyFont="1" applyFill="1" applyBorder="1" applyAlignment="1">
      <alignment horizontal="center" vertical="center" wrapText="1"/>
    </xf>
    <xf numFmtId="0" fontId="14" fillId="0" borderId="106" xfId="2" applyFont="1" applyFill="1" applyBorder="1" applyAlignment="1">
      <alignment horizontal="left" vertical="center" wrapText="1"/>
    </xf>
    <xf numFmtId="0" fontId="14" fillId="0" borderId="8" xfId="2" applyFont="1" applyFill="1" applyBorder="1" applyAlignment="1">
      <alignment horizontal="left" vertical="center" wrapText="1"/>
    </xf>
    <xf numFmtId="0" fontId="14" fillId="0" borderId="105" xfId="2" applyFont="1" applyFill="1" applyBorder="1" applyAlignment="1">
      <alignment horizontal="left" vertical="center" wrapText="1"/>
    </xf>
    <xf numFmtId="0" fontId="14" fillId="0" borderId="107" xfId="4" applyFont="1" applyBorder="1" applyAlignment="1">
      <alignment horizontal="center" vertical="center"/>
    </xf>
    <xf numFmtId="0" fontId="17" fillId="0" borderId="0" xfId="4" applyFont="1" applyFill="1" applyBorder="1" applyAlignment="1">
      <alignment horizontal="left" vertical="center" wrapText="1"/>
    </xf>
    <xf numFmtId="0" fontId="15" fillId="0" borderId="0" xfId="4" applyFont="1" applyBorder="1" applyAlignment="1">
      <alignment horizontal="right" vertical="center"/>
    </xf>
    <xf numFmtId="0" fontId="25" fillId="0" borderId="0" xfId="4" applyFont="1" applyBorder="1" applyAlignment="1">
      <alignment horizontal="center" vertical="center"/>
    </xf>
    <xf numFmtId="0" fontId="14" fillId="0" borderId="2" xfId="4" applyFont="1" applyBorder="1" applyAlignment="1">
      <alignment horizontal="center" vertical="center"/>
    </xf>
    <xf numFmtId="0" fontId="14" fillId="0" borderId="6" xfId="4" applyFont="1" applyBorder="1" applyAlignment="1">
      <alignment horizontal="center" vertical="center"/>
    </xf>
    <xf numFmtId="0" fontId="14" fillId="0" borderId="2" xfId="4" applyFont="1" applyFill="1" applyBorder="1" applyAlignment="1">
      <alignment horizontal="center" vertical="center"/>
    </xf>
    <xf numFmtId="0" fontId="15" fillId="0" borderId="0" xfId="13" applyFont="1" applyAlignment="1">
      <alignment horizontal="center" vertical="justify" wrapText="1"/>
    </xf>
    <xf numFmtId="0" fontId="15" fillId="0" borderId="0" xfId="13" applyFont="1" applyAlignment="1">
      <alignment horizontal="center" vertical="justify"/>
    </xf>
    <xf numFmtId="0" fontId="16" fillId="0" borderId="1" xfId="13" applyFont="1" applyBorder="1" applyAlignment="1" applyProtection="1">
      <alignment horizontal="left" vertical="center"/>
      <protection locked="0"/>
    </xf>
    <xf numFmtId="0" fontId="14" fillId="0" borderId="6" xfId="13" applyFont="1" applyBorder="1" applyAlignment="1">
      <alignment horizontal="center" vertical="center"/>
    </xf>
    <xf numFmtId="0" fontId="14" fillId="0" borderId="14" xfId="13" applyFont="1" applyBorder="1" applyAlignment="1">
      <alignment horizontal="center" vertical="center"/>
    </xf>
    <xf numFmtId="0" fontId="16" fillId="0" borderId="6" xfId="13" applyFont="1" applyBorder="1" applyAlignment="1">
      <alignment horizontal="center" vertical="center"/>
    </xf>
    <xf numFmtId="0" fontId="16" fillId="0" borderId="14" xfId="13" applyFont="1" applyBorder="1" applyAlignment="1">
      <alignment horizontal="center" vertical="center"/>
    </xf>
    <xf numFmtId="0" fontId="16" fillId="0" borderId="7" xfId="13" applyFont="1" applyBorder="1" applyAlignment="1">
      <alignment horizontal="center" vertical="center"/>
    </xf>
    <xf numFmtId="0" fontId="16" fillId="0" borderId="9" xfId="13" applyFont="1" applyBorder="1" applyAlignment="1">
      <alignment horizontal="center" vertical="center"/>
    </xf>
    <xf numFmtId="0" fontId="16" fillId="0" borderId="10" xfId="13" applyFont="1" applyBorder="1" applyAlignment="1">
      <alignment horizontal="center" vertical="center"/>
    </xf>
    <xf numFmtId="0" fontId="16" fillId="0" borderId="11" xfId="13" applyFont="1" applyBorder="1" applyAlignment="1">
      <alignment horizontal="center" vertical="center"/>
    </xf>
    <xf numFmtId="0" fontId="16" fillId="0" borderId="6" xfId="13" applyFont="1" applyBorder="1" applyAlignment="1">
      <alignment horizontal="center" vertical="center" wrapText="1"/>
    </xf>
    <xf numFmtId="0" fontId="14" fillId="0" borderId="3" xfId="13" applyFont="1" applyBorder="1" applyAlignment="1" applyProtection="1">
      <alignment horizontal="left" vertical="center" wrapText="1"/>
      <protection locked="0"/>
    </xf>
    <xf numFmtId="0" fontId="14" fillId="0" borderId="5" xfId="13" applyFont="1" applyBorder="1" applyAlignment="1" applyProtection="1">
      <alignment horizontal="left" vertical="center" wrapText="1"/>
      <protection locked="0"/>
    </xf>
    <xf numFmtId="0" fontId="15" fillId="0" borderId="0" xfId="4" applyFont="1" applyAlignment="1" applyProtection="1">
      <alignment horizontal="center" vertical="center"/>
      <protection locked="0"/>
    </xf>
    <xf numFmtId="0" fontId="14" fillId="0" borderId="1" xfId="4" applyFont="1" applyBorder="1" applyAlignment="1" applyProtection="1">
      <alignment horizontal="center" vertical="center"/>
      <protection locked="0"/>
    </xf>
    <xf numFmtId="0" fontId="14" fillId="0" borderId="2" xfId="4" applyFont="1" applyBorder="1" applyAlignment="1" applyProtection="1">
      <alignment vertical="center"/>
      <protection locked="0"/>
    </xf>
    <xf numFmtId="0" fontId="14" fillId="0" borderId="0" xfId="4" applyFont="1" applyAlignment="1" applyProtection="1">
      <alignment vertical="center" wrapText="1"/>
      <protection locked="0"/>
    </xf>
    <xf numFmtId="38" fontId="25" fillId="0" borderId="1" xfId="1" applyFont="1" applyBorder="1" applyAlignment="1" applyProtection="1">
      <alignment vertical="center"/>
      <protection locked="0"/>
    </xf>
    <xf numFmtId="38" fontId="14" fillId="0" borderId="38" xfId="1" applyFont="1" applyFill="1" applyBorder="1" applyAlignment="1" applyProtection="1">
      <alignment vertical="center" shrinkToFit="1"/>
    </xf>
    <xf numFmtId="38" fontId="14" fillId="0" borderId="39" xfId="1" applyFont="1" applyFill="1" applyBorder="1" applyAlignment="1" applyProtection="1">
      <alignment vertical="center" shrinkToFit="1"/>
    </xf>
    <xf numFmtId="0" fontId="14" fillId="0" borderId="0" xfId="4" applyNumberFormat="1" applyFont="1" applyFill="1" applyBorder="1" applyAlignment="1" applyProtection="1">
      <alignment horizontal="center" vertical="center"/>
      <protection locked="0"/>
    </xf>
    <xf numFmtId="38" fontId="14" fillId="0" borderId="3" xfId="1" applyFont="1" applyFill="1" applyBorder="1" applyAlignment="1" applyProtection="1">
      <alignment vertical="center" shrinkToFit="1"/>
      <protection locked="0"/>
    </xf>
    <xf numFmtId="38" fontId="14" fillId="0" borderId="4" xfId="1" applyFont="1" applyFill="1" applyBorder="1" applyAlignment="1" applyProtection="1">
      <alignment vertical="center" shrinkToFit="1"/>
      <protection locked="0"/>
    </xf>
    <xf numFmtId="38" fontId="14" fillId="0" borderId="7" xfId="1" applyFont="1" applyFill="1" applyBorder="1" applyAlignment="1" applyProtection="1">
      <alignment vertical="center" shrinkToFit="1"/>
      <protection locked="0"/>
    </xf>
    <xf numFmtId="38" fontId="14" fillId="0" borderId="8" xfId="1" applyFont="1" applyFill="1" applyBorder="1" applyAlignment="1" applyProtection="1">
      <alignment vertical="center" shrinkToFit="1"/>
      <protection locked="0"/>
    </xf>
    <xf numFmtId="38" fontId="14" fillId="0" borderId="7" xfId="1" applyFont="1" applyFill="1" applyBorder="1" applyAlignment="1" applyProtection="1">
      <alignment vertical="center" shrinkToFit="1"/>
    </xf>
    <xf numFmtId="38" fontId="14" fillId="0" borderId="8" xfId="1" applyFont="1" applyFill="1" applyBorder="1" applyAlignment="1" applyProtection="1">
      <alignment vertical="center" shrinkToFit="1"/>
    </xf>
    <xf numFmtId="184" fontId="14" fillId="0" borderId="3" xfId="4" applyNumberFormat="1" applyFont="1" applyFill="1" applyBorder="1" applyAlignment="1" applyProtection="1">
      <alignment vertical="center" shrinkToFit="1"/>
    </xf>
    <xf numFmtId="184" fontId="14" fillId="0" borderId="4" xfId="4" applyNumberFormat="1" applyFont="1" applyFill="1" applyBorder="1" applyAlignment="1" applyProtection="1">
      <alignment vertical="center" shrinkToFit="1"/>
    </xf>
    <xf numFmtId="184" fontId="14" fillId="0" borderId="5" xfId="4" applyNumberFormat="1" applyFont="1" applyFill="1" applyBorder="1" applyAlignment="1" applyProtection="1">
      <alignment vertical="center" shrinkToFit="1"/>
    </xf>
    <xf numFmtId="184" fontId="14" fillId="0" borderId="3" xfId="4" applyNumberFormat="1" applyFont="1" applyFill="1" applyBorder="1" applyAlignment="1" applyProtection="1">
      <alignment vertical="center" wrapText="1"/>
    </xf>
    <xf numFmtId="184" fontId="14" fillId="0" borderId="4" xfId="4" applyNumberFormat="1" applyFont="1" applyFill="1" applyBorder="1" applyAlignment="1" applyProtection="1">
      <alignment vertical="center" wrapText="1"/>
    </xf>
    <xf numFmtId="184" fontId="14" fillId="0" borderId="5" xfId="4" applyNumberFormat="1" applyFont="1" applyFill="1" applyBorder="1" applyAlignment="1" applyProtection="1">
      <alignment vertical="center" wrapText="1"/>
    </xf>
    <xf numFmtId="184" fontId="14" fillId="0" borderId="107" xfId="4" applyNumberFormat="1" applyFont="1" applyFill="1" applyBorder="1" applyAlignment="1" applyProtection="1">
      <alignment horizontal="center" vertical="center" wrapText="1" shrinkToFit="1"/>
    </xf>
    <xf numFmtId="184" fontId="14" fillId="0" borderId="7" xfId="4" applyNumberFormat="1" applyFont="1" applyFill="1" applyBorder="1" applyAlignment="1" applyProtection="1">
      <alignment vertical="center" shrinkToFit="1"/>
      <protection locked="0"/>
    </xf>
    <xf numFmtId="184" fontId="14" fillId="0" borderId="8" xfId="4" applyNumberFormat="1" applyFont="1" applyFill="1" applyBorder="1" applyAlignment="1" applyProtection="1">
      <alignment vertical="center" shrinkToFit="1"/>
      <protection locked="0"/>
    </xf>
    <xf numFmtId="184" fontId="14" fillId="0" borderId="9" xfId="4" applyNumberFormat="1" applyFont="1" applyFill="1" applyBorder="1" applyAlignment="1" applyProtection="1">
      <alignment vertical="center" shrinkToFit="1"/>
      <protection locked="0"/>
    </xf>
    <xf numFmtId="184" fontId="17" fillId="0" borderId="2" xfId="4" applyNumberFormat="1" applyFont="1" applyFill="1" applyBorder="1" applyAlignment="1" applyProtection="1">
      <alignment horizontal="center" vertical="center" shrinkToFit="1"/>
    </xf>
    <xf numFmtId="184" fontId="17" fillId="0" borderId="2" xfId="4" applyNumberFormat="1" applyFont="1" applyFill="1" applyBorder="1" applyAlignment="1" applyProtection="1">
      <alignment horizontal="center" vertical="center" wrapText="1" shrinkToFit="1"/>
    </xf>
    <xf numFmtId="0" fontId="14" fillId="0" borderId="1" xfId="4" quotePrefix="1" applyNumberFormat="1" applyFont="1" applyFill="1" applyBorder="1" applyAlignment="1" applyProtection="1">
      <alignment horizontal="center" vertical="center"/>
      <protection locked="0"/>
    </xf>
    <xf numFmtId="184" fontId="14" fillId="0" borderId="0" xfId="4" applyNumberFormat="1" applyFont="1" applyFill="1" applyBorder="1" applyAlignment="1" applyProtection="1">
      <alignment horizontal="distributed" vertical="center"/>
    </xf>
    <xf numFmtId="184" fontId="26" fillId="0" borderId="0" xfId="4" applyNumberFormat="1" applyFont="1" applyFill="1" applyBorder="1" applyAlignment="1" applyProtection="1">
      <alignment horizontal="distributed" vertical="center" wrapText="1"/>
    </xf>
    <xf numFmtId="184" fontId="15" fillId="0" borderId="0" xfId="4" applyNumberFormat="1" applyFont="1" applyFill="1" applyBorder="1" applyAlignment="1" applyProtection="1">
      <alignment horizontal="center" vertical="center"/>
    </xf>
    <xf numFmtId="38" fontId="20" fillId="0" borderId="1" xfId="1" applyFont="1" applyFill="1" applyBorder="1" applyAlignment="1" applyProtection="1">
      <alignment vertical="center"/>
    </xf>
    <xf numFmtId="186" fontId="24" fillId="0" borderId="0" xfId="4" applyNumberFormat="1" applyFont="1" applyFill="1" applyBorder="1" applyAlignment="1" applyProtection="1">
      <alignment horizontal="center" vertical="center"/>
    </xf>
    <xf numFmtId="184" fontId="14" fillId="0" borderId="2" xfId="4" applyNumberFormat="1" applyFont="1" applyFill="1" applyBorder="1" applyAlignment="1" applyProtection="1">
      <alignment horizontal="center" vertical="center" shrinkToFit="1"/>
    </xf>
    <xf numFmtId="0" fontId="14" fillId="0" borderId="0" xfId="4" applyNumberFormat="1" applyFont="1" applyFill="1" applyBorder="1" applyAlignment="1" applyProtection="1">
      <alignment vertical="center" shrinkToFit="1"/>
      <protection locked="0"/>
    </xf>
    <xf numFmtId="184" fontId="14" fillId="0" borderId="0" xfId="4" applyNumberFormat="1" applyFont="1" applyFill="1" applyBorder="1" applyAlignment="1" applyProtection="1">
      <alignment vertical="center" wrapText="1"/>
      <protection locked="0"/>
    </xf>
    <xf numFmtId="184" fontId="14" fillId="0" borderId="0" xfId="4" applyNumberFormat="1" applyFont="1" applyFill="1" applyBorder="1" applyAlignment="1" applyProtection="1">
      <alignment horizontal="distributed" vertical="center" wrapText="1"/>
    </xf>
  </cellXfs>
  <cellStyles count="36">
    <cellStyle name="パーセント 2" xfId="25" xr:uid="{00000000-0005-0000-0000-000000000000}"/>
    <cellStyle name="桁区切り" xfId="1" builtinId="6"/>
    <cellStyle name="桁区切り 2" xfId="3" xr:uid="{00000000-0005-0000-0000-000002000000}"/>
    <cellStyle name="桁区切り 2 2" xfId="6" xr:uid="{00000000-0005-0000-0000-000003000000}"/>
    <cellStyle name="桁区切り 2 2 2" xfId="32" xr:uid="{00000000-0005-0000-0000-000004000000}"/>
    <cellStyle name="桁区切り 3" xfId="23" xr:uid="{00000000-0005-0000-0000-000005000000}"/>
    <cellStyle name="桁区切り 3 2" xfId="20" xr:uid="{00000000-0005-0000-0000-000006000000}"/>
    <cellStyle name="桁区切り 3 3" xfId="12" xr:uid="{00000000-0005-0000-0000-000007000000}"/>
    <cellStyle name="桁区切り 3 4" xfId="9" xr:uid="{00000000-0005-0000-0000-000008000000}"/>
    <cellStyle name="桁区切り 3 4 2" xfId="29" xr:uid="{00000000-0005-0000-0000-000009000000}"/>
    <cellStyle name="桁区切り 3 4 3" xfId="33" xr:uid="{00000000-0005-0000-0000-00000A000000}"/>
    <cellStyle name="桁区切り 3 4 4" xfId="18" xr:uid="{00000000-0005-0000-0000-00000B000000}"/>
    <cellStyle name="桁区切り 4" xfId="5" xr:uid="{00000000-0005-0000-0000-00000C000000}"/>
    <cellStyle name="桁区切り 4 2" xfId="21" xr:uid="{00000000-0005-0000-0000-00000D000000}"/>
    <cellStyle name="桁区切り 5" xfId="28" xr:uid="{00000000-0005-0000-0000-00000E000000}"/>
    <cellStyle name="標準" xfId="0" builtinId="0"/>
    <cellStyle name="標準 2" xfId="2" xr:uid="{00000000-0005-0000-0000-000010000000}"/>
    <cellStyle name="標準 2 2" xfId="13" xr:uid="{00000000-0005-0000-0000-000011000000}"/>
    <cellStyle name="標準 2 2 2" xfId="16" xr:uid="{00000000-0005-0000-0000-000012000000}"/>
    <cellStyle name="標準 2 2 3" xfId="31" xr:uid="{00000000-0005-0000-0000-000013000000}"/>
    <cellStyle name="標準 2 3" xfId="11" xr:uid="{00000000-0005-0000-0000-000014000000}"/>
    <cellStyle name="標準 2 3 2" xfId="19" xr:uid="{00000000-0005-0000-0000-000015000000}"/>
    <cellStyle name="標準 2 4" xfId="22" xr:uid="{00000000-0005-0000-0000-000016000000}"/>
    <cellStyle name="標準 3" xfId="4" xr:uid="{00000000-0005-0000-0000-000017000000}"/>
    <cellStyle name="標準 3 2" xfId="10" xr:uid="{00000000-0005-0000-0000-000018000000}"/>
    <cellStyle name="標準 3 2 2" xfId="34" xr:uid="{00000000-0005-0000-0000-000019000000}"/>
    <cellStyle name="標準 3 2 3" xfId="26" xr:uid="{00000000-0005-0000-0000-00001A000000}"/>
    <cellStyle name="標準 3 3" xfId="27" xr:uid="{00000000-0005-0000-0000-00001B000000}"/>
    <cellStyle name="標準 3 4" xfId="24" xr:uid="{00000000-0005-0000-0000-00001C000000}"/>
    <cellStyle name="標準 4" xfId="14" xr:uid="{00000000-0005-0000-0000-00001D000000}"/>
    <cellStyle name="標準 5" xfId="15" xr:uid="{00000000-0005-0000-0000-00001E000000}"/>
    <cellStyle name="標準 5 2" xfId="30" xr:uid="{00000000-0005-0000-0000-00001F000000}"/>
    <cellStyle name="標準 6" xfId="17" xr:uid="{00000000-0005-0000-0000-000020000000}"/>
    <cellStyle name="標準 6 2" xfId="35" xr:uid="{00000000-0005-0000-0000-000021000000}"/>
    <cellStyle name="標準_01 特別な配慮を要する児童の申立書 2" xfId="7" xr:uid="{00000000-0005-0000-0000-000022000000}"/>
    <cellStyle name="標準_児童意見書（３号様式・３歳以上児用）改定 2" xfId="8" xr:uid="{00000000-0005-0000-0000-000023000000}"/>
  </cellStyles>
  <dxfs count="392">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numFmt numFmtId="0" formatCode="General"/>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s>
  <tableStyles count="0" defaultTableStyle="TableStyleMedium2" defaultPivotStyle="PivotStyleLight16"/>
  <colors>
    <mruColors>
      <color rgb="FFCCFFCC"/>
      <color rgb="FF99FF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01101335\AppData\Local\Microsoft\Windows\INetCache\Content.Outlook\NV2PHQ8U\&#65288;&#26696;&#65289;&#27178;&#27996;&#24066;&#25918;&#35506;&#24460;&#12461;&#12483;&#12474;&#12463;&#12521;&#12502;&#20107;&#26989;&#36027;&#35036;&#21161;&#37329;&#20132;&#20184;&#35201;&#32177;&#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100_&#25918;&#35506;&#24460;&#12461;&#12483;&#12474;&#12463;&#12521;&#12502;&#20107;&#26989;\020_&#35201;&#32177;\&#36942;&#21435;\3103&#35036;&#21161;&#37329;&#35201;&#32177;&#25913;&#27491;\&#32032;&#26448;\H31&#35352;&#36617;&#20363;\&#12304;&#35352;&#36617;&#20363;&#12305;&#12304;&#27096;&#24335;&#12305;&#35036;&#21161;&#35201;&#32177;&#27096;&#24335;&#19968;&#24335;%20(&#22238;&#24489;&#28168;&#1241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03&#25918;&#35506;&#24460;&#20816;&#31461;&#32946;&#25104;&#35506;\public\100_&#25918;&#35506;&#24460;&#12461;&#12483;&#12474;&#12463;&#12521;&#12502;&#20107;&#26989;\020_&#35201;&#32177;\&#32076;&#36942;&#65288;&#12487;&#12540;&#12479;&#65289;\R303&#35036;&#21161;&#37329;&#35201;&#32177;&#25913;&#27491;\03%20&#26045;&#34892;\&#12487;&#12540;&#12479;\&#35036;&#21161;&#37329;&#20132;&#20184;&#35201;&#32177;&#27096;&#24335;&#19968;&#2433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H-14-00000101\public\05&#9733;&#24179;&#25104;30&#24180;&#24230;\04&#25918;&#35506;&#24460;&#20816;&#31461;&#12463;&#12521;&#12502;\19%20&#12463;&#12521;&#12502;&#36000;&#25285;&#36605;&#28187;&#12395;&#20418;&#12427;&#26908;&#35342;\&#38556;&#23475;&#20816;&#21463;&#20837;&#65288;&#24375;&#21270;&#65289;&#25512;&#36914;&#21152;&#31639;&#12398;&#35211;&#30452;&#12375;\19012x_&#21306;&#12395;&#25237;&#12370;&#12427;\&#21029;&#32025;&#12288;&#38556;&#23475;&#20816;&#12497;&#12527;&#12509;&#28155;&#20184;&#36039;&#260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01 支援や配慮申立"/>
      <sheetName val="01-2児童状況書"/>
      <sheetName val="02-1交付申請(運営費)"/>
      <sheetName val="02-2交付申請(開設費)"/>
      <sheetName val="02-3交付申請(準備費)"/>
      <sheetName val="03運営概況"/>
      <sheetName val="04活動計画書"/>
      <sheetName val="05収支予算書"/>
      <sheetName val="06資金計画表"/>
      <sheetName val="７-1交付決定"/>
      <sheetName val="７-2交付決定"/>
      <sheetName val="７-3交付決定"/>
      <sheetName val="08執行状況報告書"/>
      <sheetName val="09障害児等名簿"/>
      <sheetName val="旧障害児名簿"/>
      <sheetName val="10キャリアアップ対象者一覧"/>
      <sheetName val="11キャリアアップ要件確認表"/>
      <sheetName val="12賃金改善実施計画書"/>
      <sheetName val="13賃金改善見込額等内訳書"/>
      <sheetName val="旧賃金改善実施計画書"/>
      <sheetName val="旧賃金改善見込額等内訳書"/>
      <sheetName val="14保護者減免名簿"/>
      <sheetName val="15人材育成加算補助実施報告書"/>
      <sheetName val="16産前・産後休暇確認書"/>
      <sheetName val="17変更交付申請"/>
      <sheetName val="18変更決定"/>
      <sheetName val="19-1-1実績報告書"/>
      <sheetName val="19-1-2実績報告書(収入)"/>
      <sheetName val="19-1-3実績報告書 (支出)"/>
      <sheetName val="19-2実績報告書(開設費)"/>
      <sheetName val="19-3実績報告書(準備費)"/>
      <sheetName val="20基本事業費報告書"/>
      <sheetName val="21障害児報告書"/>
      <sheetName val="22医療的ケア児受入加算補助対象経費等報告書"/>
      <sheetName val="23育成支援対象経費等報告書"/>
      <sheetName val="24キャリア対象経費積算書"/>
      <sheetName val="25賃金改善実施報告書"/>
      <sheetName val="26賃金改善額内訳書"/>
      <sheetName val="旧賃金改善実施報告書 "/>
      <sheetName val="旧賃金改善額内訳書"/>
      <sheetName val="27コロナ防止対象経費等報告書"/>
      <sheetName val="28-1交付額確定通知"/>
      <sheetName val="28-2交付額確定通知 "/>
      <sheetName val="28-3交付額確定通知"/>
      <sheetName val="29-1 取消（様式）"/>
      <sheetName val="29-2取消（様式）"/>
      <sheetName val="29-3取消（様式） "/>
      <sheetName val="30仕入控除税額報告書"/>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8">
          <cell r="O8" t="str">
            <v>わくわく</v>
          </cell>
          <cell r="P8" t="str">
            <v>すくすく(ゆうやけ)</v>
          </cell>
          <cell r="Q8" t="str">
            <v>すくすく(ほしぞら)</v>
          </cell>
        </row>
        <row r="9">
          <cell r="O9" t="str">
            <v>わくわく</v>
          </cell>
          <cell r="P9" t="str">
            <v>ゆうやけ</v>
          </cell>
          <cell r="Q9" t="str">
            <v>ほしぞら</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9状況報告書（様式） (赤字)"/>
      <sheetName val="記載例表紙"/>
      <sheetName val="00申請書・届出書類一覧"/>
      <sheetName val="01 支援や配慮申立"/>
      <sheetName val="01-2児童状況書"/>
      <sheetName val="2-1交付申請（記載例）"/>
      <sheetName val="2-2交付申請 (記載例)"/>
      <sheetName val="2-3交付申請 (記載例)"/>
      <sheetName val="03運営概況（記載例）"/>
      <sheetName val="04活動計画 (記載例)"/>
      <sheetName val="05収支予算 (記載例)"/>
      <sheetName val="06資金計画（記載例）"/>
      <sheetName val="08状況報告書（７月）（様式）"/>
      <sheetName val="08状況報告書（１月）（様式）"/>
      <sheetName val="９障害児（記載例７月）"/>
      <sheetName val="９障害児（記載例１月）"/>
      <sheetName val="（参考）月別開所状況及び職員配置確認表"/>
      <sheetName val="（参考）研修受講状況報告書"/>
      <sheetName val="10保護者減免 (記載例７月)"/>
      <sheetName val="10保護者減免 (記載例１月)"/>
      <sheetName val="11キャリアアップ対象者一覧 (記載例７月)"/>
      <sheetName val="11キャリアアップ対象者一覧（記載例１月）"/>
      <sheetName val="11キャリアアップ対象者一覧（要件確認表）"/>
      <sheetName val="【参考】様式実務証明書 (記載例)"/>
      <sheetName val="12変更交付申請（様式）"/>
      <sheetName val="14-1実績報告書(頭紙)（様式）"/>
      <sheetName val="14-1実績報告書(収入)（様式）"/>
      <sheetName val="14-1実績報告書 (支出)（様式）"/>
      <sheetName val="14-2実績報告書（様式）"/>
      <sheetName val="14-3実績報告書（様式）"/>
      <sheetName val="15障害児報告書（様式）"/>
      <sheetName val="16キャリア対象経費積算書（様式）"/>
      <sheetName val="届出04職員名簿（記載例）"/>
      <sheetName val="届出05事業者の役員名簿（記載例）"/>
      <sheetName val="届出08　事故報告書"/>
      <sheetName val="実務証明書（９号）"/>
      <sheetName val="実務証明書（10号）"/>
      <sheetName val="実務証明書 (記載例)"/>
      <sheetName val="（参考）指定者口座振替払様式"/>
      <sheetName val="（参考）請求書"/>
      <sheetName val="（参考）定期支出申込書様式"/>
      <sheetName val="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8">
          <cell r="V8" t="str">
            <v>利用区分１</v>
          </cell>
          <cell r="W8" t="str">
            <v>利用区分２</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9状況報告書（様式） (赤字)"/>
      <sheetName val="01 支援や配慮申立"/>
      <sheetName val="01-2児童状況書"/>
      <sheetName val="2-1交付申請（様式）"/>
      <sheetName val="2-2交付申請（様式）"/>
      <sheetName val="2-3交付申請（様式）"/>
      <sheetName val="03運営概況（様式）"/>
      <sheetName val="04活動計画（様式）"/>
      <sheetName val="05収支予算（様式）"/>
      <sheetName val="06資金計画 (様式)"/>
      <sheetName val="7-1交付決定"/>
      <sheetName val="7-2交付決定"/>
      <sheetName val="7-3交付決定"/>
      <sheetName val="08状況報告書（様式）"/>
      <sheetName val="９障害児（様式）"/>
      <sheetName val="10保護者減免（様式）"/>
      <sheetName val="11キャリアアップ対象者一覧"/>
      <sheetName val="11の２キャリアアップ要件確認表"/>
      <sheetName val="12 認定資格研修対象者名簿"/>
      <sheetName val="13変更交付申請（様式）"/>
      <sheetName val="14変更決定"/>
      <sheetName val="15-1実績報告書(頭紙)（様式）"/>
      <sheetName val="15-1実績報告書(収入)（様式）"/>
      <sheetName val="15-1実績報告書 (支出)（様式）"/>
      <sheetName val="15-2実績報告書（様式）"/>
      <sheetName val="15-3実績報告書（様式）"/>
      <sheetName val="16障害児報告書（様式）"/>
      <sheetName val="17キャリア対象経費積算書（様式）"/>
      <sheetName val="18-1交付額確定通知"/>
      <sheetName val="18-2交付額確定通知 "/>
      <sheetName val="18-3交付額確定通知"/>
      <sheetName val="19-1 取消（様式）"/>
      <sheetName val="19-2取消（様式）"/>
      <sheetName val="19-3取消（様式） "/>
      <sheetName val="20仕入控除税額報告書（様式）"/>
      <sheetName val="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7">
          <cell r="P7" t="str">
            <v>利用区分１</v>
          </cell>
          <cell r="Q7" t="str">
            <v>利用区分２</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月報"/>
      <sheetName val="（別紙２）研修受講状況報告書"/>
      <sheetName val="（別紙３）障害児名簿"/>
      <sheetName val="（別紙４）実績報告名簿"/>
    </sheetNames>
    <sheetDataSet>
      <sheetData sheetId="0"/>
      <sheetData sheetId="1"/>
      <sheetData sheetId="2">
        <row r="7">
          <cell r="W7" t="str">
            <v>利用区分１</v>
          </cell>
          <cell r="X7" t="str">
            <v>利用区分２</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J211"/>
  <sheetViews>
    <sheetView showGridLines="0" tabSelected="1" view="pageBreakPreview" topLeftCell="A67" zoomScale="85" zoomScaleNormal="85" zoomScaleSheetLayoutView="85" workbookViewId="0">
      <selection activeCell="AD79" sqref="AD79"/>
    </sheetView>
  </sheetViews>
  <sheetFormatPr defaultColWidth="2.375" defaultRowHeight="13.5" x14ac:dyDescent="0.4"/>
  <cols>
    <col min="1" max="33" width="2.375" style="204"/>
    <col min="34" max="34" width="2.375" style="202"/>
    <col min="35" max="55" width="2.375" style="204"/>
    <col min="56" max="59" width="12.5" style="419" customWidth="1"/>
    <col min="60" max="16384" width="2.375" style="204"/>
  </cols>
  <sheetData>
    <row r="1" spans="1:61" ht="18.75" customHeight="1" x14ac:dyDescent="0.4">
      <c r="A1" s="343"/>
      <c r="B1" s="343"/>
      <c r="C1" s="343"/>
      <c r="D1" s="343"/>
      <c r="E1" s="344"/>
      <c r="F1" s="344"/>
      <c r="G1" s="344"/>
      <c r="H1" s="344"/>
      <c r="I1" s="344"/>
      <c r="J1" s="344"/>
      <c r="K1" s="344"/>
      <c r="L1" s="344"/>
      <c r="M1" s="344"/>
      <c r="N1" s="344"/>
      <c r="O1" s="344"/>
      <c r="P1" s="344"/>
      <c r="Q1" s="344"/>
      <c r="R1" s="344"/>
      <c r="S1" s="344"/>
      <c r="T1" s="344"/>
      <c r="U1" s="344"/>
      <c r="V1" s="344"/>
      <c r="W1" s="344"/>
      <c r="X1" s="344"/>
      <c r="Y1" s="344"/>
      <c r="Z1" s="344"/>
      <c r="AA1" s="344"/>
      <c r="AB1" s="344"/>
      <c r="AC1" s="344"/>
      <c r="AD1" s="344"/>
      <c r="AE1" s="344"/>
      <c r="AF1" s="344"/>
      <c r="AG1" s="344"/>
      <c r="AH1" s="344"/>
      <c r="AI1" s="344"/>
      <c r="AJ1" s="344"/>
      <c r="AK1" s="344"/>
      <c r="AL1" s="344"/>
      <c r="AM1" s="344"/>
      <c r="AN1" s="344"/>
      <c r="AO1" s="344"/>
      <c r="AP1" s="344"/>
      <c r="AQ1" s="344"/>
      <c r="AR1" s="344"/>
      <c r="AS1" s="344"/>
      <c r="AT1" s="344"/>
      <c r="AU1" s="344"/>
      <c r="AV1" s="344"/>
      <c r="AW1" s="343"/>
      <c r="AX1" s="343"/>
      <c r="AY1" s="345"/>
      <c r="AZ1" s="344"/>
      <c r="BA1" s="344"/>
      <c r="BB1" s="222" t="s">
        <v>319</v>
      </c>
    </row>
    <row r="2" spans="1:61" ht="7.5" customHeight="1" x14ac:dyDescent="0.4">
      <c r="A2" s="343"/>
      <c r="B2" s="343"/>
      <c r="C2" s="343"/>
      <c r="D2" s="343"/>
      <c r="E2" s="344"/>
      <c r="F2" s="344"/>
      <c r="G2" s="344"/>
      <c r="H2" s="344"/>
      <c r="I2" s="344"/>
      <c r="J2" s="344"/>
      <c r="K2" s="344"/>
      <c r="L2" s="344"/>
      <c r="M2" s="344"/>
      <c r="N2" s="344"/>
      <c r="O2" s="344"/>
      <c r="P2" s="344"/>
      <c r="Q2" s="344"/>
      <c r="R2" s="344"/>
      <c r="S2" s="344"/>
      <c r="T2" s="344"/>
      <c r="U2" s="344"/>
      <c r="V2" s="344"/>
      <c r="W2" s="344"/>
      <c r="X2" s="344"/>
      <c r="Y2" s="344"/>
      <c r="Z2" s="344"/>
      <c r="AA2" s="344"/>
      <c r="AB2" s="344"/>
      <c r="AC2" s="344"/>
      <c r="AD2" s="344"/>
      <c r="AE2" s="344"/>
      <c r="AF2" s="344"/>
      <c r="AG2" s="344"/>
      <c r="AH2" s="344"/>
      <c r="AI2" s="344"/>
      <c r="AJ2" s="344"/>
      <c r="AK2" s="344"/>
      <c r="AL2" s="344"/>
      <c r="AM2" s="344"/>
      <c r="AN2" s="344"/>
      <c r="AO2" s="344"/>
      <c r="AP2" s="344"/>
      <c r="AQ2" s="344"/>
      <c r="AR2" s="344"/>
      <c r="AS2" s="344"/>
      <c r="AT2" s="344"/>
      <c r="AU2" s="344"/>
      <c r="AV2" s="344"/>
      <c r="AW2" s="344"/>
      <c r="AX2" s="344"/>
      <c r="AY2" s="344"/>
      <c r="AZ2" s="344"/>
      <c r="BA2" s="344"/>
      <c r="BB2" s="343"/>
    </row>
    <row r="3" spans="1:61" ht="18.75" customHeight="1" x14ac:dyDescent="0.4">
      <c r="A3" s="343"/>
      <c r="B3" s="343"/>
      <c r="C3" s="343"/>
      <c r="D3" s="343"/>
      <c r="E3" s="344"/>
      <c r="F3" s="344"/>
      <c r="G3" s="344"/>
      <c r="H3" s="344"/>
      <c r="I3" s="344"/>
      <c r="J3" s="344"/>
      <c r="K3" s="344"/>
      <c r="L3" s="344"/>
      <c r="M3" s="344"/>
      <c r="N3" s="344"/>
      <c r="O3" s="344"/>
      <c r="P3" s="344"/>
      <c r="Q3" s="344"/>
      <c r="R3" s="344"/>
      <c r="S3" s="344"/>
      <c r="T3" s="344"/>
      <c r="U3" s="344"/>
      <c r="V3" s="344"/>
      <c r="W3" s="344"/>
      <c r="X3" s="344"/>
      <c r="Y3" s="344"/>
      <c r="Z3" s="344"/>
      <c r="AA3" s="344"/>
      <c r="AB3" s="344"/>
      <c r="AC3" s="344"/>
      <c r="AD3" s="344"/>
      <c r="AE3" s="222"/>
      <c r="AF3" s="222"/>
      <c r="AG3" s="222"/>
      <c r="AH3" s="222"/>
      <c r="AI3" s="222"/>
      <c r="AJ3" s="344"/>
      <c r="AK3" s="344"/>
      <c r="AL3" s="346"/>
      <c r="AM3" s="344"/>
      <c r="AN3" s="344"/>
      <c r="AO3" s="494"/>
      <c r="AP3" s="494"/>
      <c r="AQ3" s="494"/>
      <c r="AR3" s="494"/>
      <c r="AS3" s="495" t="s">
        <v>70</v>
      </c>
      <c r="AT3" s="495"/>
      <c r="AU3" s="496"/>
      <c r="AV3" s="496"/>
      <c r="AW3" s="495" t="s">
        <v>71</v>
      </c>
      <c r="AX3" s="495"/>
      <c r="AY3" s="497"/>
      <c r="AZ3" s="497"/>
      <c r="BA3" s="339" t="s">
        <v>72</v>
      </c>
      <c r="BB3" s="345"/>
    </row>
    <row r="4" spans="1:61" ht="16.5" customHeight="1" x14ac:dyDescent="0.4">
      <c r="A4" s="343"/>
      <c r="B4" s="343"/>
      <c r="C4" s="344" t="s">
        <v>73</v>
      </c>
      <c r="D4" s="345"/>
      <c r="E4" s="344"/>
      <c r="F4" s="345"/>
      <c r="G4" s="347"/>
      <c r="H4" s="347"/>
      <c r="I4" s="347"/>
      <c r="J4" s="347"/>
      <c r="K4" s="347"/>
      <c r="L4" s="347"/>
      <c r="M4" s="347"/>
      <c r="N4" s="347"/>
      <c r="O4" s="344"/>
      <c r="P4" s="344"/>
      <c r="Q4" s="344"/>
      <c r="R4" s="344"/>
      <c r="S4" s="344"/>
      <c r="T4" s="344"/>
      <c r="U4" s="344"/>
      <c r="V4" s="344"/>
      <c r="W4" s="344"/>
      <c r="X4" s="344"/>
      <c r="Y4" s="344"/>
      <c r="Z4" s="344"/>
      <c r="AA4" s="344"/>
      <c r="AB4" s="344"/>
      <c r="AC4" s="344"/>
      <c r="AD4" s="344"/>
      <c r="AE4" s="344"/>
      <c r="AF4" s="344"/>
      <c r="AG4" s="344"/>
      <c r="AH4" s="344"/>
      <c r="AI4" s="344"/>
      <c r="AJ4" s="344"/>
      <c r="AK4" s="344"/>
      <c r="AL4" s="344"/>
      <c r="AM4" s="344"/>
      <c r="AN4" s="344"/>
      <c r="AO4" s="344"/>
      <c r="AP4" s="344"/>
      <c r="AQ4" s="344"/>
      <c r="AR4" s="344"/>
      <c r="AS4" s="344"/>
      <c r="AT4" s="344"/>
      <c r="AU4" s="344"/>
      <c r="AV4" s="344"/>
      <c r="AW4" s="344"/>
      <c r="AX4" s="344"/>
      <c r="AY4" s="344"/>
      <c r="AZ4" s="344"/>
      <c r="BA4" s="344"/>
      <c r="BB4" s="344"/>
      <c r="BC4" s="203"/>
      <c r="BD4" s="2"/>
      <c r="BE4" s="2"/>
      <c r="BH4" s="203"/>
      <c r="BI4" s="203"/>
    </row>
    <row r="5" spans="1:61" ht="18.75" customHeight="1" x14ac:dyDescent="0.4">
      <c r="A5" s="343"/>
      <c r="B5" s="343"/>
      <c r="C5" s="343"/>
      <c r="D5" s="346"/>
      <c r="E5" s="344"/>
      <c r="F5" s="222" t="s">
        <v>74</v>
      </c>
      <c r="G5" s="496"/>
      <c r="H5" s="496"/>
      <c r="I5" s="496"/>
      <c r="J5" s="496"/>
      <c r="K5" s="496"/>
      <c r="L5" s="496"/>
      <c r="M5" s="214" t="s">
        <v>75</v>
      </c>
      <c r="N5" s="345"/>
      <c r="O5" s="344"/>
      <c r="P5" s="214"/>
      <c r="Q5" s="344"/>
      <c r="R5" s="344"/>
      <c r="S5" s="344"/>
      <c r="T5" s="344"/>
      <c r="U5" s="344"/>
      <c r="V5" s="344"/>
      <c r="W5" s="344"/>
      <c r="X5" s="344"/>
      <c r="Y5" s="344"/>
      <c r="Z5" s="344"/>
      <c r="AA5" s="344"/>
      <c r="AB5" s="344"/>
      <c r="AC5" s="344"/>
      <c r="AD5" s="344"/>
      <c r="AE5" s="344"/>
      <c r="AF5" s="344"/>
      <c r="AG5" s="344"/>
      <c r="AH5" s="344"/>
      <c r="AI5" s="344"/>
      <c r="AJ5" s="344"/>
      <c r="AK5" s="344"/>
      <c r="AL5" s="344"/>
      <c r="AM5" s="344"/>
      <c r="AN5" s="344"/>
      <c r="AO5" s="344"/>
      <c r="AP5" s="344"/>
      <c r="AQ5" s="344"/>
      <c r="AR5" s="344"/>
      <c r="AS5" s="344"/>
      <c r="AT5" s="344"/>
      <c r="AU5" s="344"/>
      <c r="AV5" s="344"/>
      <c r="AW5" s="344"/>
      <c r="AX5" s="344"/>
      <c r="AY5" s="344"/>
      <c r="AZ5" s="343"/>
      <c r="BA5" s="345"/>
      <c r="BB5" s="345"/>
    </row>
    <row r="6" spans="1:61" ht="16.5" customHeight="1" x14ac:dyDescent="0.4">
      <c r="A6" s="343"/>
      <c r="B6" s="343"/>
      <c r="C6" s="343"/>
      <c r="D6" s="343"/>
      <c r="E6" s="344"/>
      <c r="F6" s="344"/>
      <c r="G6" s="344"/>
      <c r="H6" s="344"/>
      <c r="I6" s="344"/>
      <c r="J6" s="344"/>
      <c r="K6" s="222"/>
      <c r="L6" s="222"/>
      <c r="M6" s="222"/>
      <c r="N6" s="222"/>
      <c r="O6" s="339"/>
      <c r="P6" s="339"/>
      <c r="Q6" s="339"/>
      <c r="R6" s="214"/>
      <c r="S6" s="214"/>
      <c r="T6" s="214"/>
      <c r="U6" s="214"/>
      <c r="V6" s="214"/>
      <c r="W6" s="214"/>
      <c r="X6" s="214"/>
      <c r="Y6" s="214"/>
      <c r="Z6" s="214" t="s">
        <v>76</v>
      </c>
      <c r="AA6" s="344"/>
      <c r="AB6" s="344"/>
      <c r="AC6" s="348"/>
      <c r="AD6" s="345"/>
      <c r="AE6" s="349"/>
      <c r="AF6" s="349"/>
      <c r="AG6" s="349"/>
      <c r="AH6" s="349"/>
      <c r="AI6" s="349"/>
      <c r="AJ6" s="349"/>
      <c r="AK6" s="349"/>
      <c r="AL6" s="344"/>
      <c r="AM6" s="344"/>
      <c r="AN6" s="344"/>
      <c r="AO6" s="344"/>
      <c r="AP6" s="344"/>
      <c r="AQ6" s="344"/>
      <c r="AR6" s="344"/>
      <c r="AS6" s="344"/>
      <c r="AT6" s="344"/>
      <c r="AU6" s="344"/>
      <c r="AV6" s="344"/>
      <c r="AW6" s="344"/>
      <c r="AX6" s="344"/>
      <c r="AY6" s="344"/>
      <c r="AZ6" s="344"/>
      <c r="BA6" s="344"/>
      <c r="BB6" s="344"/>
      <c r="BC6" s="203"/>
      <c r="BD6" s="2"/>
      <c r="BE6" s="2"/>
      <c r="BH6" s="203"/>
      <c r="BI6" s="203"/>
    </row>
    <row r="7" spans="1:61" ht="19.5" customHeight="1" x14ac:dyDescent="0.4">
      <c r="A7" s="343"/>
      <c r="B7" s="343"/>
      <c r="C7" s="343"/>
      <c r="D7" s="343"/>
      <c r="E7" s="344"/>
      <c r="F7" s="344"/>
      <c r="G7" s="344"/>
      <c r="H7" s="344"/>
      <c r="I7" s="344"/>
      <c r="J7" s="344"/>
      <c r="K7" s="344"/>
      <c r="L7" s="344"/>
      <c r="M7" s="344"/>
      <c r="N7" s="344"/>
      <c r="O7" s="344"/>
      <c r="P7" s="344"/>
      <c r="Q7" s="344"/>
      <c r="R7" s="344"/>
      <c r="S7" s="344"/>
      <c r="T7" s="344"/>
      <c r="U7" s="344"/>
      <c r="V7" s="344"/>
      <c r="W7" s="344"/>
      <c r="X7" s="344"/>
      <c r="Y7" s="344"/>
      <c r="Z7" s="344"/>
      <c r="AA7" s="502" t="s">
        <v>100</v>
      </c>
      <c r="AB7" s="502"/>
      <c r="AC7" s="502"/>
      <c r="AD7" s="502"/>
      <c r="AE7" s="502"/>
      <c r="AF7" s="502"/>
      <c r="AG7" s="502"/>
      <c r="AH7" s="503"/>
      <c r="AI7" s="503"/>
      <c r="AJ7" s="503"/>
      <c r="AK7" s="503"/>
      <c r="AL7" s="503"/>
      <c r="AM7" s="503"/>
      <c r="AN7" s="503"/>
      <c r="AO7" s="503"/>
      <c r="AP7" s="503"/>
      <c r="AQ7" s="503"/>
      <c r="AR7" s="503"/>
      <c r="AS7" s="503"/>
      <c r="AT7" s="503"/>
      <c r="AU7" s="503"/>
      <c r="AV7" s="503"/>
      <c r="AW7" s="503"/>
      <c r="AX7" s="503"/>
      <c r="AY7" s="503"/>
      <c r="AZ7" s="503"/>
      <c r="BA7" s="503"/>
      <c r="BB7" s="343"/>
    </row>
    <row r="8" spans="1:61" ht="19.5" customHeight="1" x14ac:dyDescent="0.4">
      <c r="A8" s="343"/>
      <c r="B8" s="343"/>
      <c r="C8" s="343"/>
      <c r="D8" s="343"/>
      <c r="E8" s="344"/>
      <c r="F8" s="344"/>
      <c r="G8" s="344"/>
      <c r="H8" s="344"/>
      <c r="I8" s="344"/>
      <c r="J8" s="344"/>
      <c r="K8" s="344"/>
      <c r="L8" s="344"/>
      <c r="M8" s="344"/>
      <c r="N8" s="344"/>
      <c r="O8" s="344"/>
      <c r="P8" s="344"/>
      <c r="Q8" s="344"/>
      <c r="R8" s="344"/>
      <c r="S8" s="344"/>
      <c r="T8" s="344"/>
      <c r="U8" s="344"/>
      <c r="V8" s="344"/>
      <c r="W8" s="344"/>
      <c r="X8" s="344"/>
      <c r="Y8" s="344"/>
      <c r="Z8" s="344"/>
      <c r="AA8" s="502" t="s">
        <v>101</v>
      </c>
      <c r="AB8" s="502"/>
      <c r="AC8" s="502"/>
      <c r="AD8" s="502"/>
      <c r="AE8" s="502"/>
      <c r="AF8" s="502"/>
      <c r="AG8" s="502"/>
      <c r="AH8" s="503"/>
      <c r="AI8" s="503"/>
      <c r="AJ8" s="503"/>
      <c r="AK8" s="503"/>
      <c r="AL8" s="503"/>
      <c r="AM8" s="503"/>
      <c r="AN8" s="503"/>
      <c r="AO8" s="503"/>
      <c r="AP8" s="503"/>
      <c r="AQ8" s="503"/>
      <c r="AR8" s="503"/>
      <c r="AS8" s="503"/>
      <c r="AT8" s="503"/>
      <c r="AU8" s="503"/>
      <c r="AV8" s="503"/>
      <c r="AW8" s="503"/>
      <c r="AX8" s="503"/>
      <c r="AY8" s="503"/>
      <c r="AZ8" s="503"/>
      <c r="BA8" s="503"/>
      <c r="BB8" s="343"/>
    </row>
    <row r="9" spans="1:61" ht="19.5" customHeight="1" x14ac:dyDescent="0.4">
      <c r="A9" s="343"/>
      <c r="B9" s="343"/>
      <c r="C9" s="343"/>
      <c r="D9" s="343"/>
      <c r="E9" s="344"/>
      <c r="F9" s="344"/>
      <c r="G9" s="344"/>
      <c r="H9" s="344"/>
      <c r="I9" s="344"/>
      <c r="J9" s="344"/>
      <c r="K9" s="344"/>
      <c r="L9" s="344"/>
      <c r="M9" s="344"/>
      <c r="N9" s="344"/>
      <c r="O9" s="344"/>
      <c r="P9" s="344"/>
      <c r="Q9" s="344"/>
      <c r="R9" s="344"/>
      <c r="S9" s="344"/>
      <c r="T9" s="344"/>
      <c r="U9" s="344"/>
      <c r="V9" s="344"/>
      <c r="W9" s="344"/>
      <c r="X9" s="344"/>
      <c r="Y9" s="344"/>
      <c r="Z9" s="344"/>
      <c r="AA9" s="502" t="s">
        <v>0</v>
      </c>
      <c r="AB9" s="502"/>
      <c r="AC9" s="502"/>
      <c r="AD9" s="502"/>
      <c r="AE9" s="502"/>
      <c r="AF9" s="502"/>
      <c r="AG9" s="502"/>
      <c r="AH9" s="503"/>
      <c r="AI9" s="503"/>
      <c r="AJ9" s="503"/>
      <c r="AK9" s="503"/>
      <c r="AL9" s="503"/>
      <c r="AM9" s="503"/>
      <c r="AN9" s="503"/>
      <c r="AO9" s="503"/>
      <c r="AP9" s="503"/>
      <c r="AQ9" s="503"/>
      <c r="AR9" s="503"/>
      <c r="AS9" s="503"/>
      <c r="AT9" s="503"/>
      <c r="AU9" s="503"/>
      <c r="AV9" s="503"/>
      <c r="AW9" s="503"/>
      <c r="AX9" s="503"/>
      <c r="AY9" s="503"/>
      <c r="AZ9" s="503"/>
      <c r="BA9" s="503"/>
      <c r="BB9" s="343"/>
    </row>
    <row r="10" spans="1:61" ht="19.5" customHeight="1" x14ac:dyDescent="0.4">
      <c r="A10" s="343"/>
      <c r="B10" s="343"/>
      <c r="C10" s="343"/>
      <c r="D10" s="343"/>
      <c r="E10" s="344"/>
      <c r="F10" s="344"/>
      <c r="G10" s="344"/>
      <c r="H10" s="344"/>
      <c r="I10" s="344"/>
      <c r="J10" s="344"/>
      <c r="K10" s="344"/>
      <c r="L10" s="344"/>
      <c r="M10" s="344"/>
      <c r="N10" s="344"/>
      <c r="O10" s="344"/>
      <c r="P10" s="344"/>
      <c r="Q10" s="344"/>
      <c r="R10" s="344"/>
      <c r="S10" s="344"/>
      <c r="T10" s="344"/>
      <c r="U10" s="344"/>
      <c r="V10" s="344"/>
      <c r="W10" s="344"/>
      <c r="X10" s="344"/>
      <c r="Y10" s="344"/>
      <c r="Z10" s="344"/>
      <c r="AA10" s="502" t="s">
        <v>3</v>
      </c>
      <c r="AB10" s="502"/>
      <c r="AC10" s="502"/>
      <c r="AD10" s="502"/>
      <c r="AE10" s="502"/>
      <c r="AF10" s="502"/>
      <c r="AG10" s="502"/>
      <c r="AH10" s="503"/>
      <c r="AI10" s="503"/>
      <c r="AJ10" s="503"/>
      <c r="AK10" s="503"/>
      <c r="AL10" s="503"/>
      <c r="AM10" s="503"/>
      <c r="AN10" s="503"/>
      <c r="AO10" s="503"/>
      <c r="AP10" s="503"/>
      <c r="AQ10" s="503"/>
      <c r="AR10" s="503"/>
      <c r="AS10" s="503"/>
      <c r="AT10" s="503"/>
      <c r="AU10" s="503"/>
      <c r="AV10" s="503"/>
      <c r="AW10" s="503"/>
      <c r="AX10" s="503"/>
      <c r="AY10" s="503"/>
      <c r="AZ10" s="503"/>
      <c r="BA10" s="503"/>
      <c r="BB10" s="343"/>
    </row>
    <row r="11" spans="1:61" ht="19.5" customHeight="1" x14ac:dyDescent="0.4">
      <c r="A11" s="350"/>
      <c r="B11" s="350"/>
      <c r="C11" s="350"/>
      <c r="D11" s="351"/>
      <c r="E11" s="350"/>
      <c r="F11" s="350"/>
      <c r="G11" s="350"/>
      <c r="H11" s="350"/>
      <c r="I11" s="350"/>
      <c r="J11" s="350"/>
      <c r="K11" s="350"/>
      <c r="L11" s="350"/>
      <c r="M11" s="350"/>
      <c r="N11" s="350"/>
      <c r="O11" s="350"/>
      <c r="P11" s="350"/>
      <c r="Q11" s="350"/>
      <c r="R11" s="350"/>
      <c r="S11" s="350"/>
      <c r="T11" s="350"/>
      <c r="U11" s="350"/>
      <c r="V11" s="350"/>
      <c r="W11" s="350"/>
      <c r="X11" s="350"/>
      <c r="Y11" s="350"/>
      <c r="Z11" s="350"/>
      <c r="AA11" s="350"/>
      <c r="AB11" s="350"/>
      <c r="AC11" s="350"/>
      <c r="AD11" s="350"/>
      <c r="AE11" s="350"/>
      <c r="AF11" s="350"/>
      <c r="AG11" s="350"/>
      <c r="AH11" s="350"/>
      <c r="AI11" s="350"/>
      <c r="AJ11" s="350"/>
      <c r="AK11" s="350"/>
      <c r="AL11" s="350"/>
      <c r="AM11" s="350"/>
      <c r="AN11" s="350"/>
      <c r="AO11" s="350"/>
      <c r="AP11" s="350"/>
      <c r="AQ11" s="350"/>
      <c r="AR11" s="350"/>
      <c r="AS11" s="350"/>
      <c r="AT11" s="350"/>
      <c r="AU11" s="350"/>
      <c r="AV11" s="350"/>
      <c r="AW11" s="350"/>
      <c r="AX11" s="350"/>
      <c r="AY11" s="350"/>
      <c r="AZ11" s="350"/>
      <c r="BA11" s="350"/>
      <c r="BB11" s="350"/>
      <c r="BC11" s="206"/>
      <c r="BD11" s="374"/>
      <c r="BE11" s="374"/>
      <c r="BH11" s="206"/>
      <c r="BI11" s="206"/>
    </row>
    <row r="12" spans="1:61" ht="18.75" customHeight="1" x14ac:dyDescent="0.4">
      <c r="A12" s="345"/>
      <c r="B12" s="345"/>
      <c r="C12" s="345"/>
      <c r="D12" s="504" t="s">
        <v>102</v>
      </c>
      <c r="E12" s="504"/>
      <c r="F12" s="504"/>
      <c r="G12" s="504"/>
      <c r="H12" s="504"/>
      <c r="I12" s="504"/>
      <c r="J12" s="504"/>
      <c r="K12" s="504"/>
      <c r="L12" s="504"/>
      <c r="M12" s="504"/>
      <c r="N12" s="504"/>
      <c r="O12" s="504"/>
      <c r="P12" s="504"/>
      <c r="Q12" s="504"/>
      <c r="R12" s="504"/>
      <c r="S12" s="504"/>
      <c r="T12" s="504"/>
      <c r="U12" s="504"/>
      <c r="V12" s="504"/>
      <c r="W12" s="504"/>
      <c r="X12" s="504"/>
      <c r="Y12" s="504"/>
      <c r="Z12" s="504"/>
      <c r="AA12" s="504"/>
      <c r="AB12" s="504"/>
      <c r="AC12" s="504"/>
      <c r="AD12" s="504"/>
      <c r="AE12" s="504"/>
      <c r="AF12" s="504"/>
      <c r="AG12" s="504"/>
      <c r="AH12" s="504"/>
      <c r="AI12" s="504"/>
      <c r="AJ12" s="505"/>
      <c r="AK12" s="505"/>
      <c r="AL12" s="505"/>
      <c r="AM12" s="505"/>
      <c r="AN12" s="352" t="s">
        <v>103</v>
      </c>
      <c r="AO12" s="353"/>
      <c r="AP12" s="353"/>
      <c r="AQ12" s="353"/>
      <c r="AR12" s="353"/>
      <c r="AS12" s="353"/>
      <c r="AT12" s="353"/>
      <c r="AU12" s="353"/>
      <c r="AV12" s="353"/>
      <c r="AW12" s="353"/>
      <c r="AX12" s="353"/>
      <c r="AY12" s="353"/>
      <c r="AZ12" s="353"/>
      <c r="BA12" s="353"/>
      <c r="BB12" s="353"/>
      <c r="BC12" s="207"/>
      <c r="BD12" s="121"/>
      <c r="BE12" s="121"/>
      <c r="BH12" s="207"/>
      <c r="BI12" s="207"/>
    </row>
    <row r="13" spans="1:61" ht="19.5" customHeight="1" x14ac:dyDescent="0.4">
      <c r="A13" s="343"/>
      <c r="B13" s="343"/>
      <c r="C13" s="343"/>
      <c r="D13" s="344"/>
      <c r="E13" s="354"/>
      <c r="F13" s="354"/>
      <c r="G13" s="354"/>
      <c r="H13" s="354"/>
      <c r="I13" s="354"/>
      <c r="J13" s="354"/>
      <c r="K13" s="354"/>
      <c r="L13" s="354"/>
      <c r="M13" s="354"/>
      <c r="N13" s="354"/>
      <c r="O13" s="354"/>
      <c r="P13" s="354"/>
      <c r="Q13" s="354"/>
      <c r="R13" s="354"/>
      <c r="S13" s="354"/>
      <c r="T13" s="354"/>
      <c r="U13" s="354"/>
      <c r="V13" s="354"/>
      <c r="W13" s="354"/>
      <c r="X13" s="354"/>
      <c r="Y13" s="354"/>
      <c r="Z13" s="354"/>
      <c r="AA13" s="354"/>
      <c r="AB13" s="354"/>
      <c r="AC13" s="354"/>
      <c r="AD13" s="354"/>
      <c r="AE13" s="354"/>
      <c r="AF13" s="354"/>
      <c r="AG13" s="354"/>
      <c r="AH13" s="354"/>
      <c r="AI13" s="354"/>
      <c r="AJ13" s="354"/>
      <c r="AK13" s="354"/>
      <c r="AL13" s="354"/>
      <c r="AM13" s="354"/>
      <c r="AN13" s="354"/>
      <c r="AO13" s="354"/>
      <c r="AP13" s="354"/>
      <c r="AQ13" s="354"/>
      <c r="AR13" s="354"/>
      <c r="AS13" s="354"/>
      <c r="AT13" s="354"/>
      <c r="AU13" s="354"/>
      <c r="AV13" s="354"/>
      <c r="AW13" s="354"/>
      <c r="AX13" s="354"/>
      <c r="AY13" s="354"/>
      <c r="AZ13" s="354"/>
      <c r="BA13" s="354"/>
      <c r="BB13" s="354"/>
      <c r="BC13" s="208"/>
      <c r="BD13" s="131"/>
      <c r="BE13" s="131"/>
      <c r="BH13" s="208"/>
      <c r="BI13" s="208"/>
    </row>
    <row r="14" spans="1:61" ht="18" customHeight="1" x14ac:dyDescent="0.4">
      <c r="A14" s="343"/>
      <c r="B14" s="343"/>
      <c r="C14" s="343"/>
      <c r="D14" s="344"/>
      <c r="E14" s="353"/>
      <c r="F14" s="214"/>
      <c r="G14" s="496"/>
      <c r="H14" s="496"/>
      <c r="I14" s="496"/>
      <c r="J14" s="496"/>
      <c r="K14" s="496"/>
      <c r="L14" s="506" t="s">
        <v>104</v>
      </c>
      <c r="M14" s="506"/>
      <c r="N14" s="506"/>
      <c r="O14" s="506"/>
      <c r="P14" s="506"/>
      <c r="Q14" s="506"/>
      <c r="R14" s="506"/>
      <c r="S14" s="506"/>
      <c r="T14" s="506"/>
      <c r="U14" s="506"/>
      <c r="V14" s="506"/>
      <c r="W14" s="506"/>
      <c r="X14" s="506"/>
      <c r="Y14" s="506"/>
      <c r="Z14" s="506"/>
      <c r="AA14" s="506"/>
      <c r="AB14" s="506"/>
      <c r="AC14" s="506"/>
      <c r="AD14" s="506"/>
      <c r="AE14" s="506"/>
      <c r="AF14" s="506"/>
      <c r="AG14" s="506"/>
      <c r="AH14" s="506"/>
      <c r="AI14" s="506"/>
      <c r="AJ14" s="506"/>
      <c r="AK14" s="506"/>
      <c r="AL14" s="506"/>
      <c r="AM14" s="506"/>
      <c r="AN14" s="506"/>
      <c r="AO14" s="506"/>
      <c r="AP14" s="506"/>
      <c r="AQ14" s="506"/>
      <c r="AR14" s="506"/>
      <c r="AS14" s="506"/>
      <c r="AT14" s="506"/>
      <c r="AU14" s="506"/>
      <c r="AV14" s="506"/>
      <c r="AW14" s="506"/>
      <c r="AX14" s="214"/>
      <c r="AY14" s="214"/>
      <c r="AZ14" s="353"/>
      <c r="BA14" s="353"/>
      <c r="BB14" s="353"/>
      <c r="BC14" s="207"/>
      <c r="BD14" s="121"/>
      <c r="BE14" s="121"/>
      <c r="BH14" s="207"/>
      <c r="BI14" s="207"/>
    </row>
    <row r="15" spans="1:61" ht="15.75" customHeight="1" x14ac:dyDescent="0.4">
      <c r="A15" s="353"/>
      <c r="B15" s="214"/>
      <c r="C15" s="214"/>
      <c r="D15" s="214"/>
      <c r="E15" s="214"/>
      <c r="F15" s="214"/>
      <c r="G15" s="353"/>
      <c r="H15" s="343"/>
      <c r="I15" s="353"/>
      <c r="J15" s="353"/>
      <c r="K15" s="353"/>
      <c r="L15" s="353"/>
      <c r="M15" s="353"/>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353"/>
      <c r="AK15" s="353"/>
      <c r="AL15" s="353"/>
      <c r="AM15" s="353"/>
      <c r="AN15" s="353"/>
      <c r="AO15" s="353"/>
      <c r="AP15" s="353"/>
      <c r="AQ15" s="353"/>
      <c r="AR15" s="353"/>
      <c r="AS15" s="353"/>
      <c r="AT15" s="353"/>
      <c r="AU15" s="353"/>
      <c r="AV15" s="353"/>
      <c r="AW15" s="353"/>
      <c r="AX15" s="353"/>
      <c r="AY15" s="353"/>
      <c r="AZ15" s="353"/>
      <c r="BA15" s="353"/>
      <c r="BB15" s="353"/>
      <c r="BC15" s="209"/>
      <c r="BD15" s="374"/>
      <c r="BE15" s="374"/>
      <c r="BH15" s="202"/>
      <c r="BI15" s="202"/>
    </row>
    <row r="16" spans="1:61" ht="16.5" customHeight="1" x14ac:dyDescent="0.15">
      <c r="A16" s="355"/>
      <c r="B16" s="356" t="s">
        <v>77</v>
      </c>
      <c r="C16" s="356"/>
      <c r="D16" s="356"/>
      <c r="E16" s="356"/>
      <c r="F16" s="356"/>
      <c r="G16" s="343"/>
      <c r="H16" s="357"/>
      <c r="I16" s="357"/>
      <c r="J16" s="357"/>
      <c r="K16" s="357"/>
      <c r="L16" s="357"/>
      <c r="M16" s="357"/>
      <c r="N16" s="358"/>
      <c r="O16" s="358"/>
      <c r="P16" s="358"/>
      <c r="Q16" s="358"/>
      <c r="R16" s="358"/>
      <c r="S16" s="358"/>
      <c r="T16" s="358"/>
      <c r="U16" s="358"/>
      <c r="V16" s="358"/>
      <c r="W16" s="358"/>
      <c r="X16" s="358"/>
      <c r="Y16" s="358"/>
      <c r="Z16" s="343"/>
      <c r="AA16" s="359"/>
      <c r="AB16" s="358"/>
      <c r="AC16" s="343"/>
      <c r="AD16" s="343"/>
      <c r="AE16" s="360"/>
      <c r="AF16" s="343"/>
      <c r="AG16" s="343"/>
      <c r="AH16" s="343"/>
      <c r="AI16" s="343"/>
      <c r="AJ16" s="343"/>
      <c r="AK16" s="343"/>
      <c r="AL16" s="358"/>
      <c r="AM16" s="358"/>
      <c r="AN16" s="358"/>
      <c r="AO16" s="358"/>
      <c r="AP16" s="358"/>
      <c r="AQ16" s="343"/>
      <c r="AR16" s="343"/>
      <c r="AS16" s="343"/>
      <c r="AT16" s="343"/>
      <c r="AU16" s="343"/>
      <c r="AV16" s="343"/>
      <c r="AW16" s="343"/>
      <c r="AX16" s="343"/>
      <c r="AY16" s="343"/>
      <c r="AZ16" s="343"/>
      <c r="BA16" s="344"/>
      <c r="BB16" s="343"/>
      <c r="BC16" s="202"/>
      <c r="BD16" s="374"/>
      <c r="BE16" s="374"/>
      <c r="BH16" s="202"/>
      <c r="BI16" s="202"/>
    </row>
    <row r="17" spans="1:61" ht="16.5" customHeight="1" x14ac:dyDescent="0.15">
      <c r="A17" s="355"/>
      <c r="B17" s="356" t="s">
        <v>78</v>
      </c>
      <c r="C17" s="345"/>
      <c r="D17" s="356"/>
      <c r="E17" s="356"/>
      <c r="F17" s="356"/>
      <c r="G17" s="343"/>
      <c r="H17" s="343"/>
      <c r="I17" s="343"/>
      <c r="J17" s="343"/>
      <c r="K17" s="343"/>
      <c r="L17" s="343"/>
      <c r="M17" s="358"/>
      <c r="N17" s="358"/>
      <c r="O17" s="358"/>
      <c r="P17" s="358"/>
      <c r="Q17" s="358"/>
      <c r="R17" s="358"/>
      <c r="S17" s="358"/>
      <c r="T17" s="358"/>
      <c r="U17" s="358"/>
      <c r="V17" s="358"/>
      <c r="W17" s="358"/>
      <c r="X17" s="358"/>
      <c r="Y17" s="358"/>
      <c r="Z17" s="343"/>
      <c r="AA17" s="359"/>
      <c r="AB17" s="358"/>
      <c r="AC17" s="343"/>
      <c r="AD17" s="343"/>
      <c r="AE17" s="360"/>
      <c r="AF17" s="343"/>
      <c r="AG17" s="343"/>
      <c r="AH17" s="343"/>
      <c r="AI17" s="343"/>
      <c r="AJ17" s="343"/>
      <c r="AK17" s="343"/>
      <c r="AL17" s="358"/>
      <c r="AM17" s="358"/>
      <c r="AN17" s="358"/>
      <c r="AO17" s="358"/>
      <c r="AP17" s="358"/>
      <c r="AQ17" s="343"/>
      <c r="AR17" s="343"/>
      <c r="AS17" s="343"/>
      <c r="AT17" s="343"/>
      <c r="AU17" s="343"/>
      <c r="AV17" s="343"/>
      <c r="AW17" s="343"/>
      <c r="AX17" s="343"/>
      <c r="AY17" s="343"/>
      <c r="AZ17" s="343"/>
      <c r="BA17" s="344"/>
      <c r="BB17" s="343"/>
      <c r="BC17" s="202"/>
      <c r="BD17" s="374"/>
      <c r="BE17" s="374"/>
      <c r="BH17" s="202"/>
      <c r="BI17" s="202"/>
    </row>
    <row r="18" spans="1:61" ht="18" customHeight="1" x14ac:dyDescent="0.15">
      <c r="A18" s="355"/>
      <c r="B18" s="356"/>
      <c r="C18" s="356" t="s">
        <v>388</v>
      </c>
      <c r="D18" s="356"/>
      <c r="E18" s="356"/>
      <c r="F18" s="356"/>
      <c r="G18" s="343"/>
      <c r="H18" s="343"/>
      <c r="I18" s="343"/>
      <c r="J18" s="343"/>
      <c r="K18" s="343"/>
      <c r="L18" s="343"/>
      <c r="M18" s="358"/>
      <c r="N18" s="358"/>
      <c r="O18" s="358"/>
      <c r="P18" s="358"/>
      <c r="Q18" s="358"/>
      <c r="R18" s="358"/>
      <c r="S18" s="358"/>
      <c r="T18" s="358"/>
      <c r="U18" s="358"/>
      <c r="V18" s="358"/>
      <c r="W18" s="358"/>
      <c r="X18" s="358"/>
      <c r="Y18" s="358"/>
      <c r="Z18" s="343"/>
      <c r="AA18" s="359"/>
      <c r="AB18" s="358"/>
      <c r="AC18" s="343"/>
      <c r="AD18" s="343"/>
      <c r="AE18" s="360"/>
      <c r="AF18" s="343"/>
      <c r="AG18" s="343"/>
      <c r="AH18" s="343"/>
      <c r="AI18" s="343"/>
      <c r="AJ18" s="343"/>
      <c r="AK18" s="343"/>
      <c r="AL18" s="358"/>
      <c r="AM18" s="358"/>
      <c r="AN18" s="358"/>
      <c r="AO18" s="358"/>
      <c r="AP18" s="358"/>
      <c r="AQ18" s="343"/>
      <c r="AR18" s="343"/>
      <c r="AS18" s="343"/>
      <c r="AT18" s="343"/>
      <c r="AU18" s="343"/>
      <c r="AV18" s="343"/>
      <c r="AW18" s="343"/>
      <c r="AX18" s="343"/>
      <c r="AY18" s="343"/>
      <c r="AZ18" s="361"/>
      <c r="BA18" s="361"/>
      <c r="BB18" s="361"/>
      <c r="BC18" s="211"/>
      <c r="BD18" s="337"/>
      <c r="BE18" s="337"/>
      <c r="BH18" s="211"/>
      <c r="BI18" s="211"/>
    </row>
    <row r="19" spans="1:61" ht="16.5" customHeight="1" x14ac:dyDescent="0.4">
      <c r="A19" s="343"/>
      <c r="B19" s="343"/>
      <c r="C19" s="498"/>
      <c r="D19" s="499"/>
      <c r="E19" s="499"/>
      <c r="F19" s="500"/>
      <c r="G19" s="501" t="s">
        <v>79</v>
      </c>
      <c r="H19" s="501"/>
      <c r="I19" s="501"/>
      <c r="J19" s="501" t="s">
        <v>16</v>
      </c>
      <c r="K19" s="501"/>
      <c r="L19" s="501"/>
      <c r="M19" s="501" t="s">
        <v>17</v>
      </c>
      <c r="N19" s="501"/>
      <c r="O19" s="501"/>
      <c r="P19" s="501" t="s">
        <v>18</v>
      </c>
      <c r="Q19" s="501"/>
      <c r="R19" s="501"/>
      <c r="S19" s="501" t="s">
        <v>19</v>
      </c>
      <c r="T19" s="501"/>
      <c r="U19" s="501"/>
      <c r="V19" s="501" t="s">
        <v>20</v>
      </c>
      <c r="W19" s="501"/>
      <c r="X19" s="501"/>
      <c r="Y19" s="501" t="s">
        <v>80</v>
      </c>
      <c r="Z19" s="501"/>
      <c r="AA19" s="501"/>
      <c r="AB19" s="501" t="s">
        <v>25</v>
      </c>
      <c r="AC19" s="501"/>
      <c r="AD19" s="501"/>
      <c r="AE19" s="501" t="s">
        <v>26</v>
      </c>
      <c r="AF19" s="501"/>
      <c r="AG19" s="515"/>
      <c r="AH19" s="501" t="s">
        <v>21</v>
      </c>
      <c r="AI19" s="501"/>
      <c r="AJ19" s="501"/>
      <c r="AK19" s="501" t="s">
        <v>22</v>
      </c>
      <c r="AL19" s="501"/>
      <c r="AM19" s="501"/>
      <c r="AN19" s="501" t="s">
        <v>23</v>
      </c>
      <c r="AO19" s="501"/>
      <c r="AP19" s="515"/>
      <c r="AQ19" s="498" t="s">
        <v>81</v>
      </c>
      <c r="AR19" s="499"/>
      <c r="AS19" s="499"/>
      <c r="AT19" s="499"/>
      <c r="AU19" s="516"/>
      <c r="AV19" s="517"/>
      <c r="AW19" s="517"/>
      <c r="AX19" s="517"/>
      <c r="AY19" s="345"/>
      <c r="AZ19" s="345"/>
      <c r="BA19" s="345"/>
      <c r="BB19" s="345"/>
      <c r="BC19" s="211"/>
    </row>
    <row r="20" spans="1:61" ht="28.5" customHeight="1" x14ac:dyDescent="0.4">
      <c r="A20" s="343"/>
      <c r="B20" s="343"/>
      <c r="C20" s="511" t="s">
        <v>82</v>
      </c>
      <c r="D20" s="512"/>
      <c r="E20" s="512"/>
      <c r="F20" s="512"/>
      <c r="G20" s="513"/>
      <c r="H20" s="514"/>
      <c r="I20" s="212" t="s">
        <v>29</v>
      </c>
      <c r="J20" s="513"/>
      <c r="K20" s="514"/>
      <c r="L20" s="212" t="s">
        <v>29</v>
      </c>
      <c r="M20" s="513"/>
      <c r="N20" s="514"/>
      <c r="O20" s="212" t="s">
        <v>29</v>
      </c>
      <c r="P20" s="513"/>
      <c r="Q20" s="514"/>
      <c r="R20" s="338" t="s">
        <v>29</v>
      </c>
      <c r="S20" s="513"/>
      <c r="T20" s="514"/>
      <c r="U20" s="338" t="s">
        <v>29</v>
      </c>
      <c r="V20" s="513"/>
      <c r="W20" s="514"/>
      <c r="X20" s="338" t="s">
        <v>29</v>
      </c>
      <c r="Y20" s="513"/>
      <c r="Z20" s="514"/>
      <c r="AA20" s="338" t="s">
        <v>29</v>
      </c>
      <c r="AB20" s="513"/>
      <c r="AC20" s="514"/>
      <c r="AD20" s="338" t="s">
        <v>29</v>
      </c>
      <c r="AE20" s="513"/>
      <c r="AF20" s="514"/>
      <c r="AG20" s="338" t="s">
        <v>29</v>
      </c>
      <c r="AH20" s="513" t="str">
        <f>IF(AE20="","",AE20)</f>
        <v/>
      </c>
      <c r="AI20" s="514"/>
      <c r="AJ20" s="338" t="s">
        <v>29</v>
      </c>
      <c r="AK20" s="513" t="str">
        <f>IF(AH20="","",AH20)</f>
        <v/>
      </c>
      <c r="AL20" s="514"/>
      <c r="AM20" s="338" t="s">
        <v>29</v>
      </c>
      <c r="AN20" s="513" t="str">
        <f>IF(AK20="","",AK20)</f>
        <v/>
      </c>
      <c r="AO20" s="514"/>
      <c r="AP20" s="213" t="s">
        <v>29</v>
      </c>
      <c r="AQ20" s="507" t="str">
        <f>IFERROR(ROUNDUP(AVERAGEIF(G20:AO20,"&lt;&gt;0"),0),"")</f>
        <v/>
      </c>
      <c r="AR20" s="508"/>
      <c r="AS20" s="508"/>
      <c r="AT20" s="362" t="s">
        <v>29</v>
      </c>
      <c r="AU20" s="509"/>
      <c r="AV20" s="510"/>
      <c r="AW20" s="510"/>
      <c r="AX20" s="510"/>
      <c r="AY20" s="345"/>
      <c r="AZ20" s="345"/>
      <c r="BA20" s="345"/>
      <c r="BB20" s="345"/>
      <c r="BC20" s="211"/>
    </row>
    <row r="21" spans="1:61" ht="28.5" customHeight="1" x14ac:dyDescent="0.4">
      <c r="A21" s="343"/>
      <c r="B21" s="343"/>
      <c r="C21" s="511" t="s">
        <v>83</v>
      </c>
      <c r="D21" s="512"/>
      <c r="E21" s="512"/>
      <c r="F21" s="512"/>
      <c r="G21" s="513"/>
      <c r="H21" s="514"/>
      <c r="I21" s="212" t="s">
        <v>29</v>
      </c>
      <c r="J21" s="513"/>
      <c r="K21" s="514"/>
      <c r="L21" s="212" t="s">
        <v>29</v>
      </c>
      <c r="M21" s="513"/>
      <c r="N21" s="514"/>
      <c r="O21" s="212" t="s">
        <v>29</v>
      </c>
      <c r="P21" s="513"/>
      <c r="Q21" s="514"/>
      <c r="R21" s="338" t="s">
        <v>29</v>
      </c>
      <c r="S21" s="513"/>
      <c r="T21" s="514"/>
      <c r="U21" s="338" t="s">
        <v>29</v>
      </c>
      <c r="V21" s="513"/>
      <c r="W21" s="514"/>
      <c r="X21" s="338" t="s">
        <v>29</v>
      </c>
      <c r="Y21" s="513"/>
      <c r="Z21" s="514"/>
      <c r="AA21" s="338" t="s">
        <v>29</v>
      </c>
      <c r="AB21" s="513"/>
      <c r="AC21" s="514"/>
      <c r="AD21" s="338" t="s">
        <v>29</v>
      </c>
      <c r="AE21" s="513"/>
      <c r="AF21" s="514"/>
      <c r="AG21" s="338" t="s">
        <v>29</v>
      </c>
      <c r="AH21" s="513" t="str">
        <f>IF(AE21="","",AE21)</f>
        <v/>
      </c>
      <c r="AI21" s="514"/>
      <c r="AJ21" s="338" t="s">
        <v>29</v>
      </c>
      <c r="AK21" s="513" t="str">
        <f t="shared" ref="AK21:AK24" si="0">IF(AH21="","",AH21)</f>
        <v/>
      </c>
      <c r="AL21" s="514"/>
      <c r="AM21" s="338" t="s">
        <v>29</v>
      </c>
      <c r="AN21" s="513" t="str">
        <f t="shared" ref="AN21:AN24" si="1">IF(AK21="","",AK21)</f>
        <v/>
      </c>
      <c r="AO21" s="514"/>
      <c r="AP21" s="213" t="s">
        <v>29</v>
      </c>
      <c r="AQ21" s="507" t="str">
        <f t="shared" ref="AQ21:AQ24" si="2">IFERROR(ROUNDUP(AVERAGEIF(G21:AO21,"&lt;&gt;0"),0),"")</f>
        <v/>
      </c>
      <c r="AR21" s="508"/>
      <c r="AS21" s="508"/>
      <c r="AT21" s="362" t="s">
        <v>29</v>
      </c>
      <c r="AU21" s="509"/>
      <c r="AV21" s="510"/>
      <c r="AW21" s="510"/>
      <c r="AX21" s="510"/>
      <c r="AY21" s="345"/>
      <c r="AZ21" s="345"/>
      <c r="BA21" s="345"/>
      <c r="BB21" s="345"/>
      <c r="BC21" s="211"/>
    </row>
    <row r="22" spans="1:61" ht="28.5" customHeight="1" x14ac:dyDescent="0.4">
      <c r="A22" s="343"/>
      <c r="B22" s="343"/>
      <c r="C22" s="511" t="s">
        <v>84</v>
      </c>
      <c r="D22" s="512"/>
      <c r="E22" s="512"/>
      <c r="F22" s="512"/>
      <c r="G22" s="513"/>
      <c r="H22" s="514"/>
      <c r="I22" s="212" t="s">
        <v>29</v>
      </c>
      <c r="J22" s="513"/>
      <c r="K22" s="514"/>
      <c r="L22" s="212" t="s">
        <v>29</v>
      </c>
      <c r="M22" s="513"/>
      <c r="N22" s="514"/>
      <c r="O22" s="212" t="s">
        <v>29</v>
      </c>
      <c r="P22" s="513"/>
      <c r="Q22" s="514"/>
      <c r="R22" s="338" t="s">
        <v>29</v>
      </c>
      <c r="S22" s="513"/>
      <c r="T22" s="514"/>
      <c r="U22" s="338" t="s">
        <v>29</v>
      </c>
      <c r="V22" s="513"/>
      <c r="W22" s="514"/>
      <c r="X22" s="338" t="s">
        <v>29</v>
      </c>
      <c r="Y22" s="513"/>
      <c r="Z22" s="514"/>
      <c r="AA22" s="338" t="s">
        <v>29</v>
      </c>
      <c r="AB22" s="513"/>
      <c r="AC22" s="514"/>
      <c r="AD22" s="338" t="s">
        <v>29</v>
      </c>
      <c r="AE22" s="513"/>
      <c r="AF22" s="514"/>
      <c r="AG22" s="338" t="s">
        <v>29</v>
      </c>
      <c r="AH22" s="513" t="str">
        <f t="shared" ref="AH22:AH24" si="3">IF(AE22="","",AE22)</f>
        <v/>
      </c>
      <c r="AI22" s="514"/>
      <c r="AJ22" s="338" t="s">
        <v>29</v>
      </c>
      <c r="AK22" s="513" t="str">
        <f t="shared" si="0"/>
        <v/>
      </c>
      <c r="AL22" s="514"/>
      <c r="AM22" s="338" t="s">
        <v>29</v>
      </c>
      <c r="AN22" s="513" t="str">
        <f t="shared" si="1"/>
        <v/>
      </c>
      <c r="AO22" s="514"/>
      <c r="AP22" s="213" t="s">
        <v>29</v>
      </c>
      <c r="AQ22" s="507" t="str">
        <f t="shared" si="2"/>
        <v/>
      </c>
      <c r="AR22" s="508"/>
      <c r="AS22" s="508"/>
      <c r="AT22" s="362" t="s">
        <v>29</v>
      </c>
      <c r="AU22" s="509"/>
      <c r="AV22" s="510"/>
      <c r="AW22" s="510"/>
      <c r="AX22" s="510"/>
      <c r="AY22" s="345"/>
      <c r="AZ22" s="345"/>
      <c r="BA22" s="345"/>
      <c r="BB22" s="345"/>
      <c r="BC22" s="211"/>
    </row>
    <row r="23" spans="1:61" ht="28.5" customHeight="1" x14ac:dyDescent="0.4">
      <c r="A23" s="343"/>
      <c r="B23" s="343"/>
      <c r="C23" s="511" t="s">
        <v>97</v>
      </c>
      <c r="D23" s="512"/>
      <c r="E23" s="512"/>
      <c r="F23" s="512"/>
      <c r="G23" s="513"/>
      <c r="H23" s="514"/>
      <c r="I23" s="212" t="s">
        <v>29</v>
      </c>
      <c r="J23" s="513"/>
      <c r="K23" s="514"/>
      <c r="L23" s="212" t="s">
        <v>29</v>
      </c>
      <c r="M23" s="513"/>
      <c r="N23" s="514"/>
      <c r="O23" s="212" t="s">
        <v>29</v>
      </c>
      <c r="P23" s="513"/>
      <c r="Q23" s="514"/>
      <c r="R23" s="338" t="s">
        <v>29</v>
      </c>
      <c r="S23" s="513"/>
      <c r="T23" s="514"/>
      <c r="U23" s="338" t="s">
        <v>29</v>
      </c>
      <c r="V23" s="513"/>
      <c r="W23" s="514"/>
      <c r="X23" s="338" t="s">
        <v>29</v>
      </c>
      <c r="Y23" s="513"/>
      <c r="Z23" s="514"/>
      <c r="AA23" s="338" t="s">
        <v>29</v>
      </c>
      <c r="AB23" s="513"/>
      <c r="AC23" s="514"/>
      <c r="AD23" s="338" t="s">
        <v>29</v>
      </c>
      <c r="AE23" s="513"/>
      <c r="AF23" s="514"/>
      <c r="AG23" s="338" t="s">
        <v>29</v>
      </c>
      <c r="AH23" s="513" t="str">
        <f>IF(AE23="","",AE23)</f>
        <v/>
      </c>
      <c r="AI23" s="514"/>
      <c r="AJ23" s="338" t="s">
        <v>29</v>
      </c>
      <c r="AK23" s="513" t="str">
        <f t="shared" si="0"/>
        <v/>
      </c>
      <c r="AL23" s="514"/>
      <c r="AM23" s="338" t="s">
        <v>29</v>
      </c>
      <c r="AN23" s="513" t="str">
        <f t="shared" si="1"/>
        <v/>
      </c>
      <c r="AO23" s="514"/>
      <c r="AP23" s="213" t="s">
        <v>29</v>
      </c>
      <c r="AQ23" s="507" t="str">
        <f t="shared" si="2"/>
        <v/>
      </c>
      <c r="AR23" s="508"/>
      <c r="AS23" s="508"/>
      <c r="AT23" s="362" t="s">
        <v>29</v>
      </c>
      <c r="AU23" s="509"/>
      <c r="AV23" s="510"/>
      <c r="AW23" s="510"/>
      <c r="AX23" s="510"/>
      <c r="AY23" s="345"/>
      <c r="AZ23" s="345"/>
      <c r="BA23" s="345"/>
      <c r="BB23" s="345"/>
      <c r="BC23" s="211"/>
    </row>
    <row r="24" spans="1:61" ht="28.5" customHeight="1" x14ac:dyDescent="0.4">
      <c r="A24" s="343"/>
      <c r="B24" s="343"/>
      <c r="C24" s="511" t="s">
        <v>85</v>
      </c>
      <c r="D24" s="512"/>
      <c r="E24" s="512"/>
      <c r="F24" s="512"/>
      <c r="G24" s="513"/>
      <c r="H24" s="514"/>
      <c r="I24" s="212" t="s">
        <v>29</v>
      </c>
      <c r="J24" s="513"/>
      <c r="K24" s="514"/>
      <c r="L24" s="212" t="s">
        <v>29</v>
      </c>
      <c r="M24" s="513"/>
      <c r="N24" s="514"/>
      <c r="O24" s="212" t="s">
        <v>29</v>
      </c>
      <c r="P24" s="513"/>
      <c r="Q24" s="514"/>
      <c r="R24" s="338" t="s">
        <v>29</v>
      </c>
      <c r="S24" s="513"/>
      <c r="T24" s="514"/>
      <c r="U24" s="338" t="s">
        <v>29</v>
      </c>
      <c r="V24" s="513"/>
      <c r="W24" s="514"/>
      <c r="X24" s="338" t="s">
        <v>29</v>
      </c>
      <c r="Y24" s="513"/>
      <c r="Z24" s="514"/>
      <c r="AA24" s="338" t="s">
        <v>29</v>
      </c>
      <c r="AB24" s="513"/>
      <c r="AC24" s="514"/>
      <c r="AD24" s="338" t="s">
        <v>29</v>
      </c>
      <c r="AE24" s="513"/>
      <c r="AF24" s="514"/>
      <c r="AG24" s="338" t="s">
        <v>29</v>
      </c>
      <c r="AH24" s="513" t="str">
        <f t="shared" si="3"/>
        <v/>
      </c>
      <c r="AI24" s="514"/>
      <c r="AJ24" s="338" t="s">
        <v>29</v>
      </c>
      <c r="AK24" s="513" t="str">
        <f t="shared" si="0"/>
        <v/>
      </c>
      <c r="AL24" s="514"/>
      <c r="AM24" s="338" t="s">
        <v>29</v>
      </c>
      <c r="AN24" s="513" t="str">
        <f t="shared" si="1"/>
        <v/>
      </c>
      <c r="AO24" s="514"/>
      <c r="AP24" s="213" t="s">
        <v>29</v>
      </c>
      <c r="AQ24" s="507" t="str">
        <f t="shared" si="2"/>
        <v/>
      </c>
      <c r="AR24" s="508"/>
      <c r="AS24" s="508"/>
      <c r="AT24" s="362" t="s">
        <v>29</v>
      </c>
      <c r="AU24" s="509"/>
      <c r="AV24" s="510"/>
      <c r="AW24" s="510"/>
      <c r="AX24" s="510"/>
      <c r="AY24" s="345"/>
      <c r="AZ24" s="345"/>
      <c r="BA24" s="345"/>
      <c r="BB24" s="345"/>
      <c r="BC24" s="211"/>
    </row>
    <row r="25" spans="1:61" ht="15" customHeight="1" x14ac:dyDescent="0.4">
      <c r="A25" s="343"/>
      <c r="B25" s="343"/>
      <c r="C25" s="343" t="s">
        <v>105</v>
      </c>
      <c r="D25" s="343"/>
      <c r="E25" s="343"/>
      <c r="F25" s="343"/>
      <c r="G25" s="343"/>
      <c r="H25" s="363"/>
      <c r="I25" s="343"/>
      <c r="J25" s="343"/>
      <c r="K25" s="343"/>
      <c r="L25" s="343"/>
      <c r="M25" s="343"/>
      <c r="N25" s="343"/>
      <c r="O25" s="343"/>
      <c r="P25" s="343"/>
      <c r="Q25" s="343"/>
      <c r="R25" s="343"/>
      <c r="S25" s="343"/>
      <c r="T25" s="343"/>
      <c r="U25" s="343"/>
      <c r="V25" s="343"/>
      <c r="W25" s="343"/>
      <c r="X25" s="343"/>
      <c r="Y25" s="343"/>
      <c r="Z25" s="364"/>
      <c r="AA25" s="364"/>
      <c r="AB25" s="364"/>
      <c r="AC25" s="364"/>
      <c r="AD25" s="343"/>
      <c r="AE25" s="343"/>
      <c r="AF25" s="343"/>
      <c r="AG25" s="343"/>
      <c r="AH25" s="365"/>
      <c r="AI25" s="358"/>
      <c r="AJ25" s="358"/>
      <c r="AK25" s="358"/>
      <c r="AL25" s="358"/>
      <c r="AM25" s="358"/>
      <c r="AN25" s="343"/>
      <c r="AO25" s="343"/>
      <c r="AP25" s="343"/>
      <c r="AQ25" s="364"/>
      <c r="AR25" s="364"/>
      <c r="AS25" s="364"/>
      <c r="AT25" s="361"/>
      <c r="AU25" s="361"/>
      <c r="AV25" s="361"/>
      <c r="AW25" s="361"/>
      <c r="AX25" s="361"/>
      <c r="AY25" s="364"/>
      <c r="AZ25" s="361"/>
      <c r="BA25" s="361"/>
      <c r="BB25" s="361"/>
      <c r="BC25" s="211"/>
      <c r="BD25" s="337"/>
      <c r="BE25" s="337"/>
      <c r="BH25" s="211"/>
      <c r="BI25" s="211"/>
    </row>
    <row r="26" spans="1:61" ht="15" customHeight="1" x14ac:dyDescent="0.4">
      <c r="A26" s="343"/>
      <c r="B26" s="343"/>
      <c r="C26" s="343"/>
      <c r="D26" s="343"/>
      <c r="E26" s="343"/>
      <c r="F26" s="343"/>
      <c r="G26" s="343"/>
      <c r="H26" s="363"/>
      <c r="I26" s="343"/>
      <c r="J26" s="343"/>
      <c r="K26" s="343"/>
      <c r="L26" s="343"/>
      <c r="M26" s="343"/>
      <c r="N26" s="343"/>
      <c r="O26" s="343"/>
      <c r="P26" s="343"/>
      <c r="Q26" s="343"/>
      <c r="R26" s="343"/>
      <c r="S26" s="343"/>
      <c r="T26" s="343"/>
      <c r="U26" s="343"/>
      <c r="V26" s="343"/>
      <c r="W26" s="343"/>
      <c r="X26" s="343"/>
      <c r="Y26" s="343"/>
      <c r="Z26" s="364"/>
      <c r="AA26" s="364"/>
      <c r="AB26" s="364"/>
      <c r="AC26" s="364"/>
      <c r="AD26" s="343"/>
      <c r="AE26" s="343"/>
      <c r="AF26" s="343"/>
      <c r="AG26" s="343"/>
      <c r="AH26" s="365"/>
      <c r="AI26" s="358"/>
      <c r="AJ26" s="358"/>
      <c r="AK26" s="358"/>
      <c r="AL26" s="358"/>
      <c r="AM26" s="358"/>
      <c r="AN26" s="343"/>
      <c r="AO26" s="343"/>
      <c r="AP26" s="343"/>
      <c r="AQ26" s="364"/>
      <c r="AR26" s="364"/>
      <c r="AS26" s="364"/>
      <c r="AT26" s="361"/>
      <c r="AU26" s="361"/>
      <c r="AV26" s="361"/>
      <c r="AW26" s="361"/>
      <c r="AX26" s="361"/>
      <c r="AY26" s="364"/>
      <c r="AZ26" s="361"/>
      <c r="BA26" s="361"/>
      <c r="BB26" s="361"/>
      <c r="BC26" s="211"/>
      <c r="BD26" s="337"/>
      <c r="BE26" s="337"/>
      <c r="BH26" s="211"/>
      <c r="BI26" s="211"/>
    </row>
    <row r="27" spans="1:61" ht="18" customHeight="1" x14ac:dyDescent="0.4">
      <c r="A27" s="343"/>
      <c r="B27" s="343"/>
      <c r="C27" s="356" t="s">
        <v>349</v>
      </c>
      <c r="D27" s="343"/>
      <c r="E27" s="343"/>
      <c r="F27" s="343"/>
      <c r="G27" s="343"/>
      <c r="H27" s="363"/>
      <c r="I27" s="343"/>
      <c r="J27" s="343"/>
      <c r="K27" s="343"/>
      <c r="L27" s="343"/>
      <c r="M27" s="343"/>
      <c r="N27" s="343"/>
      <c r="O27" s="343"/>
      <c r="P27" s="343"/>
      <c r="Q27" s="343"/>
      <c r="R27" s="343"/>
      <c r="S27" s="343"/>
      <c r="T27" s="343"/>
      <c r="U27" s="343"/>
      <c r="V27" s="343"/>
      <c r="W27" s="343"/>
      <c r="X27" s="343"/>
      <c r="Y27" s="343"/>
      <c r="Z27" s="364"/>
      <c r="AA27" s="364"/>
      <c r="AB27" s="364"/>
      <c r="AC27" s="364"/>
      <c r="AD27" s="343"/>
      <c r="AE27" s="343"/>
      <c r="AF27" s="343"/>
      <c r="AG27" s="343"/>
      <c r="AH27" s="365"/>
      <c r="AI27" s="358"/>
      <c r="AJ27" s="358"/>
      <c r="AK27" s="358"/>
      <c r="AL27" s="358"/>
      <c r="AM27" s="358"/>
      <c r="AN27" s="343"/>
      <c r="AO27" s="343"/>
      <c r="AP27" s="343"/>
      <c r="AQ27" s="364"/>
      <c r="AR27" s="364"/>
      <c r="AS27" s="364"/>
      <c r="AT27" s="364"/>
      <c r="AU27" s="364"/>
      <c r="AV27" s="364"/>
      <c r="AW27" s="364"/>
      <c r="AX27" s="364"/>
      <c r="AY27" s="364"/>
      <c r="AZ27" s="364"/>
      <c r="BA27" s="364"/>
      <c r="BB27" s="343"/>
      <c r="BC27" s="202"/>
      <c r="BD27" s="374"/>
      <c r="BE27" s="374"/>
      <c r="BH27" s="202"/>
      <c r="BI27" s="202"/>
    </row>
    <row r="28" spans="1:61" ht="16.5" customHeight="1" x14ac:dyDescent="0.4">
      <c r="A28" s="343"/>
      <c r="B28" s="343"/>
      <c r="C28" s="498"/>
      <c r="D28" s="499"/>
      <c r="E28" s="499"/>
      <c r="F28" s="500"/>
      <c r="G28" s="501" t="s">
        <v>79</v>
      </c>
      <c r="H28" s="501"/>
      <c r="I28" s="501"/>
      <c r="J28" s="501" t="s">
        <v>16</v>
      </c>
      <c r="K28" s="501"/>
      <c r="L28" s="501"/>
      <c r="M28" s="501" t="s">
        <v>17</v>
      </c>
      <c r="N28" s="501"/>
      <c r="O28" s="501"/>
      <c r="P28" s="501" t="s">
        <v>18</v>
      </c>
      <c r="Q28" s="501"/>
      <c r="R28" s="501"/>
      <c r="S28" s="501" t="s">
        <v>19</v>
      </c>
      <c r="T28" s="501"/>
      <c r="U28" s="501"/>
      <c r="V28" s="501" t="s">
        <v>20</v>
      </c>
      <c r="W28" s="501"/>
      <c r="X28" s="501"/>
      <c r="Y28" s="501" t="s">
        <v>80</v>
      </c>
      <c r="Z28" s="501"/>
      <c r="AA28" s="501"/>
      <c r="AB28" s="501" t="s">
        <v>25</v>
      </c>
      <c r="AC28" s="501"/>
      <c r="AD28" s="501"/>
      <c r="AE28" s="501" t="s">
        <v>26</v>
      </c>
      <c r="AF28" s="501"/>
      <c r="AG28" s="515"/>
      <c r="AH28" s="501" t="s">
        <v>21</v>
      </c>
      <c r="AI28" s="501"/>
      <c r="AJ28" s="501"/>
      <c r="AK28" s="501" t="s">
        <v>22</v>
      </c>
      <c r="AL28" s="501"/>
      <c r="AM28" s="501"/>
      <c r="AN28" s="501" t="s">
        <v>23</v>
      </c>
      <c r="AO28" s="501"/>
      <c r="AP28" s="515"/>
      <c r="AQ28" s="498" t="s">
        <v>86</v>
      </c>
      <c r="AR28" s="499"/>
      <c r="AS28" s="499"/>
      <c r="AT28" s="500"/>
      <c r="AU28" s="363"/>
      <c r="AV28" s="345"/>
      <c r="AW28" s="345"/>
      <c r="AX28" s="345"/>
      <c r="AY28" s="345"/>
      <c r="AZ28" s="345"/>
      <c r="BA28" s="345"/>
      <c r="BB28" s="345"/>
    </row>
    <row r="29" spans="1:61" ht="28.5" customHeight="1" x14ac:dyDescent="0.4">
      <c r="A29" s="343"/>
      <c r="B29" s="343"/>
      <c r="C29" s="511" t="s">
        <v>82</v>
      </c>
      <c r="D29" s="512"/>
      <c r="E29" s="512"/>
      <c r="F29" s="512"/>
      <c r="G29" s="513"/>
      <c r="H29" s="514"/>
      <c r="I29" s="212" t="s">
        <v>1</v>
      </c>
      <c r="J29" s="513"/>
      <c r="K29" s="514"/>
      <c r="L29" s="212" t="s">
        <v>1</v>
      </c>
      <c r="M29" s="513"/>
      <c r="N29" s="514"/>
      <c r="O29" s="212" t="s">
        <v>1</v>
      </c>
      <c r="P29" s="513"/>
      <c r="Q29" s="514"/>
      <c r="R29" s="212" t="s">
        <v>1</v>
      </c>
      <c r="S29" s="513"/>
      <c r="T29" s="514"/>
      <c r="U29" s="212" t="s">
        <v>1</v>
      </c>
      <c r="V29" s="513"/>
      <c r="W29" s="514"/>
      <c r="X29" s="212" t="s">
        <v>1</v>
      </c>
      <c r="Y29" s="513"/>
      <c r="Z29" s="514"/>
      <c r="AA29" s="212" t="s">
        <v>1</v>
      </c>
      <c r="AB29" s="513"/>
      <c r="AC29" s="514"/>
      <c r="AD29" s="212" t="s">
        <v>1</v>
      </c>
      <c r="AE29" s="513"/>
      <c r="AF29" s="514"/>
      <c r="AG29" s="212" t="s">
        <v>1</v>
      </c>
      <c r="AH29" s="513"/>
      <c r="AI29" s="514"/>
      <c r="AJ29" s="212" t="s">
        <v>1</v>
      </c>
      <c r="AK29" s="513"/>
      <c r="AL29" s="514"/>
      <c r="AM29" s="212" t="s">
        <v>1</v>
      </c>
      <c r="AN29" s="513"/>
      <c r="AO29" s="514"/>
      <c r="AP29" s="212" t="s">
        <v>1</v>
      </c>
      <c r="AQ29" s="518" t="str">
        <f>IF(SUM(G29,J29,M29,P29,S29,V29,Y29,AB29,AE29,AH29,AK29,AN29)=0,"",SUM(G29,J29,M29,P29,S29,V29,Y29,AB29,AE29,AH29,AK29,AN29))</f>
        <v/>
      </c>
      <c r="AR29" s="519"/>
      <c r="AS29" s="519"/>
      <c r="AT29" s="212" t="s">
        <v>1</v>
      </c>
      <c r="AU29" s="214"/>
      <c r="AV29" s="345"/>
      <c r="AW29" s="345"/>
      <c r="AX29" s="345"/>
      <c r="AY29" s="345"/>
      <c r="AZ29" s="345"/>
      <c r="BA29" s="345"/>
      <c r="BB29" s="345"/>
      <c r="BD29" s="419" t="s">
        <v>396</v>
      </c>
    </row>
    <row r="30" spans="1:61" ht="28.5" customHeight="1" x14ac:dyDescent="0.4">
      <c r="A30" s="343"/>
      <c r="B30" s="343"/>
      <c r="C30" s="511" t="s">
        <v>83</v>
      </c>
      <c r="D30" s="512"/>
      <c r="E30" s="512"/>
      <c r="F30" s="512"/>
      <c r="G30" s="513"/>
      <c r="H30" s="514"/>
      <c r="I30" s="212" t="s">
        <v>1</v>
      </c>
      <c r="J30" s="513"/>
      <c r="K30" s="514"/>
      <c r="L30" s="212" t="s">
        <v>1</v>
      </c>
      <c r="M30" s="513"/>
      <c r="N30" s="514"/>
      <c r="O30" s="212" t="s">
        <v>1</v>
      </c>
      <c r="P30" s="513"/>
      <c r="Q30" s="514"/>
      <c r="R30" s="212" t="s">
        <v>1</v>
      </c>
      <c r="S30" s="513"/>
      <c r="T30" s="514"/>
      <c r="U30" s="212" t="s">
        <v>1</v>
      </c>
      <c r="V30" s="513"/>
      <c r="W30" s="514"/>
      <c r="X30" s="212" t="s">
        <v>1</v>
      </c>
      <c r="Y30" s="513"/>
      <c r="Z30" s="514"/>
      <c r="AA30" s="212" t="s">
        <v>1</v>
      </c>
      <c r="AB30" s="513"/>
      <c r="AC30" s="514"/>
      <c r="AD30" s="212" t="s">
        <v>1</v>
      </c>
      <c r="AE30" s="513"/>
      <c r="AF30" s="514"/>
      <c r="AG30" s="212" t="s">
        <v>1</v>
      </c>
      <c r="AH30" s="513"/>
      <c r="AI30" s="514"/>
      <c r="AJ30" s="212" t="s">
        <v>1</v>
      </c>
      <c r="AK30" s="513"/>
      <c r="AL30" s="514"/>
      <c r="AM30" s="212" t="s">
        <v>1</v>
      </c>
      <c r="AN30" s="513"/>
      <c r="AO30" s="514"/>
      <c r="AP30" s="212" t="s">
        <v>1</v>
      </c>
      <c r="AQ30" s="518" t="str">
        <f t="shared" ref="AQ30:AQ33" si="4">IF(SUM(G30,J30,M30,P30,S30,V30,Y30,AB30,AE30,AH30,AK30,AN30)=0,"",SUM(G30,J30,M30,P30,S30,V30,Y30,AB30,AE30,AH30,AK30,AN30))</f>
        <v/>
      </c>
      <c r="AR30" s="519"/>
      <c r="AS30" s="519"/>
      <c r="AT30" s="212" t="s">
        <v>1</v>
      </c>
      <c r="AU30" s="214"/>
      <c r="AV30" s="345"/>
      <c r="AW30" s="345"/>
      <c r="AX30" s="345"/>
      <c r="AY30" s="345"/>
      <c r="AZ30" s="345"/>
      <c r="BA30" s="345"/>
      <c r="BB30" s="345"/>
      <c r="BD30" s="692" t="s">
        <v>364</v>
      </c>
      <c r="BE30" s="692" t="s">
        <v>365</v>
      </c>
      <c r="BF30" s="692"/>
    </row>
    <row r="31" spans="1:61" ht="28.5" customHeight="1" x14ac:dyDescent="0.4">
      <c r="A31" s="343"/>
      <c r="B31" s="343"/>
      <c r="C31" s="511" t="s">
        <v>84</v>
      </c>
      <c r="D31" s="512"/>
      <c r="E31" s="512"/>
      <c r="F31" s="512"/>
      <c r="G31" s="513"/>
      <c r="H31" s="514"/>
      <c r="I31" s="212" t="s">
        <v>1</v>
      </c>
      <c r="J31" s="513"/>
      <c r="K31" s="514"/>
      <c r="L31" s="212" t="s">
        <v>1</v>
      </c>
      <c r="M31" s="513"/>
      <c r="N31" s="514"/>
      <c r="O31" s="212" t="s">
        <v>1</v>
      </c>
      <c r="P31" s="513"/>
      <c r="Q31" s="514"/>
      <c r="R31" s="212" t="s">
        <v>1</v>
      </c>
      <c r="S31" s="513"/>
      <c r="T31" s="514"/>
      <c r="U31" s="212" t="s">
        <v>1</v>
      </c>
      <c r="V31" s="513"/>
      <c r="W31" s="514"/>
      <c r="X31" s="212" t="s">
        <v>1</v>
      </c>
      <c r="Y31" s="513"/>
      <c r="Z31" s="514"/>
      <c r="AA31" s="212" t="s">
        <v>1</v>
      </c>
      <c r="AB31" s="513"/>
      <c r="AC31" s="514"/>
      <c r="AD31" s="212" t="s">
        <v>1</v>
      </c>
      <c r="AE31" s="513"/>
      <c r="AF31" s="514"/>
      <c r="AG31" s="212" t="s">
        <v>1</v>
      </c>
      <c r="AH31" s="513"/>
      <c r="AI31" s="514"/>
      <c r="AJ31" s="212" t="s">
        <v>1</v>
      </c>
      <c r="AK31" s="513"/>
      <c r="AL31" s="514"/>
      <c r="AM31" s="212" t="s">
        <v>1</v>
      </c>
      <c r="AN31" s="513"/>
      <c r="AO31" s="514"/>
      <c r="AP31" s="212" t="s">
        <v>1</v>
      </c>
      <c r="AQ31" s="518" t="str">
        <f t="shared" si="4"/>
        <v/>
      </c>
      <c r="AR31" s="519"/>
      <c r="AS31" s="519"/>
      <c r="AT31" s="212" t="s">
        <v>1</v>
      </c>
      <c r="AU31" s="214"/>
      <c r="AV31" s="345"/>
      <c r="AW31" s="345"/>
      <c r="AX31" s="345"/>
      <c r="AY31" s="345"/>
      <c r="AZ31" s="345"/>
      <c r="BA31" s="345"/>
      <c r="BB31" s="345"/>
      <c r="BD31" s="692"/>
      <c r="BE31" s="433" t="s">
        <v>366</v>
      </c>
      <c r="BF31" s="433" t="s">
        <v>367</v>
      </c>
    </row>
    <row r="32" spans="1:61" ht="28.5" customHeight="1" x14ac:dyDescent="0.4">
      <c r="A32" s="343"/>
      <c r="B32" s="343"/>
      <c r="C32" s="511" t="s">
        <v>97</v>
      </c>
      <c r="D32" s="512"/>
      <c r="E32" s="512"/>
      <c r="F32" s="512"/>
      <c r="G32" s="513"/>
      <c r="H32" s="514"/>
      <c r="I32" s="212" t="s">
        <v>1</v>
      </c>
      <c r="J32" s="513"/>
      <c r="K32" s="514"/>
      <c r="L32" s="212" t="s">
        <v>1</v>
      </c>
      <c r="M32" s="513"/>
      <c r="N32" s="514"/>
      <c r="O32" s="212" t="s">
        <v>1</v>
      </c>
      <c r="P32" s="513"/>
      <c r="Q32" s="514"/>
      <c r="R32" s="212" t="s">
        <v>1</v>
      </c>
      <c r="S32" s="513"/>
      <c r="T32" s="514"/>
      <c r="U32" s="212" t="s">
        <v>1</v>
      </c>
      <c r="V32" s="513"/>
      <c r="W32" s="514"/>
      <c r="X32" s="212" t="s">
        <v>1</v>
      </c>
      <c r="Y32" s="513"/>
      <c r="Z32" s="514"/>
      <c r="AA32" s="212" t="s">
        <v>1</v>
      </c>
      <c r="AB32" s="513"/>
      <c r="AC32" s="514"/>
      <c r="AD32" s="212" t="s">
        <v>1</v>
      </c>
      <c r="AE32" s="513"/>
      <c r="AF32" s="514"/>
      <c r="AG32" s="212" t="s">
        <v>1</v>
      </c>
      <c r="AH32" s="513"/>
      <c r="AI32" s="514"/>
      <c r="AJ32" s="212" t="s">
        <v>1</v>
      </c>
      <c r="AK32" s="513"/>
      <c r="AL32" s="514"/>
      <c r="AM32" s="212" t="s">
        <v>1</v>
      </c>
      <c r="AN32" s="513"/>
      <c r="AO32" s="514"/>
      <c r="AP32" s="212" t="s">
        <v>1</v>
      </c>
      <c r="AQ32" s="518" t="str">
        <f t="shared" si="4"/>
        <v/>
      </c>
      <c r="AR32" s="519"/>
      <c r="AS32" s="519"/>
      <c r="AT32" s="212" t="s">
        <v>1</v>
      </c>
      <c r="AU32" s="214"/>
      <c r="AV32" s="345"/>
      <c r="AW32" s="345"/>
      <c r="AX32" s="345"/>
      <c r="AY32" s="345"/>
      <c r="AZ32" s="345"/>
      <c r="BA32" s="345"/>
      <c r="BB32" s="345"/>
      <c r="BD32" s="433" t="s">
        <v>368</v>
      </c>
      <c r="BE32" s="420">
        <v>2409000</v>
      </c>
      <c r="BF32" s="420">
        <v>3652000</v>
      </c>
    </row>
    <row r="33" spans="1:61" ht="28.5" customHeight="1" x14ac:dyDescent="0.4">
      <c r="A33" s="343"/>
      <c r="B33" s="343"/>
      <c r="C33" s="511" t="s">
        <v>85</v>
      </c>
      <c r="D33" s="512"/>
      <c r="E33" s="512"/>
      <c r="F33" s="512"/>
      <c r="G33" s="513"/>
      <c r="H33" s="514"/>
      <c r="I33" s="212" t="s">
        <v>1</v>
      </c>
      <c r="J33" s="513"/>
      <c r="K33" s="514"/>
      <c r="L33" s="212" t="s">
        <v>1</v>
      </c>
      <c r="M33" s="513"/>
      <c r="N33" s="514"/>
      <c r="O33" s="212" t="s">
        <v>1</v>
      </c>
      <c r="P33" s="513"/>
      <c r="Q33" s="514"/>
      <c r="R33" s="212" t="s">
        <v>1</v>
      </c>
      <c r="S33" s="513"/>
      <c r="T33" s="514"/>
      <c r="U33" s="212" t="s">
        <v>1</v>
      </c>
      <c r="V33" s="513"/>
      <c r="W33" s="514"/>
      <c r="X33" s="212" t="s">
        <v>1</v>
      </c>
      <c r="Y33" s="513"/>
      <c r="Z33" s="514"/>
      <c r="AA33" s="212" t="s">
        <v>1</v>
      </c>
      <c r="AB33" s="513"/>
      <c r="AC33" s="514"/>
      <c r="AD33" s="212" t="s">
        <v>1</v>
      </c>
      <c r="AE33" s="513"/>
      <c r="AF33" s="514"/>
      <c r="AG33" s="212" t="s">
        <v>1</v>
      </c>
      <c r="AH33" s="513"/>
      <c r="AI33" s="514"/>
      <c r="AJ33" s="212" t="s">
        <v>1</v>
      </c>
      <c r="AK33" s="513"/>
      <c r="AL33" s="514"/>
      <c r="AM33" s="212" t="s">
        <v>1</v>
      </c>
      <c r="AN33" s="513"/>
      <c r="AO33" s="514"/>
      <c r="AP33" s="212" t="s">
        <v>1</v>
      </c>
      <c r="AQ33" s="518" t="str">
        <f t="shared" si="4"/>
        <v/>
      </c>
      <c r="AR33" s="519"/>
      <c r="AS33" s="519"/>
      <c r="AT33" s="212" t="s">
        <v>1</v>
      </c>
      <c r="AU33" s="214"/>
      <c r="AV33" s="345"/>
      <c r="AW33" s="345"/>
      <c r="AX33" s="345"/>
      <c r="AY33" s="345"/>
      <c r="AZ33" s="345"/>
      <c r="BA33" s="345"/>
      <c r="BB33" s="345"/>
      <c r="BD33" s="433" t="s">
        <v>369</v>
      </c>
      <c r="BE33" s="420">
        <v>3185000</v>
      </c>
      <c r="BF33" s="420">
        <v>5428000</v>
      </c>
    </row>
    <row r="34" spans="1:61" ht="15" customHeight="1" x14ac:dyDescent="0.4">
      <c r="A34" s="343"/>
      <c r="B34" s="343"/>
      <c r="C34" s="343" t="s">
        <v>347</v>
      </c>
      <c r="D34" s="366"/>
      <c r="E34" s="366"/>
      <c r="F34" s="366"/>
      <c r="G34" s="366"/>
      <c r="H34" s="366"/>
      <c r="I34" s="366"/>
      <c r="J34" s="216"/>
      <c r="K34" s="216"/>
      <c r="L34" s="216"/>
      <c r="M34" s="216"/>
      <c r="N34" s="216"/>
      <c r="O34" s="216"/>
      <c r="P34" s="216"/>
      <c r="Q34" s="216"/>
      <c r="R34" s="216"/>
      <c r="S34" s="216"/>
      <c r="T34" s="216"/>
      <c r="U34" s="216"/>
      <c r="V34" s="216"/>
      <c r="W34" s="216"/>
      <c r="X34" s="216"/>
      <c r="Y34" s="216"/>
      <c r="Z34" s="216"/>
      <c r="AA34" s="216"/>
      <c r="AB34" s="216"/>
      <c r="AC34" s="216"/>
      <c r="AD34" s="216"/>
      <c r="AE34" s="216"/>
      <c r="AF34" s="216"/>
      <c r="AG34" s="216"/>
      <c r="AH34" s="216"/>
      <c r="AI34" s="216"/>
      <c r="AJ34" s="216"/>
      <c r="AK34" s="367"/>
      <c r="AL34" s="367"/>
      <c r="AM34" s="367"/>
      <c r="AN34" s="367"/>
      <c r="AO34" s="367"/>
      <c r="AP34" s="367"/>
      <c r="AQ34" s="367"/>
      <c r="AR34" s="367"/>
      <c r="AS34" s="367"/>
      <c r="AT34" s="214"/>
      <c r="AU34" s="214"/>
      <c r="AV34" s="214"/>
      <c r="AW34" s="214"/>
      <c r="AX34" s="214"/>
      <c r="AY34" s="214"/>
      <c r="AZ34" s="214"/>
      <c r="BA34" s="214"/>
      <c r="BB34" s="345"/>
    </row>
    <row r="35" spans="1:61" ht="15" customHeight="1" x14ac:dyDescent="0.4">
      <c r="A35" s="343"/>
      <c r="B35" s="343"/>
      <c r="C35" s="345"/>
      <c r="D35" s="343"/>
      <c r="E35" s="343"/>
      <c r="F35" s="343"/>
      <c r="G35" s="343"/>
      <c r="H35" s="363"/>
      <c r="I35" s="343"/>
      <c r="J35" s="343"/>
      <c r="K35" s="343"/>
      <c r="L35" s="343"/>
      <c r="M35" s="343"/>
      <c r="N35" s="343"/>
      <c r="O35" s="343"/>
      <c r="P35" s="343"/>
      <c r="Q35" s="343"/>
      <c r="R35" s="343"/>
      <c r="S35" s="343"/>
      <c r="T35" s="343"/>
      <c r="U35" s="343"/>
      <c r="V35" s="343"/>
      <c r="W35" s="343"/>
      <c r="X35" s="368"/>
      <c r="Y35" s="368"/>
      <c r="Z35" s="369"/>
      <c r="AA35" s="369"/>
      <c r="AB35" s="369"/>
      <c r="AC35" s="369"/>
      <c r="AD35" s="368"/>
      <c r="AE35" s="368"/>
      <c r="AF35" s="368"/>
      <c r="AG35" s="368"/>
      <c r="AH35" s="370"/>
      <c r="AI35" s="371"/>
      <c r="AJ35" s="371"/>
      <c r="AK35" s="371"/>
      <c r="AL35" s="371"/>
      <c r="AM35" s="371"/>
      <c r="AN35" s="368"/>
      <c r="AO35" s="368"/>
      <c r="AP35" s="368"/>
      <c r="AQ35" s="369"/>
      <c r="AR35" s="369"/>
      <c r="AS35" s="369"/>
      <c r="AT35" s="372"/>
      <c r="AU35" s="372"/>
      <c r="AV35" s="372"/>
      <c r="AW35" s="372"/>
      <c r="AX35" s="372"/>
      <c r="AY35" s="364"/>
      <c r="AZ35" s="361"/>
      <c r="BA35" s="361"/>
      <c r="BB35" s="361"/>
      <c r="BC35" s="211"/>
      <c r="BD35" s="337"/>
      <c r="BE35" s="337"/>
      <c r="BH35" s="211"/>
      <c r="BI35" s="211"/>
    </row>
    <row r="36" spans="1:61" ht="18" customHeight="1" x14ac:dyDescent="0.15">
      <c r="A36" s="355"/>
      <c r="B36" s="356"/>
      <c r="C36" s="373" t="s">
        <v>389</v>
      </c>
      <c r="D36" s="373"/>
      <c r="E36" s="373"/>
      <c r="F36" s="373"/>
      <c r="G36" s="374"/>
      <c r="H36" s="374"/>
      <c r="I36" s="374"/>
      <c r="J36" s="374"/>
      <c r="K36" s="374"/>
      <c r="L36" s="374"/>
      <c r="M36" s="375"/>
      <c r="N36" s="375"/>
      <c r="O36" s="375"/>
      <c r="P36" s="375"/>
      <c r="Q36" s="375"/>
      <c r="R36" s="375"/>
      <c r="S36" s="375"/>
      <c r="T36" s="375"/>
      <c r="U36" s="375"/>
      <c r="V36" s="375"/>
      <c r="W36" s="375"/>
      <c r="X36" s="375"/>
      <c r="Y36" s="375"/>
      <c r="Z36" s="374"/>
      <c r="AA36" s="376"/>
      <c r="AB36" s="375"/>
      <c r="AC36" s="374"/>
      <c r="AD36" s="374"/>
      <c r="AE36" s="377"/>
      <c r="AF36" s="374"/>
      <c r="AG36" s="374"/>
      <c r="AH36" s="374"/>
      <c r="AI36" s="374"/>
      <c r="AJ36" s="374"/>
      <c r="AK36" s="374"/>
      <c r="AL36" s="375"/>
      <c r="AM36" s="375"/>
      <c r="AN36" s="375"/>
      <c r="AO36" s="375"/>
      <c r="AP36" s="375"/>
      <c r="AQ36" s="374"/>
      <c r="AR36" s="374"/>
      <c r="AS36" s="374"/>
      <c r="AT36" s="374"/>
      <c r="AU36" s="374"/>
      <c r="AV36" s="374"/>
      <c r="AW36" s="374"/>
      <c r="AX36" s="374"/>
      <c r="AY36" s="374"/>
      <c r="AZ36" s="337"/>
      <c r="BA36" s="337"/>
      <c r="BB36" s="361"/>
      <c r="BC36" s="211"/>
      <c r="BD36" s="337" t="s">
        <v>397</v>
      </c>
      <c r="BE36" s="337"/>
      <c r="BH36" s="211"/>
      <c r="BI36" s="211"/>
    </row>
    <row r="37" spans="1:61" ht="16.5" customHeight="1" x14ac:dyDescent="0.4">
      <c r="A37" s="343"/>
      <c r="B37" s="343"/>
      <c r="C37" s="520"/>
      <c r="D37" s="521"/>
      <c r="E37" s="521"/>
      <c r="F37" s="522"/>
      <c r="G37" s="523" t="s">
        <v>79</v>
      </c>
      <c r="H37" s="523"/>
      <c r="I37" s="523"/>
      <c r="J37" s="523" t="s">
        <v>16</v>
      </c>
      <c r="K37" s="523"/>
      <c r="L37" s="523"/>
      <c r="M37" s="523" t="s">
        <v>17</v>
      </c>
      <c r="N37" s="523"/>
      <c r="O37" s="523"/>
      <c r="P37" s="523" t="s">
        <v>18</v>
      </c>
      <c r="Q37" s="523"/>
      <c r="R37" s="523"/>
      <c r="S37" s="523" t="s">
        <v>19</v>
      </c>
      <c r="T37" s="523"/>
      <c r="U37" s="523"/>
      <c r="V37" s="523" t="s">
        <v>20</v>
      </c>
      <c r="W37" s="523"/>
      <c r="X37" s="523"/>
      <c r="Y37" s="523" t="s">
        <v>80</v>
      </c>
      <c r="Z37" s="523"/>
      <c r="AA37" s="523"/>
      <c r="AB37" s="523" t="s">
        <v>25</v>
      </c>
      <c r="AC37" s="523"/>
      <c r="AD37" s="523"/>
      <c r="AE37" s="523" t="s">
        <v>26</v>
      </c>
      <c r="AF37" s="523"/>
      <c r="AG37" s="537"/>
      <c r="AH37" s="523" t="s">
        <v>21</v>
      </c>
      <c r="AI37" s="523"/>
      <c r="AJ37" s="523"/>
      <c r="AK37" s="523" t="s">
        <v>22</v>
      </c>
      <c r="AL37" s="523"/>
      <c r="AM37" s="523"/>
      <c r="AN37" s="523" t="s">
        <v>23</v>
      </c>
      <c r="AO37" s="523"/>
      <c r="AP37" s="537"/>
      <c r="AQ37" s="520" t="s">
        <v>390</v>
      </c>
      <c r="AR37" s="521"/>
      <c r="AS37" s="521"/>
      <c r="AT37" s="521"/>
      <c r="AU37" s="378"/>
      <c r="AV37" s="532" t="s">
        <v>7</v>
      </c>
      <c r="AW37" s="533"/>
      <c r="AX37" s="533"/>
      <c r="AY37" s="533"/>
      <c r="AZ37" s="533"/>
      <c r="BA37" s="534"/>
      <c r="BB37" s="345"/>
      <c r="BC37" s="211"/>
      <c r="BD37" s="692" t="s">
        <v>391</v>
      </c>
      <c r="BE37" s="692" t="s">
        <v>365</v>
      </c>
      <c r="BF37" s="692"/>
    </row>
    <row r="38" spans="1:61" ht="26.25" customHeight="1" x14ac:dyDescent="0.4">
      <c r="A38" s="343"/>
      <c r="B38" s="343"/>
      <c r="C38" s="535" t="s">
        <v>82</v>
      </c>
      <c r="D38" s="536"/>
      <c r="E38" s="536"/>
      <c r="F38" s="536"/>
      <c r="G38" s="524"/>
      <c r="H38" s="525"/>
      <c r="I38" s="526"/>
      <c r="J38" s="524"/>
      <c r="K38" s="525"/>
      <c r="L38" s="526"/>
      <c r="M38" s="524"/>
      <c r="N38" s="525"/>
      <c r="O38" s="526"/>
      <c r="P38" s="524"/>
      <c r="Q38" s="525"/>
      <c r="R38" s="526"/>
      <c r="S38" s="524"/>
      <c r="T38" s="525"/>
      <c r="U38" s="526"/>
      <c r="V38" s="524"/>
      <c r="W38" s="525"/>
      <c r="X38" s="526"/>
      <c r="Y38" s="524"/>
      <c r="Z38" s="525"/>
      <c r="AA38" s="526"/>
      <c r="AB38" s="524"/>
      <c r="AC38" s="525"/>
      <c r="AD38" s="526"/>
      <c r="AE38" s="524"/>
      <c r="AF38" s="525"/>
      <c r="AG38" s="526"/>
      <c r="AH38" s="524" t="str">
        <f t="shared" ref="AH38:AH42" si="5">IF(AE38="","",AE38)</f>
        <v/>
      </c>
      <c r="AI38" s="525"/>
      <c r="AJ38" s="526"/>
      <c r="AK38" s="524" t="str">
        <f t="shared" ref="AK38:AK42" si="6">IF(AH38="","",AH38)</f>
        <v/>
      </c>
      <c r="AL38" s="525"/>
      <c r="AM38" s="526"/>
      <c r="AN38" s="524" t="str">
        <f t="shared" ref="AN38:AN42" si="7">IF(AK38="","",AK38)</f>
        <v/>
      </c>
      <c r="AO38" s="525"/>
      <c r="AP38" s="526"/>
      <c r="AQ38" s="527" t="str">
        <f>IF(AN38="","",IF(AN38="-","×",IF(COUNTIF(G38:AP38,"○")=12,"○",IF(LEN(CONCATENATE(G38,J38,M38,P38,S38,V38,Y38,AB38,AE38,AH38,AK38,AN38))=12,"△","空欄セルあり"))))</f>
        <v/>
      </c>
      <c r="AR38" s="528"/>
      <c r="AS38" s="528"/>
      <c r="AT38" s="529"/>
      <c r="AU38" s="378"/>
      <c r="AV38" s="530" t="str">
        <f>IFERROR(IF(AQ29="","",IF(AQ29&lt;200,0,IF(AQ20&gt;45,0,INDEX($BE$32:$BF$33,IF(AQ20&lt;20,1,2),IF(AQ29&lt;250,1,2)))))+IF(AQ29&lt;200,0,IF(AQ38="",0,IF(AQ38="×",0,IF(AQ38="○",IF(AQ29&lt;250,$BE$39,$BF$39),IF(AQ29&lt;250,$BE$40,$BF$40)*(LEN(CONCATENATE(G38,J38,M38,P38,S38,V38,Y38,AB38,AE38,AH38,AK38,AN38))-FIND("●",SUBSTITUTE(CONCATENATE(G38,J38,M38,P38,S38,V38,Y38,AB38,AE38,AH38,AK38,AN38),"-","●",LEN(CONCATENATE(G38,J38,M38,P38,S38,V38,Y38,AB38,AE38,AH38,AK38,AN38))-LEN(SUBSTITUTE(CONCATENATE(G38,J38,M38,P38,S38,V38,Y38,AB38,AE38,AH38,AK38,AN38),"-",""))))))))),"")</f>
        <v/>
      </c>
      <c r="AW38" s="531"/>
      <c r="AX38" s="531"/>
      <c r="AY38" s="531"/>
      <c r="AZ38" s="531"/>
      <c r="BA38" s="341" t="s">
        <v>6</v>
      </c>
      <c r="BB38" s="345"/>
      <c r="BC38" s="211"/>
      <c r="BD38" s="692"/>
      <c r="BE38" s="433" t="s">
        <v>366</v>
      </c>
      <c r="BF38" s="433" t="s">
        <v>367</v>
      </c>
    </row>
    <row r="39" spans="1:61" ht="26.25" customHeight="1" x14ac:dyDescent="0.4">
      <c r="A39" s="343"/>
      <c r="B39" s="343"/>
      <c r="C39" s="535" t="s">
        <v>83</v>
      </c>
      <c r="D39" s="536"/>
      <c r="E39" s="536"/>
      <c r="F39" s="536"/>
      <c r="G39" s="524"/>
      <c r="H39" s="525"/>
      <c r="I39" s="526"/>
      <c r="J39" s="524"/>
      <c r="K39" s="525"/>
      <c r="L39" s="526"/>
      <c r="M39" s="524"/>
      <c r="N39" s="525"/>
      <c r="O39" s="526"/>
      <c r="P39" s="524"/>
      <c r="Q39" s="525"/>
      <c r="R39" s="526"/>
      <c r="S39" s="524"/>
      <c r="T39" s="525"/>
      <c r="U39" s="526"/>
      <c r="V39" s="524"/>
      <c r="W39" s="525"/>
      <c r="X39" s="526"/>
      <c r="Y39" s="524"/>
      <c r="Z39" s="525"/>
      <c r="AA39" s="526"/>
      <c r="AB39" s="524"/>
      <c r="AC39" s="525"/>
      <c r="AD39" s="526"/>
      <c r="AE39" s="524"/>
      <c r="AF39" s="525"/>
      <c r="AG39" s="526"/>
      <c r="AH39" s="524" t="str">
        <f t="shared" si="5"/>
        <v/>
      </c>
      <c r="AI39" s="525"/>
      <c r="AJ39" s="526"/>
      <c r="AK39" s="524" t="str">
        <f t="shared" si="6"/>
        <v/>
      </c>
      <c r="AL39" s="525"/>
      <c r="AM39" s="526"/>
      <c r="AN39" s="524" t="str">
        <f t="shared" si="7"/>
        <v/>
      </c>
      <c r="AO39" s="525"/>
      <c r="AP39" s="526"/>
      <c r="AQ39" s="527" t="str">
        <f>IF(AN39="","",IF(AN39="-","×",IF(COUNTIF(G39:AP39,"○")=12,"○",IF(LEN(CONCATENATE(G39,J39,M39,P39,S39,V39,Y39,AB39,AE39,AH39,AK39,AN39))=12,"△","空欄セルあり"))))</f>
        <v/>
      </c>
      <c r="AR39" s="528"/>
      <c r="AS39" s="528"/>
      <c r="AT39" s="529"/>
      <c r="AU39" s="378"/>
      <c r="AV39" s="538" t="str">
        <f>IFERROR(IF(AQ30="","",IF(AQ30&lt;200,0,IF(AQ21&gt;45,0,IF(AQ21&lt;10,0,INDEX($BE$32:$BF$33,IF(AQ21&lt;20,1,2),IF(AQ30&lt;250,1,2))))))+IF(AQ30&lt;200,0,IF(AQ21&lt;10,0,IF(AQ39="",0,IF(AQ39="×",0,IF(AQ39="○",IF(AQ30&lt;250,$BE$39,$BF$39),IF(AQ30&lt;250,$BE$40,$BF$40)*(LEN(CONCATENATE(G39,J39,M39,P39,S39,V39,Y39,AB39,AE39,AH39,AK39,AN39))-FIND("●",SUBSTITUTE(CONCATENATE(G39,J39,M39,P39,S39,V39,Y39,AB39,AE39,AH39,AK39,AN39),"-","●",LEN(CONCATENATE(G39,J39,M39,P39,S39,V39,Y39,AB39,AE39,AH39,AK39,AN39))-LEN(SUBSTITUTE(CONCATENATE(G39,J39,M39,P39,S39,V39,Y39,AB39,AE39,AH39,AK39,AN39),"-","")))))))))),"")</f>
        <v/>
      </c>
      <c r="AW39" s="539"/>
      <c r="AX39" s="539"/>
      <c r="AY39" s="539"/>
      <c r="AZ39" s="539"/>
      <c r="BA39" s="342" t="s">
        <v>6</v>
      </c>
      <c r="BB39" s="345"/>
      <c r="BC39" s="211"/>
      <c r="BD39" s="433" t="s">
        <v>392</v>
      </c>
      <c r="BE39" s="420">
        <v>1337000</v>
      </c>
      <c r="BF39" s="420">
        <v>1908000</v>
      </c>
      <c r="BG39" s="419" t="s">
        <v>395</v>
      </c>
    </row>
    <row r="40" spans="1:61" ht="26.25" customHeight="1" x14ac:dyDescent="0.4">
      <c r="A40" s="343"/>
      <c r="B40" s="343"/>
      <c r="C40" s="535" t="s">
        <v>84</v>
      </c>
      <c r="D40" s="536"/>
      <c r="E40" s="536"/>
      <c r="F40" s="536"/>
      <c r="G40" s="524"/>
      <c r="H40" s="525"/>
      <c r="I40" s="526"/>
      <c r="J40" s="524"/>
      <c r="K40" s="525"/>
      <c r="L40" s="526"/>
      <c r="M40" s="524"/>
      <c r="N40" s="525"/>
      <c r="O40" s="526"/>
      <c r="P40" s="524"/>
      <c r="Q40" s="525"/>
      <c r="R40" s="526"/>
      <c r="S40" s="524"/>
      <c r="T40" s="525"/>
      <c r="U40" s="526"/>
      <c r="V40" s="524"/>
      <c r="W40" s="525"/>
      <c r="X40" s="526"/>
      <c r="Y40" s="524"/>
      <c r="Z40" s="525"/>
      <c r="AA40" s="526"/>
      <c r="AB40" s="524"/>
      <c r="AC40" s="525"/>
      <c r="AD40" s="526"/>
      <c r="AE40" s="524"/>
      <c r="AF40" s="525"/>
      <c r="AG40" s="526"/>
      <c r="AH40" s="524" t="str">
        <f t="shared" si="5"/>
        <v/>
      </c>
      <c r="AI40" s="525"/>
      <c r="AJ40" s="526"/>
      <c r="AK40" s="524" t="str">
        <f t="shared" si="6"/>
        <v/>
      </c>
      <c r="AL40" s="525"/>
      <c r="AM40" s="526"/>
      <c r="AN40" s="524" t="str">
        <f t="shared" si="7"/>
        <v/>
      </c>
      <c r="AO40" s="525"/>
      <c r="AP40" s="526"/>
      <c r="AQ40" s="527" t="str">
        <f t="shared" ref="AQ40:AQ42" si="8">IF(AN40="","",IF(AN40="-","×",IF(COUNTIF(G40:AP40,"○")=12,"○",IF(LEN(CONCATENATE(G40,J40,M40,P40,S40,V40,Y40,AB40,AE40,AH40,AK40,AN40))=12,"△","空欄セルあり"))))</f>
        <v/>
      </c>
      <c r="AR40" s="528"/>
      <c r="AS40" s="528"/>
      <c r="AT40" s="529"/>
      <c r="AU40" s="378"/>
      <c r="AV40" s="530" t="str">
        <f>IFERROR(IF(AQ31="","",IF(AQ31&lt;200,0,IF(AQ22&gt;45,0,IF(AQ22&lt;10,0,INDEX($BE$32:$BF$33,IF(AQ22&lt;20,1,2),IF(AQ31&lt;250,1,2))))))+IF(AQ31&lt;200,0,IF(AQ22&lt;10,0,IF(AQ40="",0,IF(AQ40="×",0,IF(AQ40="○",IF(AQ31&lt;250,$BE$39,$BF$39),IF(AQ31&lt;250,$BE$40,$BF$40)*(LEN(CONCATENATE(G40,J40,M40,P40,S40,V40,Y40,AB40,AE40,AH40,AK40,AN40))-FIND("●",SUBSTITUTE(CONCATENATE(G40,J40,M40,P40,S40,V40,Y40,AB40,AE40,AH40,AK40,AN40),"-","●",LEN(CONCATENATE(G40,J40,M40,P40,S40,V40,Y40,AB40,AE40,AH40,AK40,AN40))-LEN(SUBSTITUTE(CONCATENATE(G40,J40,M40,P40,S40,V40,Y40,AB40,AE40,AH40,AK40,AN40),"-","")))))))))),"")</f>
        <v/>
      </c>
      <c r="AW40" s="531"/>
      <c r="AX40" s="531"/>
      <c r="AY40" s="531"/>
      <c r="AZ40" s="531"/>
      <c r="BA40" s="341" t="s">
        <v>6</v>
      </c>
      <c r="BB40" s="345"/>
      <c r="BC40" s="211"/>
      <c r="BD40" s="433" t="s">
        <v>393</v>
      </c>
      <c r="BE40" s="420">
        <v>111500</v>
      </c>
      <c r="BF40" s="420">
        <v>140400</v>
      </c>
      <c r="BG40" s="419" t="s">
        <v>394</v>
      </c>
    </row>
    <row r="41" spans="1:61" ht="26.25" customHeight="1" x14ac:dyDescent="0.4">
      <c r="A41" s="343"/>
      <c r="B41" s="343"/>
      <c r="C41" s="535" t="s">
        <v>97</v>
      </c>
      <c r="D41" s="536"/>
      <c r="E41" s="536"/>
      <c r="F41" s="536"/>
      <c r="G41" s="524"/>
      <c r="H41" s="525"/>
      <c r="I41" s="526"/>
      <c r="J41" s="524"/>
      <c r="K41" s="525"/>
      <c r="L41" s="526"/>
      <c r="M41" s="524"/>
      <c r="N41" s="525"/>
      <c r="O41" s="526"/>
      <c r="P41" s="524"/>
      <c r="Q41" s="525"/>
      <c r="R41" s="526"/>
      <c r="S41" s="524"/>
      <c r="T41" s="525"/>
      <c r="U41" s="526"/>
      <c r="V41" s="524"/>
      <c r="W41" s="525"/>
      <c r="X41" s="526"/>
      <c r="Y41" s="524"/>
      <c r="Z41" s="525"/>
      <c r="AA41" s="526"/>
      <c r="AB41" s="524"/>
      <c r="AC41" s="525"/>
      <c r="AD41" s="526"/>
      <c r="AE41" s="524"/>
      <c r="AF41" s="525"/>
      <c r="AG41" s="526"/>
      <c r="AH41" s="524" t="str">
        <f t="shared" si="5"/>
        <v/>
      </c>
      <c r="AI41" s="525"/>
      <c r="AJ41" s="526"/>
      <c r="AK41" s="524" t="str">
        <f t="shared" si="6"/>
        <v/>
      </c>
      <c r="AL41" s="525"/>
      <c r="AM41" s="526"/>
      <c r="AN41" s="524" t="str">
        <f t="shared" si="7"/>
        <v/>
      </c>
      <c r="AO41" s="525"/>
      <c r="AP41" s="526"/>
      <c r="AQ41" s="527" t="str">
        <f t="shared" si="8"/>
        <v/>
      </c>
      <c r="AR41" s="528"/>
      <c r="AS41" s="528"/>
      <c r="AT41" s="529"/>
      <c r="AU41" s="378"/>
      <c r="AV41" s="538" t="str">
        <f t="shared" ref="AV41:AV42" si="9">IFERROR(IF(AQ32="","",IF(AQ32&lt;200,0,IF(AQ23&gt;45,0,IF(AQ23&lt;10,0,INDEX($BE$32:$BF$33,IF(AQ23&lt;20,1,2),IF(AQ32&lt;250,1,2))))))+IF(AQ32&lt;200,0,IF(AQ23&lt;10,0,IF(AQ41="",0,IF(AQ41="×",0,IF(AQ41="○",IF(AQ32&lt;250,$BE$39,$BF$39),IF(AQ32&lt;250,$BE$40,$BF$40)*(LEN(CONCATENATE(G41,J41,M41,P41,S41,V41,Y41,AB41,AE41,AH41,AK41,AN41))-FIND("●",SUBSTITUTE(CONCATENATE(G41,J41,M41,P41,S41,V41,Y41,AB41,AE41,AH41,AK41,AN41),"-","●",LEN(CONCATENATE(G41,J41,M41,P41,S41,V41,Y41,AB41,AE41,AH41,AK41,AN41))-LEN(SUBSTITUTE(CONCATENATE(G41,J41,M41,P41,S41,V41,Y41,AB41,AE41,AH41,AK41,AN41),"-","")))))))))),"")</f>
        <v/>
      </c>
      <c r="AW41" s="539"/>
      <c r="AX41" s="539"/>
      <c r="AY41" s="539"/>
      <c r="AZ41" s="539"/>
      <c r="BA41" s="342" t="s">
        <v>6</v>
      </c>
      <c r="BB41" s="345"/>
      <c r="BC41" s="211"/>
    </row>
    <row r="42" spans="1:61" ht="26.25" customHeight="1" x14ac:dyDescent="0.4">
      <c r="A42" s="343"/>
      <c r="B42" s="343"/>
      <c r="C42" s="535" t="s">
        <v>85</v>
      </c>
      <c r="D42" s="536"/>
      <c r="E42" s="536"/>
      <c r="F42" s="536"/>
      <c r="G42" s="524"/>
      <c r="H42" s="525"/>
      <c r="I42" s="526"/>
      <c r="J42" s="524"/>
      <c r="K42" s="525"/>
      <c r="L42" s="526"/>
      <c r="M42" s="524"/>
      <c r="N42" s="525"/>
      <c r="O42" s="526"/>
      <c r="P42" s="524"/>
      <c r="Q42" s="525"/>
      <c r="R42" s="526"/>
      <c r="S42" s="524"/>
      <c r="T42" s="525"/>
      <c r="U42" s="526"/>
      <c r="V42" s="524"/>
      <c r="W42" s="525"/>
      <c r="X42" s="526"/>
      <c r="Y42" s="524"/>
      <c r="Z42" s="525"/>
      <c r="AA42" s="526"/>
      <c r="AB42" s="524"/>
      <c r="AC42" s="525"/>
      <c r="AD42" s="526"/>
      <c r="AE42" s="524"/>
      <c r="AF42" s="525"/>
      <c r="AG42" s="526"/>
      <c r="AH42" s="524" t="str">
        <f t="shared" si="5"/>
        <v/>
      </c>
      <c r="AI42" s="525"/>
      <c r="AJ42" s="526"/>
      <c r="AK42" s="524" t="str">
        <f t="shared" si="6"/>
        <v/>
      </c>
      <c r="AL42" s="525"/>
      <c r="AM42" s="526"/>
      <c r="AN42" s="524" t="str">
        <f t="shared" si="7"/>
        <v/>
      </c>
      <c r="AO42" s="525"/>
      <c r="AP42" s="526"/>
      <c r="AQ42" s="527" t="str">
        <f t="shared" si="8"/>
        <v/>
      </c>
      <c r="AR42" s="528"/>
      <c r="AS42" s="528"/>
      <c r="AT42" s="529"/>
      <c r="AU42" s="378"/>
      <c r="AV42" s="530" t="str">
        <f t="shared" si="9"/>
        <v/>
      </c>
      <c r="AW42" s="531"/>
      <c r="AX42" s="531"/>
      <c r="AY42" s="531"/>
      <c r="AZ42" s="531"/>
      <c r="BA42" s="341" t="s">
        <v>6</v>
      </c>
      <c r="BB42" s="345"/>
      <c r="BC42" s="211"/>
    </row>
    <row r="43" spans="1:61" ht="15" customHeight="1" x14ac:dyDescent="0.4">
      <c r="A43" s="343"/>
      <c r="B43" s="343"/>
      <c r="C43" s="374" t="s">
        <v>105</v>
      </c>
      <c r="D43" s="374"/>
      <c r="E43" s="374"/>
      <c r="F43" s="374"/>
      <c r="G43" s="374"/>
      <c r="H43" s="379"/>
      <c r="I43" s="374"/>
      <c r="J43" s="374"/>
      <c r="K43" s="374"/>
      <c r="L43" s="374"/>
      <c r="M43" s="374"/>
      <c r="N43" s="374"/>
      <c r="O43" s="374"/>
      <c r="P43" s="374"/>
      <c r="Q43" s="374"/>
      <c r="R43" s="374"/>
      <c r="S43" s="374"/>
      <c r="T43" s="374"/>
      <c r="U43" s="374"/>
      <c r="V43" s="374"/>
      <c r="W43" s="374"/>
      <c r="X43" s="374"/>
      <c r="Y43" s="374"/>
      <c r="Z43" s="380"/>
      <c r="AA43" s="380"/>
      <c r="AB43" s="380"/>
      <c r="AC43" s="380"/>
      <c r="AD43" s="374"/>
      <c r="AE43" s="374"/>
      <c r="AF43" s="374"/>
      <c r="AG43" s="374"/>
      <c r="AH43" s="381"/>
      <c r="AI43" s="375"/>
      <c r="AJ43" s="375"/>
      <c r="AK43" s="375"/>
      <c r="AL43" s="375"/>
      <c r="AM43" s="375"/>
      <c r="AN43" s="374"/>
      <c r="AO43" s="374"/>
      <c r="AP43" s="374"/>
      <c r="AQ43" s="380"/>
      <c r="AR43" s="380"/>
      <c r="AS43" s="380"/>
      <c r="AT43" s="337"/>
      <c r="AU43" s="337"/>
      <c r="AV43" s="337"/>
      <c r="AW43" s="337"/>
      <c r="AX43" s="337"/>
      <c r="AY43" s="380"/>
      <c r="AZ43" s="337"/>
      <c r="BA43" s="337"/>
      <c r="BB43" s="361"/>
      <c r="BC43" s="211"/>
      <c r="BH43" s="211"/>
      <c r="BI43" s="211"/>
    </row>
    <row r="44" spans="1:61" ht="15" customHeight="1" x14ac:dyDescent="0.4">
      <c r="A44" s="343"/>
      <c r="B44" s="343"/>
      <c r="C44" s="345"/>
      <c r="D44" s="343"/>
      <c r="E44" s="343"/>
      <c r="F44" s="343"/>
      <c r="G44" s="343"/>
      <c r="H44" s="363"/>
      <c r="I44" s="343"/>
      <c r="J44" s="343"/>
      <c r="K44" s="343"/>
      <c r="L44" s="343"/>
      <c r="M44" s="343"/>
      <c r="N44" s="343"/>
      <c r="O44" s="343"/>
      <c r="P44" s="343"/>
      <c r="Q44" s="343"/>
      <c r="R44" s="343"/>
      <c r="S44" s="343"/>
      <c r="T44" s="343"/>
      <c r="U44" s="343"/>
      <c r="V44" s="343"/>
      <c r="W44" s="343"/>
      <c r="X44" s="368"/>
      <c r="Y44" s="368"/>
      <c r="Z44" s="369"/>
      <c r="AA44" s="369"/>
      <c r="AB44" s="369"/>
      <c r="AC44" s="369"/>
      <c r="AD44" s="368"/>
      <c r="AE44" s="368"/>
      <c r="AF44" s="368"/>
      <c r="AG44" s="368"/>
      <c r="AH44" s="370"/>
      <c r="AI44" s="371"/>
      <c r="AJ44" s="371"/>
      <c r="AK44" s="371"/>
      <c r="AL44" s="371"/>
      <c r="AM44" s="371"/>
      <c r="AN44" s="368"/>
      <c r="AO44" s="368"/>
      <c r="AP44" s="368"/>
      <c r="AQ44" s="369"/>
      <c r="AR44" s="369"/>
      <c r="AS44" s="369"/>
      <c r="AT44" s="372"/>
      <c r="AU44" s="372"/>
      <c r="AV44" s="372"/>
      <c r="AW44" s="372"/>
      <c r="AX44" s="372"/>
      <c r="AY44" s="364"/>
      <c r="AZ44" s="361"/>
      <c r="BA44" s="361"/>
      <c r="BB44" s="361"/>
      <c r="BC44" s="211"/>
      <c r="BH44" s="211"/>
      <c r="BI44" s="211"/>
    </row>
    <row r="45" spans="1:61" ht="16.5" customHeight="1" x14ac:dyDescent="0.4">
      <c r="A45" s="343"/>
      <c r="B45" s="356" t="s">
        <v>106</v>
      </c>
      <c r="C45" s="345"/>
      <c r="D45" s="343"/>
      <c r="E45" s="343"/>
      <c r="F45" s="343"/>
      <c r="G45" s="343"/>
      <c r="H45" s="363"/>
      <c r="I45" s="343"/>
      <c r="J45" s="343"/>
      <c r="K45" s="343"/>
      <c r="L45" s="343"/>
      <c r="M45" s="343"/>
      <c r="N45" s="343"/>
      <c r="O45" s="343"/>
      <c r="P45" s="343"/>
      <c r="Q45" s="343"/>
      <c r="R45" s="343"/>
      <c r="S45" s="343"/>
      <c r="T45" s="343"/>
      <c r="U45" s="343"/>
      <c r="V45" s="343"/>
      <c r="W45" s="343"/>
      <c r="X45" s="368"/>
      <c r="Y45" s="368"/>
      <c r="Z45" s="369"/>
      <c r="AA45" s="369"/>
      <c r="AB45" s="369"/>
      <c r="AC45" s="369"/>
      <c r="AD45" s="368"/>
      <c r="AE45" s="368"/>
      <c r="AF45" s="368"/>
      <c r="AG45" s="368"/>
      <c r="AH45" s="370"/>
      <c r="AI45" s="371"/>
      <c r="AJ45" s="371"/>
      <c r="AK45" s="371"/>
      <c r="AL45" s="369"/>
      <c r="AM45" s="369"/>
      <c r="AN45" s="368"/>
      <c r="AO45" s="368"/>
      <c r="AP45" s="368"/>
      <c r="AQ45" s="368"/>
      <c r="AR45" s="370"/>
      <c r="AS45" s="371"/>
      <c r="AT45" s="369"/>
      <c r="AU45" s="369"/>
      <c r="AV45" s="369"/>
      <c r="AW45" s="369"/>
      <c r="AX45" s="369"/>
      <c r="AY45" s="364"/>
      <c r="AZ45" s="361"/>
      <c r="BA45" s="361"/>
      <c r="BB45" s="361"/>
      <c r="BC45" s="211"/>
      <c r="BH45" s="211"/>
      <c r="BI45" s="211"/>
    </row>
    <row r="46" spans="1:61" ht="11.25" customHeight="1" x14ac:dyDescent="0.4">
      <c r="A46" s="343"/>
      <c r="B46" s="361"/>
      <c r="C46" s="554" t="s">
        <v>13</v>
      </c>
      <c r="D46" s="554"/>
      <c r="E46" s="554"/>
      <c r="F46" s="554"/>
      <c r="G46" s="554"/>
      <c r="H46" s="554"/>
      <c r="I46" s="554"/>
      <c r="J46" s="555" t="str">
        <f>IF(AQ20="","",COUNTIF(AQ20:AS24,"&gt;=1"))</f>
        <v/>
      </c>
      <c r="K46" s="556"/>
      <c r="L46" s="556"/>
      <c r="M46" s="556"/>
      <c r="N46" s="559" t="s">
        <v>30</v>
      </c>
      <c r="O46" s="560"/>
      <c r="P46" s="361"/>
      <c r="Q46" s="361"/>
      <c r="R46" s="361"/>
      <c r="S46" s="361"/>
      <c r="T46" s="361"/>
      <c r="U46" s="382"/>
      <c r="V46" s="382"/>
      <c r="W46" s="382"/>
      <c r="X46" s="383"/>
      <c r="Y46" s="383"/>
      <c r="Z46" s="383"/>
      <c r="AA46" s="383"/>
      <c r="AB46" s="383"/>
      <c r="AC46" s="383"/>
      <c r="AD46" s="383"/>
      <c r="AE46" s="383"/>
      <c r="AF46" s="383"/>
      <c r="AG46" s="383"/>
      <c r="AH46" s="383"/>
      <c r="AI46" s="383"/>
      <c r="AJ46" s="383"/>
      <c r="AK46" s="383"/>
      <c r="AL46" s="383"/>
      <c r="AM46" s="383"/>
      <c r="AN46" s="383"/>
      <c r="AO46" s="383"/>
      <c r="AP46" s="383"/>
      <c r="AQ46" s="383"/>
      <c r="AR46" s="383"/>
      <c r="AS46" s="383"/>
      <c r="AT46" s="383"/>
      <c r="AU46" s="383"/>
      <c r="AV46" s="384"/>
      <c r="AW46" s="384"/>
      <c r="AX46" s="384"/>
      <c r="AY46" s="345"/>
      <c r="AZ46" s="361"/>
      <c r="BA46" s="361"/>
      <c r="BB46" s="361"/>
      <c r="BC46" s="211"/>
      <c r="BD46" s="417" t="s">
        <v>370</v>
      </c>
      <c r="BE46" s="417" t="s">
        <v>371</v>
      </c>
      <c r="BF46" s="433" t="s">
        <v>372</v>
      </c>
      <c r="BH46" s="211"/>
      <c r="BI46" s="211"/>
    </row>
    <row r="47" spans="1:61" ht="18" customHeight="1" x14ac:dyDescent="0.4">
      <c r="A47" s="343"/>
      <c r="B47" s="361"/>
      <c r="C47" s="554"/>
      <c r="D47" s="554"/>
      <c r="E47" s="554"/>
      <c r="F47" s="554"/>
      <c r="G47" s="554"/>
      <c r="H47" s="554"/>
      <c r="I47" s="554"/>
      <c r="J47" s="557"/>
      <c r="K47" s="558"/>
      <c r="L47" s="558"/>
      <c r="M47" s="558"/>
      <c r="N47" s="561"/>
      <c r="O47" s="562"/>
      <c r="P47" s="361"/>
      <c r="Q47" s="361"/>
      <c r="R47" s="361"/>
      <c r="S47" s="361"/>
      <c r="T47" s="361"/>
      <c r="U47" s="382"/>
      <c r="V47" s="382"/>
      <c r="W47" s="382"/>
      <c r="X47" s="383"/>
      <c r="Y47" s="383"/>
      <c r="Z47" s="383"/>
      <c r="AA47" s="383"/>
      <c r="AB47" s="383"/>
      <c r="AC47" s="383"/>
      <c r="AD47" s="383"/>
      <c r="AE47" s="383"/>
      <c r="AF47" s="383"/>
      <c r="AG47" s="383"/>
      <c r="AH47" s="540" t="s">
        <v>7</v>
      </c>
      <c r="AI47" s="541"/>
      <c r="AJ47" s="541"/>
      <c r="AK47" s="541"/>
      <c r="AL47" s="541"/>
      <c r="AM47" s="542"/>
      <c r="AN47" s="361"/>
      <c r="AO47" s="361"/>
      <c r="AP47" s="361"/>
      <c r="AQ47" s="345"/>
      <c r="AR47" s="345"/>
      <c r="AS47" s="345"/>
      <c r="AT47" s="345"/>
      <c r="AU47" s="345"/>
      <c r="AV47" s="345"/>
      <c r="AW47" s="345"/>
      <c r="AX47" s="345"/>
      <c r="AY47" s="345"/>
      <c r="AZ47" s="345"/>
      <c r="BA47" s="345"/>
      <c r="BB47" s="345"/>
      <c r="BD47" s="433" t="s">
        <v>373</v>
      </c>
      <c r="BE47" s="433" t="s">
        <v>374</v>
      </c>
      <c r="BF47" s="418">
        <v>2800000</v>
      </c>
    </row>
    <row r="48" spans="1:61" ht="27.75" customHeight="1" x14ac:dyDescent="0.4">
      <c r="A48" s="343"/>
      <c r="B48" s="361"/>
      <c r="C48" s="543" t="s">
        <v>27</v>
      </c>
      <c r="D48" s="543"/>
      <c r="E48" s="543"/>
      <c r="F48" s="543"/>
      <c r="G48" s="543"/>
      <c r="H48" s="543"/>
      <c r="I48" s="543"/>
      <c r="J48" s="563" t="str">
        <f>IF(AQ20="","",SUM(AQ20:AS24))</f>
        <v/>
      </c>
      <c r="K48" s="564"/>
      <c r="L48" s="564"/>
      <c r="M48" s="564"/>
      <c r="N48" s="564"/>
      <c r="O48" s="385" t="s">
        <v>29</v>
      </c>
      <c r="P48" s="361"/>
      <c r="Q48" s="361"/>
      <c r="R48" s="361"/>
      <c r="S48" s="361"/>
      <c r="T48" s="361"/>
      <c r="U48" s="382"/>
      <c r="V48" s="382"/>
      <c r="W48" s="382"/>
      <c r="X48" s="383"/>
      <c r="Y48" s="383"/>
      <c r="Z48" s="383"/>
      <c r="AA48" s="383"/>
      <c r="AB48" s="383"/>
      <c r="AC48" s="383"/>
      <c r="AD48" s="383"/>
      <c r="AE48" s="383"/>
      <c r="AF48" s="383"/>
      <c r="AG48" s="383"/>
      <c r="AH48" s="546" t="str">
        <f>IF(J46="","",IF(J46&gt;=3,BF50,IF(J46=2,BF49,IF(J48&lt;=19,BF47,BF48))))</f>
        <v/>
      </c>
      <c r="AI48" s="547"/>
      <c r="AJ48" s="547"/>
      <c r="AK48" s="547"/>
      <c r="AL48" s="547"/>
      <c r="AM48" s="215" t="s">
        <v>6</v>
      </c>
      <c r="AN48" s="361"/>
      <c r="AO48" s="361"/>
      <c r="AP48" s="361"/>
      <c r="AQ48" s="345"/>
      <c r="AR48" s="345"/>
      <c r="AS48" s="345"/>
      <c r="AT48" s="345"/>
      <c r="AU48" s="345"/>
      <c r="AV48" s="345"/>
      <c r="AW48" s="345"/>
      <c r="AX48" s="345"/>
      <c r="AY48" s="345"/>
      <c r="AZ48" s="345"/>
      <c r="BA48" s="345"/>
      <c r="BB48" s="345"/>
      <c r="BD48" s="433" t="s">
        <v>373</v>
      </c>
      <c r="BE48" s="433" t="s">
        <v>375</v>
      </c>
      <c r="BF48" s="418">
        <v>2250000</v>
      </c>
    </row>
    <row r="49" spans="1:61" ht="15" customHeight="1" x14ac:dyDescent="0.4">
      <c r="A49" s="343"/>
      <c r="B49" s="343" t="s">
        <v>87</v>
      </c>
      <c r="C49" s="343"/>
      <c r="D49" s="343"/>
      <c r="E49" s="343"/>
      <c r="F49" s="343"/>
      <c r="G49" s="343"/>
      <c r="H49" s="363"/>
      <c r="I49" s="343"/>
      <c r="J49" s="343"/>
      <c r="K49" s="343"/>
      <c r="L49" s="343"/>
      <c r="M49" s="343"/>
      <c r="N49" s="343"/>
      <c r="O49" s="343"/>
      <c r="P49" s="343"/>
      <c r="Q49" s="343"/>
      <c r="R49" s="343"/>
      <c r="S49" s="343"/>
      <c r="T49" s="343"/>
      <c r="U49" s="343"/>
      <c r="V49" s="343"/>
      <c r="W49" s="343"/>
      <c r="X49" s="343"/>
      <c r="Y49" s="343"/>
      <c r="Z49" s="343"/>
      <c r="AA49" s="343"/>
      <c r="AB49" s="343"/>
      <c r="AC49" s="343"/>
      <c r="AD49" s="364"/>
      <c r="AE49" s="364"/>
      <c r="AF49" s="364"/>
      <c r="AG49" s="364"/>
      <c r="AH49" s="364"/>
      <c r="AI49" s="364"/>
      <c r="AJ49" s="364"/>
      <c r="AK49" s="364"/>
      <c r="AL49" s="364"/>
      <c r="AM49" s="364"/>
      <c r="AN49" s="343"/>
      <c r="AO49" s="343"/>
      <c r="AP49" s="343"/>
      <c r="AQ49" s="345"/>
      <c r="AR49" s="345"/>
      <c r="AS49" s="345"/>
      <c r="AT49" s="345"/>
      <c r="AU49" s="345"/>
      <c r="AV49" s="345"/>
      <c r="AW49" s="345"/>
      <c r="AX49" s="345"/>
      <c r="AY49" s="345"/>
      <c r="AZ49" s="345"/>
      <c r="BA49" s="345"/>
      <c r="BB49" s="345"/>
      <c r="BD49" s="433" t="s">
        <v>376</v>
      </c>
      <c r="BE49" s="433" t="s">
        <v>377</v>
      </c>
      <c r="BF49" s="418">
        <v>1200000</v>
      </c>
    </row>
    <row r="50" spans="1:61" ht="16.5" customHeight="1" x14ac:dyDescent="0.4">
      <c r="A50" s="343"/>
      <c r="B50" s="356" t="s">
        <v>107</v>
      </c>
      <c r="C50" s="345"/>
      <c r="D50" s="343"/>
      <c r="E50" s="343"/>
      <c r="F50" s="343"/>
      <c r="G50" s="343"/>
      <c r="H50" s="363"/>
      <c r="I50" s="343"/>
      <c r="J50" s="343"/>
      <c r="K50" s="343"/>
      <c r="L50" s="343"/>
      <c r="M50" s="343"/>
      <c r="N50" s="343"/>
      <c r="O50" s="343"/>
      <c r="P50" s="343"/>
      <c r="Q50" s="343"/>
      <c r="R50" s="343"/>
      <c r="S50" s="343"/>
      <c r="T50" s="343"/>
      <c r="U50" s="343"/>
      <c r="V50" s="343"/>
      <c r="W50" s="343"/>
      <c r="X50" s="343"/>
      <c r="Y50" s="343"/>
      <c r="Z50" s="343"/>
      <c r="AA50" s="343"/>
      <c r="AB50" s="343"/>
      <c r="AC50" s="343"/>
      <c r="AD50" s="364"/>
      <c r="AE50" s="364"/>
      <c r="AF50" s="364"/>
      <c r="AG50" s="364"/>
      <c r="AH50" s="364"/>
      <c r="AI50" s="364"/>
      <c r="AJ50" s="364"/>
      <c r="AK50" s="364"/>
      <c r="AL50" s="364"/>
      <c r="AM50" s="364"/>
      <c r="AN50" s="343"/>
      <c r="AO50" s="343"/>
      <c r="AP50" s="343"/>
      <c r="AQ50" s="345"/>
      <c r="AR50" s="345"/>
      <c r="AS50" s="345"/>
      <c r="AT50" s="345"/>
      <c r="AU50" s="345"/>
      <c r="AV50" s="345"/>
      <c r="AW50" s="345"/>
      <c r="AX50" s="345"/>
      <c r="AY50" s="345"/>
      <c r="AZ50" s="345"/>
      <c r="BA50" s="345"/>
      <c r="BB50" s="345"/>
      <c r="BD50" s="433" t="s">
        <v>378</v>
      </c>
      <c r="BE50" s="433" t="s">
        <v>377</v>
      </c>
      <c r="BF50" s="418">
        <v>150000</v>
      </c>
    </row>
    <row r="51" spans="1:61" ht="16.5" customHeight="1" x14ac:dyDescent="0.4">
      <c r="A51" s="343"/>
      <c r="B51" s="356"/>
      <c r="C51" s="356" t="s">
        <v>108</v>
      </c>
      <c r="D51" s="343"/>
      <c r="E51" s="343"/>
      <c r="F51" s="343"/>
      <c r="G51" s="343"/>
      <c r="H51" s="363"/>
      <c r="I51" s="343"/>
      <c r="J51" s="343"/>
      <c r="K51" s="343"/>
      <c r="L51" s="343"/>
      <c r="M51" s="343"/>
      <c r="N51" s="343"/>
      <c r="O51" s="343"/>
      <c r="P51" s="343"/>
      <c r="Q51" s="343"/>
      <c r="R51" s="343"/>
      <c r="S51" s="343"/>
      <c r="T51" s="343"/>
      <c r="U51" s="343"/>
      <c r="V51" s="343"/>
      <c r="W51" s="343"/>
      <c r="X51" s="343"/>
      <c r="Y51" s="343"/>
      <c r="Z51" s="343"/>
      <c r="AA51" s="343"/>
      <c r="AB51" s="343"/>
      <c r="AC51" s="343"/>
      <c r="AD51" s="364"/>
      <c r="AE51" s="364"/>
      <c r="AF51" s="364"/>
      <c r="AG51" s="364"/>
      <c r="AH51" s="540" t="s">
        <v>110</v>
      </c>
      <c r="AI51" s="541"/>
      <c r="AJ51" s="541"/>
      <c r="AK51" s="541"/>
      <c r="AL51" s="541"/>
      <c r="AM51" s="542"/>
      <c r="AN51" s="343"/>
      <c r="AO51" s="343"/>
      <c r="AP51" s="343"/>
      <c r="AQ51" s="345"/>
      <c r="AR51" s="345"/>
      <c r="AS51" s="345"/>
      <c r="AT51" s="345"/>
      <c r="AU51" s="345"/>
      <c r="AV51" s="345"/>
      <c r="AW51" s="345"/>
      <c r="AX51" s="345"/>
      <c r="AY51" s="345"/>
      <c r="AZ51" s="345"/>
      <c r="BA51" s="345"/>
      <c r="BB51" s="345"/>
      <c r="BD51" s="374"/>
      <c r="BE51" s="374"/>
    </row>
    <row r="52" spans="1:61" ht="27.75" customHeight="1" thickBot="1" x14ac:dyDescent="0.45">
      <c r="A52" s="343"/>
      <c r="B52" s="356"/>
      <c r="C52" s="543" t="s">
        <v>109</v>
      </c>
      <c r="D52" s="543"/>
      <c r="E52" s="543"/>
      <c r="F52" s="543"/>
      <c r="G52" s="543"/>
      <c r="H52" s="543"/>
      <c r="I52" s="543"/>
      <c r="J52" s="544"/>
      <c r="K52" s="545"/>
      <c r="L52" s="545"/>
      <c r="M52" s="545"/>
      <c r="N52" s="545"/>
      <c r="O52" s="385" t="s">
        <v>6</v>
      </c>
      <c r="P52" s="343"/>
      <c r="Q52" s="343"/>
      <c r="R52" s="343"/>
      <c r="S52" s="343"/>
      <c r="T52" s="343"/>
      <c r="U52" s="343"/>
      <c r="V52" s="343"/>
      <c r="W52" s="343"/>
      <c r="X52" s="343"/>
      <c r="Y52" s="343"/>
      <c r="Z52" s="343"/>
      <c r="AA52" s="343"/>
      <c r="AB52" s="343"/>
      <c r="AC52" s="343"/>
      <c r="AD52" s="364"/>
      <c r="AE52" s="364"/>
      <c r="AF52" s="364"/>
      <c r="AG52" s="364"/>
      <c r="AH52" s="546" t="str">
        <f>IF(J52="","",IF(J52&gt;=2400000,0,ROUNDDOWN((2400000-J52)/2,0)))</f>
        <v/>
      </c>
      <c r="AI52" s="547"/>
      <c r="AJ52" s="547"/>
      <c r="AK52" s="547"/>
      <c r="AL52" s="547"/>
      <c r="AM52" s="215" t="s">
        <v>6</v>
      </c>
      <c r="AN52" s="343"/>
      <c r="AO52" s="343"/>
      <c r="AP52" s="343"/>
      <c r="AQ52" s="345"/>
      <c r="AR52" s="345"/>
      <c r="AS52" s="345"/>
      <c r="AT52" s="345"/>
      <c r="AU52" s="345"/>
      <c r="AV52" s="345"/>
      <c r="AW52" s="345"/>
      <c r="AX52" s="345"/>
      <c r="AY52" s="345"/>
      <c r="AZ52" s="345"/>
      <c r="BA52" s="345"/>
      <c r="BB52" s="345"/>
      <c r="BD52" s="374"/>
      <c r="BE52" s="374"/>
    </row>
    <row r="53" spans="1:61" ht="15" customHeight="1" x14ac:dyDescent="0.4">
      <c r="A53" s="343"/>
      <c r="B53" s="356"/>
      <c r="C53" s="345"/>
      <c r="D53" s="343"/>
      <c r="E53" s="343"/>
      <c r="F53" s="343"/>
      <c r="G53" s="343"/>
      <c r="H53" s="363"/>
      <c r="I53" s="343"/>
      <c r="J53" s="343"/>
      <c r="K53" s="343"/>
      <c r="L53" s="343"/>
      <c r="M53" s="343"/>
      <c r="N53" s="343"/>
      <c r="O53" s="343"/>
      <c r="P53" s="343"/>
      <c r="Q53" s="343"/>
      <c r="R53" s="343"/>
      <c r="S53" s="343"/>
      <c r="T53" s="343"/>
      <c r="U53" s="343"/>
      <c r="V53" s="343"/>
      <c r="W53" s="343"/>
      <c r="X53" s="343"/>
      <c r="Y53" s="343"/>
      <c r="Z53" s="343"/>
      <c r="AA53" s="343"/>
      <c r="AB53" s="343"/>
      <c r="AC53" s="343"/>
      <c r="AD53" s="364"/>
      <c r="AE53" s="364"/>
      <c r="AF53" s="364"/>
      <c r="AG53" s="364"/>
      <c r="AH53" s="364"/>
      <c r="AI53" s="364"/>
      <c r="AJ53" s="364"/>
      <c r="AK53" s="364"/>
      <c r="AL53" s="364"/>
      <c r="AM53" s="364"/>
      <c r="AN53" s="343"/>
      <c r="AO53" s="343"/>
      <c r="AP53" s="343"/>
      <c r="AQ53" s="345"/>
      <c r="AR53" s="345"/>
      <c r="AS53" s="345"/>
      <c r="AT53" s="345"/>
      <c r="AU53" s="345"/>
      <c r="AV53" s="548" t="s">
        <v>112</v>
      </c>
      <c r="AW53" s="549"/>
      <c r="AX53" s="549"/>
      <c r="AY53" s="549"/>
      <c r="AZ53" s="549"/>
      <c r="BA53" s="550"/>
      <c r="BB53" s="345"/>
      <c r="BD53" s="337"/>
      <c r="BE53" s="337"/>
    </row>
    <row r="54" spans="1:61" ht="16.5" customHeight="1" thickBot="1" x14ac:dyDescent="0.45">
      <c r="A54" s="343"/>
      <c r="B54" s="356"/>
      <c r="C54" s="356" t="s">
        <v>111</v>
      </c>
      <c r="D54" s="343"/>
      <c r="E54" s="343"/>
      <c r="F54" s="343"/>
      <c r="G54" s="343"/>
      <c r="H54" s="363"/>
      <c r="I54" s="343"/>
      <c r="J54" s="343"/>
      <c r="K54" s="343"/>
      <c r="L54" s="343"/>
      <c r="M54" s="343"/>
      <c r="N54" s="343"/>
      <c r="O54" s="343"/>
      <c r="P54" s="343"/>
      <c r="Q54" s="343"/>
      <c r="R54" s="343"/>
      <c r="S54" s="343"/>
      <c r="T54" s="343"/>
      <c r="U54" s="343"/>
      <c r="V54" s="343"/>
      <c r="W54" s="343"/>
      <c r="X54" s="343"/>
      <c r="Y54" s="343"/>
      <c r="Z54" s="343"/>
      <c r="AA54" s="343"/>
      <c r="AB54" s="343"/>
      <c r="AC54" s="343"/>
      <c r="AD54" s="364"/>
      <c r="AE54" s="364"/>
      <c r="AF54" s="364"/>
      <c r="AG54" s="364"/>
      <c r="AH54" s="540" t="s">
        <v>110</v>
      </c>
      <c r="AI54" s="541"/>
      <c r="AJ54" s="541"/>
      <c r="AK54" s="541"/>
      <c r="AL54" s="541"/>
      <c r="AM54" s="542"/>
      <c r="AN54" s="343"/>
      <c r="AO54" s="343"/>
      <c r="AP54" s="343"/>
      <c r="AQ54" s="345"/>
      <c r="AR54" s="345"/>
      <c r="AS54" s="345"/>
      <c r="AT54" s="345"/>
      <c r="AU54" s="345"/>
      <c r="AV54" s="551"/>
      <c r="AW54" s="552"/>
      <c r="AX54" s="552"/>
      <c r="AY54" s="552"/>
      <c r="AZ54" s="552"/>
      <c r="BA54" s="553"/>
      <c r="BB54" s="345"/>
      <c r="BD54" s="374"/>
      <c r="BE54" s="2"/>
    </row>
    <row r="55" spans="1:61" ht="27.75" customHeight="1" thickBot="1" x14ac:dyDescent="0.45">
      <c r="A55" s="343"/>
      <c r="B55" s="356"/>
      <c r="C55" s="580" t="s">
        <v>120</v>
      </c>
      <c r="D55" s="580"/>
      <c r="E55" s="580"/>
      <c r="F55" s="580"/>
      <c r="G55" s="580"/>
      <c r="H55" s="580"/>
      <c r="I55" s="580"/>
      <c r="J55" s="563" t="str">
        <f>J48</f>
        <v/>
      </c>
      <c r="K55" s="564"/>
      <c r="L55" s="564"/>
      <c r="M55" s="564"/>
      <c r="N55" s="564"/>
      <c r="O55" s="386" t="s">
        <v>29</v>
      </c>
      <c r="P55" s="343"/>
      <c r="Q55" s="343"/>
      <c r="R55" s="343"/>
      <c r="S55" s="343"/>
      <c r="T55" s="343"/>
      <c r="U55" s="343"/>
      <c r="V55" s="343"/>
      <c r="W55" s="343"/>
      <c r="X55" s="343"/>
      <c r="Y55" s="343"/>
      <c r="Z55" s="343"/>
      <c r="AA55" s="343"/>
      <c r="AB55" s="343"/>
      <c r="AC55" s="343"/>
      <c r="AD55" s="364"/>
      <c r="AE55" s="364"/>
      <c r="AF55" s="364"/>
      <c r="AG55" s="364"/>
      <c r="AH55" s="546" t="str">
        <f>IF(J55="","",IF(J55&gt;=10,0,290000))</f>
        <v/>
      </c>
      <c r="AI55" s="547"/>
      <c r="AJ55" s="547"/>
      <c r="AK55" s="547"/>
      <c r="AL55" s="547"/>
      <c r="AM55" s="215" t="s">
        <v>6</v>
      </c>
      <c r="AN55" s="343"/>
      <c r="AO55" s="343"/>
      <c r="AP55" s="343"/>
      <c r="AQ55" s="345"/>
      <c r="AR55" s="345"/>
      <c r="AS55" s="345"/>
      <c r="AT55" s="345"/>
      <c r="AU55" s="345"/>
      <c r="AV55" s="581" t="str">
        <f>IFERROR(IF(AV38="","",SUM(AV38:AZ42)+AH48-AH52-AH55),"")</f>
        <v/>
      </c>
      <c r="AW55" s="582"/>
      <c r="AX55" s="582"/>
      <c r="AY55" s="582"/>
      <c r="AZ55" s="582"/>
      <c r="BA55" s="219" t="s">
        <v>6</v>
      </c>
      <c r="BB55" s="345"/>
      <c r="BD55" s="374"/>
      <c r="BE55" s="2"/>
    </row>
    <row r="56" spans="1:61" ht="18" customHeight="1" x14ac:dyDescent="0.4">
      <c r="A56" s="343"/>
      <c r="B56" s="356"/>
      <c r="C56" s="345"/>
      <c r="D56" s="343"/>
      <c r="E56" s="343"/>
      <c r="F56" s="343"/>
      <c r="G56" s="343"/>
      <c r="H56" s="363"/>
      <c r="I56" s="343"/>
      <c r="J56" s="343"/>
      <c r="K56" s="343"/>
      <c r="L56" s="343"/>
      <c r="M56" s="343"/>
      <c r="N56" s="343"/>
      <c r="O56" s="343"/>
      <c r="P56" s="343"/>
      <c r="Q56" s="343"/>
      <c r="R56" s="343"/>
      <c r="S56" s="343"/>
      <c r="T56" s="343"/>
      <c r="U56" s="343"/>
      <c r="V56" s="343"/>
      <c r="W56" s="343"/>
      <c r="X56" s="343"/>
      <c r="Y56" s="343"/>
      <c r="Z56" s="364"/>
      <c r="AA56" s="364"/>
      <c r="AB56" s="364"/>
      <c r="AC56" s="364"/>
      <c r="AD56" s="343"/>
      <c r="AE56" s="343"/>
      <c r="AF56" s="343"/>
      <c r="AG56" s="343"/>
      <c r="AH56" s="365"/>
      <c r="AI56" s="358"/>
      <c r="AJ56" s="358"/>
      <c r="AK56" s="358"/>
      <c r="AL56" s="358"/>
      <c r="AM56" s="358"/>
      <c r="AN56" s="343"/>
      <c r="AO56" s="343"/>
      <c r="AP56" s="343"/>
      <c r="AQ56" s="364"/>
      <c r="AR56" s="364"/>
      <c r="AS56" s="364"/>
      <c r="AT56" s="364"/>
      <c r="AU56" s="364"/>
      <c r="AV56" s="364"/>
      <c r="AW56" s="364"/>
      <c r="AX56" s="364"/>
      <c r="AY56" s="364"/>
      <c r="AZ56" s="364"/>
      <c r="BA56" s="364"/>
      <c r="BB56" s="343"/>
      <c r="BC56" s="202"/>
      <c r="BD56" s="374"/>
      <c r="BE56" s="2"/>
      <c r="BH56" s="202"/>
      <c r="BI56" s="202"/>
    </row>
    <row r="57" spans="1:61" ht="16.5" customHeight="1" x14ac:dyDescent="0.15">
      <c r="A57" s="355"/>
      <c r="B57" s="356" t="s">
        <v>89</v>
      </c>
      <c r="C57" s="356"/>
      <c r="D57" s="356"/>
      <c r="E57" s="356"/>
      <c r="F57" s="356"/>
      <c r="G57" s="343"/>
      <c r="H57" s="343"/>
      <c r="I57" s="343"/>
      <c r="J57" s="343"/>
      <c r="K57" s="343"/>
      <c r="L57" s="343"/>
      <c r="M57" s="358"/>
      <c r="N57" s="358"/>
      <c r="O57" s="358"/>
      <c r="P57" s="358"/>
      <c r="Q57" s="358"/>
      <c r="R57" s="358"/>
      <c r="S57" s="358"/>
      <c r="T57" s="358"/>
      <c r="U57" s="358"/>
      <c r="V57" s="358"/>
      <c r="W57" s="358"/>
      <c r="X57" s="358"/>
      <c r="Y57" s="358"/>
      <c r="Z57" s="359"/>
      <c r="AA57" s="343"/>
      <c r="AB57" s="358"/>
      <c r="AC57" s="343"/>
      <c r="AD57" s="343"/>
      <c r="AE57" s="360"/>
      <c r="AF57" s="343"/>
      <c r="AG57" s="343"/>
      <c r="AH57" s="343"/>
      <c r="AI57" s="345"/>
      <c r="AJ57" s="345"/>
      <c r="AK57" s="345"/>
      <c r="AL57" s="345"/>
      <c r="AM57" s="345"/>
      <c r="AN57" s="345"/>
      <c r="AO57" s="358"/>
      <c r="AP57" s="358"/>
      <c r="AQ57" s="343"/>
      <c r="AR57" s="343"/>
      <c r="AS57" s="345"/>
      <c r="AT57" s="343"/>
      <c r="AU57" s="343"/>
      <c r="AV57" s="343"/>
      <c r="AW57" s="343"/>
      <c r="AX57" s="343"/>
      <c r="AY57" s="343"/>
      <c r="AZ57" s="343"/>
      <c r="BA57" s="344"/>
      <c r="BB57" s="222" t="s">
        <v>320</v>
      </c>
      <c r="BC57" s="202"/>
      <c r="BD57" s="434"/>
      <c r="BE57" s="434"/>
      <c r="BH57" s="202"/>
      <c r="BI57" s="202"/>
    </row>
    <row r="58" spans="1:61" ht="16.5" customHeight="1" x14ac:dyDescent="0.4">
      <c r="A58" s="355"/>
      <c r="B58" s="356"/>
      <c r="C58" s="583"/>
      <c r="D58" s="583"/>
      <c r="E58" s="583"/>
      <c r="F58" s="583"/>
      <c r="G58" s="583"/>
      <c r="H58" s="583"/>
      <c r="I58" s="583"/>
      <c r="J58" s="584" t="s">
        <v>8</v>
      </c>
      <c r="K58" s="584"/>
      <c r="L58" s="584"/>
      <c r="M58" s="584"/>
      <c r="N58" s="584"/>
      <c r="O58" s="584"/>
      <c r="P58" s="584" t="s">
        <v>9</v>
      </c>
      <c r="Q58" s="584"/>
      <c r="R58" s="584"/>
      <c r="S58" s="584"/>
      <c r="T58" s="584"/>
      <c r="U58" s="584"/>
      <c r="V58" s="584" t="s">
        <v>10</v>
      </c>
      <c r="W58" s="584"/>
      <c r="X58" s="584"/>
      <c r="Y58" s="584"/>
      <c r="Z58" s="584"/>
      <c r="AA58" s="584"/>
      <c r="AB58" s="584" t="s">
        <v>11</v>
      </c>
      <c r="AC58" s="584"/>
      <c r="AD58" s="584"/>
      <c r="AE58" s="584"/>
      <c r="AF58" s="584"/>
      <c r="AG58" s="584"/>
      <c r="AH58" s="584" t="s">
        <v>12</v>
      </c>
      <c r="AI58" s="584"/>
      <c r="AJ58" s="584"/>
      <c r="AK58" s="584"/>
      <c r="AL58" s="584"/>
      <c r="AM58" s="584"/>
      <c r="AN58" s="345"/>
      <c r="AO58" s="358"/>
      <c r="AP58" s="358"/>
      <c r="AQ58" s="343"/>
      <c r="AR58" s="343"/>
      <c r="AS58" s="345"/>
      <c r="AT58" s="343"/>
      <c r="AU58" s="343"/>
      <c r="AV58" s="343"/>
      <c r="AW58" s="343"/>
      <c r="AX58" s="343"/>
      <c r="AY58" s="343"/>
      <c r="AZ58" s="343"/>
      <c r="BA58" s="344"/>
      <c r="BB58" s="343"/>
      <c r="BC58" s="202"/>
      <c r="BD58" s="434"/>
      <c r="BE58" s="434"/>
      <c r="BH58" s="202"/>
      <c r="BI58" s="202"/>
    </row>
    <row r="59" spans="1:61" ht="11.25" customHeight="1" thickBot="1" x14ac:dyDescent="0.45">
      <c r="A59" s="355"/>
      <c r="B59" s="356"/>
      <c r="C59" s="574" t="s">
        <v>28</v>
      </c>
      <c r="D59" s="575"/>
      <c r="E59" s="575"/>
      <c r="F59" s="575"/>
      <c r="G59" s="575"/>
      <c r="H59" s="575"/>
      <c r="I59" s="576"/>
      <c r="J59" s="567" t="str">
        <f>IF(AQ29="","",IF(AQ29&lt;=250,0,AQ29-250))</f>
        <v/>
      </c>
      <c r="K59" s="568"/>
      <c r="L59" s="568"/>
      <c r="M59" s="568"/>
      <c r="N59" s="568"/>
      <c r="O59" s="565" t="s">
        <v>1</v>
      </c>
      <c r="P59" s="567" t="str">
        <f>IF(AQ30="","",IF(AQ30&lt;=250,0,AQ30-250))</f>
        <v/>
      </c>
      <c r="Q59" s="568"/>
      <c r="R59" s="568"/>
      <c r="S59" s="568"/>
      <c r="T59" s="568"/>
      <c r="U59" s="565" t="s">
        <v>1</v>
      </c>
      <c r="V59" s="567" t="str">
        <f>IF(AQ31="","",IF(AQ31&lt;=250,0,AQ31-250))</f>
        <v/>
      </c>
      <c r="W59" s="568"/>
      <c r="X59" s="568"/>
      <c r="Y59" s="568"/>
      <c r="Z59" s="568"/>
      <c r="AA59" s="565" t="s">
        <v>1</v>
      </c>
      <c r="AB59" s="567" t="str">
        <f>IF(AQ32="","",IF(AQ32&lt;=250,0,AQ32-250))</f>
        <v/>
      </c>
      <c r="AC59" s="568"/>
      <c r="AD59" s="568"/>
      <c r="AE59" s="568"/>
      <c r="AF59" s="568"/>
      <c r="AG59" s="565" t="s">
        <v>1</v>
      </c>
      <c r="AH59" s="567" t="str">
        <f>IF(AQ33="","",IF(AQ33&lt;=250,0,AQ33-250))</f>
        <v/>
      </c>
      <c r="AI59" s="568"/>
      <c r="AJ59" s="568"/>
      <c r="AK59" s="568"/>
      <c r="AL59" s="568"/>
      <c r="AM59" s="565" t="s">
        <v>1</v>
      </c>
      <c r="AN59" s="345"/>
      <c r="AO59" s="358"/>
      <c r="AP59" s="358"/>
      <c r="AQ59" s="343"/>
      <c r="AR59" s="343"/>
      <c r="AS59" s="345"/>
      <c r="AT59" s="343"/>
      <c r="AU59" s="343"/>
      <c r="AV59" s="343"/>
      <c r="AW59" s="343"/>
      <c r="AX59" s="343"/>
      <c r="AY59" s="343"/>
      <c r="AZ59" s="343"/>
      <c r="BA59" s="344"/>
      <c r="BB59" s="343"/>
      <c r="BC59" s="202"/>
      <c r="BD59" s="434"/>
      <c r="BE59" s="434"/>
      <c r="BH59" s="202"/>
      <c r="BI59" s="202"/>
    </row>
    <row r="60" spans="1:61" ht="18" customHeight="1" thickBot="1" x14ac:dyDescent="0.45">
      <c r="A60" s="355"/>
      <c r="B60" s="356"/>
      <c r="C60" s="577"/>
      <c r="D60" s="578"/>
      <c r="E60" s="578"/>
      <c r="F60" s="578"/>
      <c r="G60" s="578"/>
      <c r="H60" s="578"/>
      <c r="I60" s="579"/>
      <c r="J60" s="569"/>
      <c r="K60" s="570"/>
      <c r="L60" s="570"/>
      <c r="M60" s="570"/>
      <c r="N60" s="570"/>
      <c r="O60" s="566"/>
      <c r="P60" s="569"/>
      <c r="Q60" s="570"/>
      <c r="R60" s="570"/>
      <c r="S60" s="570"/>
      <c r="T60" s="570"/>
      <c r="U60" s="566"/>
      <c r="V60" s="569"/>
      <c r="W60" s="570"/>
      <c r="X60" s="570"/>
      <c r="Y60" s="570"/>
      <c r="Z60" s="570"/>
      <c r="AA60" s="566"/>
      <c r="AB60" s="569"/>
      <c r="AC60" s="570"/>
      <c r="AD60" s="570"/>
      <c r="AE60" s="570"/>
      <c r="AF60" s="570"/>
      <c r="AG60" s="566"/>
      <c r="AH60" s="569"/>
      <c r="AI60" s="570"/>
      <c r="AJ60" s="570"/>
      <c r="AK60" s="570"/>
      <c r="AL60" s="570"/>
      <c r="AM60" s="566"/>
      <c r="AN60" s="345"/>
      <c r="AO60" s="358"/>
      <c r="AP60" s="358"/>
      <c r="AQ60" s="343"/>
      <c r="AR60" s="343"/>
      <c r="AS60" s="345"/>
      <c r="AT60" s="343"/>
      <c r="AU60" s="343"/>
      <c r="AV60" s="571" t="s">
        <v>7</v>
      </c>
      <c r="AW60" s="572"/>
      <c r="AX60" s="572"/>
      <c r="AY60" s="572"/>
      <c r="AZ60" s="572"/>
      <c r="BA60" s="573"/>
      <c r="BB60" s="343"/>
      <c r="BC60" s="202"/>
      <c r="BD60" s="434"/>
      <c r="BE60" s="434"/>
      <c r="BH60" s="202"/>
      <c r="BI60" s="202"/>
    </row>
    <row r="61" spans="1:61" ht="29.25" customHeight="1" thickBot="1" x14ac:dyDescent="0.45">
      <c r="A61" s="355"/>
      <c r="B61" s="356"/>
      <c r="C61" s="587" t="s">
        <v>7</v>
      </c>
      <c r="D61" s="587"/>
      <c r="E61" s="587"/>
      <c r="F61" s="587"/>
      <c r="G61" s="587"/>
      <c r="H61" s="587"/>
      <c r="I61" s="587"/>
      <c r="J61" s="546" t="str">
        <f>IF(J59="","",IF(AQ38="○",J59*26000,J59*20000))</f>
        <v/>
      </c>
      <c r="K61" s="547"/>
      <c r="L61" s="547"/>
      <c r="M61" s="547"/>
      <c r="N61" s="547"/>
      <c r="O61" s="215" t="s">
        <v>6</v>
      </c>
      <c r="P61" s="546" t="str">
        <f>IF(P59="","",IF(AQ39="○",P59*26000,P59*20000))</f>
        <v/>
      </c>
      <c r="Q61" s="547"/>
      <c r="R61" s="547"/>
      <c r="S61" s="547"/>
      <c r="T61" s="547"/>
      <c r="U61" s="215" t="s">
        <v>6</v>
      </c>
      <c r="V61" s="546" t="str">
        <f>IF(V59="","",IF(AQ40="○",V59*26000,V59*20000))</f>
        <v/>
      </c>
      <c r="W61" s="547"/>
      <c r="X61" s="547"/>
      <c r="Y61" s="547"/>
      <c r="Z61" s="547"/>
      <c r="AA61" s="215" t="s">
        <v>6</v>
      </c>
      <c r="AB61" s="546" t="str">
        <f>IF(AB59="","",IF(AQ41="○",AB59*26000,AB59*20000))</f>
        <v/>
      </c>
      <c r="AC61" s="547"/>
      <c r="AD61" s="547"/>
      <c r="AE61" s="547"/>
      <c r="AF61" s="547"/>
      <c r="AG61" s="215" t="s">
        <v>6</v>
      </c>
      <c r="AH61" s="546" t="str">
        <f>IF(AH59="","",IF(AQ42="○",AH59*26000,AH59*20000))</f>
        <v/>
      </c>
      <c r="AI61" s="547"/>
      <c r="AJ61" s="547"/>
      <c r="AK61" s="547"/>
      <c r="AL61" s="547"/>
      <c r="AM61" s="215" t="s">
        <v>6</v>
      </c>
      <c r="AN61" s="345"/>
      <c r="AO61" s="358"/>
      <c r="AP61" s="358"/>
      <c r="AQ61" s="343"/>
      <c r="AR61" s="343"/>
      <c r="AS61" s="345"/>
      <c r="AT61" s="343"/>
      <c r="AU61" s="343"/>
      <c r="AV61" s="581" t="str">
        <f>IF(J61="","",SUM(J61:AM61))</f>
        <v/>
      </c>
      <c r="AW61" s="582"/>
      <c r="AX61" s="582"/>
      <c r="AY61" s="582"/>
      <c r="AZ61" s="582"/>
      <c r="BA61" s="219" t="s">
        <v>6</v>
      </c>
      <c r="BB61" s="343"/>
      <c r="BC61" s="202"/>
      <c r="BD61" s="434"/>
      <c r="BE61" s="434"/>
      <c r="BH61" s="202"/>
      <c r="BI61" s="202"/>
    </row>
    <row r="62" spans="1:61" x14ac:dyDescent="0.4">
      <c r="A62" s="343"/>
      <c r="B62" s="343"/>
      <c r="C62" s="343" t="s">
        <v>113</v>
      </c>
      <c r="D62" s="343"/>
      <c r="E62" s="343"/>
      <c r="F62" s="343"/>
      <c r="G62" s="343"/>
      <c r="H62" s="363"/>
      <c r="I62" s="343"/>
      <c r="J62" s="343"/>
      <c r="K62" s="343"/>
      <c r="L62" s="343"/>
      <c r="M62" s="343"/>
      <c r="N62" s="343"/>
      <c r="O62" s="343"/>
      <c r="P62" s="343"/>
      <c r="Q62" s="343"/>
      <c r="R62" s="343"/>
      <c r="S62" s="343"/>
      <c r="T62" s="343"/>
      <c r="U62" s="343"/>
      <c r="V62" s="343"/>
      <c r="W62" s="343"/>
      <c r="X62" s="343"/>
      <c r="Y62" s="343"/>
      <c r="Z62" s="364"/>
      <c r="AA62" s="364"/>
      <c r="AB62" s="364"/>
      <c r="AC62" s="364"/>
      <c r="AD62" s="343"/>
      <c r="AE62" s="343"/>
      <c r="AF62" s="343"/>
      <c r="AG62" s="343"/>
      <c r="AH62" s="365"/>
      <c r="AI62" s="358"/>
      <c r="AJ62" s="358"/>
      <c r="AK62" s="358"/>
      <c r="AL62" s="358"/>
      <c r="AM62" s="358"/>
      <c r="AN62" s="343"/>
      <c r="AO62" s="343"/>
      <c r="AP62" s="343"/>
      <c r="AQ62" s="364"/>
      <c r="AR62" s="364"/>
      <c r="AS62" s="364"/>
      <c r="AT62" s="361"/>
      <c r="AU62" s="361"/>
      <c r="AV62" s="361"/>
      <c r="AW62" s="361"/>
      <c r="AX62" s="361"/>
      <c r="AY62" s="361"/>
      <c r="AZ62" s="361"/>
      <c r="BA62" s="361"/>
      <c r="BB62" s="361"/>
      <c r="BD62" s="434"/>
      <c r="BE62" s="434"/>
      <c r="BH62" s="211"/>
      <c r="BI62" s="211"/>
    </row>
    <row r="63" spans="1:61" ht="18" customHeight="1" x14ac:dyDescent="0.4">
      <c r="A63" s="343"/>
      <c r="B63" s="343"/>
      <c r="C63" s="343"/>
      <c r="D63" s="343"/>
      <c r="E63" s="343"/>
      <c r="F63" s="343"/>
      <c r="G63" s="387"/>
      <c r="H63" s="388"/>
      <c r="I63" s="388"/>
      <c r="J63" s="389"/>
      <c r="K63" s="389"/>
      <c r="L63" s="389"/>
      <c r="M63" s="389"/>
      <c r="N63" s="389"/>
      <c r="O63" s="389"/>
      <c r="P63" s="389"/>
      <c r="Q63" s="389"/>
      <c r="R63" s="389"/>
      <c r="S63" s="389"/>
      <c r="T63" s="389"/>
      <c r="U63" s="389"/>
      <c r="V63" s="389"/>
      <c r="W63" s="389"/>
      <c r="X63" s="389"/>
      <c r="Y63" s="389"/>
      <c r="Z63" s="389"/>
      <c r="AA63" s="389"/>
      <c r="AB63" s="389"/>
      <c r="AC63" s="389"/>
      <c r="AD63" s="389"/>
      <c r="AE63" s="389"/>
      <c r="AF63" s="389"/>
      <c r="AG63" s="389"/>
      <c r="AH63" s="389"/>
      <c r="AI63" s="389"/>
      <c r="AJ63" s="389"/>
      <c r="AK63" s="222"/>
      <c r="AL63" s="222"/>
      <c r="AM63" s="222"/>
      <c r="AN63" s="222"/>
      <c r="AO63" s="222"/>
      <c r="AP63" s="222"/>
      <c r="AQ63" s="222"/>
      <c r="AR63" s="222"/>
      <c r="AS63" s="222"/>
      <c r="AT63" s="343"/>
      <c r="AU63" s="343"/>
      <c r="AV63" s="343"/>
      <c r="AW63" s="343"/>
      <c r="AX63" s="343"/>
      <c r="AY63" s="343"/>
      <c r="AZ63" s="343"/>
      <c r="BA63" s="343"/>
      <c r="BB63" s="343"/>
      <c r="BC63" s="202"/>
      <c r="BD63" s="434"/>
      <c r="BE63" s="434"/>
      <c r="BH63" s="202"/>
      <c r="BI63" s="203"/>
    </row>
    <row r="64" spans="1:61" ht="18" customHeight="1" x14ac:dyDescent="0.4">
      <c r="A64" s="343"/>
      <c r="B64" s="343"/>
      <c r="C64" s="343"/>
      <c r="D64" s="343"/>
      <c r="E64" s="343"/>
      <c r="F64" s="343"/>
      <c r="G64" s="387"/>
      <c r="H64" s="388"/>
      <c r="I64" s="388"/>
      <c r="J64" s="389"/>
      <c r="K64" s="389"/>
      <c r="L64" s="389"/>
      <c r="M64" s="389"/>
      <c r="N64" s="389"/>
      <c r="O64" s="389"/>
      <c r="P64" s="389"/>
      <c r="Q64" s="389"/>
      <c r="R64" s="389"/>
      <c r="S64" s="389"/>
      <c r="T64" s="389"/>
      <c r="U64" s="389"/>
      <c r="V64" s="389"/>
      <c r="W64" s="389"/>
      <c r="X64" s="389"/>
      <c r="Y64" s="389"/>
      <c r="Z64" s="389"/>
      <c r="AA64" s="389"/>
      <c r="AB64" s="389"/>
      <c r="AC64" s="389"/>
      <c r="AD64" s="389"/>
      <c r="AE64" s="389"/>
      <c r="AF64" s="389"/>
      <c r="AG64" s="389"/>
      <c r="AH64" s="389"/>
      <c r="AI64" s="389"/>
      <c r="AJ64" s="389"/>
      <c r="AK64" s="222"/>
      <c r="AL64" s="222"/>
      <c r="AM64" s="222"/>
      <c r="AN64" s="222"/>
      <c r="AO64" s="222"/>
      <c r="AP64" s="222"/>
      <c r="AQ64" s="222"/>
      <c r="AR64" s="222"/>
      <c r="AS64" s="222"/>
      <c r="AT64" s="343"/>
      <c r="AU64" s="343"/>
      <c r="AV64" s="343"/>
      <c r="AW64" s="343"/>
      <c r="AX64" s="343"/>
      <c r="AY64" s="343"/>
      <c r="AZ64" s="343"/>
      <c r="BA64" s="343"/>
      <c r="BB64" s="345"/>
      <c r="BC64" s="202"/>
      <c r="BD64" s="434"/>
      <c r="BE64" s="434"/>
      <c r="BH64" s="202"/>
      <c r="BI64" s="203"/>
    </row>
    <row r="65" spans="1:61" ht="11.25" customHeight="1" x14ac:dyDescent="0.4">
      <c r="A65" s="343"/>
      <c r="B65" s="343"/>
      <c r="C65" s="343"/>
      <c r="D65" s="343"/>
      <c r="E65" s="343"/>
      <c r="F65" s="343"/>
      <c r="G65" s="387"/>
      <c r="H65" s="388"/>
      <c r="I65" s="388"/>
      <c r="J65" s="389"/>
      <c r="K65" s="389"/>
      <c r="L65" s="389"/>
      <c r="M65" s="389"/>
      <c r="N65" s="389"/>
      <c r="O65" s="389"/>
      <c r="P65" s="389"/>
      <c r="Q65" s="389"/>
      <c r="R65" s="389"/>
      <c r="S65" s="389"/>
      <c r="T65" s="389"/>
      <c r="U65" s="389"/>
      <c r="V65" s="389"/>
      <c r="W65" s="389"/>
      <c r="X65" s="389"/>
      <c r="Y65" s="389"/>
      <c r="Z65" s="389"/>
      <c r="AA65" s="389"/>
      <c r="AB65" s="389"/>
      <c r="AC65" s="389"/>
      <c r="AD65" s="389"/>
      <c r="AE65" s="389"/>
      <c r="AF65" s="389"/>
      <c r="AG65" s="389"/>
      <c r="AH65" s="389"/>
      <c r="AI65" s="389"/>
      <c r="AJ65" s="389"/>
      <c r="AK65" s="222"/>
      <c r="AL65" s="222"/>
      <c r="AM65" s="222"/>
      <c r="AN65" s="222"/>
      <c r="AO65" s="222"/>
      <c r="AP65" s="222"/>
      <c r="AQ65" s="222"/>
      <c r="AR65" s="222"/>
      <c r="AS65" s="222"/>
      <c r="AT65" s="343"/>
      <c r="AU65" s="343"/>
      <c r="AV65" s="343"/>
      <c r="AW65" s="343"/>
      <c r="AX65" s="343"/>
      <c r="AY65" s="343"/>
      <c r="AZ65" s="343"/>
      <c r="BA65" s="343"/>
      <c r="BB65" s="222"/>
      <c r="BC65" s="202"/>
      <c r="BD65" s="434"/>
      <c r="BE65" s="434"/>
      <c r="BH65" s="202"/>
      <c r="BI65" s="203"/>
    </row>
    <row r="66" spans="1:61" ht="16.5" customHeight="1" thickBot="1" x14ac:dyDescent="0.45">
      <c r="A66" s="343"/>
      <c r="B66" s="356" t="s">
        <v>114</v>
      </c>
      <c r="C66" s="343"/>
      <c r="D66" s="363"/>
      <c r="E66" s="343"/>
      <c r="F66" s="343"/>
      <c r="G66" s="343"/>
      <c r="H66" s="343"/>
      <c r="I66" s="343"/>
      <c r="J66" s="343"/>
      <c r="K66" s="343"/>
      <c r="L66" s="343"/>
      <c r="M66" s="343"/>
      <c r="N66" s="343"/>
      <c r="O66" s="343"/>
      <c r="P66" s="343"/>
      <c r="Q66" s="343"/>
      <c r="R66" s="358"/>
      <c r="S66" s="358"/>
      <c r="T66" s="343"/>
      <c r="U66" s="390"/>
      <c r="V66" s="343"/>
      <c r="W66" s="343"/>
      <c r="X66" s="343"/>
      <c r="Y66" s="343"/>
      <c r="Z66" s="364"/>
      <c r="AA66" s="364"/>
      <c r="AB66" s="364"/>
      <c r="AC66" s="364"/>
      <c r="AD66" s="343"/>
      <c r="AE66" s="343"/>
      <c r="AF66" s="343"/>
      <c r="AG66" s="343"/>
      <c r="AH66" s="365"/>
      <c r="AI66" s="220"/>
      <c r="AJ66" s="220"/>
      <c r="AK66" s="220"/>
      <c r="AL66" s="220"/>
      <c r="AM66" s="220"/>
      <c r="AN66" s="221"/>
      <c r="AO66" s="221"/>
      <c r="AP66" s="221"/>
      <c r="AQ66" s="221"/>
      <c r="AR66" s="343"/>
      <c r="AS66" s="222"/>
      <c r="AT66" s="222" t="s">
        <v>117</v>
      </c>
      <c r="AU66" s="222"/>
      <c r="AV66" s="222"/>
      <c r="AW66" s="222"/>
      <c r="AX66" s="222"/>
      <c r="AY66" s="339"/>
      <c r="AZ66" s="391"/>
      <c r="BA66" s="391"/>
      <c r="BB66" s="391"/>
      <c r="BC66" s="223"/>
      <c r="BD66" s="434"/>
      <c r="BE66" s="434"/>
      <c r="BH66" s="223"/>
      <c r="BI66" s="223"/>
    </row>
    <row r="67" spans="1:61" ht="16.5" customHeight="1" thickBot="1" x14ac:dyDescent="0.45">
      <c r="A67" s="343"/>
      <c r="B67" s="356"/>
      <c r="C67" s="498"/>
      <c r="D67" s="499"/>
      <c r="E67" s="499"/>
      <c r="F67" s="500"/>
      <c r="G67" s="501" t="s">
        <v>79</v>
      </c>
      <c r="H67" s="501"/>
      <c r="I67" s="501"/>
      <c r="J67" s="501" t="s">
        <v>16</v>
      </c>
      <c r="K67" s="501"/>
      <c r="L67" s="501"/>
      <c r="M67" s="501" t="s">
        <v>17</v>
      </c>
      <c r="N67" s="501"/>
      <c r="O67" s="501"/>
      <c r="P67" s="501" t="s">
        <v>18</v>
      </c>
      <c r="Q67" s="501"/>
      <c r="R67" s="501"/>
      <c r="S67" s="501" t="s">
        <v>19</v>
      </c>
      <c r="T67" s="501"/>
      <c r="U67" s="501"/>
      <c r="V67" s="501" t="s">
        <v>20</v>
      </c>
      <c r="W67" s="501"/>
      <c r="X67" s="501"/>
      <c r="Y67" s="501" t="s">
        <v>80</v>
      </c>
      <c r="Z67" s="501"/>
      <c r="AA67" s="501"/>
      <c r="AB67" s="501" t="s">
        <v>25</v>
      </c>
      <c r="AC67" s="501"/>
      <c r="AD67" s="501"/>
      <c r="AE67" s="501" t="s">
        <v>26</v>
      </c>
      <c r="AF67" s="501"/>
      <c r="AG67" s="515"/>
      <c r="AH67" s="501" t="s">
        <v>21</v>
      </c>
      <c r="AI67" s="501"/>
      <c r="AJ67" s="501"/>
      <c r="AK67" s="501" t="s">
        <v>22</v>
      </c>
      <c r="AL67" s="501"/>
      <c r="AM67" s="501"/>
      <c r="AN67" s="501" t="s">
        <v>23</v>
      </c>
      <c r="AO67" s="501"/>
      <c r="AP67" s="515"/>
      <c r="AQ67" s="498" t="s">
        <v>81</v>
      </c>
      <c r="AR67" s="499"/>
      <c r="AS67" s="499"/>
      <c r="AT67" s="500"/>
      <c r="AU67" s="222"/>
      <c r="AV67" s="571" t="s">
        <v>7</v>
      </c>
      <c r="AW67" s="572"/>
      <c r="AX67" s="572"/>
      <c r="AY67" s="572"/>
      <c r="AZ67" s="572"/>
      <c r="BA67" s="573"/>
      <c r="BB67" s="391"/>
      <c r="BC67" s="223"/>
      <c r="BD67" s="434"/>
      <c r="BE67" s="434"/>
      <c r="BH67" s="223"/>
      <c r="BI67" s="223"/>
    </row>
    <row r="68" spans="1:61" ht="29.25" customHeight="1" thickBot="1" x14ac:dyDescent="0.45">
      <c r="A68" s="343"/>
      <c r="B68" s="356"/>
      <c r="C68" s="511" t="s">
        <v>115</v>
      </c>
      <c r="D68" s="512"/>
      <c r="E68" s="512"/>
      <c r="F68" s="512"/>
      <c r="G68" s="585"/>
      <c r="H68" s="586"/>
      <c r="I68" s="236" t="s">
        <v>116</v>
      </c>
      <c r="J68" s="585"/>
      <c r="K68" s="586"/>
      <c r="L68" s="236" t="s">
        <v>116</v>
      </c>
      <c r="M68" s="585"/>
      <c r="N68" s="586"/>
      <c r="O68" s="236" t="s">
        <v>116</v>
      </c>
      <c r="P68" s="585"/>
      <c r="Q68" s="586"/>
      <c r="R68" s="421" t="s">
        <v>116</v>
      </c>
      <c r="S68" s="585"/>
      <c r="T68" s="586"/>
      <c r="U68" s="421" t="s">
        <v>116</v>
      </c>
      <c r="V68" s="585"/>
      <c r="W68" s="586"/>
      <c r="X68" s="421" t="s">
        <v>116</v>
      </c>
      <c r="Y68" s="585"/>
      <c r="Z68" s="586"/>
      <c r="AA68" s="421" t="s">
        <v>116</v>
      </c>
      <c r="AB68" s="585"/>
      <c r="AC68" s="586"/>
      <c r="AD68" s="421" t="s">
        <v>116</v>
      </c>
      <c r="AE68" s="585"/>
      <c r="AF68" s="586"/>
      <c r="AG68" s="421" t="s">
        <v>116</v>
      </c>
      <c r="AH68" s="585"/>
      <c r="AI68" s="586"/>
      <c r="AJ68" s="421" t="s">
        <v>116</v>
      </c>
      <c r="AK68" s="585"/>
      <c r="AL68" s="586"/>
      <c r="AM68" s="421" t="s">
        <v>116</v>
      </c>
      <c r="AN68" s="585"/>
      <c r="AO68" s="586"/>
      <c r="AP68" s="422" t="s">
        <v>116</v>
      </c>
      <c r="AQ68" s="588" t="str">
        <f>IF(G68="","",ROUNDDOWN(AVERAGE(G68:AP68)*2,0)/2)</f>
        <v/>
      </c>
      <c r="AR68" s="589"/>
      <c r="AS68" s="589"/>
      <c r="AT68" s="392" t="s">
        <v>116</v>
      </c>
      <c r="AU68" s="222"/>
      <c r="AV68" s="581" t="str">
        <f>IF(AQ68="","",IF(AQ38="○",AQ68*671000,AQ68*421000))</f>
        <v/>
      </c>
      <c r="AW68" s="582"/>
      <c r="AX68" s="582"/>
      <c r="AY68" s="582"/>
      <c r="AZ68" s="582"/>
      <c r="BA68" s="219" t="s">
        <v>6</v>
      </c>
      <c r="BB68" s="391"/>
      <c r="BC68" s="223"/>
      <c r="BD68" s="434"/>
      <c r="BE68" s="434"/>
      <c r="BH68" s="223"/>
      <c r="BI68" s="223"/>
    </row>
    <row r="69" spans="1:61" ht="16.5" customHeight="1" x14ac:dyDescent="0.15">
      <c r="A69" s="343"/>
      <c r="B69" s="356"/>
      <c r="C69" s="343" t="s">
        <v>119</v>
      </c>
      <c r="D69" s="363"/>
      <c r="E69" s="343"/>
      <c r="F69" s="343"/>
      <c r="G69" s="343"/>
      <c r="H69" s="343"/>
      <c r="I69" s="343"/>
      <c r="J69" s="343"/>
      <c r="K69" s="343"/>
      <c r="L69" s="343"/>
      <c r="M69" s="343"/>
      <c r="N69" s="343"/>
      <c r="O69" s="343"/>
      <c r="P69" s="343"/>
      <c r="Q69" s="343"/>
      <c r="R69" s="358"/>
      <c r="S69" s="358"/>
      <c r="T69" s="343"/>
      <c r="U69" s="390"/>
      <c r="V69" s="343"/>
      <c r="W69" s="343"/>
      <c r="X69" s="343"/>
      <c r="Y69" s="343"/>
      <c r="Z69" s="364"/>
      <c r="AA69" s="364"/>
      <c r="AB69" s="364"/>
      <c r="AC69" s="364"/>
      <c r="AD69" s="343"/>
      <c r="AE69" s="343"/>
      <c r="AF69" s="343"/>
      <c r="AG69" s="343"/>
      <c r="AH69" s="365"/>
      <c r="AI69" s="220"/>
      <c r="AJ69" s="220"/>
      <c r="AK69" s="220"/>
      <c r="AL69" s="220"/>
      <c r="AM69" s="220"/>
      <c r="AN69" s="221"/>
      <c r="AO69" s="221"/>
      <c r="AP69" s="221"/>
      <c r="AQ69" s="221"/>
      <c r="AR69" s="343"/>
      <c r="AS69" s="359"/>
      <c r="AT69" s="222"/>
      <c r="AU69" s="222"/>
      <c r="AV69" s="340"/>
      <c r="AW69" s="340"/>
      <c r="AX69" s="340"/>
      <c r="AY69" s="340"/>
      <c r="AZ69" s="340"/>
      <c r="BA69" s="217"/>
      <c r="BB69" s="391"/>
      <c r="BC69" s="223"/>
      <c r="BD69" s="434"/>
      <c r="BE69" s="434"/>
      <c r="BH69" s="223"/>
      <c r="BI69" s="223"/>
    </row>
    <row r="70" spans="1:61" ht="18" customHeight="1" x14ac:dyDescent="0.15">
      <c r="A70" s="343"/>
      <c r="B70" s="356"/>
      <c r="C70" s="343"/>
      <c r="D70" s="363"/>
      <c r="E70" s="343"/>
      <c r="F70" s="343"/>
      <c r="G70" s="343"/>
      <c r="H70" s="343"/>
      <c r="I70" s="343"/>
      <c r="J70" s="343"/>
      <c r="K70" s="343"/>
      <c r="L70" s="343"/>
      <c r="M70" s="343"/>
      <c r="N70" s="343"/>
      <c r="O70" s="343"/>
      <c r="P70" s="343"/>
      <c r="Q70" s="343"/>
      <c r="R70" s="358"/>
      <c r="S70" s="358"/>
      <c r="T70" s="343"/>
      <c r="U70" s="390"/>
      <c r="V70" s="343"/>
      <c r="W70" s="343"/>
      <c r="X70" s="343"/>
      <c r="Y70" s="343"/>
      <c r="Z70" s="364"/>
      <c r="AA70" s="364"/>
      <c r="AB70" s="364"/>
      <c r="AC70" s="364"/>
      <c r="AD70" s="343"/>
      <c r="AE70" s="343"/>
      <c r="AF70" s="343"/>
      <c r="AG70" s="343"/>
      <c r="AH70" s="365"/>
      <c r="AI70" s="220"/>
      <c r="AJ70" s="220"/>
      <c r="AK70" s="220"/>
      <c r="AL70" s="220"/>
      <c r="AM70" s="220"/>
      <c r="AN70" s="221"/>
      <c r="AO70" s="221"/>
      <c r="AP70" s="221"/>
      <c r="AQ70" s="221"/>
      <c r="AR70" s="343"/>
      <c r="AS70" s="359"/>
      <c r="AT70" s="222"/>
      <c r="AU70" s="222"/>
      <c r="AV70" s="222"/>
      <c r="AW70" s="222"/>
      <c r="AX70" s="222"/>
      <c r="AY70" s="339"/>
      <c r="AZ70" s="391"/>
      <c r="BA70" s="391"/>
      <c r="BB70" s="391"/>
      <c r="BC70" s="223"/>
      <c r="BD70" s="434"/>
      <c r="BE70" s="434"/>
      <c r="BH70" s="223"/>
      <c r="BI70" s="223"/>
    </row>
    <row r="71" spans="1:61" ht="16.5" customHeight="1" thickBot="1" x14ac:dyDescent="0.2">
      <c r="A71" s="343"/>
      <c r="B71" s="356" t="s">
        <v>118</v>
      </c>
      <c r="C71" s="343"/>
      <c r="D71" s="363"/>
      <c r="E71" s="343"/>
      <c r="F71" s="343"/>
      <c r="G71" s="343"/>
      <c r="H71" s="343"/>
      <c r="I71" s="343"/>
      <c r="J71" s="343"/>
      <c r="K71" s="343"/>
      <c r="L71" s="343"/>
      <c r="M71" s="343"/>
      <c r="N71" s="343"/>
      <c r="O71" s="343"/>
      <c r="P71" s="343"/>
      <c r="Q71" s="343"/>
      <c r="R71" s="358"/>
      <c r="S71" s="358"/>
      <c r="T71" s="343"/>
      <c r="U71" s="390"/>
      <c r="V71" s="343"/>
      <c r="W71" s="343"/>
      <c r="X71" s="343"/>
      <c r="Y71" s="343"/>
      <c r="Z71" s="364"/>
      <c r="AA71" s="364"/>
      <c r="AB71" s="364"/>
      <c r="AC71" s="364"/>
      <c r="AD71" s="343"/>
      <c r="AE71" s="343"/>
      <c r="AF71" s="343"/>
      <c r="AG71" s="343"/>
      <c r="AH71" s="365"/>
      <c r="AI71" s="220"/>
      <c r="AJ71" s="220"/>
      <c r="AK71" s="220"/>
      <c r="AL71" s="220"/>
      <c r="AM71" s="220"/>
      <c r="AN71" s="221"/>
      <c r="AO71" s="221"/>
      <c r="AP71" s="221"/>
      <c r="AQ71" s="221"/>
      <c r="AR71" s="343"/>
      <c r="AS71" s="359"/>
      <c r="AT71" s="222" t="s">
        <v>117</v>
      </c>
      <c r="AU71" s="222"/>
      <c r="AV71" s="222"/>
      <c r="AW71" s="222"/>
      <c r="AX71" s="222"/>
      <c r="AY71" s="339"/>
      <c r="AZ71" s="391"/>
      <c r="BA71" s="391"/>
      <c r="BB71" s="391"/>
      <c r="BC71" s="223"/>
      <c r="BD71" s="434"/>
      <c r="BE71" s="434"/>
      <c r="BH71" s="223"/>
      <c r="BI71" s="223"/>
    </row>
    <row r="72" spans="1:61" ht="16.5" customHeight="1" thickBot="1" x14ac:dyDescent="0.45">
      <c r="A72" s="343"/>
      <c r="B72" s="356"/>
      <c r="C72" s="498"/>
      <c r="D72" s="499"/>
      <c r="E72" s="499"/>
      <c r="F72" s="500"/>
      <c r="G72" s="501" t="s">
        <v>79</v>
      </c>
      <c r="H72" s="501"/>
      <c r="I72" s="501"/>
      <c r="J72" s="501" t="s">
        <v>16</v>
      </c>
      <c r="K72" s="501"/>
      <c r="L72" s="501"/>
      <c r="M72" s="501" t="s">
        <v>17</v>
      </c>
      <c r="N72" s="501"/>
      <c r="O72" s="501"/>
      <c r="P72" s="501" t="s">
        <v>18</v>
      </c>
      <c r="Q72" s="501"/>
      <c r="R72" s="501"/>
      <c r="S72" s="501" t="s">
        <v>19</v>
      </c>
      <c r="T72" s="501"/>
      <c r="U72" s="501"/>
      <c r="V72" s="501" t="s">
        <v>20</v>
      </c>
      <c r="W72" s="501"/>
      <c r="X72" s="501"/>
      <c r="Y72" s="501" t="s">
        <v>80</v>
      </c>
      <c r="Z72" s="501"/>
      <c r="AA72" s="501"/>
      <c r="AB72" s="501" t="s">
        <v>25</v>
      </c>
      <c r="AC72" s="501"/>
      <c r="AD72" s="501"/>
      <c r="AE72" s="501" t="s">
        <v>26</v>
      </c>
      <c r="AF72" s="501"/>
      <c r="AG72" s="515"/>
      <c r="AH72" s="501" t="s">
        <v>21</v>
      </c>
      <c r="AI72" s="501"/>
      <c r="AJ72" s="501"/>
      <c r="AK72" s="501" t="s">
        <v>22</v>
      </c>
      <c r="AL72" s="501"/>
      <c r="AM72" s="501"/>
      <c r="AN72" s="501" t="s">
        <v>23</v>
      </c>
      <c r="AO72" s="501"/>
      <c r="AP72" s="515"/>
      <c r="AQ72" s="498" t="s">
        <v>81</v>
      </c>
      <c r="AR72" s="499"/>
      <c r="AS72" s="499"/>
      <c r="AT72" s="500"/>
      <c r="AU72" s="222"/>
      <c r="AV72" s="571" t="s">
        <v>7</v>
      </c>
      <c r="AW72" s="572"/>
      <c r="AX72" s="572"/>
      <c r="AY72" s="572"/>
      <c r="AZ72" s="572"/>
      <c r="BA72" s="573"/>
      <c r="BB72" s="391"/>
      <c r="BC72" s="223"/>
      <c r="BD72" s="434"/>
      <c r="BE72" s="434"/>
      <c r="BH72" s="223"/>
      <c r="BI72" s="223"/>
    </row>
    <row r="73" spans="1:61" ht="29.25" customHeight="1" thickBot="1" x14ac:dyDescent="0.45">
      <c r="A73" s="343"/>
      <c r="B73" s="356"/>
      <c r="C73" s="511" t="s">
        <v>115</v>
      </c>
      <c r="D73" s="512"/>
      <c r="E73" s="512"/>
      <c r="F73" s="512"/>
      <c r="G73" s="585"/>
      <c r="H73" s="586"/>
      <c r="I73" s="236" t="s">
        <v>116</v>
      </c>
      <c r="J73" s="585"/>
      <c r="K73" s="586"/>
      <c r="L73" s="236" t="s">
        <v>116</v>
      </c>
      <c r="M73" s="585"/>
      <c r="N73" s="586"/>
      <c r="O73" s="236" t="s">
        <v>116</v>
      </c>
      <c r="P73" s="585"/>
      <c r="Q73" s="586"/>
      <c r="R73" s="421" t="s">
        <v>116</v>
      </c>
      <c r="S73" s="585"/>
      <c r="T73" s="586"/>
      <c r="U73" s="421" t="s">
        <v>116</v>
      </c>
      <c r="V73" s="585"/>
      <c r="W73" s="586"/>
      <c r="X73" s="421" t="s">
        <v>116</v>
      </c>
      <c r="Y73" s="585"/>
      <c r="Z73" s="586"/>
      <c r="AA73" s="421" t="s">
        <v>116</v>
      </c>
      <c r="AB73" s="585"/>
      <c r="AC73" s="586"/>
      <c r="AD73" s="421" t="s">
        <v>116</v>
      </c>
      <c r="AE73" s="585"/>
      <c r="AF73" s="586"/>
      <c r="AG73" s="421" t="s">
        <v>116</v>
      </c>
      <c r="AH73" s="585"/>
      <c r="AI73" s="586"/>
      <c r="AJ73" s="421" t="s">
        <v>116</v>
      </c>
      <c r="AK73" s="585"/>
      <c r="AL73" s="586"/>
      <c r="AM73" s="421" t="s">
        <v>116</v>
      </c>
      <c r="AN73" s="585"/>
      <c r="AO73" s="586"/>
      <c r="AP73" s="422" t="s">
        <v>116</v>
      </c>
      <c r="AQ73" s="588" t="str">
        <f>IF(G73="","",ROUNDDOWN(AVERAGE(G73:AP73)*2,0)/2)</f>
        <v/>
      </c>
      <c r="AR73" s="589"/>
      <c r="AS73" s="589"/>
      <c r="AT73" s="392" t="s">
        <v>116</v>
      </c>
      <c r="AU73" s="222"/>
      <c r="AV73" s="581" t="str">
        <f>IF(AQ73="","",IF(AQ38="○",AQ73*302000,AQ73*190000))</f>
        <v/>
      </c>
      <c r="AW73" s="582"/>
      <c r="AX73" s="582"/>
      <c r="AY73" s="582"/>
      <c r="AZ73" s="582"/>
      <c r="BA73" s="219" t="s">
        <v>6</v>
      </c>
      <c r="BB73" s="391"/>
      <c r="BC73" s="223"/>
      <c r="BH73" s="223"/>
      <c r="BI73" s="223"/>
    </row>
    <row r="74" spans="1:61" ht="16.5" customHeight="1" x14ac:dyDescent="0.15">
      <c r="A74" s="343"/>
      <c r="B74" s="356"/>
      <c r="C74" s="343" t="s">
        <v>119</v>
      </c>
      <c r="D74" s="363"/>
      <c r="E74" s="343"/>
      <c r="F74" s="343"/>
      <c r="G74" s="343"/>
      <c r="H74" s="343"/>
      <c r="I74" s="343"/>
      <c r="J74" s="343"/>
      <c r="K74" s="343"/>
      <c r="L74" s="343"/>
      <c r="M74" s="343"/>
      <c r="N74" s="343"/>
      <c r="O74" s="343"/>
      <c r="P74" s="343"/>
      <c r="Q74" s="343"/>
      <c r="R74" s="358"/>
      <c r="S74" s="358"/>
      <c r="T74" s="343"/>
      <c r="U74" s="390"/>
      <c r="V74" s="343"/>
      <c r="W74" s="343"/>
      <c r="X74" s="343"/>
      <c r="Y74" s="343"/>
      <c r="Z74" s="364"/>
      <c r="AA74" s="364"/>
      <c r="AB74" s="364"/>
      <c r="AC74" s="364"/>
      <c r="AD74" s="343"/>
      <c r="AE74" s="343"/>
      <c r="AF74" s="343"/>
      <c r="AG74" s="343"/>
      <c r="AH74" s="365"/>
      <c r="AI74" s="220"/>
      <c r="AJ74" s="220"/>
      <c r="AK74" s="220"/>
      <c r="AL74" s="220"/>
      <c r="AM74" s="220"/>
      <c r="AN74" s="221"/>
      <c r="AO74" s="221"/>
      <c r="AP74" s="221"/>
      <c r="AQ74" s="221"/>
      <c r="AR74" s="343"/>
      <c r="AS74" s="359"/>
      <c r="AT74" s="222"/>
      <c r="AU74" s="222"/>
      <c r="AV74" s="222"/>
      <c r="AW74" s="222"/>
      <c r="AX74" s="222"/>
      <c r="AY74" s="339"/>
      <c r="AZ74" s="391"/>
      <c r="BA74" s="391"/>
      <c r="BB74" s="391"/>
      <c r="BC74" s="223"/>
      <c r="BH74" s="223"/>
      <c r="BI74" s="223"/>
    </row>
    <row r="75" spans="1:61" ht="18" customHeight="1" x14ac:dyDescent="0.15">
      <c r="A75" s="343"/>
      <c r="B75" s="356"/>
      <c r="C75" s="343"/>
      <c r="D75" s="363"/>
      <c r="E75" s="343"/>
      <c r="F75" s="343"/>
      <c r="G75" s="343"/>
      <c r="H75" s="343"/>
      <c r="I75" s="343"/>
      <c r="J75" s="343"/>
      <c r="K75" s="343"/>
      <c r="L75" s="343"/>
      <c r="M75" s="343"/>
      <c r="N75" s="343"/>
      <c r="O75" s="343"/>
      <c r="P75" s="343"/>
      <c r="Q75" s="343"/>
      <c r="R75" s="358"/>
      <c r="S75" s="358"/>
      <c r="T75" s="343"/>
      <c r="U75" s="390"/>
      <c r="V75" s="343"/>
      <c r="W75" s="343"/>
      <c r="X75" s="343"/>
      <c r="Y75" s="343"/>
      <c r="Z75" s="364"/>
      <c r="AA75" s="364"/>
      <c r="AB75" s="364"/>
      <c r="AC75" s="364"/>
      <c r="AD75" s="343"/>
      <c r="AE75" s="343"/>
      <c r="AF75" s="343"/>
      <c r="AG75" s="343"/>
      <c r="AH75" s="365"/>
      <c r="AI75" s="220"/>
      <c r="AJ75" s="220"/>
      <c r="AK75" s="220"/>
      <c r="AL75" s="220"/>
      <c r="AM75" s="220"/>
      <c r="AN75" s="221"/>
      <c r="AO75" s="221"/>
      <c r="AP75" s="221"/>
      <c r="AQ75" s="221"/>
      <c r="AR75" s="343"/>
      <c r="AS75" s="359"/>
      <c r="AT75" s="222"/>
      <c r="AU75" s="222"/>
      <c r="AV75" s="222"/>
      <c r="AW75" s="222"/>
      <c r="AX75" s="222"/>
      <c r="AY75" s="339"/>
      <c r="AZ75" s="391"/>
      <c r="BA75" s="391"/>
      <c r="BB75" s="391"/>
      <c r="BC75" s="223"/>
      <c r="BH75" s="223"/>
      <c r="BI75" s="223"/>
    </row>
    <row r="76" spans="1:61" ht="16.5" customHeight="1" x14ac:dyDescent="0.15">
      <c r="A76" s="343"/>
      <c r="B76" s="356" t="s">
        <v>427</v>
      </c>
      <c r="C76" s="343"/>
      <c r="D76" s="363"/>
      <c r="E76" s="343"/>
      <c r="F76" s="343"/>
      <c r="G76" s="343"/>
      <c r="H76" s="343"/>
      <c r="I76" s="343"/>
      <c r="J76" s="343"/>
      <c r="K76" s="343"/>
      <c r="L76" s="343"/>
      <c r="M76" s="343"/>
      <c r="N76" s="343"/>
      <c r="O76" s="343"/>
      <c r="P76" s="343"/>
      <c r="Q76" s="343"/>
      <c r="R76" s="358"/>
      <c r="S76" s="358"/>
      <c r="T76" s="343"/>
      <c r="U76" s="390"/>
      <c r="V76" s="343"/>
      <c r="W76" s="343"/>
      <c r="X76" s="343"/>
      <c r="Y76" s="343"/>
      <c r="Z76" s="364"/>
      <c r="AA76" s="364"/>
      <c r="AB76" s="364"/>
      <c r="AC76" s="364"/>
      <c r="AD76" s="343"/>
      <c r="AE76" s="343"/>
      <c r="AF76" s="343"/>
      <c r="AG76" s="343"/>
      <c r="AH76" s="365"/>
      <c r="AI76" s="220"/>
      <c r="AJ76" s="220"/>
      <c r="AK76" s="220"/>
      <c r="AL76" s="220"/>
      <c r="AM76" s="220"/>
      <c r="AN76" s="221"/>
      <c r="AO76" s="221"/>
      <c r="AP76" s="221"/>
      <c r="AQ76" s="221"/>
      <c r="AR76" s="343"/>
      <c r="AS76" s="359"/>
      <c r="AT76" s="222"/>
      <c r="AU76" s="222"/>
      <c r="AV76" s="222"/>
      <c r="AW76" s="222"/>
      <c r="AX76" s="222"/>
      <c r="AY76" s="339"/>
      <c r="AZ76" s="391"/>
      <c r="BA76" s="391"/>
      <c r="BB76" s="391"/>
      <c r="BC76" s="223"/>
      <c r="BH76" s="223"/>
      <c r="BI76" s="223"/>
    </row>
    <row r="77" spans="1:61" ht="29.25" customHeight="1" x14ac:dyDescent="0.15">
      <c r="A77" s="343"/>
      <c r="B77" s="356"/>
      <c r="C77" s="592" t="s">
        <v>121</v>
      </c>
      <c r="D77" s="593"/>
      <c r="E77" s="593"/>
      <c r="F77" s="593"/>
      <c r="G77" s="593"/>
      <c r="H77" s="593"/>
      <c r="I77" s="594"/>
      <c r="J77" s="595"/>
      <c r="K77" s="596"/>
      <c r="L77" s="596"/>
      <c r="M77" s="596"/>
      <c r="N77" s="596"/>
      <c r="O77" s="393" t="s">
        <v>29</v>
      </c>
      <c r="P77" s="343"/>
      <c r="Q77" s="343"/>
      <c r="R77" s="358"/>
      <c r="S77" s="358"/>
      <c r="T77" s="343"/>
      <c r="U77" s="390"/>
      <c r="V77" s="343"/>
      <c r="W77" s="343"/>
      <c r="X77" s="343"/>
      <c r="Y77" s="343"/>
      <c r="Z77" s="364"/>
      <c r="AA77" s="364"/>
      <c r="AB77" s="364"/>
      <c r="AC77" s="364"/>
      <c r="AD77" s="343"/>
      <c r="AE77" s="343"/>
      <c r="AF77" s="343"/>
      <c r="AG77" s="343"/>
      <c r="AH77" s="365"/>
      <c r="AI77" s="220"/>
      <c r="AJ77" s="220"/>
      <c r="AK77" s="220"/>
      <c r="AL77" s="220"/>
      <c r="AM77" s="220"/>
      <c r="AN77" s="221"/>
      <c r="AO77" s="221"/>
      <c r="AP77" s="221"/>
      <c r="AQ77" s="221"/>
      <c r="AR77" s="343"/>
      <c r="AS77" s="359"/>
      <c r="AT77" s="222"/>
      <c r="AU77" s="222"/>
      <c r="AV77" s="222"/>
      <c r="AW77" s="222"/>
      <c r="AX77" s="222"/>
      <c r="AY77" s="339"/>
      <c r="AZ77" s="391"/>
      <c r="BA77" s="391"/>
      <c r="BB77" s="391"/>
      <c r="BC77" s="223"/>
      <c r="BH77" s="223"/>
      <c r="BI77" s="223"/>
    </row>
    <row r="78" spans="1:61" ht="12" customHeight="1" thickBot="1" x14ac:dyDescent="0.2">
      <c r="A78" s="343"/>
      <c r="B78" s="356"/>
      <c r="C78" s="592" t="s">
        <v>122</v>
      </c>
      <c r="D78" s="593"/>
      <c r="E78" s="593"/>
      <c r="F78" s="593"/>
      <c r="G78" s="593"/>
      <c r="H78" s="593"/>
      <c r="I78" s="594"/>
      <c r="J78" s="555" t="str">
        <f>J48</f>
        <v/>
      </c>
      <c r="K78" s="556"/>
      <c r="L78" s="556"/>
      <c r="M78" s="556"/>
      <c r="N78" s="556"/>
      <c r="O78" s="560" t="s">
        <v>29</v>
      </c>
      <c r="P78" s="343"/>
      <c r="Q78" s="343"/>
      <c r="R78" s="358"/>
      <c r="S78" s="358"/>
      <c r="T78" s="343"/>
      <c r="U78" s="390"/>
      <c r="V78" s="343"/>
      <c r="W78" s="343"/>
      <c r="X78" s="343"/>
      <c r="Y78" s="343"/>
      <c r="Z78" s="364"/>
      <c r="AA78" s="364"/>
      <c r="AB78" s="364"/>
      <c r="AC78" s="364"/>
      <c r="AD78" s="343"/>
      <c r="AE78" s="343"/>
      <c r="AF78" s="343"/>
      <c r="AG78" s="343"/>
      <c r="AH78" s="365"/>
      <c r="AI78" s="220"/>
      <c r="AJ78" s="220"/>
      <c r="AK78" s="220"/>
      <c r="AL78" s="220"/>
      <c r="AM78" s="220"/>
      <c r="AN78" s="221"/>
      <c r="AO78" s="221"/>
      <c r="AP78" s="221"/>
      <c r="AQ78" s="221"/>
      <c r="AR78" s="343"/>
      <c r="AS78" s="359"/>
      <c r="AT78" s="222"/>
      <c r="AU78" s="222"/>
      <c r="AV78" s="222"/>
      <c r="AW78" s="222"/>
      <c r="AX78" s="222"/>
      <c r="AY78" s="339"/>
      <c r="AZ78" s="391"/>
      <c r="BA78" s="391"/>
      <c r="BB78" s="391"/>
      <c r="BC78" s="223"/>
      <c r="BH78" s="223"/>
      <c r="BI78" s="223"/>
    </row>
    <row r="79" spans="1:61" ht="18" customHeight="1" thickBot="1" x14ac:dyDescent="0.2">
      <c r="A79" s="343"/>
      <c r="B79" s="356"/>
      <c r="C79" s="597"/>
      <c r="D79" s="598"/>
      <c r="E79" s="598"/>
      <c r="F79" s="598"/>
      <c r="G79" s="598"/>
      <c r="H79" s="598"/>
      <c r="I79" s="599"/>
      <c r="J79" s="557"/>
      <c r="K79" s="558"/>
      <c r="L79" s="558"/>
      <c r="M79" s="558"/>
      <c r="N79" s="558"/>
      <c r="O79" s="562"/>
      <c r="P79" s="343"/>
      <c r="Q79" s="343"/>
      <c r="R79" s="358"/>
      <c r="S79" s="358"/>
      <c r="T79" s="343"/>
      <c r="U79" s="390"/>
      <c r="V79" s="343"/>
      <c r="W79" s="343"/>
      <c r="X79" s="343"/>
      <c r="Y79" s="343"/>
      <c r="Z79" s="364"/>
      <c r="AA79" s="364"/>
      <c r="AB79" s="364"/>
      <c r="AC79" s="364"/>
      <c r="AD79" s="343"/>
      <c r="AE79" s="343"/>
      <c r="AF79" s="343"/>
      <c r="AG79" s="343"/>
      <c r="AH79" s="365"/>
      <c r="AI79" s="220"/>
      <c r="AJ79" s="220"/>
      <c r="AK79" s="220"/>
      <c r="AL79" s="220"/>
      <c r="AM79" s="220"/>
      <c r="AN79" s="221"/>
      <c r="AO79" s="221"/>
      <c r="AP79" s="221"/>
      <c r="AQ79" s="221"/>
      <c r="AR79" s="343"/>
      <c r="AS79" s="359"/>
      <c r="AT79" s="222"/>
      <c r="AU79" s="222"/>
      <c r="AV79" s="571" t="s">
        <v>7</v>
      </c>
      <c r="AW79" s="572"/>
      <c r="AX79" s="572"/>
      <c r="AY79" s="572"/>
      <c r="AZ79" s="572"/>
      <c r="BA79" s="573"/>
      <c r="BB79" s="391"/>
      <c r="BC79" s="223"/>
      <c r="BH79" s="223"/>
      <c r="BI79" s="223"/>
    </row>
    <row r="80" spans="1:61" ht="29.25" customHeight="1" thickBot="1" x14ac:dyDescent="0.2">
      <c r="A80" s="343"/>
      <c r="B80" s="356"/>
      <c r="C80" s="580" t="s">
        <v>133</v>
      </c>
      <c r="D80" s="580"/>
      <c r="E80" s="580"/>
      <c r="F80" s="580"/>
      <c r="G80" s="580"/>
      <c r="H80" s="580"/>
      <c r="I80" s="580"/>
      <c r="J80" s="563" t="str">
        <f>IF(AQ29="","",MAX(AQ29:AS33))</f>
        <v/>
      </c>
      <c r="K80" s="564"/>
      <c r="L80" s="564"/>
      <c r="M80" s="564"/>
      <c r="N80" s="564"/>
      <c r="O80" s="386" t="s">
        <v>1</v>
      </c>
      <c r="P80" s="343"/>
      <c r="Q80" s="343"/>
      <c r="R80" s="358"/>
      <c r="S80" s="358"/>
      <c r="T80" s="343"/>
      <c r="U80" s="390"/>
      <c r="V80" s="343"/>
      <c r="W80" s="343"/>
      <c r="X80" s="343"/>
      <c r="Y80" s="343"/>
      <c r="Z80" s="364"/>
      <c r="AA80" s="364"/>
      <c r="AB80" s="364"/>
      <c r="AC80" s="364"/>
      <c r="AD80" s="343"/>
      <c r="AE80" s="343"/>
      <c r="AF80" s="343"/>
      <c r="AG80" s="343"/>
      <c r="AH80" s="365"/>
      <c r="AI80" s="220"/>
      <c r="AJ80" s="220"/>
      <c r="AK80" s="220"/>
      <c r="AL80" s="220"/>
      <c r="AM80" s="220"/>
      <c r="AN80" s="221"/>
      <c r="AO80" s="221"/>
      <c r="AP80" s="221"/>
      <c r="AQ80" s="221"/>
      <c r="AR80" s="343"/>
      <c r="AS80" s="359"/>
      <c r="AT80" s="222"/>
      <c r="AU80" s="222"/>
      <c r="AV80" s="581" t="str">
        <f>IF(J77="","",IF(J80="","",IF(J77&lt;20,0,IF(J78&gt;=20,0,IF(J80&gt;=250,1046000,IF(J80&gt;=200,IF(AQ38="○",227000,226000),0))))))</f>
        <v/>
      </c>
      <c r="AW80" s="582"/>
      <c r="AX80" s="582"/>
      <c r="AY80" s="582"/>
      <c r="AZ80" s="582"/>
      <c r="BA80" s="219" t="s">
        <v>6</v>
      </c>
      <c r="BB80" s="391"/>
      <c r="BC80" s="223"/>
      <c r="BH80" s="223"/>
      <c r="BI80" s="223"/>
    </row>
    <row r="81" spans="1:61" ht="18" customHeight="1" x14ac:dyDescent="0.15">
      <c r="A81" s="343"/>
      <c r="B81" s="356"/>
      <c r="C81" s="343"/>
      <c r="D81" s="363"/>
      <c r="E81" s="343"/>
      <c r="F81" s="343"/>
      <c r="G81" s="343"/>
      <c r="H81" s="343"/>
      <c r="I81" s="343"/>
      <c r="J81" s="343"/>
      <c r="K81" s="343"/>
      <c r="L81" s="343"/>
      <c r="M81" s="343"/>
      <c r="N81" s="343"/>
      <c r="O81" s="343"/>
      <c r="P81" s="343"/>
      <c r="Q81" s="343"/>
      <c r="R81" s="358"/>
      <c r="S81" s="358"/>
      <c r="T81" s="343"/>
      <c r="U81" s="390"/>
      <c r="V81" s="343"/>
      <c r="W81" s="343"/>
      <c r="X81" s="343"/>
      <c r="Y81" s="343"/>
      <c r="Z81" s="364"/>
      <c r="AA81" s="364"/>
      <c r="AB81" s="364"/>
      <c r="AC81" s="364"/>
      <c r="AD81" s="343"/>
      <c r="AE81" s="343"/>
      <c r="AF81" s="343"/>
      <c r="AG81" s="343"/>
      <c r="AH81" s="365"/>
      <c r="AI81" s="220"/>
      <c r="AJ81" s="220"/>
      <c r="AK81" s="220"/>
      <c r="AL81" s="220"/>
      <c r="AM81" s="220"/>
      <c r="AN81" s="221"/>
      <c r="AO81" s="221"/>
      <c r="AP81" s="221"/>
      <c r="AQ81" s="221"/>
      <c r="AR81" s="343"/>
      <c r="AS81" s="359"/>
      <c r="AT81" s="222"/>
      <c r="AU81" s="222"/>
      <c r="AV81" s="222"/>
      <c r="AW81" s="222"/>
      <c r="AX81" s="222"/>
      <c r="AY81" s="339"/>
      <c r="AZ81" s="391"/>
      <c r="BA81" s="391"/>
      <c r="BB81" s="391"/>
      <c r="BC81" s="223"/>
      <c r="BH81" s="223"/>
      <c r="BI81" s="223"/>
    </row>
    <row r="82" spans="1:61" ht="16.5" customHeight="1" x14ac:dyDescent="0.15">
      <c r="A82" s="355"/>
      <c r="B82" s="356" t="s">
        <v>123</v>
      </c>
      <c r="C82" s="356"/>
      <c r="D82" s="356"/>
      <c r="E82" s="356"/>
      <c r="F82" s="356"/>
      <c r="G82" s="343"/>
      <c r="H82" s="343"/>
      <c r="I82" s="343"/>
      <c r="J82" s="343"/>
      <c r="K82" s="343"/>
      <c r="L82" s="343"/>
      <c r="M82" s="358"/>
      <c r="N82" s="358"/>
      <c r="O82" s="358"/>
      <c r="P82" s="358"/>
      <c r="Q82" s="358"/>
      <c r="R82" s="358"/>
      <c r="S82" s="358"/>
      <c r="T82" s="358"/>
      <c r="U82" s="358"/>
      <c r="V82" s="358"/>
      <c r="W82" s="343"/>
      <c r="X82" s="343"/>
      <c r="Y82" s="343"/>
      <c r="Z82" s="343"/>
      <c r="AA82" s="360"/>
      <c r="AB82" s="343"/>
      <c r="AC82" s="343"/>
      <c r="AD82" s="343"/>
      <c r="AE82" s="343"/>
      <c r="AF82" s="343"/>
      <c r="AG82" s="343"/>
      <c r="AH82" s="358"/>
      <c r="AI82" s="358"/>
      <c r="AJ82" s="358"/>
      <c r="AK82" s="358"/>
      <c r="AL82" s="358"/>
      <c r="AM82" s="343"/>
      <c r="AN82" s="343"/>
      <c r="AO82" s="343"/>
      <c r="AP82" s="343"/>
      <c r="AQ82" s="343"/>
      <c r="AR82" s="343"/>
      <c r="AS82" s="345"/>
      <c r="AT82" s="345"/>
      <c r="AU82" s="345"/>
      <c r="AV82" s="345"/>
      <c r="AW82" s="345"/>
      <c r="AX82" s="345"/>
      <c r="AY82" s="345"/>
      <c r="AZ82" s="345"/>
      <c r="BA82" s="345"/>
      <c r="BB82" s="345"/>
    </row>
    <row r="83" spans="1:61" ht="16.5" customHeight="1" x14ac:dyDescent="0.4">
      <c r="A83" s="343"/>
      <c r="B83" s="343"/>
      <c r="C83" s="515" t="s">
        <v>124</v>
      </c>
      <c r="D83" s="590"/>
      <c r="E83" s="590"/>
      <c r="F83" s="591"/>
      <c r="G83" s="515" t="s">
        <v>79</v>
      </c>
      <c r="H83" s="590"/>
      <c r="I83" s="591"/>
      <c r="J83" s="515" t="s">
        <v>16</v>
      </c>
      <c r="K83" s="590"/>
      <c r="L83" s="591"/>
      <c r="M83" s="515" t="s">
        <v>17</v>
      </c>
      <c r="N83" s="590"/>
      <c r="O83" s="591"/>
      <c r="P83" s="515" t="s">
        <v>18</v>
      </c>
      <c r="Q83" s="590"/>
      <c r="R83" s="591"/>
      <c r="S83" s="515" t="s">
        <v>19</v>
      </c>
      <c r="T83" s="590"/>
      <c r="U83" s="591"/>
      <c r="V83" s="515" t="s">
        <v>20</v>
      </c>
      <c r="W83" s="590"/>
      <c r="X83" s="591"/>
      <c r="Y83" s="515" t="s">
        <v>80</v>
      </c>
      <c r="Z83" s="590"/>
      <c r="AA83" s="591"/>
      <c r="AB83" s="515" t="s">
        <v>25</v>
      </c>
      <c r="AC83" s="590"/>
      <c r="AD83" s="591"/>
      <c r="AE83" s="515" t="s">
        <v>26</v>
      </c>
      <c r="AF83" s="590"/>
      <c r="AG83" s="591"/>
      <c r="AH83" s="515" t="s">
        <v>21</v>
      </c>
      <c r="AI83" s="590"/>
      <c r="AJ83" s="591"/>
      <c r="AK83" s="515" t="s">
        <v>22</v>
      </c>
      <c r="AL83" s="590"/>
      <c r="AM83" s="591"/>
      <c r="AN83" s="515" t="s">
        <v>23</v>
      </c>
      <c r="AO83" s="590"/>
      <c r="AP83" s="591"/>
      <c r="AQ83" s="498" t="s">
        <v>7</v>
      </c>
      <c r="AR83" s="499"/>
      <c r="AS83" s="499"/>
      <c r="AT83" s="500"/>
      <c r="AU83" s="345"/>
      <c r="AV83" s="345"/>
      <c r="AW83" s="345"/>
      <c r="AX83" s="345"/>
      <c r="AY83" s="345"/>
      <c r="AZ83" s="345"/>
      <c r="BA83" s="345"/>
      <c r="BB83" s="345"/>
      <c r="BD83" s="693" t="s">
        <v>379</v>
      </c>
      <c r="BE83" s="693"/>
    </row>
    <row r="84" spans="1:61" ht="16.5" customHeight="1" x14ac:dyDescent="0.4">
      <c r="A84" s="343"/>
      <c r="B84" s="343"/>
      <c r="C84" s="600">
        <v>1</v>
      </c>
      <c r="D84" s="602" t="s">
        <v>92</v>
      </c>
      <c r="E84" s="603"/>
      <c r="F84" s="604"/>
      <c r="G84" s="605"/>
      <c r="H84" s="606"/>
      <c r="I84" s="606"/>
      <c r="J84" s="605"/>
      <c r="K84" s="606"/>
      <c r="L84" s="606"/>
      <c r="M84" s="605"/>
      <c r="N84" s="606"/>
      <c r="O84" s="606"/>
      <c r="P84" s="607"/>
      <c r="Q84" s="608"/>
      <c r="R84" s="608"/>
      <c r="S84" s="607"/>
      <c r="T84" s="608"/>
      <c r="U84" s="608"/>
      <c r="V84" s="607"/>
      <c r="W84" s="608"/>
      <c r="X84" s="608"/>
      <c r="Y84" s="607"/>
      <c r="Z84" s="608"/>
      <c r="AA84" s="608"/>
      <c r="AB84" s="607"/>
      <c r="AC84" s="608"/>
      <c r="AD84" s="608"/>
      <c r="AE84" s="607"/>
      <c r="AF84" s="608"/>
      <c r="AG84" s="608"/>
      <c r="AH84" s="616" t="str">
        <f t="shared" ref="AH84" si="10">IF(AE84="","",AE84)</f>
        <v/>
      </c>
      <c r="AI84" s="617"/>
      <c r="AJ84" s="617"/>
      <c r="AK84" s="616" t="str">
        <f t="shared" ref="AK84" si="11">IF(AH84="","",AH84)</f>
        <v/>
      </c>
      <c r="AL84" s="617"/>
      <c r="AM84" s="617"/>
      <c r="AN84" s="616" t="str">
        <f t="shared" ref="AN84" si="12">IF(AK84="","",AK84)</f>
        <v/>
      </c>
      <c r="AO84" s="617"/>
      <c r="AP84" s="617"/>
      <c r="AQ84" s="567" t="str">
        <f>IF(G84="","",IF(COUNTIFS(G84:AP84,"○",G85:AP85,"&gt;=18")*$BE$84+COUNTIFS(G84:AP84,"○",G85:AP85,"&gt;=13",G85:AP85,"&lt;=17")*$BE$85+COUNTIFS(G84:AP84,"○",G85:AP85,"&gt;=9",G85:AP85,"&lt;=12")*$BE$86+COUNTIFS(G84:AP84,"○",G85:AP85,"&gt;=5",G85:AP85,"&lt;=8")*$BE$87+COUNTIFS(G84:AP84,"○",G85:AP85,"&gt;=3",G85:AP85,"&lt;=4")*$BE$88&gt;=$BE$89,$BE$89,COUNTIFS(G84:AP84,"○",G85:AP85,"&gt;=18")*$BE$84+COUNTIFS(G84:AP84,"○",G85:AP85,"&gt;=13",G85:AP85,"&lt;=17")*$BE$85+COUNTIFS(G84:AP84,"○",G85:AP85,"&gt;=9",G85:AP85,"&lt;=12")*$BE$86+COUNTIFS(G84:AP84,"○",G85:AP85,"&gt;=5",G85:AP85,"&lt;=8")*$BE$87+COUNTIFS(G84:AP84,"○",G85:AP85,"&gt;=3",G85:AP85,"&lt;=4")*$BE$88))</f>
        <v/>
      </c>
      <c r="AR84" s="568"/>
      <c r="AS84" s="568"/>
      <c r="AT84" s="609" t="s">
        <v>6</v>
      </c>
      <c r="AU84" s="345"/>
      <c r="AV84" s="345"/>
      <c r="AW84" s="345"/>
      <c r="AX84" s="345"/>
      <c r="AY84" s="345"/>
      <c r="AZ84" s="345"/>
      <c r="BA84" s="345"/>
      <c r="BB84" s="345"/>
      <c r="BD84" s="435" t="s">
        <v>380</v>
      </c>
      <c r="BE84" s="436">
        <v>172000</v>
      </c>
    </row>
    <row r="85" spans="1:61" ht="16.5" customHeight="1" x14ac:dyDescent="0.4">
      <c r="A85" s="343"/>
      <c r="B85" s="343"/>
      <c r="C85" s="601"/>
      <c r="D85" s="611" t="s">
        <v>90</v>
      </c>
      <c r="E85" s="612"/>
      <c r="F85" s="613"/>
      <c r="G85" s="614"/>
      <c r="H85" s="615"/>
      <c r="I85" s="224" t="s">
        <v>1</v>
      </c>
      <c r="J85" s="614"/>
      <c r="K85" s="615"/>
      <c r="L85" s="224" t="s">
        <v>1</v>
      </c>
      <c r="M85" s="614"/>
      <c r="N85" s="615"/>
      <c r="O85" s="224" t="s">
        <v>1</v>
      </c>
      <c r="P85" s="614"/>
      <c r="Q85" s="615"/>
      <c r="R85" s="224" t="s">
        <v>1</v>
      </c>
      <c r="S85" s="614"/>
      <c r="T85" s="615"/>
      <c r="U85" s="224" t="s">
        <v>1</v>
      </c>
      <c r="V85" s="614"/>
      <c r="W85" s="615"/>
      <c r="X85" s="224" t="s">
        <v>1</v>
      </c>
      <c r="Y85" s="614"/>
      <c r="Z85" s="615"/>
      <c r="AA85" s="224" t="s">
        <v>1</v>
      </c>
      <c r="AB85" s="614"/>
      <c r="AC85" s="615"/>
      <c r="AD85" s="224" t="s">
        <v>1</v>
      </c>
      <c r="AE85" s="614"/>
      <c r="AF85" s="615"/>
      <c r="AG85" s="224" t="s">
        <v>1</v>
      </c>
      <c r="AH85" s="618" t="str">
        <f>IF(AE85="","",AE85)</f>
        <v/>
      </c>
      <c r="AI85" s="619"/>
      <c r="AJ85" s="423" t="s">
        <v>1</v>
      </c>
      <c r="AK85" s="618" t="str">
        <f>IF(AH85="","",AH85)</f>
        <v/>
      </c>
      <c r="AL85" s="619"/>
      <c r="AM85" s="423" t="s">
        <v>1</v>
      </c>
      <c r="AN85" s="618" t="str">
        <f>IF(AK85="","",AK85)</f>
        <v/>
      </c>
      <c r="AO85" s="619"/>
      <c r="AP85" s="424" t="s">
        <v>1</v>
      </c>
      <c r="AQ85" s="569"/>
      <c r="AR85" s="570"/>
      <c r="AS85" s="570"/>
      <c r="AT85" s="610"/>
      <c r="AU85" s="345"/>
      <c r="AV85" s="345"/>
      <c r="AW85" s="345"/>
      <c r="AX85" s="345"/>
      <c r="AY85" s="345"/>
      <c r="AZ85" s="345"/>
      <c r="BA85" s="345"/>
      <c r="BB85" s="345"/>
      <c r="BD85" s="435" t="s">
        <v>381</v>
      </c>
      <c r="BE85" s="436">
        <v>155000</v>
      </c>
    </row>
    <row r="86" spans="1:61" ht="16.5" customHeight="1" x14ac:dyDescent="0.4">
      <c r="A86" s="343"/>
      <c r="B86" s="343"/>
      <c r="C86" s="600">
        <v>2</v>
      </c>
      <c r="D86" s="602" t="s">
        <v>92</v>
      </c>
      <c r="E86" s="603"/>
      <c r="F86" s="604"/>
      <c r="G86" s="605"/>
      <c r="H86" s="606"/>
      <c r="I86" s="606"/>
      <c r="J86" s="605"/>
      <c r="K86" s="606"/>
      <c r="L86" s="606"/>
      <c r="M86" s="605"/>
      <c r="N86" s="606"/>
      <c r="O86" s="606"/>
      <c r="P86" s="607"/>
      <c r="Q86" s="608"/>
      <c r="R86" s="608"/>
      <c r="S86" s="607"/>
      <c r="T86" s="608"/>
      <c r="U86" s="608"/>
      <c r="V86" s="607"/>
      <c r="W86" s="608"/>
      <c r="X86" s="608"/>
      <c r="Y86" s="607"/>
      <c r="Z86" s="608"/>
      <c r="AA86" s="608"/>
      <c r="AB86" s="607"/>
      <c r="AC86" s="608"/>
      <c r="AD86" s="608"/>
      <c r="AE86" s="607"/>
      <c r="AF86" s="608"/>
      <c r="AG86" s="608"/>
      <c r="AH86" s="616" t="str">
        <f t="shared" ref="AH86" si="13">IF(AE86="","",AE86)</f>
        <v/>
      </c>
      <c r="AI86" s="617"/>
      <c r="AJ86" s="617"/>
      <c r="AK86" s="616" t="str">
        <f t="shared" ref="AK86" si="14">IF(AH86="","",AH86)</f>
        <v/>
      </c>
      <c r="AL86" s="617"/>
      <c r="AM86" s="617"/>
      <c r="AN86" s="616" t="str">
        <f t="shared" ref="AN86" si="15">IF(AK86="","",AK86)</f>
        <v/>
      </c>
      <c r="AO86" s="617"/>
      <c r="AP86" s="617"/>
      <c r="AQ86" s="567" t="str">
        <f>IF(G86="","",IF(COUNTIFS(G86:AP86,"○",G87:AP87,"&gt;=18")*$BE$84+COUNTIFS(G86:AP86,"○",G87:AP87,"&gt;=13",G87:AP87,"&lt;=17")*$BE$85+COUNTIFS(G86:AP86,"○",G87:AP87,"&gt;=9",G87:AP87,"&lt;=12")*$BE$86+COUNTIFS(G86:AP86,"○",G87:AP87,"&gt;=5",G87:AP87,"&lt;=8")*$BE$87+COUNTIFS(G86:AP86,"○",G87:AP87,"&gt;=3",G87:AP87,"&lt;=4")*$BE$88&gt;=$BE$89,$BE$89,COUNTIFS(G86:AP86,"○",G87:AP87,"&gt;=18")*$BE$84+COUNTIFS(G86:AP86,"○",G87:AP87,"&gt;=13",G87:AP87,"&lt;=17")*$BE$85+COUNTIFS(G86:AP86,"○",G87:AP87,"&gt;=9",G87:AP87,"&lt;=12")*$BE$86+COUNTIFS(G86:AP86,"○",G87:AP87,"&gt;=5",G87:AP87,"&lt;=8")*$BE$87+COUNTIFS(G86:AP86,"○",G87:AP87,"&gt;=3",G87:AP87,"&lt;=4")*$BE$88))</f>
        <v/>
      </c>
      <c r="AR86" s="568"/>
      <c r="AS86" s="568"/>
      <c r="AT86" s="609" t="s">
        <v>6</v>
      </c>
      <c r="AU86" s="345"/>
      <c r="AV86" s="345"/>
      <c r="AW86" s="345"/>
      <c r="AX86" s="345"/>
      <c r="AY86" s="345"/>
      <c r="AZ86" s="345"/>
      <c r="BA86" s="345"/>
      <c r="BB86" s="345"/>
      <c r="BD86" s="435" t="s">
        <v>382</v>
      </c>
      <c r="BE86" s="436">
        <v>120000</v>
      </c>
    </row>
    <row r="87" spans="1:61" ht="16.5" customHeight="1" x14ac:dyDescent="0.4">
      <c r="A87" s="343"/>
      <c r="B87" s="343"/>
      <c r="C87" s="601"/>
      <c r="D87" s="611" t="s">
        <v>90</v>
      </c>
      <c r="E87" s="612"/>
      <c r="F87" s="613"/>
      <c r="G87" s="614"/>
      <c r="H87" s="615"/>
      <c r="I87" s="224" t="s">
        <v>1</v>
      </c>
      <c r="J87" s="614"/>
      <c r="K87" s="615"/>
      <c r="L87" s="224" t="s">
        <v>1</v>
      </c>
      <c r="M87" s="614"/>
      <c r="N87" s="615"/>
      <c r="O87" s="224" t="s">
        <v>1</v>
      </c>
      <c r="P87" s="614"/>
      <c r="Q87" s="615"/>
      <c r="R87" s="224" t="s">
        <v>1</v>
      </c>
      <c r="S87" s="614"/>
      <c r="T87" s="615"/>
      <c r="U87" s="224" t="s">
        <v>1</v>
      </c>
      <c r="V87" s="614"/>
      <c r="W87" s="615"/>
      <c r="X87" s="224" t="s">
        <v>1</v>
      </c>
      <c r="Y87" s="614"/>
      <c r="Z87" s="615"/>
      <c r="AA87" s="224" t="s">
        <v>1</v>
      </c>
      <c r="AB87" s="614"/>
      <c r="AC87" s="615"/>
      <c r="AD87" s="224" t="s">
        <v>1</v>
      </c>
      <c r="AE87" s="614"/>
      <c r="AF87" s="615"/>
      <c r="AG87" s="224" t="s">
        <v>1</v>
      </c>
      <c r="AH87" s="618" t="str">
        <f>IF(AE87="","",AE87)</f>
        <v/>
      </c>
      <c r="AI87" s="619"/>
      <c r="AJ87" s="423" t="s">
        <v>1</v>
      </c>
      <c r="AK87" s="618" t="str">
        <f>IF(AH87="","",AH87)</f>
        <v/>
      </c>
      <c r="AL87" s="619"/>
      <c r="AM87" s="423" t="s">
        <v>1</v>
      </c>
      <c r="AN87" s="618" t="str">
        <f>IF(AK87="","",AK87)</f>
        <v/>
      </c>
      <c r="AO87" s="619"/>
      <c r="AP87" s="424" t="s">
        <v>1</v>
      </c>
      <c r="AQ87" s="569"/>
      <c r="AR87" s="570"/>
      <c r="AS87" s="570"/>
      <c r="AT87" s="610"/>
      <c r="AU87" s="345"/>
      <c r="AV87" s="345"/>
      <c r="AW87" s="345"/>
      <c r="AX87" s="345"/>
      <c r="AY87" s="345"/>
      <c r="AZ87" s="345"/>
      <c r="BA87" s="345"/>
      <c r="BB87" s="345"/>
      <c r="BD87" s="435" t="s">
        <v>383</v>
      </c>
      <c r="BE87" s="436">
        <v>86000</v>
      </c>
    </row>
    <row r="88" spans="1:61" ht="16.5" customHeight="1" x14ac:dyDescent="0.4">
      <c r="A88" s="343"/>
      <c r="B88" s="343"/>
      <c r="C88" s="600">
        <v>3</v>
      </c>
      <c r="D88" s="602" t="s">
        <v>92</v>
      </c>
      <c r="E88" s="603"/>
      <c r="F88" s="604"/>
      <c r="G88" s="605"/>
      <c r="H88" s="606"/>
      <c r="I88" s="606"/>
      <c r="J88" s="605"/>
      <c r="K88" s="606"/>
      <c r="L88" s="606"/>
      <c r="M88" s="605"/>
      <c r="N88" s="606"/>
      <c r="O88" s="606"/>
      <c r="P88" s="607"/>
      <c r="Q88" s="608"/>
      <c r="R88" s="608"/>
      <c r="S88" s="607"/>
      <c r="T88" s="608"/>
      <c r="U88" s="608"/>
      <c r="V88" s="607"/>
      <c r="W88" s="608"/>
      <c r="X88" s="608"/>
      <c r="Y88" s="607"/>
      <c r="Z88" s="608"/>
      <c r="AA88" s="608"/>
      <c r="AB88" s="607"/>
      <c r="AC88" s="608"/>
      <c r="AD88" s="608"/>
      <c r="AE88" s="607"/>
      <c r="AF88" s="608"/>
      <c r="AG88" s="608"/>
      <c r="AH88" s="616" t="str">
        <f t="shared" ref="AH88" si="16">IF(AE88="","",AE88)</f>
        <v/>
      </c>
      <c r="AI88" s="617"/>
      <c r="AJ88" s="617"/>
      <c r="AK88" s="616" t="str">
        <f t="shared" ref="AK88" si="17">IF(AH88="","",AH88)</f>
        <v/>
      </c>
      <c r="AL88" s="617"/>
      <c r="AM88" s="617"/>
      <c r="AN88" s="616" t="str">
        <f t="shared" ref="AN88" si="18">IF(AK88="","",AK88)</f>
        <v/>
      </c>
      <c r="AO88" s="617"/>
      <c r="AP88" s="617"/>
      <c r="AQ88" s="567" t="str">
        <f>IF(G88="","",IF(COUNTIFS(G88:AP88,"○",G89:AP89,"&gt;=18")*$BE$84+COUNTIFS(G88:AP88,"○",G89:AP89,"&gt;=13",G89:AP89,"&lt;=17")*$BE$85+COUNTIFS(G88:AP88,"○",G89:AP89,"&gt;=9",G89:AP89,"&lt;=12")*$BE$86+COUNTIFS(G88:AP88,"○",G89:AP89,"&gt;=5",G89:AP89,"&lt;=8")*$BE$87+COUNTIFS(G88:AP88,"○",G89:AP89,"&gt;=3",G89:AP89,"&lt;=4")*$BE$88&gt;=$BE$89,$BE$89,COUNTIFS(G88:AP88,"○",G89:AP89,"&gt;=18")*$BE$84+COUNTIFS(G88:AP88,"○",G89:AP89,"&gt;=13",G89:AP89,"&lt;=17")*$BE$85+COUNTIFS(G88:AP88,"○",G89:AP89,"&gt;=9",G89:AP89,"&lt;=12")*$BE$86+COUNTIFS(G88:AP88,"○",G89:AP89,"&gt;=5",G89:AP89,"&lt;=8")*$BE$87+COUNTIFS(G88:AP88,"○",G89:AP89,"&gt;=3",G89:AP89,"&lt;=4")*$BE$88))</f>
        <v/>
      </c>
      <c r="AR88" s="568"/>
      <c r="AS88" s="568"/>
      <c r="AT88" s="609" t="s">
        <v>6</v>
      </c>
      <c r="AU88" s="345"/>
      <c r="AV88" s="345"/>
      <c r="AW88" s="345"/>
      <c r="AX88" s="345"/>
      <c r="AY88" s="345"/>
      <c r="AZ88" s="345"/>
      <c r="BA88" s="345"/>
      <c r="BB88" s="345"/>
      <c r="BD88" s="437" t="s">
        <v>384</v>
      </c>
      <c r="BE88" s="436">
        <v>52000</v>
      </c>
    </row>
    <row r="89" spans="1:61" ht="16.5" customHeight="1" x14ac:dyDescent="0.4">
      <c r="A89" s="343"/>
      <c r="B89" s="343"/>
      <c r="C89" s="601"/>
      <c r="D89" s="611" t="s">
        <v>90</v>
      </c>
      <c r="E89" s="612"/>
      <c r="F89" s="613"/>
      <c r="G89" s="614"/>
      <c r="H89" s="615"/>
      <c r="I89" s="224" t="s">
        <v>1</v>
      </c>
      <c r="J89" s="614"/>
      <c r="K89" s="615"/>
      <c r="L89" s="224" t="s">
        <v>1</v>
      </c>
      <c r="M89" s="614"/>
      <c r="N89" s="615"/>
      <c r="O89" s="224" t="s">
        <v>1</v>
      </c>
      <c r="P89" s="614"/>
      <c r="Q89" s="615"/>
      <c r="R89" s="224" t="s">
        <v>1</v>
      </c>
      <c r="S89" s="614"/>
      <c r="T89" s="615"/>
      <c r="U89" s="224" t="s">
        <v>1</v>
      </c>
      <c r="V89" s="614"/>
      <c r="W89" s="615"/>
      <c r="X89" s="224" t="s">
        <v>1</v>
      </c>
      <c r="Y89" s="614"/>
      <c r="Z89" s="615"/>
      <c r="AA89" s="224" t="s">
        <v>1</v>
      </c>
      <c r="AB89" s="614"/>
      <c r="AC89" s="615"/>
      <c r="AD89" s="224" t="s">
        <v>1</v>
      </c>
      <c r="AE89" s="614"/>
      <c r="AF89" s="615"/>
      <c r="AG89" s="224" t="s">
        <v>1</v>
      </c>
      <c r="AH89" s="618" t="str">
        <f>IF(AE89="","",AE89)</f>
        <v/>
      </c>
      <c r="AI89" s="619"/>
      <c r="AJ89" s="423" t="s">
        <v>1</v>
      </c>
      <c r="AK89" s="618" t="str">
        <f>IF(AH89="","",AH89)</f>
        <v/>
      </c>
      <c r="AL89" s="619"/>
      <c r="AM89" s="423" t="s">
        <v>1</v>
      </c>
      <c r="AN89" s="618" t="str">
        <f>IF(AK89="","",AK89)</f>
        <v/>
      </c>
      <c r="AO89" s="619"/>
      <c r="AP89" s="424" t="s">
        <v>1</v>
      </c>
      <c r="AQ89" s="569"/>
      <c r="AR89" s="570"/>
      <c r="AS89" s="570"/>
      <c r="AT89" s="610"/>
      <c r="AU89" s="345"/>
      <c r="AV89" s="345"/>
      <c r="AW89" s="345"/>
      <c r="AX89" s="345"/>
      <c r="AY89" s="345"/>
      <c r="AZ89" s="345"/>
      <c r="BA89" s="345"/>
      <c r="BB89" s="345"/>
      <c r="BD89" s="432" t="s">
        <v>385</v>
      </c>
      <c r="BE89" s="438">
        <v>2059000</v>
      </c>
    </row>
    <row r="90" spans="1:61" ht="16.5" customHeight="1" thickBot="1" x14ac:dyDescent="0.45">
      <c r="A90" s="343"/>
      <c r="B90" s="343"/>
      <c r="C90" s="600">
        <v>4</v>
      </c>
      <c r="D90" s="602" t="s">
        <v>92</v>
      </c>
      <c r="E90" s="603"/>
      <c r="F90" s="604"/>
      <c r="G90" s="605"/>
      <c r="H90" s="606"/>
      <c r="I90" s="606"/>
      <c r="J90" s="605"/>
      <c r="K90" s="606"/>
      <c r="L90" s="606"/>
      <c r="M90" s="605"/>
      <c r="N90" s="606"/>
      <c r="O90" s="606"/>
      <c r="P90" s="607"/>
      <c r="Q90" s="608"/>
      <c r="R90" s="608"/>
      <c r="S90" s="607"/>
      <c r="T90" s="608"/>
      <c r="U90" s="608"/>
      <c r="V90" s="607"/>
      <c r="W90" s="608"/>
      <c r="X90" s="608"/>
      <c r="Y90" s="607"/>
      <c r="Z90" s="608"/>
      <c r="AA90" s="608"/>
      <c r="AB90" s="607"/>
      <c r="AC90" s="608"/>
      <c r="AD90" s="608"/>
      <c r="AE90" s="607"/>
      <c r="AF90" s="608"/>
      <c r="AG90" s="608"/>
      <c r="AH90" s="616" t="str">
        <f t="shared" ref="AH90" si="19">IF(AE90="","",AE90)</f>
        <v/>
      </c>
      <c r="AI90" s="617"/>
      <c r="AJ90" s="617"/>
      <c r="AK90" s="616" t="str">
        <f t="shared" ref="AK90" si="20">IF(AH90="","",AH90)</f>
        <v/>
      </c>
      <c r="AL90" s="617"/>
      <c r="AM90" s="617"/>
      <c r="AN90" s="616" t="str">
        <f t="shared" ref="AN90" si="21">IF(AK90="","",AK90)</f>
        <v/>
      </c>
      <c r="AO90" s="617"/>
      <c r="AP90" s="617"/>
      <c r="AQ90" s="567" t="str">
        <f>IF(G90="","",IF(COUNTIFS(G90:AP90,"○",G91:AP91,"&gt;=18")*$BE$84+COUNTIFS(G90:AP90,"○",G91:AP91,"&gt;=13",G91:AP91,"&lt;=17")*$BE$85+COUNTIFS(G90:AP90,"○",G91:AP91,"&gt;=9",G91:AP91,"&lt;=12")*$BE$86+COUNTIFS(G90:AP90,"○",G91:AP91,"&gt;=5",G91:AP91,"&lt;=8")*$BE$87+COUNTIFS(G90:AP90,"○",G91:AP91,"&gt;=3",G91:AP91,"&lt;=4")*$BE$88&gt;=$BE$89,$BE$89,COUNTIFS(G90:AP90,"○",G91:AP91,"&gt;=18")*$BE$84+COUNTIFS(G90:AP90,"○",G91:AP91,"&gt;=13",G91:AP91,"&lt;=17")*$BE$85+COUNTIFS(G90:AP90,"○",G91:AP91,"&gt;=9",G91:AP91,"&lt;=12")*$BE$86+COUNTIFS(G90:AP90,"○",G91:AP91,"&gt;=5",G91:AP91,"&lt;=8")*$BE$87+COUNTIFS(G90:AP90,"○",G91:AP91,"&gt;=3",G91:AP91,"&lt;=4")*$BE$88))</f>
        <v/>
      </c>
      <c r="AR90" s="568"/>
      <c r="AS90" s="568"/>
      <c r="AT90" s="609" t="s">
        <v>6</v>
      </c>
      <c r="AU90" s="345"/>
      <c r="AV90" s="345"/>
      <c r="AW90" s="345"/>
      <c r="AX90" s="345"/>
      <c r="AY90" s="345"/>
      <c r="AZ90" s="345"/>
      <c r="BA90" s="345"/>
      <c r="BB90" s="345"/>
    </row>
    <row r="91" spans="1:61" ht="16.5" customHeight="1" thickBot="1" x14ac:dyDescent="0.45">
      <c r="A91" s="343"/>
      <c r="B91" s="343"/>
      <c r="C91" s="601"/>
      <c r="D91" s="611" t="s">
        <v>90</v>
      </c>
      <c r="E91" s="612"/>
      <c r="F91" s="613"/>
      <c r="G91" s="614"/>
      <c r="H91" s="615"/>
      <c r="I91" s="224" t="s">
        <v>1</v>
      </c>
      <c r="J91" s="614"/>
      <c r="K91" s="615"/>
      <c r="L91" s="224" t="s">
        <v>1</v>
      </c>
      <c r="M91" s="614"/>
      <c r="N91" s="615"/>
      <c r="O91" s="224" t="s">
        <v>1</v>
      </c>
      <c r="P91" s="614"/>
      <c r="Q91" s="615"/>
      <c r="R91" s="224" t="s">
        <v>1</v>
      </c>
      <c r="S91" s="614"/>
      <c r="T91" s="615"/>
      <c r="U91" s="224" t="s">
        <v>1</v>
      </c>
      <c r="V91" s="614"/>
      <c r="W91" s="615"/>
      <c r="X91" s="224" t="s">
        <v>1</v>
      </c>
      <c r="Y91" s="614"/>
      <c r="Z91" s="615"/>
      <c r="AA91" s="224" t="s">
        <v>1</v>
      </c>
      <c r="AB91" s="614"/>
      <c r="AC91" s="615"/>
      <c r="AD91" s="224" t="s">
        <v>1</v>
      </c>
      <c r="AE91" s="614"/>
      <c r="AF91" s="615"/>
      <c r="AG91" s="224" t="s">
        <v>1</v>
      </c>
      <c r="AH91" s="618" t="str">
        <f>IF(AE91="","",AE91)</f>
        <v/>
      </c>
      <c r="AI91" s="619"/>
      <c r="AJ91" s="423" t="s">
        <v>1</v>
      </c>
      <c r="AK91" s="618" t="str">
        <f>IF(AH91="","",AH91)</f>
        <v/>
      </c>
      <c r="AL91" s="619"/>
      <c r="AM91" s="423" t="s">
        <v>1</v>
      </c>
      <c r="AN91" s="618" t="str">
        <f>IF(AK91="","",AK91)</f>
        <v/>
      </c>
      <c r="AO91" s="619"/>
      <c r="AP91" s="424" t="s">
        <v>1</v>
      </c>
      <c r="AQ91" s="569"/>
      <c r="AR91" s="570"/>
      <c r="AS91" s="570"/>
      <c r="AT91" s="610"/>
      <c r="AU91" s="345"/>
      <c r="AV91" s="571" t="s">
        <v>7</v>
      </c>
      <c r="AW91" s="572"/>
      <c r="AX91" s="572"/>
      <c r="AY91" s="572"/>
      <c r="AZ91" s="572"/>
      <c r="BA91" s="573"/>
      <c r="BB91" s="345"/>
    </row>
    <row r="92" spans="1:61" ht="16.5" customHeight="1" x14ac:dyDescent="0.4">
      <c r="A92" s="343"/>
      <c r="B92" s="343"/>
      <c r="C92" s="600">
        <v>5</v>
      </c>
      <c r="D92" s="602" t="s">
        <v>92</v>
      </c>
      <c r="E92" s="603"/>
      <c r="F92" s="604"/>
      <c r="G92" s="605"/>
      <c r="H92" s="606"/>
      <c r="I92" s="606"/>
      <c r="J92" s="605"/>
      <c r="K92" s="606"/>
      <c r="L92" s="606"/>
      <c r="M92" s="605"/>
      <c r="N92" s="606"/>
      <c r="O92" s="606"/>
      <c r="P92" s="607"/>
      <c r="Q92" s="608"/>
      <c r="R92" s="608"/>
      <c r="S92" s="607"/>
      <c r="T92" s="608"/>
      <c r="U92" s="608"/>
      <c r="V92" s="607"/>
      <c r="W92" s="608"/>
      <c r="X92" s="608"/>
      <c r="Y92" s="607"/>
      <c r="Z92" s="608"/>
      <c r="AA92" s="608"/>
      <c r="AB92" s="607"/>
      <c r="AC92" s="608"/>
      <c r="AD92" s="608"/>
      <c r="AE92" s="607"/>
      <c r="AF92" s="608"/>
      <c r="AG92" s="608"/>
      <c r="AH92" s="616" t="str">
        <f t="shared" ref="AH92" si="22">IF(AE92="","",AE92)</f>
        <v/>
      </c>
      <c r="AI92" s="617"/>
      <c r="AJ92" s="617"/>
      <c r="AK92" s="616" t="str">
        <f t="shared" ref="AK92" si="23">IF(AH92="","",AH92)</f>
        <v/>
      </c>
      <c r="AL92" s="617"/>
      <c r="AM92" s="617"/>
      <c r="AN92" s="616" t="str">
        <f t="shared" ref="AN92" si="24">IF(AK92="","",AK92)</f>
        <v/>
      </c>
      <c r="AO92" s="617"/>
      <c r="AP92" s="617"/>
      <c r="AQ92" s="567" t="str">
        <f>IF(G92="","",IF(COUNTIFS(G92:AP92,"○",G93:AP93,"&gt;=18")*$BE$84+COUNTIFS(G92:AP92,"○",G93:AP93,"&gt;=13",G93:AP93,"&lt;=17")*$BE$85+COUNTIFS(G92:AP92,"○",G93:AP93,"&gt;=9",G93:AP93,"&lt;=12")*$BE$86+COUNTIFS(G92:AP92,"○",G93:AP93,"&gt;=5",G93:AP93,"&lt;=8")*$BE$87+COUNTIFS(G92:AP92,"○",G93:AP93,"&gt;=3",G93:AP93,"&lt;=4")*$BE$88&gt;=$BE$89,$BE$89,COUNTIFS(G92:AP92,"○",G93:AP93,"&gt;=18")*$BE$84+COUNTIFS(G92:AP92,"○",G93:AP93,"&gt;=13",G93:AP93,"&lt;=17")*$BE$85+COUNTIFS(G92:AP92,"○",G93:AP93,"&gt;=9",G93:AP93,"&lt;=12")*$BE$86+COUNTIFS(G92:AP92,"○",G93:AP93,"&gt;=5",G93:AP93,"&lt;=8")*$BE$87+COUNTIFS(G92:AP92,"○",G93:AP93,"&gt;=3",G93:AP93,"&lt;=4")*$BE$88))</f>
        <v/>
      </c>
      <c r="AR92" s="568"/>
      <c r="AS92" s="568"/>
      <c r="AT92" s="609" t="s">
        <v>6</v>
      </c>
      <c r="AU92" s="345"/>
      <c r="AV92" s="620">
        <f>SUM(AQ84:AS93)</f>
        <v>0</v>
      </c>
      <c r="AW92" s="621"/>
      <c r="AX92" s="621"/>
      <c r="AY92" s="621"/>
      <c r="AZ92" s="621"/>
      <c r="BA92" s="622" t="s">
        <v>6</v>
      </c>
      <c r="BB92" s="345"/>
    </row>
    <row r="93" spans="1:61" ht="16.5" customHeight="1" thickBot="1" x14ac:dyDescent="0.45">
      <c r="A93" s="343"/>
      <c r="B93" s="343"/>
      <c r="C93" s="601"/>
      <c r="D93" s="611" t="s">
        <v>90</v>
      </c>
      <c r="E93" s="612"/>
      <c r="F93" s="613"/>
      <c r="G93" s="614"/>
      <c r="H93" s="615"/>
      <c r="I93" s="224" t="s">
        <v>1</v>
      </c>
      <c r="J93" s="614"/>
      <c r="K93" s="615"/>
      <c r="L93" s="224" t="s">
        <v>1</v>
      </c>
      <c r="M93" s="614"/>
      <c r="N93" s="615"/>
      <c r="O93" s="224" t="s">
        <v>1</v>
      </c>
      <c r="P93" s="614"/>
      <c r="Q93" s="615"/>
      <c r="R93" s="224" t="s">
        <v>1</v>
      </c>
      <c r="S93" s="614"/>
      <c r="T93" s="615"/>
      <c r="U93" s="224" t="s">
        <v>1</v>
      </c>
      <c r="V93" s="614"/>
      <c r="W93" s="615"/>
      <c r="X93" s="224" t="s">
        <v>1</v>
      </c>
      <c r="Y93" s="614"/>
      <c r="Z93" s="615"/>
      <c r="AA93" s="224" t="s">
        <v>1</v>
      </c>
      <c r="AB93" s="614"/>
      <c r="AC93" s="615"/>
      <c r="AD93" s="224" t="s">
        <v>1</v>
      </c>
      <c r="AE93" s="614"/>
      <c r="AF93" s="615"/>
      <c r="AG93" s="224" t="s">
        <v>1</v>
      </c>
      <c r="AH93" s="618" t="str">
        <f>IF(AE93="","",AE93)</f>
        <v/>
      </c>
      <c r="AI93" s="619"/>
      <c r="AJ93" s="423" t="s">
        <v>1</v>
      </c>
      <c r="AK93" s="618" t="str">
        <f>IF(AH93="","",AH93)</f>
        <v/>
      </c>
      <c r="AL93" s="619"/>
      <c r="AM93" s="423" t="s">
        <v>1</v>
      </c>
      <c r="AN93" s="618" t="str">
        <f>IF(AK93="","",AK93)</f>
        <v/>
      </c>
      <c r="AO93" s="619"/>
      <c r="AP93" s="424" t="s">
        <v>1</v>
      </c>
      <c r="AQ93" s="569"/>
      <c r="AR93" s="570"/>
      <c r="AS93" s="570"/>
      <c r="AT93" s="610"/>
      <c r="AU93" s="345"/>
      <c r="AV93" s="581"/>
      <c r="AW93" s="582"/>
      <c r="AX93" s="582"/>
      <c r="AY93" s="582"/>
      <c r="AZ93" s="582"/>
      <c r="BA93" s="623"/>
      <c r="BB93" s="345"/>
    </row>
    <row r="94" spans="1:61" ht="16.5" customHeight="1" x14ac:dyDescent="0.4">
      <c r="A94" s="343"/>
      <c r="B94" s="394"/>
      <c r="C94" s="363" t="s">
        <v>129</v>
      </c>
      <c r="D94" s="394"/>
      <c r="E94" s="394"/>
      <c r="F94" s="394"/>
      <c r="G94" s="394"/>
      <c r="H94" s="363"/>
      <c r="I94" s="343"/>
      <c r="J94" s="395"/>
      <c r="K94" s="396"/>
      <c r="L94" s="396"/>
      <c r="M94" s="396"/>
      <c r="N94" s="396"/>
      <c r="O94" s="396"/>
      <c r="P94" s="396"/>
      <c r="Q94" s="396"/>
      <c r="R94" s="343"/>
      <c r="S94" s="397"/>
      <c r="T94" s="397"/>
      <c r="U94" s="397"/>
      <c r="V94" s="397"/>
      <c r="W94" s="397"/>
      <c r="X94" s="396"/>
      <c r="Y94" s="343"/>
      <c r="Z94" s="396"/>
      <c r="AA94" s="396"/>
      <c r="AB94" s="396"/>
      <c r="AC94" s="363"/>
      <c r="AD94" s="396"/>
      <c r="AE94" s="343"/>
      <c r="AF94" s="396"/>
      <c r="AG94" s="396"/>
      <c r="AH94" s="343"/>
      <c r="AI94" s="363"/>
      <c r="AJ94" s="396"/>
      <c r="AK94" s="363"/>
      <c r="AL94" s="396"/>
      <c r="AM94" s="396"/>
      <c r="AN94" s="398"/>
      <c r="AO94" s="398"/>
      <c r="AP94" s="398"/>
      <c r="AQ94" s="398"/>
      <c r="AR94" s="343"/>
      <c r="AS94" s="343"/>
      <c r="AT94" s="343"/>
      <c r="AU94" s="343"/>
      <c r="AV94" s="343"/>
      <c r="AW94" s="343"/>
      <c r="AX94" s="343"/>
      <c r="AY94" s="399"/>
      <c r="AZ94" s="343"/>
      <c r="BA94" s="343"/>
      <c r="BB94" s="343"/>
      <c r="BC94" s="202"/>
      <c r="BH94" s="202"/>
      <c r="BI94" s="202"/>
    </row>
    <row r="95" spans="1:61" ht="16.5" customHeight="1" x14ac:dyDescent="0.4">
      <c r="A95" s="343"/>
      <c r="B95" s="394"/>
      <c r="C95" s="363" t="s">
        <v>125</v>
      </c>
      <c r="D95" s="394"/>
      <c r="E95" s="394"/>
      <c r="F95" s="394"/>
      <c r="G95" s="394"/>
      <c r="H95" s="363"/>
      <c r="I95" s="343"/>
      <c r="J95" s="395"/>
      <c r="K95" s="396"/>
      <c r="L95" s="396"/>
      <c r="M95" s="396"/>
      <c r="N95" s="396"/>
      <c r="O95" s="396"/>
      <c r="P95" s="396"/>
      <c r="Q95" s="396"/>
      <c r="R95" s="343"/>
      <c r="S95" s="397"/>
      <c r="T95" s="397"/>
      <c r="U95" s="397"/>
      <c r="V95" s="397"/>
      <c r="W95" s="397"/>
      <c r="X95" s="396"/>
      <c r="Y95" s="343"/>
      <c r="Z95" s="396"/>
      <c r="AA95" s="396"/>
      <c r="AB95" s="396"/>
      <c r="AC95" s="363"/>
      <c r="AD95" s="396"/>
      <c r="AE95" s="343"/>
      <c r="AF95" s="396"/>
      <c r="AG95" s="396"/>
      <c r="AH95" s="343"/>
      <c r="AI95" s="363"/>
      <c r="AJ95" s="396"/>
      <c r="AK95" s="363"/>
      <c r="AL95" s="396"/>
      <c r="AM95" s="396"/>
      <c r="AN95" s="398"/>
      <c r="AO95" s="398"/>
      <c r="AP95" s="398"/>
      <c r="AQ95" s="398"/>
      <c r="AR95" s="343"/>
      <c r="AS95" s="343"/>
      <c r="AT95" s="343"/>
      <c r="AU95" s="343"/>
      <c r="AV95" s="343"/>
      <c r="AW95" s="343"/>
      <c r="AX95" s="343"/>
      <c r="AY95" s="399"/>
      <c r="AZ95" s="343"/>
      <c r="BA95" s="343"/>
      <c r="BB95" s="343"/>
      <c r="BC95" s="202"/>
      <c r="BH95" s="202"/>
      <c r="BI95" s="202"/>
    </row>
    <row r="96" spans="1:61" ht="18" customHeight="1" x14ac:dyDescent="0.4">
      <c r="A96" s="343"/>
      <c r="B96" s="343"/>
      <c r="C96" s="343"/>
      <c r="D96" s="343"/>
      <c r="E96" s="343"/>
      <c r="F96" s="343"/>
      <c r="G96" s="343"/>
      <c r="H96" s="343"/>
      <c r="I96" s="343"/>
      <c r="J96" s="343"/>
      <c r="K96" s="343"/>
      <c r="L96" s="343"/>
      <c r="M96" s="343"/>
      <c r="N96" s="343"/>
      <c r="O96" s="343"/>
      <c r="P96" s="343"/>
      <c r="Q96" s="343"/>
      <c r="R96" s="343"/>
      <c r="S96" s="343"/>
      <c r="T96" s="343"/>
      <c r="U96" s="343"/>
      <c r="V96" s="343"/>
      <c r="W96" s="343"/>
      <c r="X96" s="343"/>
      <c r="Y96" s="343"/>
      <c r="Z96" s="343"/>
      <c r="AA96" s="343"/>
      <c r="AB96" s="343"/>
      <c r="AC96" s="343"/>
      <c r="AD96" s="343"/>
      <c r="AE96" s="343"/>
      <c r="AF96" s="343"/>
      <c r="AG96" s="343"/>
      <c r="AH96" s="343"/>
      <c r="AI96" s="343"/>
      <c r="AJ96" s="343"/>
      <c r="AK96" s="343"/>
      <c r="AL96" s="343"/>
      <c r="AM96" s="343"/>
      <c r="AN96" s="343"/>
      <c r="AO96" s="343"/>
      <c r="AP96" s="343"/>
      <c r="AQ96" s="343"/>
      <c r="AR96" s="343"/>
      <c r="AS96" s="343"/>
      <c r="AT96" s="343"/>
      <c r="AU96" s="343"/>
      <c r="AV96" s="343"/>
      <c r="AW96" s="343"/>
      <c r="AX96" s="343"/>
      <c r="AY96" s="343"/>
      <c r="AZ96" s="343"/>
      <c r="BA96" s="343"/>
      <c r="BB96" s="343"/>
      <c r="BC96" s="202"/>
      <c r="BH96" s="202"/>
      <c r="BI96" s="202"/>
    </row>
    <row r="97" spans="1:61" ht="16.5" customHeight="1" x14ac:dyDescent="0.15">
      <c r="A97" s="355"/>
      <c r="B97" s="356" t="s">
        <v>131</v>
      </c>
      <c r="C97" s="356"/>
      <c r="D97" s="356"/>
      <c r="E97" s="356"/>
      <c r="F97" s="356"/>
      <c r="G97" s="343"/>
      <c r="H97" s="343"/>
      <c r="I97" s="343"/>
      <c r="J97" s="343"/>
      <c r="K97" s="343"/>
      <c r="L97" s="343"/>
      <c r="M97" s="358"/>
      <c r="N97" s="358"/>
      <c r="O97" s="358"/>
      <c r="P97" s="358"/>
      <c r="Q97" s="358"/>
      <c r="R97" s="358"/>
      <c r="S97" s="358"/>
      <c r="T97" s="358"/>
      <c r="U97" s="358"/>
      <c r="V97" s="358"/>
      <c r="W97" s="343"/>
      <c r="X97" s="343"/>
      <c r="Y97" s="343"/>
      <c r="Z97" s="343"/>
      <c r="AA97" s="360"/>
      <c r="AB97" s="343"/>
      <c r="AC97" s="343"/>
      <c r="AD97" s="343"/>
      <c r="AE97" s="343"/>
      <c r="AF97" s="343"/>
      <c r="AG97" s="343"/>
      <c r="AH97" s="358"/>
      <c r="AI97" s="358"/>
      <c r="AJ97" s="358"/>
      <c r="AK97" s="358"/>
      <c r="AL97" s="358"/>
      <c r="AM97" s="343"/>
      <c r="AN97" s="343"/>
      <c r="AO97" s="343"/>
      <c r="AP97" s="343"/>
      <c r="AQ97" s="343"/>
      <c r="AR97" s="343"/>
      <c r="AS97" s="343"/>
      <c r="AT97" s="343"/>
      <c r="AU97" s="343"/>
      <c r="AV97" s="359"/>
      <c r="AW97" s="359"/>
      <c r="AX97" s="365"/>
      <c r="AY97" s="343"/>
      <c r="AZ97" s="343"/>
      <c r="BA97" s="343"/>
      <c r="BB97" s="343"/>
      <c r="BC97" s="202"/>
      <c r="BH97" s="202"/>
      <c r="BI97" s="202"/>
    </row>
    <row r="98" spans="1:61" ht="16.5" customHeight="1" x14ac:dyDescent="0.4">
      <c r="A98" s="343"/>
      <c r="B98" s="343"/>
      <c r="C98" s="629" t="s">
        <v>91</v>
      </c>
      <c r="D98" s="630"/>
      <c r="E98" s="630"/>
      <c r="F98" s="631"/>
      <c r="G98" s="515" t="s">
        <v>79</v>
      </c>
      <c r="H98" s="590"/>
      <c r="I98" s="591"/>
      <c r="J98" s="515" t="s">
        <v>16</v>
      </c>
      <c r="K98" s="590"/>
      <c r="L98" s="591"/>
      <c r="M98" s="515" t="s">
        <v>17</v>
      </c>
      <c r="N98" s="590"/>
      <c r="O98" s="591"/>
      <c r="P98" s="515" t="s">
        <v>18</v>
      </c>
      <c r="Q98" s="590"/>
      <c r="R98" s="591"/>
      <c r="S98" s="515" t="s">
        <v>19</v>
      </c>
      <c r="T98" s="590"/>
      <c r="U98" s="591"/>
      <c r="V98" s="515" t="s">
        <v>20</v>
      </c>
      <c r="W98" s="590"/>
      <c r="X98" s="591"/>
      <c r="Y98" s="515" t="s">
        <v>80</v>
      </c>
      <c r="Z98" s="590"/>
      <c r="AA98" s="591"/>
      <c r="AB98" s="515" t="s">
        <v>25</v>
      </c>
      <c r="AC98" s="590"/>
      <c r="AD98" s="591"/>
      <c r="AE98" s="515" t="s">
        <v>26</v>
      </c>
      <c r="AF98" s="590"/>
      <c r="AG98" s="591"/>
      <c r="AH98" s="515" t="s">
        <v>21</v>
      </c>
      <c r="AI98" s="590"/>
      <c r="AJ98" s="591"/>
      <c r="AK98" s="515" t="s">
        <v>22</v>
      </c>
      <c r="AL98" s="590"/>
      <c r="AM98" s="591"/>
      <c r="AN98" s="515" t="s">
        <v>23</v>
      </c>
      <c r="AO98" s="590"/>
      <c r="AP98" s="591"/>
      <c r="AQ98" s="498" t="s">
        <v>7</v>
      </c>
      <c r="AR98" s="499"/>
      <c r="AS98" s="499"/>
      <c r="AT98" s="500"/>
      <c r="AU98" s="361"/>
      <c r="AV98" s="361"/>
      <c r="AW98" s="361"/>
      <c r="AX98" s="361"/>
      <c r="AY98" s="345"/>
      <c r="AZ98" s="345"/>
      <c r="BA98" s="345"/>
      <c r="BB98" s="345"/>
      <c r="BD98" s="694" t="s">
        <v>379</v>
      </c>
      <c r="BE98" s="695"/>
    </row>
    <row r="99" spans="1:61" ht="16.5" customHeight="1" x14ac:dyDescent="0.4">
      <c r="A99" s="343"/>
      <c r="B99" s="343"/>
      <c r="C99" s="624">
        <v>1</v>
      </c>
      <c r="D99" s="602" t="s">
        <v>93</v>
      </c>
      <c r="E99" s="603"/>
      <c r="F99" s="604"/>
      <c r="G99" s="627"/>
      <c r="H99" s="628"/>
      <c r="I99" s="225" t="s">
        <v>29</v>
      </c>
      <c r="J99" s="627"/>
      <c r="K99" s="628"/>
      <c r="L99" s="225" t="s">
        <v>29</v>
      </c>
      <c r="M99" s="627"/>
      <c r="N99" s="628"/>
      <c r="O99" s="225" t="s">
        <v>29</v>
      </c>
      <c r="P99" s="627"/>
      <c r="Q99" s="628"/>
      <c r="R99" s="225" t="s">
        <v>29</v>
      </c>
      <c r="S99" s="627"/>
      <c r="T99" s="628"/>
      <c r="U99" s="225" t="s">
        <v>29</v>
      </c>
      <c r="V99" s="627"/>
      <c r="W99" s="628"/>
      <c r="X99" s="225" t="s">
        <v>29</v>
      </c>
      <c r="Y99" s="627"/>
      <c r="Z99" s="628"/>
      <c r="AA99" s="225" t="s">
        <v>29</v>
      </c>
      <c r="AB99" s="627"/>
      <c r="AC99" s="628"/>
      <c r="AD99" s="225" t="s">
        <v>29</v>
      </c>
      <c r="AE99" s="627"/>
      <c r="AF99" s="628"/>
      <c r="AG99" s="225" t="s">
        <v>29</v>
      </c>
      <c r="AH99" s="632" t="str">
        <f>IF(AE99="","",AE99)</f>
        <v/>
      </c>
      <c r="AI99" s="633"/>
      <c r="AJ99" s="425" t="s">
        <v>29</v>
      </c>
      <c r="AK99" s="632" t="str">
        <f>IF(AH99="","",AH99)</f>
        <v/>
      </c>
      <c r="AL99" s="633"/>
      <c r="AM99" s="425" t="s">
        <v>29</v>
      </c>
      <c r="AN99" s="632" t="str">
        <f>IF(AK99="","",AK99)</f>
        <v/>
      </c>
      <c r="AO99" s="633"/>
      <c r="AP99" s="426" t="s">
        <v>29</v>
      </c>
      <c r="AQ99" s="638"/>
      <c r="AR99" s="639"/>
      <c r="AS99" s="639"/>
      <c r="AT99" s="640"/>
      <c r="AU99" s="361"/>
      <c r="AV99" s="361"/>
      <c r="AW99" s="361"/>
      <c r="AX99" s="361"/>
      <c r="AY99" s="345"/>
      <c r="AZ99" s="345"/>
      <c r="BA99" s="345"/>
      <c r="BB99" s="345"/>
      <c r="BD99" s="435" t="s">
        <v>380</v>
      </c>
      <c r="BE99" s="436">
        <v>172000</v>
      </c>
    </row>
    <row r="100" spans="1:61" ht="16.5" customHeight="1" x14ac:dyDescent="0.4">
      <c r="A100" s="343"/>
      <c r="B100" s="343"/>
      <c r="C100" s="625"/>
      <c r="D100" s="641" t="s">
        <v>126</v>
      </c>
      <c r="E100" s="642"/>
      <c r="F100" s="643"/>
      <c r="G100" s="636"/>
      <c r="H100" s="637"/>
      <c r="I100" s="226" t="s">
        <v>1</v>
      </c>
      <c r="J100" s="636"/>
      <c r="K100" s="637"/>
      <c r="L100" s="226" t="s">
        <v>1</v>
      </c>
      <c r="M100" s="636"/>
      <c r="N100" s="637"/>
      <c r="O100" s="226" t="s">
        <v>1</v>
      </c>
      <c r="P100" s="636"/>
      <c r="Q100" s="637"/>
      <c r="R100" s="226" t="s">
        <v>1</v>
      </c>
      <c r="S100" s="636"/>
      <c r="T100" s="637"/>
      <c r="U100" s="226" t="s">
        <v>1</v>
      </c>
      <c r="V100" s="636"/>
      <c r="W100" s="637"/>
      <c r="X100" s="226" t="s">
        <v>1</v>
      </c>
      <c r="Y100" s="636"/>
      <c r="Z100" s="637"/>
      <c r="AA100" s="226" t="s">
        <v>1</v>
      </c>
      <c r="AB100" s="636"/>
      <c r="AC100" s="637"/>
      <c r="AD100" s="226" t="s">
        <v>1</v>
      </c>
      <c r="AE100" s="636"/>
      <c r="AF100" s="637"/>
      <c r="AG100" s="226" t="s">
        <v>1</v>
      </c>
      <c r="AH100" s="644" t="str">
        <f t="shared" ref="AH100:AH118" si="25">IF(AE100="","",AE100)</f>
        <v/>
      </c>
      <c r="AI100" s="645"/>
      <c r="AJ100" s="427" t="s">
        <v>1</v>
      </c>
      <c r="AK100" s="644" t="str">
        <f t="shared" ref="AK100:AK118" si="26">IF(AH100="","",AH100)</f>
        <v/>
      </c>
      <c r="AL100" s="645"/>
      <c r="AM100" s="427" t="s">
        <v>1</v>
      </c>
      <c r="AN100" s="644" t="str">
        <f t="shared" ref="AN100:AN118" si="27">IF(AK100="","",AK100)</f>
        <v/>
      </c>
      <c r="AO100" s="645"/>
      <c r="AP100" s="428" t="s">
        <v>1</v>
      </c>
      <c r="AQ100" s="644" t="str">
        <f>IF(G99="","",IF(COUNTIFS(G99:AP99,"&gt;=3",G100:AP100,"&gt;=18")*$BE$99+COUNTIFS(G99:AP99,"&gt;=3",G100:AP100,"&gt;=13",G100:AP100,"&lt;=17")*$BE$100+COUNTIFS(G99:AP99,"&gt;=3",G100:AP100,"&gt;=9",G100:AP100,"&lt;=12")*$BE$101+COUNTIFS(G99:AP99,"&gt;=3",G100:AP100,"&gt;=5",G100:AP100,"&lt;=8")*$BE$102+COUNTIFS(G99:AP99,"&gt;=3",G100:AP100,"&gt;=3",G100:AP100,"&lt;=4")*$BE$103&gt;=$BE$104,$BE$104,COUNTIFS(G99:AP99,"&gt;=3",G100:AP100,"&gt;=18")*$BE$99+COUNTIFS(G99:AP99,"&gt;=3",G100:AP100,"&gt;=13",G100:AP100,"&lt;=17")*$BE$100+COUNTIFS(G99:AP99,"&gt;=3",G100:AP100,"&gt;=9",G100:AP100,"&lt;=12")*$BE$101+COUNTIFS(G99:AP99,"&gt;=3",G100:AP100,"&gt;=5",G100:AP100,"&lt;=8")*$BE$102+COUNTIFS(G99:AP99,"&gt;=3",G100:AP100,"&gt;=3",G100:AP100,"&lt;=4")*$BE$103))</f>
        <v/>
      </c>
      <c r="AR100" s="645"/>
      <c r="AS100" s="645"/>
      <c r="AT100" s="400" t="s">
        <v>6</v>
      </c>
      <c r="AU100" s="361"/>
      <c r="AV100" s="361"/>
      <c r="AW100" s="361"/>
      <c r="AX100" s="361"/>
      <c r="AY100" s="345"/>
      <c r="AZ100" s="345"/>
      <c r="BA100" s="345"/>
      <c r="BB100" s="345"/>
      <c r="BD100" s="435" t="s">
        <v>381</v>
      </c>
      <c r="BE100" s="436">
        <v>155000</v>
      </c>
    </row>
    <row r="101" spans="1:61" ht="16.5" customHeight="1" x14ac:dyDescent="0.4">
      <c r="A101" s="343"/>
      <c r="B101" s="343"/>
      <c r="C101" s="625"/>
      <c r="D101" s="641" t="s">
        <v>127</v>
      </c>
      <c r="E101" s="642"/>
      <c r="F101" s="643"/>
      <c r="G101" s="636"/>
      <c r="H101" s="637"/>
      <c r="I101" s="226" t="s">
        <v>1</v>
      </c>
      <c r="J101" s="636"/>
      <c r="K101" s="637"/>
      <c r="L101" s="226" t="s">
        <v>1</v>
      </c>
      <c r="M101" s="636"/>
      <c r="N101" s="637"/>
      <c r="O101" s="226" t="s">
        <v>1</v>
      </c>
      <c r="P101" s="636"/>
      <c r="Q101" s="637"/>
      <c r="R101" s="226" t="s">
        <v>1</v>
      </c>
      <c r="S101" s="636"/>
      <c r="T101" s="637"/>
      <c r="U101" s="226" t="s">
        <v>1</v>
      </c>
      <c r="V101" s="636"/>
      <c r="W101" s="637"/>
      <c r="X101" s="226" t="s">
        <v>1</v>
      </c>
      <c r="Y101" s="636"/>
      <c r="Z101" s="637"/>
      <c r="AA101" s="226" t="s">
        <v>1</v>
      </c>
      <c r="AB101" s="636"/>
      <c r="AC101" s="637"/>
      <c r="AD101" s="226" t="s">
        <v>1</v>
      </c>
      <c r="AE101" s="636"/>
      <c r="AF101" s="637"/>
      <c r="AG101" s="226" t="s">
        <v>1</v>
      </c>
      <c r="AH101" s="644" t="str">
        <f t="shared" si="25"/>
        <v/>
      </c>
      <c r="AI101" s="645"/>
      <c r="AJ101" s="427" t="s">
        <v>1</v>
      </c>
      <c r="AK101" s="644" t="str">
        <f t="shared" si="26"/>
        <v/>
      </c>
      <c r="AL101" s="645"/>
      <c r="AM101" s="427" t="s">
        <v>1</v>
      </c>
      <c r="AN101" s="644" t="str">
        <f t="shared" si="27"/>
        <v/>
      </c>
      <c r="AO101" s="645"/>
      <c r="AP101" s="428" t="s">
        <v>1</v>
      </c>
      <c r="AQ101" s="644" t="str">
        <f>IF(G99="","",IF(COUNTIFS(G99:AP99,"&gt;=6",G101:AP101,"&gt;=18")*$BE$99+COUNTIFS(G99:AP99,"&gt;=6",G101:AP101,"&gt;=13",G101:AP101,"&lt;=17")*$BE$100+COUNTIFS(G99:AP99,"&gt;=6",G101:AP101,"&gt;=9",G101:AP101,"&lt;=12")*$BE$101+COUNTIFS(G99:AP99,"&gt;=6",G101:AP101,"&gt;=5",G101:AP101,"&lt;=8")*$BE$102+COUNTIFS(G99:AP99,"&gt;=6",G101:AP101,"&gt;=3",G101:AP101,"&lt;=4")*$BE$103&gt;=$BE$104,$BE$104,COUNTIFS(G99:AP99,"&gt;=6",G101:AP101,"&gt;=18")*$BE$99+COUNTIFS(G99:AP99,"&gt;=6",G101:AP101,"&gt;=13",G101:AP101,"&lt;=17")*$BE$100+COUNTIFS(G99:AP99,"&gt;=6",G101:AP101,"&gt;=9",G101:AP101,"&lt;=12")*$BE$101+COUNTIFS(G99:AP99,"&gt;=6",G101:AP101,"&gt;=5",G101:AP101,"&lt;=8")*$BE$102+COUNTIFS(G99:AP99,"&gt;=6",G101:AP101,"&gt;=3",G101:AP101,"&lt;=4")*$BE$103))</f>
        <v/>
      </c>
      <c r="AR101" s="645"/>
      <c r="AS101" s="645"/>
      <c r="AT101" s="400" t="s">
        <v>6</v>
      </c>
      <c r="AU101" s="361"/>
      <c r="AV101" s="361"/>
      <c r="AW101" s="361"/>
      <c r="AX101" s="361"/>
      <c r="AY101" s="345"/>
      <c r="AZ101" s="345"/>
      <c r="BA101" s="345"/>
      <c r="BB101" s="345"/>
      <c r="BD101" s="435" t="s">
        <v>382</v>
      </c>
      <c r="BE101" s="436">
        <v>120000</v>
      </c>
    </row>
    <row r="102" spans="1:61" ht="16.5" customHeight="1" x14ac:dyDescent="0.4">
      <c r="A102" s="343"/>
      <c r="B102" s="343"/>
      <c r="C102" s="626"/>
      <c r="D102" s="641" t="s">
        <v>128</v>
      </c>
      <c r="E102" s="642"/>
      <c r="F102" s="643"/>
      <c r="G102" s="634"/>
      <c r="H102" s="635"/>
      <c r="I102" s="227" t="s">
        <v>1</v>
      </c>
      <c r="J102" s="634"/>
      <c r="K102" s="635"/>
      <c r="L102" s="227" t="s">
        <v>1</v>
      </c>
      <c r="M102" s="634"/>
      <c r="N102" s="635"/>
      <c r="O102" s="227" t="s">
        <v>1</v>
      </c>
      <c r="P102" s="634"/>
      <c r="Q102" s="635"/>
      <c r="R102" s="227" t="s">
        <v>1</v>
      </c>
      <c r="S102" s="634"/>
      <c r="T102" s="635"/>
      <c r="U102" s="227" t="s">
        <v>1</v>
      </c>
      <c r="V102" s="634"/>
      <c r="W102" s="635"/>
      <c r="X102" s="227" t="s">
        <v>1</v>
      </c>
      <c r="Y102" s="634"/>
      <c r="Z102" s="635"/>
      <c r="AA102" s="227" t="s">
        <v>1</v>
      </c>
      <c r="AB102" s="634"/>
      <c r="AC102" s="635"/>
      <c r="AD102" s="227" t="s">
        <v>1</v>
      </c>
      <c r="AE102" s="634"/>
      <c r="AF102" s="635"/>
      <c r="AG102" s="227" t="s">
        <v>1</v>
      </c>
      <c r="AH102" s="646" t="str">
        <f t="shared" si="25"/>
        <v/>
      </c>
      <c r="AI102" s="647"/>
      <c r="AJ102" s="429" t="s">
        <v>1</v>
      </c>
      <c r="AK102" s="646" t="str">
        <f t="shared" si="26"/>
        <v/>
      </c>
      <c r="AL102" s="647"/>
      <c r="AM102" s="429" t="s">
        <v>1</v>
      </c>
      <c r="AN102" s="646" t="str">
        <f t="shared" si="27"/>
        <v/>
      </c>
      <c r="AO102" s="647"/>
      <c r="AP102" s="430" t="s">
        <v>1</v>
      </c>
      <c r="AQ102" s="646" t="str">
        <f>IF(G99="","",IF(COUNTIFS(G99:AP99,"&gt;=9",G102:AP102,"&gt;=18")*$BE$99+COUNTIFS(G99:AP99,"&gt;=9",G102:AP102,"&gt;=13",G102:AP102,"&lt;=17")*$BE$100+COUNTIFS(G99:AP99,"&gt;=9",G102:AP102,"&gt;=9",G102:AP102,"&lt;=12")*$BE$101+COUNTIFS(G99:AP99,"&gt;=9",G102:AP102,"&gt;=5",G102:AP102,"&lt;=8")*$BE$102+COUNTIFS(G99:AP99,"&gt;=9",G102:AP102,"&gt;=3",G102:AP102,"&lt;=4")*$BE$103&gt;=$BE$104,$BE$104,COUNTIFS(G99:AP99,"&gt;=9",G102:AP102,"&gt;=18")*$BE$99+COUNTIFS(G99:AP99,"&gt;=9",G102:AP102,"&gt;=13",G102:AP102,"&lt;=17")*$BE$100+COUNTIFS(G99:AP99,"&gt;=9",G102:AP102,"&gt;=9",G102:AP102,"&lt;=12")*$BE$101+COUNTIFS(G99:AP99,"&gt;=9",G102:AP102,"&gt;=5",G102:AP102,"&lt;=8")*$BE$102+COUNTIFS(G99:AP99,"&gt;=9",G102:AP102,"&gt;=3",G102:AP102,"&lt;=4")*$BE$103))</f>
        <v/>
      </c>
      <c r="AR102" s="647"/>
      <c r="AS102" s="647"/>
      <c r="AT102" s="401" t="s">
        <v>6</v>
      </c>
      <c r="AU102" s="361"/>
      <c r="AV102" s="361"/>
      <c r="AW102" s="361"/>
      <c r="AX102" s="361"/>
      <c r="AY102" s="345"/>
      <c r="AZ102" s="345"/>
      <c r="BA102" s="345"/>
      <c r="BB102" s="345"/>
      <c r="BD102" s="435" t="s">
        <v>383</v>
      </c>
      <c r="BE102" s="436">
        <v>86000</v>
      </c>
    </row>
    <row r="103" spans="1:61" ht="16.5" customHeight="1" x14ac:dyDescent="0.4">
      <c r="A103" s="343"/>
      <c r="B103" s="343"/>
      <c r="C103" s="624">
        <v>2</v>
      </c>
      <c r="D103" s="602" t="s">
        <v>93</v>
      </c>
      <c r="E103" s="603"/>
      <c r="F103" s="604"/>
      <c r="G103" s="627"/>
      <c r="H103" s="628"/>
      <c r="I103" s="225" t="s">
        <v>29</v>
      </c>
      <c r="J103" s="627"/>
      <c r="K103" s="628"/>
      <c r="L103" s="225" t="s">
        <v>29</v>
      </c>
      <c r="M103" s="627"/>
      <c r="N103" s="628"/>
      <c r="O103" s="225" t="s">
        <v>29</v>
      </c>
      <c r="P103" s="627"/>
      <c r="Q103" s="628"/>
      <c r="R103" s="225" t="s">
        <v>29</v>
      </c>
      <c r="S103" s="627"/>
      <c r="T103" s="628"/>
      <c r="U103" s="225" t="s">
        <v>29</v>
      </c>
      <c r="V103" s="627"/>
      <c r="W103" s="628"/>
      <c r="X103" s="225" t="s">
        <v>29</v>
      </c>
      <c r="Y103" s="627"/>
      <c r="Z103" s="628"/>
      <c r="AA103" s="225" t="s">
        <v>29</v>
      </c>
      <c r="AB103" s="627"/>
      <c r="AC103" s="628"/>
      <c r="AD103" s="225" t="s">
        <v>29</v>
      </c>
      <c r="AE103" s="627"/>
      <c r="AF103" s="628"/>
      <c r="AG103" s="225" t="s">
        <v>29</v>
      </c>
      <c r="AH103" s="632" t="str">
        <f t="shared" si="25"/>
        <v/>
      </c>
      <c r="AI103" s="633"/>
      <c r="AJ103" s="425" t="s">
        <v>29</v>
      </c>
      <c r="AK103" s="632" t="str">
        <f t="shared" si="26"/>
        <v/>
      </c>
      <c r="AL103" s="633"/>
      <c r="AM103" s="425" t="s">
        <v>29</v>
      </c>
      <c r="AN103" s="632" t="str">
        <f t="shared" si="27"/>
        <v/>
      </c>
      <c r="AO103" s="633"/>
      <c r="AP103" s="426" t="s">
        <v>29</v>
      </c>
      <c r="AQ103" s="638"/>
      <c r="AR103" s="639"/>
      <c r="AS103" s="639"/>
      <c r="AT103" s="640"/>
      <c r="AU103" s="361"/>
      <c r="AV103" s="361"/>
      <c r="AW103" s="361"/>
      <c r="AX103" s="361"/>
      <c r="AY103" s="345"/>
      <c r="AZ103" s="345"/>
      <c r="BA103" s="345"/>
      <c r="BB103" s="345"/>
      <c r="BD103" s="437" t="s">
        <v>384</v>
      </c>
      <c r="BE103" s="436">
        <v>52000</v>
      </c>
    </row>
    <row r="104" spans="1:61" ht="16.5" customHeight="1" x14ac:dyDescent="0.4">
      <c r="A104" s="343"/>
      <c r="B104" s="343"/>
      <c r="C104" s="625"/>
      <c r="D104" s="641" t="s">
        <v>126</v>
      </c>
      <c r="E104" s="642"/>
      <c r="F104" s="643"/>
      <c r="G104" s="636"/>
      <c r="H104" s="637"/>
      <c r="I104" s="226" t="s">
        <v>1</v>
      </c>
      <c r="J104" s="636"/>
      <c r="K104" s="637"/>
      <c r="L104" s="226" t="s">
        <v>1</v>
      </c>
      <c r="M104" s="636"/>
      <c r="N104" s="637"/>
      <c r="O104" s="226" t="s">
        <v>1</v>
      </c>
      <c r="P104" s="636"/>
      <c r="Q104" s="637"/>
      <c r="R104" s="226" t="s">
        <v>1</v>
      </c>
      <c r="S104" s="636"/>
      <c r="T104" s="637"/>
      <c r="U104" s="226" t="s">
        <v>1</v>
      </c>
      <c r="V104" s="636"/>
      <c r="W104" s="637"/>
      <c r="X104" s="226" t="s">
        <v>1</v>
      </c>
      <c r="Y104" s="636"/>
      <c r="Z104" s="637"/>
      <c r="AA104" s="226" t="s">
        <v>1</v>
      </c>
      <c r="AB104" s="636"/>
      <c r="AC104" s="637"/>
      <c r="AD104" s="226" t="s">
        <v>1</v>
      </c>
      <c r="AE104" s="636"/>
      <c r="AF104" s="637"/>
      <c r="AG104" s="226" t="s">
        <v>1</v>
      </c>
      <c r="AH104" s="644" t="str">
        <f t="shared" si="25"/>
        <v/>
      </c>
      <c r="AI104" s="645"/>
      <c r="AJ104" s="427" t="s">
        <v>1</v>
      </c>
      <c r="AK104" s="644" t="str">
        <f t="shared" si="26"/>
        <v/>
      </c>
      <c r="AL104" s="645"/>
      <c r="AM104" s="427" t="s">
        <v>1</v>
      </c>
      <c r="AN104" s="644" t="str">
        <f t="shared" si="27"/>
        <v/>
      </c>
      <c r="AO104" s="645"/>
      <c r="AP104" s="428" t="s">
        <v>1</v>
      </c>
      <c r="AQ104" s="644" t="str">
        <f>IF(G103="","",IF(COUNTIFS(G103:AP103,"&gt;=3",G104:AP104,"&gt;=18")*$BE$99+COUNTIFS(G103:AP103,"&gt;=3",G104:AP104,"&gt;=13",G104:AP104,"&lt;=17")*$BE$100+COUNTIFS(G103:AP103,"&gt;=3",G104:AP104,"&gt;=9",G104:AP104,"&lt;=12")*$BE$101+COUNTIFS(G103:AP103,"&gt;=3",G104:AP104,"&gt;=5",G104:AP104,"&lt;=8")*$BE$102+COUNTIFS(G103:AP103,"&gt;=3",G104:AP104,"&gt;=3",G104:AP104,"&lt;=4")*$BE$103&gt;=$BE$104,$BE$104,COUNTIFS(G103:AP103,"&gt;=3",G104:AP104,"&gt;=18")*$BE$99+COUNTIFS(G103:AP103,"&gt;=3",G104:AP104,"&gt;=13",G104:AP104,"&lt;=17")*$BE$100+COUNTIFS(G103:AP103,"&gt;=3",G104:AP104,"&gt;=9",G104:AP104,"&lt;=12")*$BE$101+COUNTIFS(G103:AP103,"&gt;=3",G104:AP104,"&gt;=5",G104:AP104,"&lt;=8")*$BE$102+COUNTIFS(G103:AP103,"&gt;=3",G104:AP104,"&gt;=3",G104:AP104,"&lt;=4")*$BE$103))</f>
        <v/>
      </c>
      <c r="AR104" s="645"/>
      <c r="AS104" s="645"/>
      <c r="AT104" s="400" t="s">
        <v>6</v>
      </c>
      <c r="AU104" s="361"/>
      <c r="AV104" s="361"/>
      <c r="AW104" s="361"/>
      <c r="AX104" s="361"/>
      <c r="AY104" s="345"/>
      <c r="AZ104" s="345"/>
      <c r="BA104" s="345"/>
      <c r="BB104" s="345"/>
      <c r="BD104" s="432" t="s">
        <v>385</v>
      </c>
      <c r="BE104" s="438">
        <v>2059000</v>
      </c>
    </row>
    <row r="105" spans="1:61" ht="16.5" customHeight="1" x14ac:dyDescent="0.4">
      <c r="A105" s="343"/>
      <c r="B105" s="343"/>
      <c r="C105" s="625"/>
      <c r="D105" s="641" t="s">
        <v>127</v>
      </c>
      <c r="E105" s="642"/>
      <c r="F105" s="643"/>
      <c r="G105" s="636"/>
      <c r="H105" s="637"/>
      <c r="I105" s="226" t="s">
        <v>1</v>
      </c>
      <c r="J105" s="636"/>
      <c r="K105" s="637"/>
      <c r="L105" s="226" t="s">
        <v>1</v>
      </c>
      <c r="M105" s="636"/>
      <c r="N105" s="637"/>
      <c r="O105" s="226" t="s">
        <v>1</v>
      </c>
      <c r="P105" s="636"/>
      <c r="Q105" s="637"/>
      <c r="R105" s="226" t="s">
        <v>1</v>
      </c>
      <c r="S105" s="636"/>
      <c r="T105" s="637"/>
      <c r="U105" s="226" t="s">
        <v>1</v>
      </c>
      <c r="V105" s="636"/>
      <c r="W105" s="637"/>
      <c r="X105" s="226" t="s">
        <v>1</v>
      </c>
      <c r="Y105" s="636"/>
      <c r="Z105" s="637"/>
      <c r="AA105" s="226" t="s">
        <v>1</v>
      </c>
      <c r="AB105" s="636"/>
      <c r="AC105" s="637"/>
      <c r="AD105" s="226" t="s">
        <v>1</v>
      </c>
      <c r="AE105" s="636"/>
      <c r="AF105" s="637"/>
      <c r="AG105" s="226" t="s">
        <v>1</v>
      </c>
      <c r="AH105" s="644" t="str">
        <f t="shared" si="25"/>
        <v/>
      </c>
      <c r="AI105" s="645"/>
      <c r="AJ105" s="427" t="s">
        <v>1</v>
      </c>
      <c r="AK105" s="644" t="str">
        <f t="shared" si="26"/>
        <v/>
      </c>
      <c r="AL105" s="645"/>
      <c r="AM105" s="427" t="s">
        <v>1</v>
      </c>
      <c r="AN105" s="644" t="str">
        <f t="shared" si="27"/>
        <v/>
      </c>
      <c r="AO105" s="645"/>
      <c r="AP105" s="428" t="s">
        <v>1</v>
      </c>
      <c r="AQ105" s="644" t="str">
        <f>IF(G103="","",IF(COUNTIFS(G103:AP103,"&gt;=6",G105:AP105,"&gt;=18")*$BE$99+COUNTIFS(G103:AP103,"&gt;=6",G105:AP105,"&gt;=13",G105:AP105,"&lt;=17")*$BE$100+COUNTIFS(G103:AP103,"&gt;=6",G105:AP105,"&gt;=9",G105:AP105,"&lt;=12")*$BE$101+COUNTIFS(G103:AP103,"&gt;=6",G105:AP105,"&gt;=5",G105:AP105,"&lt;=8")*$BE$102+COUNTIFS(G103:AP103,"&gt;=6",G105:AP105,"&gt;=3",G105:AP105,"&lt;=4")*$BE$103&gt;=$BE$104,$BE$104,COUNTIFS(G103:AP103,"&gt;=6",G105:AP105,"&gt;=18")*$BE$99+COUNTIFS(G103:AP103,"&gt;=6",G105:AP105,"&gt;=13",G105:AP105,"&lt;=17")*$BE$100+COUNTIFS(G103:AP103,"&gt;=6",G105:AP105,"&gt;=9",G105:AP105,"&lt;=12")*$BE$101+COUNTIFS(G103:AP103,"&gt;=6",G105:AP105,"&gt;=5",G105:AP105,"&lt;=8")*$BE$102+COUNTIFS(G103:AP103,"&gt;=6",G105:AP105,"&gt;=3",G105:AP105,"&lt;=4")*$BE$103))</f>
        <v/>
      </c>
      <c r="AR105" s="645"/>
      <c r="AS105" s="645"/>
      <c r="AT105" s="400" t="s">
        <v>6</v>
      </c>
      <c r="AU105" s="361"/>
      <c r="AV105" s="361"/>
      <c r="AW105" s="361"/>
      <c r="AX105" s="361"/>
      <c r="AY105" s="345"/>
      <c r="AZ105" s="345"/>
      <c r="BA105" s="345"/>
      <c r="BB105" s="345"/>
    </row>
    <row r="106" spans="1:61" ht="16.5" customHeight="1" x14ac:dyDescent="0.4">
      <c r="A106" s="343"/>
      <c r="B106" s="343"/>
      <c r="C106" s="626"/>
      <c r="D106" s="641" t="s">
        <v>128</v>
      </c>
      <c r="E106" s="642"/>
      <c r="F106" s="643"/>
      <c r="G106" s="634"/>
      <c r="H106" s="635"/>
      <c r="I106" s="227" t="s">
        <v>1</v>
      </c>
      <c r="J106" s="634"/>
      <c r="K106" s="635"/>
      <c r="L106" s="227" t="s">
        <v>1</v>
      </c>
      <c r="M106" s="634"/>
      <c r="N106" s="635"/>
      <c r="O106" s="227" t="s">
        <v>1</v>
      </c>
      <c r="P106" s="634"/>
      <c r="Q106" s="635"/>
      <c r="R106" s="227" t="s">
        <v>1</v>
      </c>
      <c r="S106" s="634"/>
      <c r="T106" s="635"/>
      <c r="U106" s="227" t="s">
        <v>1</v>
      </c>
      <c r="V106" s="634"/>
      <c r="W106" s="635"/>
      <c r="X106" s="227" t="s">
        <v>1</v>
      </c>
      <c r="Y106" s="634"/>
      <c r="Z106" s="635"/>
      <c r="AA106" s="227" t="s">
        <v>1</v>
      </c>
      <c r="AB106" s="634"/>
      <c r="AC106" s="635"/>
      <c r="AD106" s="227" t="s">
        <v>1</v>
      </c>
      <c r="AE106" s="634"/>
      <c r="AF106" s="635"/>
      <c r="AG106" s="227" t="s">
        <v>1</v>
      </c>
      <c r="AH106" s="646" t="str">
        <f t="shared" si="25"/>
        <v/>
      </c>
      <c r="AI106" s="647"/>
      <c r="AJ106" s="429" t="s">
        <v>1</v>
      </c>
      <c r="AK106" s="646" t="str">
        <f t="shared" si="26"/>
        <v/>
      </c>
      <c r="AL106" s="647"/>
      <c r="AM106" s="429" t="s">
        <v>1</v>
      </c>
      <c r="AN106" s="646" t="str">
        <f t="shared" si="27"/>
        <v/>
      </c>
      <c r="AO106" s="647"/>
      <c r="AP106" s="430" t="s">
        <v>1</v>
      </c>
      <c r="AQ106" s="646" t="str">
        <f>IF(G103="","",IF(COUNTIFS(G103:AP103,"&gt;=9",G106:AP106,"&gt;=18")*$BE$99+COUNTIFS(G103:AP103,"&gt;=9",G106:AP106,"&gt;=13",G106:AP106,"&lt;=17")*$BE$100+COUNTIFS(G103:AP103,"&gt;=9",G106:AP106,"&gt;=9",G106:AP106,"&lt;=12")*$BE$101+COUNTIFS(G103:AP103,"&gt;=9",G106:AP106,"&gt;=5",G106:AP106,"&lt;=8")*$BE$102+COUNTIFS(G103:AP103,"&gt;=9",G106:AP106,"&gt;=3",G106:AP106,"&lt;=4")*$BE$103&gt;=$BE$104,$BE$104,COUNTIFS(G103:AP103,"&gt;=9",G106:AP106,"&gt;=18")*$BE$99+COUNTIFS(G103:AP103,"&gt;=9",G106:AP106,"&gt;=13",G106:AP106,"&lt;=17")*$BE$100+COUNTIFS(G103:AP103,"&gt;=9",G106:AP106,"&gt;=9",G106:AP106,"&lt;=12")*$BE$101+COUNTIFS(G103:AP103,"&gt;=9",G106:AP106,"&gt;=5",G106:AP106,"&lt;=8")*$BE$102+COUNTIFS(G103:AP103,"&gt;=9",G106:AP106,"&gt;=3",G106:AP106,"&lt;=4")*$BE$103))</f>
        <v/>
      </c>
      <c r="AR106" s="647"/>
      <c r="AS106" s="647"/>
      <c r="AT106" s="401" t="s">
        <v>6</v>
      </c>
      <c r="AU106" s="361"/>
      <c r="AV106" s="361"/>
      <c r="AW106" s="361"/>
      <c r="AX106" s="361"/>
      <c r="AY106" s="345"/>
      <c r="AZ106" s="345"/>
      <c r="BA106" s="345"/>
      <c r="BB106" s="345"/>
    </row>
    <row r="107" spans="1:61" ht="16.5" customHeight="1" x14ac:dyDescent="0.4">
      <c r="A107" s="343"/>
      <c r="B107" s="343"/>
      <c r="C107" s="624">
        <v>3</v>
      </c>
      <c r="D107" s="602" t="s">
        <v>93</v>
      </c>
      <c r="E107" s="603"/>
      <c r="F107" s="604"/>
      <c r="G107" s="627"/>
      <c r="H107" s="628"/>
      <c r="I107" s="225" t="s">
        <v>29</v>
      </c>
      <c r="J107" s="627"/>
      <c r="K107" s="628"/>
      <c r="L107" s="225" t="s">
        <v>29</v>
      </c>
      <c r="M107" s="627"/>
      <c r="N107" s="628"/>
      <c r="O107" s="225" t="s">
        <v>29</v>
      </c>
      <c r="P107" s="627"/>
      <c r="Q107" s="628"/>
      <c r="R107" s="225" t="s">
        <v>29</v>
      </c>
      <c r="S107" s="627"/>
      <c r="T107" s="628"/>
      <c r="U107" s="225" t="s">
        <v>29</v>
      </c>
      <c r="V107" s="627"/>
      <c r="W107" s="628"/>
      <c r="X107" s="225" t="s">
        <v>29</v>
      </c>
      <c r="Y107" s="627"/>
      <c r="Z107" s="628"/>
      <c r="AA107" s="225" t="s">
        <v>29</v>
      </c>
      <c r="AB107" s="627"/>
      <c r="AC107" s="628"/>
      <c r="AD107" s="225" t="s">
        <v>29</v>
      </c>
      <c r="AE107" s="627"/>
      <c r="AF107" s="628"/>
      <c r="AG107" s="225" t="s">
        <v>29</v>
      </c>
      <c r="AH107" s="632" t="str">
        <f t="shared" si="25"/>
        <v/>
      </c>
      <c r="AI107" s="633"/>
      <c r="AJ107" s="425" t="s">
        <v>29</v>
      </c>
      <c r="AK107" s="632" t="str">
        <f t="shared" si="26"/>
        <v/>
      </c>
      <c r="AL107" s="633"/>
      <c r="AM107" s="425" t="s">
        <v>29</v>
      </c>
      <c r="AN107" s="632" t="str">
        <f t="shared" si="27"/>
        <v/>
      </c>
      <c r="AO107" s="633"/>
      <c r="AP107" s="426" t="s">
        <v>29</v>
      </c>
      <c r="AQ107" s="638"/>
      <c r="AR107" s="639"/>
      <c r="AS107" s="639"/>
      <c r="AT107" s="640"/>
      <c r="AU107" s="361"/>
      <c r="AV107" s="361"/>
      <c r="AW107" s="361"/>
      <c r="AX107" s="361"/>
      <c r="AY107" s="345"/>
      <c r="AZ107" s="345"/>
      <c r="BA107" s="345"/>
      <c r="BB107" s="345"/>
    </row>
    <row r="108" spans="1:61" ht="16.5" customHeight="1" x14ac:dyDescent="0.4">
      <c r="A108" s="343"/>
      <c r="B108" s="343"/>
      <c r="C108" s="625"/>
      <c r="D108" s="641" t="s">
        <v>126</v>
      </c>
      <c r="E108" s="642"/>
      <c r="F108" s="643"/>
      <c r="G108" s="636"/>
      <c r="H108" s="637"/>
      <c r="I108" s="226" t="s">
        <v>1</v>
      </c>
      <c r="J108" s="636"/>
      <c r="K108" s="637"/>
      <c r="L108" s="226" t="s">
        <v>1</v>
      </c>
      <c r="M108" s="636"/>
      <c r="N108" s="637"/>
      <c r="O108" s="226" t="s">
        <v>1</v>
      </c>
      <c r="P108" s="636"/>
      <c r="Q108" s="637"/>
      <c r="R108" s="226" t="s">
        <v>1</v>
      </c>
      <c r="S108" s="636"/>
      <c r="T108" s="637"/>
      <c r="U108" s="226" t="s">
        <v>1</v>
      </c>
      <c r="V108" s="636"/>
      <c r="W108" s="637"/>
      <c r="X108" s="226" t="s">
        <v>1</v>
      </c>
      <c r="Y108" s="636"/>
      <c r="Z108" s="637"/>
      <c r="AA108" s="226" t="s">
        <v>1</v>
      </c>
      <c r="AB108" s="636"/>
      <c r="AC108" s="637"/>
      <c r="AD108" s="226" t="s">
        <v>1</v>
      </c>
      <c r="AE108" s="636"/>
      <c r="AF108" s="637"/>
      <c r="AG108" s="226" t="s">
        <v>1</v>
      </c>
      <c r="AH108" s="644" t="str">
        <f t="shared" si="25"/>
        <v/>
      </c>
      <c r="AI108" s="645"/>
      <c r="AJ108" s="427" t="s">
        <v>1</v>
      </c>
      <c r="AK108" s="644" t="str">
        <f t="shared" si="26"/>
        <v/>
      </c>
      <c r="AL108" s="645"/>
      <c r="AM108" s="427" t="s">
        <v>1</v>
      </c>
      <c r="AN108" s="644" t="str">
        <f t="shared" si="27"/>
        <v/>
      </c>
      <c r="AO108" s="645"/>
      <c r="AP108" s="428" t="s">
        <v>1</v>
      </c>
      <c r="AQ108" s="644" t="str">
        <f>IF(G107="","",IF(COUNTIFS(G107:AP107,"&gt;=3",G108:AP108,"&gt;=18")*$BE$99+COUNTIFS(G107:AP107,"&gt;=3",G108:AP108,"&gt;=13",G108:AP108,"&lt;=17")*$BE$100+COUNTIFS(G107:AP107,"&gt;=3",G108:AP108,"&gt;=9",G108:AP108,"&lt;=12")*$BE$101+COUNTIFS(G107:AP107,"&gt;=3",G108:AP108,"&gt;=5",G108:AP108,"&lt;=8")*$BE$102+COUNTIFS(G107:AP107,"&gt;=3",G108:AP108,"&gt;=3",G108:AP108,"&lt;=4")*$BE$103&gt;=$BE$104,$BE$104,COUNTIFS(G107:AP107,"&gt;=3",G108:AP108,"&gt;=18")*$BE$99+COUNTIFS(G107:AP107,"&gt;=3",G108:AP108,"&gt;=13",G108:AP108,"&lt;=17")*$BE$100+COUNTIFS(G107:AP107,"&gt;=3",G108:AP108,"&gt;=9",G108:AP108,"&lt;=12")*$BE$101+COUNTIFS(G107:AP107,"&gt;=3",G108:AP108,"&gt;=5",G108:AP108,"&lt;=8")*$BE$102+COUNTIFS(G107:AP107,"&gt;=3",G108:AP108,"&gt;=3",G108:AP108,"&lt;=4")*$BE$103))</f>
        <v/>
      </c>
      <c r="AR108" s="645"/>
      <c r="AS108" s="645"/>
      <c r="AT108" s="400" t="s">
        <v>6</v>
      </c>
      <c r="AU108" s="361"/>
      <c r="AV108" s="361"/>
      <c r="AW108" s="361"/>
      <c r="AX108" s="361"/>
      <c r="AY108" s="345"/>
      <c r="AZ108" s="345"/>
      <c r="BA108" s="345"/>
      <c r="BB108" s="345"/>
    </row>
    <row r="109" spans="1:61" ht="16.5" customHeight="1" x14ac:dyDescent="0.4">
      <c r="A109" s="343"/>
      <c r="B109" s="343"/>
      <c r="C109" s="625"/>
      <c r="D109" s="641" t="s">
        <v>127</v>
      </c>
      <c r="E109" s="642"/>
      <c r="F109" s="643"/>
      <c r="G109" s="636"/>
      <c r="H109" s="637"/>
      <c r="I109" s="226" t="s">
        <v>1</v>
      </c>
      <c r="J109" s="636"/>
      <c r="K109" s="637"/>
      <c r="L109" s="226" t="s">
        <v>1</v>
      </c>
      <c r="M109" s="636"/>
      <c r="N109" s="637"/>
      <c r="O109" s="226" t="s">
        <v>1</v>
      </c>
      <c r="P109" s="636"/>
      <c r="Q109" s="637"/>
      <c r="R109" s="226" t="s">
        <v>1</v>
      </c>
      <c r="S109" s="636"/>
      <c r="T109" s="637"/>
      <c r="U109" s="226" t="s">
        <v>1</v>
      </c>
      <c r="V109" s="636"/>
      <c r="W109" s="637"/>
      <c r="X109" s="226" t="s">
        <v>1</v>
      </c>
      <c r="Y109" s="636"/>
      <c r="Z109" s="637"/>
      <c r="AA109" s="226" t="s">
        <v>1</v>
      </c>
      <c r="AB109" s="636"/>
      <c r="AC109" s="637"/>
      <c r="AD109" s="226" t="s">
        <v>1</v>
      </c>
      <c r="AE109" s="636"/>
      <c r="AF109" s="637"/>
      <c r="AG109" s="226" t="s">
        <v>1</v>
      </c>
      <c r="AH109" s="644" t="str">
        <f t="shared" si="25"/>
        <v/>
      </c>
      <c r="AI109" s="645"/>
      <c r="AJ109" s="427" t="s">
        <v>1</v>
      </c>
      <c r="AK109" s="644" t="str">
        <f t="shared" si="26"/>
        <v/>
      </c>
      <c r="AL109" s="645"/>
      <c r="AM109" s="427" t="s">
        <v>1</v>
      </c>
      <c r="AN109" s="644" t="str">
        <f t="shared" si="27"/>
        <v/>
      </c>
      <c r="AO109" s="645"/>
      <c r="AP109" s="428" t="s">
        <v>1</v>
      </c>
      <c r="AQ109" s="644" t="str">
        <f>IF(G107="","",IF(COUNTIFS(G107:AP107,"&gt;=6",G109:AP109,"&gt;=18")*$BE$99+COUNTIFS(G107:AP107,"&gt;=6",G109:AP109,"&gt;=13",G109:AP109,"&lt;=17")*$BE$100+COUNTIFS(G107:AP107,"&gt;=6",G109:AP109,"&gt;=9",G109:AP109,"&lt;=12")*$BE$101+COUNTIFS(G107:AP107,"&gt;=6",G109:AP109,"&gt;=5",G109:AP109,"&lt;=8")*$BE$102+COUNTIFS(G107:AP107,"&gt;=6",G109:AP109,"&gt;=3",G109:AP109,"&lt;=4")*$BE$103&gt;=$BE$104,$BE$104,COUNTIFS(G107:AP107,"&gt;=6",G109:AP109,"&gt;=18")*$BE$99+COUNTIFS(G107:AP107,"&gt;=6",G109:AP109,"&gt;=13",G109:AP109,"&lt;=17")*$BE$100+COUNTIFS(G107:AP107,"&gt;=6",G109:AP109,"&gt;=9",G109:AP109,"&lt;=12")*$BE$101+COUNTIFS(G107:AP107,"&gt;=6",G109:AP109,"&gt;=5",G109:AP109,"&lt;=8")*$BE$102+COUNTIFS(G107:AP107,"&gt;=6",G109:AP109,"&gt;=3",G109:AP109,"&lt;=4")*$BE$103))</f>
        <v/>
      </c>
      <c r="AR109" s="645"/>
      <c r="AS109" s="645"/>
      <c r="AT109" s="400" t="s">
        <v>6</v>
      </c>
      <c r="AU109" s="361"/>
      <c r="AV109" s="361"/>
      <c r="AW109" s="361"/>
      <c r="AX109" s="361"/>
      <c r="AY109" s="345"/>
      <c r="AZ109" s="345"/>
      <c r="BA109" s="345"/>
      <c r="BB109" s="345"/>
    </row>
    <row r="110" spans="1:61" ht="16.5" customHeight="1" x14ac:dyDescent="0.4">
      <c r="A110" s="343"/>
      <c r="B110" s="343"/>
      <c r="C110" s="626"/>
      <c r="D110" s="641" t="s">
        <v>128</v>
      </c>
      <c r="E110" s="642"/>
      <c r="F110" s="643"/>
      <c r="G110" s="634"/>
      <c r="H110" s="635"/>
      <c r="I110" s="227" t="s">
        <v>1</v>
      </c>
      <c r="J110" s="634"/>
      <c r="K110" s="635"/>
      <c r="L110" s="227" t="s">
        <v>1</v>
      </c>
      <c r="M110" s="634"/>
      <c r="N110" s="635"/>
      <c r="O110" s="227" t="s">
        <v>1</v>
      </c>
      <c r="P110" s="634"/>
      <c r="Q110" s="635"/>
      <c r="R110" s="227" t="s">
        <v>1</v>
      </c>
      <c r="S110" s="634"/>
      <c r="T110" s="635"/>
      <c r="U110" s="227" t="s">
        <v>1</v>
      </c>
      <c r="V110" s="634"/>
      <c r="W110" s="635"/>
      <c r="X110" s="227" t="s">
        <v>1</v>
      </c>
      <c r="Y110" s="634"/>
      <c r="Z110" s="635"/>
      <c r="AA110" s="227" t="s">
        <v>1</v>
      </c>
      <c r="AB110" s="634"/>
      <c r="AC110" s="635"/>
      <c r="AD110" s="227" t="s">
        <v>1</v>
      </c>
      <c r="AE110" s="634"/>
      <c r="AF110" s="635"/>
      <c r="AG110" s="227" t="s">
        <v>1</v>
      </c>
      <c r="AH110" s="646" t="str">
        <f t="shared" si="25"/>
        <v/>
      </c>
      <c r="AI110" s="647"/>
      <c r="AJ110" s="429" t="s">
        <v>1</v>
      </c>
      <c r="AK110" s="646" t="str">
        <f t="shared" si="26"/>
        <v/>
      </c>
      <c r="AL110" s="647"/>
      <c r="AM110" s="429" t="s">
        <v>1</v>
      </c>
      <c r="AN110" s="646" t="str">
        <f t="shared" si="27"/>
        <v/>
      </c>
      <c r="AO110" s="647"/>
      <c r="AP110" s="430" t="s">
        <v>1</v>
      </c>
      <c r="AQ110" s="646" t="str">
        <f>IF(G107="","",IF(COUNTIFS(G107:AP107,"&gt;=9",G110:AP110,"&gt;=18")*$BE$99+COUNTIFS(G107:AP107,"&gt;=9",G110:AP110,"&gt;=13",G110:AP110,"&lt;=17")*$BE$100+COUNTIFS(G107:AP107,"&gt;=9",G110:AP110,"&gt;=9",G110:AP110,"&lt;=12")*$BE$101+COUNTIFS(G107:AP107,"&gt;=9",G110:AP110,"&gt;=5",G110:AP110,"&lt;=8")*$BE$102+COUNTIFS(G107:AP107,"&gt;=9",G110:AP110,"&gt;=3",G110:AP110,"&lt;=4")*$BE$103&gt;=$BE$104,$BE$104,COUNTIFS(G107:AP107,"&gt;=9",G110:AP110,"&gt;=18")*$BE$99+COUNTIFS(G107:AP107,"&gt;=9",G110:AP110,"&gt;=13",G110:AP110,"&lt;=17")*$BE$100+COUNTIFS(G107:AP107,"&gt;=9",G110:AP110,"&gt;=9",G110:AP110,"&lt;=12")*$BE$101+COUNTIFS(G107:AP107,"&gt;=9",G110:AP110,"&gt;=5",G110:AP110,"&lt;=8")*$BE$102+COUNTIFS(G107:AP107,"&gt;=9",G110:AP110,"&gt;=3",G110:AP110,"&lt;=4")*$BE$103))</f>
        <v/>
      </c>
      <c r="AR110" s="647"/>
      <c r="AS110" s="647"/>
      <c r="AT110" s="401" t="s">
        <v>6</v>
      </c>
      <c r="AU110" s="361"/>
      <c r="AV110" s="361"/>
      <c r="AW110" s="361"/>
      <c r="AX110" s="361"/>
      <c r="AY110" s="345"/>
      <c r="AZ110" s="345"/>
      <c r="BA110" s="345"/>
      <c r="BB110" s="345"/>
      <c r="BD110" s="374"/>
      <c r="BE110" s="374"/>
    </row>
    <row r="111" spans="1:61" ht="16.5" customHeight="1" x14ac:dyDescent="0.4">
      <c r="A111" s="343"/>
      <c r="B111" s="343"/>
      <c r="C111" s="624">
        <v>4</v>
      </c>
      <c r="D111" s="602" t="s">
        <v>93</v>
      </c>
      <c r="E111" s="603"/>
      <c r="F111" s="604"/>
      <c r="G111" s="627"/>
      <c r="H111" s="628"/>
      <c r="I111" s="225" t="s">
        <v>29</v>
      </c>
      <c r="J111" s="627"/>
      <c r="K111" s="628"/>
      <c r="L111" s="225" t="s">
        <v>29</v>
      </c>
      <c r="M111" s="627"/>
      <c r="N111" s="628"/>
      <c r="O111" s="225" t="s">
        <v>29</v>
      </c>
      <c r="P111" s="627"/>
      <c r="Q111" s="628"/>
      <c r="R111" s="225" t="s">
        <v>29</v>
      </c>
      <c r="S111" s="627"/>
      <c r="T111" s="628"/>
      <c r="U111" s="225" t="s">
        <v>29</v>
      </c>
      <c r="V111" s="627"/>
      <c r="W111" s="628"/>
      <c r="X111" s="225" t="s">
        <v>29</v>
      </c>
      <c r="Y111" s="627"/>
      <c r="Z111" s="628"/>
      <c r="AA111" s="225" t="s">
        <v>29</v>
      </c>
      <c r="AB111" s="627"/>
      <c r="AC111" s="628"/>
      <c r="AD111" s="225" t="s">
        <v>29</v>
      </c>
      <c r="AE111" s="627"/>
      <c r="AF111" s="628"/>
      <c r="AG111" s="225" t="s">
        <v>29</v>
      </c>
      <c r="AH111" s="632" t="str">
        <f t="shared" si="25"/>
        <v/>
      </c>
      <c r="AI111" s="633"/>
      <c r="AJ111" s="425" t="s">
        <v>29</v>
      </c>
      <c r="AK111" s="632" t="str">
        <f t="shared" si="26"/>
        <v/>
      </c>
      <c r="AL111" s="633"/>
      <c r="AM111" s="425" t="s">
        <v>29</v>
      </c>
      <c r="AN111" s="632" t="str">
        <f t="shared" si="27"/>
        <v/>
      </c>
      <c r="AO111" s="633"/>
      <c r="AP111" s="426" t="s">
        <v>29</v>
      </c>
      <c r="AQ111" s="638"/>
      <c r="AR111" s="639"/>
      <c r="AS111" s="639"/>
      <c r="AT111" s="640"/>
      <c r="AU111" s="361"/>
      <c r="AV111" s="361"/>
      <c r="AW111" s="361"/>
      <c r="AX111" s="361"/>
      <c r="AY111" s="345"/>
      <c r="AZ111" s="345"/>
      <c r="BA111" s="345"/>
      <c r="BB111" s="345"/>
      <c r="BD111" s="374"/>
      <c r="BE111" s="374"/>
    </row>
    <row r="112" spans="1:61" ht="16.5" customHeight="1" x14ac:dyDescent="0.4">
      <c r="A112" s="343"/>
      <c r="B112" s="343"/>
      <c r="C112" s="625"/>
      <c r="D112" s="641" t="s">
        <v>126</v>
      </c>
      <c r="E112" s="642"/>
      <c r="F112" s="643"/>
      <c r="G112" s="636"/>
      <c r="H112" s="637"/>
      <c r="I112" s="226" t="s">
        <v>1</v>
      </c>
      <c r="J112" s="636"/>
      <c r="K112" s="637"/>
      <c r="L112" s="226" t="s">
        <v>1</v>
      </c>
      <c r="M112" s="636"/>
      <c r="N112" s="637"/>
      <c r="O112" s="226" t="s">
        <v>1</v>
      </c>
      <c r="P112" s="636"/>
      <c r="Q112" s="637"/>
      <c r="R112" s="226" t="s">
        <v>1</v>
      </c>
      <c r="S112" s="636"/>
      <c r="T112" s="637"/>
      <c r="U112" s="226" t="s">
        <v>1</v>
      </c>
      <c r="V112" s="636"/>
      <c r="W112" s="637"/>
      <c r="X112" s="226" t="s">
        <v>1</v>
      </c>
      <c r="Y112" s="636"/>
      <c r="Z112" s="637"/>
      <c r="AA112" s="226" t="s">
        <v>1</v>
      </c>
      <c r="AB112" s="636"/>
      <c r="AC112" s="637"/>
      <c r="AD112" s="226" t="s">
        <v>1</v>
      </c>
      <c r="AE112" s="636"/>
      <c r="AF112" s="637"/>
      <c r="AG112" s="226" t="s">
        <v>1</v>
      </c>
      <c r="AH112" s="644" t="str">
        <f t="shared" si="25"/>
        <v/>
      </c>
      <c r="AI112" s="645"/>
      <c r="AJ112" s="427" t="s">
        <v>1</v>
      </c>
      <c r="AK112" s="644" t="str">
        <f t="shared" si="26"/>
        <v/>
      </c>
      <c r="AL112" s="645"/>
      <c r="AM112" s="427" t="s">
        <v>1</v>
      </c>
      <c r="AN112" s="644" t="str">
        <f t="shared" si="27"/>
        <v/>
      </c>
      <c r="AO112" s="645"/>
      <c r="AP112" s="428" t="s">
        <v>1</v>
      </c>
      <c r="AQ112" s="644" t="str">
        <f>IF(G111="","",IF(COUNTIFS(G111:AP111,"&gt;=3",G112:AP112,"&gt;=18")*$BE$99+COUNTIFS(G111:AP111,"&gt;=3",G112:AP112,"&gt;=13",G112:AP112,"&lt;=17")*$BE$100+COUNTIFS(G111:AP111,"&gt;=3",G112:AP112,"&gt;=9",G112:AP112,"&lt;=12")*$BE$101+COUNTIFS(G111:AP111,"&gt;=3",G112:AP112,"&gt;=5",G112:AP112,"&lt;=8")*$BE$102+COUNTIFS(G111:AP111,"&gt;=3",G112:AP112,"&gt;=3",G112:AP112,"&lt;=4")*$BE$103&gt;=$BE$104,$BE$104,COUNTIFS(G111:AP111,"&gt;=3",G112:AP112,"&gt;=18")*$BE$99+COUNTIFS(G111:AP111,"&gt;=3",G112:AP112,"&gt;=13",G112:AP112,"&lt;=17")*$BE$100+COUNTIFS(G111:AP111,"&gt;=3",G112:AP112,"&gt;=9",G112:AP112,"&lt;=12")*$BE$101+COUNTIFS(G111:AP111,"&gt;=3",G112:AP112,"&gt;=5",G112:AP112,"&lt;=8")*$BE$102+COUNTIFS(G111:AP111,"&gt;=3",G112:AP112,"&gt;=3",G112:AP112,"&lt;=4")*$BE$103))</f>
        <v/>
      </c>
      <c r="AR112" s="645"/>
      <c r="AS112" s="645"/>
      <c r="AT112" s="400" t="s">
        <v>6</v>
      </c>
      <c r="AU112" s="361"/>
      <c r="AV112" s="361"/>
      <c r="AW112" s="361"/>
      <c r="AX112" s="361"/>
      <c r="AY112" s="345"/>
      <c r="AZ112" s="345"/>
      <c r="BA112" s="345"/>
      <c r="BB112" s="345"/>
      <c r="BD112" s="374"/>
      <c r="BE112" s="2"/>
    </row>
    <row r="113" spans="1:61" ht="16.5" customHeight="1" x14ac:dyDescent="0.4">
      <c r="A113" s="343"/>
      <c r="B113" s="343"/>
      <c r="C113" s="625"/>
      <c r="D113" s="641" t="s">
        <v>127</v>
      </c>
      <c r="E113" s="642"/>
      <c r="F113" s="643"/>
      <c r="G113" s="636"/>
      <c r="H113" s="637"/>
      <c r="I113" s="226" t="s">
        <v>1</v>
      </c>
      <c r="J113" s="636"/>
      <c r="K113" s="637"/>
      <c r="L113" s="226" t="s">
        <v>1</v>
      </c>
      <c r="M113" s="636"/>
      <c r="N113" s="637"/>
      <c r="O113" s="226" t="s">
        <v>1</v>
      </c>
      <c r="P113" s="636"/>
      <c r="Q113" s="637"/>
      <c r="R113" s="226" t="s">
        <v>1</v>
      </c>
      <c r="S113" s="636"/>
      <c r="T113" s="637"/>
      <c r="U113" s="226" t="s">
        <v>1</v>
      </c>
      <c r="V113" s="636"/>
      <c r="W113" s="637"/>
      <c r="X113" s="226" t="s">
        <v>1</v>
      </c>
      <c r="Y113" s="636"/>
      <c r="Z113" s="637"/>
      <c r="AA113" s="226" t="s">
        <v>1</v>
      </c>
      <c r="AB113" s="636"/>
      <c r="AC113" s="637"/>
      <c r="AD113" s="226" t="s">
        <v>1</v>
      </c>
      <c r="AE113" s="636"/>
      <c r="AF113" s="637"/>
      <c r="AG113" s="226" t="s">
        <v>1</v>
      </c>
      <c r="AH113" s="644" t="str">
        <f t="shared" si="25"/>
        <v/>
      </c>
      <c r="AI113" s="645"/>
      <c r="AJ113" s="427" t="s">
        <v>1</v>
      </c>
      <c r="AK113" s="644" t="str">
        <f t="shared" si="26"/>
        <v/>
      </c>
      <c r="AL113" s="645"/>
      <c r="AM113" s="427" t="s">
        <v>1</v>
      </c>
      <c r="AN113" s="644" t="str">
        <f t="shared" si="27"/>
        <v/>
      </c>
      <c r="AO113" s="645"/>
      <c r="AP113" s="428" t="s">
        <v>1</v>
      </c>
      <c r="AQ113" s="644" t="str">
        <f>IF(G111="","",IF(COUNTIFS(G111:AP111,"&gt;=6",G113:AP113,"&gt;=18")*$BE$99+COUNTIFS(G111:AP111,"&gt;=6",G113:AP113,"&gt;=13",G113:AP113,"&lt;=17")*$BE$100+COUNTIFS(G111:AP111,"&gt;=6",G113:AP113,"&gt;=9",G113:AP113,"&lt;=12")*$BE$101+COUNTIFS(G111:AP111,"&gt;=6",G113:AP113,"&gt;=5",G113:AP113,"&lt;=8")*$BE$102+COUNTIFS(G111:AP111,"&gt;=6",G113:AP113,"&gt;=3",G113:AP113,"&lt;=4")*$BE$103&gt;=$BE$104,$BE$104,COUNTIFS(G111:AP111,"&gt;=6",G113:AP113,"&gt;=18")*$BE$99+COUNTIFS(G111:AP111,"&gt;=6",G113:AP113,"&gt;=13",G113:AP113,"&lt;=17")*$BE$100+COUNTIFS(G111:AP111,"&gt;=6",G113:AP113,"&gt;=9",G113:AP113,"&lt;=12")*$BE$101+COUNTIFS(G111:AP111,"&gt;=6",G113:AP113,"&gt;=5",G113:AP113,"&lt;=8")*$BE$102+COUNTIFS(G111:AP111,"&gt;=6",G113:AP113,"&gt;=3",G113:AP113,"&lt;=4")*$BE$103))</f>
        <v/>
      </c>
      <c r="AR113" s="645"/>
      <c r="AS113" s="645"/>
      <c r="AT113" s="400" t="s">
        <v>6</v>
      </c>
      <c r="AU113" s="361"/>
      <c r="AV113" s="361"/>
      <c r="AW113" s="361"/>
      <c r="AX113" s="361"/>
      <c r="AY113" s="345"/>
      <c r="AZ113" s="345"/>
      <c r="BA113" s="345"/>
      <c r="BB113" s="345"/>
    </row>
    <row r="114" spans="1:61" ht="16.5" customHeight="1" x14ac:dyDescent="0.4">
      <c r="A114" s="343"/>
      <c r="B114" s="343"/>
      <c r="C114" s="626"/>
      <c r="D114" s="641" t="s">
        <v>128</v>
      </c>
      <c r="E114" s="642"/>
      <c r="F114" s="643"/>
      <c r="G114" s="634"/>
      <c r="H114" s="635"/>
      <c r="I114" s="227" t="s">
        <v>1</v>
      </c>
      <c r="J114" s="634"/>
      <c r="K114" s="635"/>
      <c r="L114" s="227" t="s">
        <v>1</v>
      </c>
      <c r="M114" s="634"/>
      <c r="N114" s="635"/>
      <c r="O114" s="227" t="s">
        <v>1</v>
      </c>
      <c r="P114" s="634"/>
      <c r="Q114" s="635"/>
      <c r="R114" s="227" t="s">
        <v>1</v>
      </c>
      <c r="S114" s="634"/>
      <c r="T114" s="635"/>
      <c r="U114" s="227" t="s">
        <v>1</v>
      </c>
      <c r="V114" s="634"/>
      <c r="W114" s="635"/>
      <c r="X114" s="227" t="s">
        <v>1</v>
      </c>
      <c r="Y114" s="634"/>
      <c r="Z114" s="635"/>
      <c r="AA114" s="227" t="s">
        <v>1</v>
      </c>
      <c r="AB114" s="634"/>
      <c r="AC114" s="635"/>
      <c r="AD114" s="227" t="s">
        <v>1</v>
      </c>
      <c r="AE114" s="634"/>
      <c r="AF114" s="635"/>
      <c r="AG114" s="227" t="s">
        <v>1</v>
      </c>
      <c r="AH114" s="646" t="str">
        <f t="shared" si="25"/>
        <v/>
      </c>
      <c r="AI114" s="647"/>
      <c r="AJ114" s="429" t="s">
        <v>1</v>
      </c>
      <c r="AK114" s="646" t="str">
        <f t="shared" si="26"/>
        <v/>
      </c>
      <c r="AL114" s="647"/>
      <c r="AM114" s="429" t="s">
        <v>1</v>
      </c>
      <c r="AN114" s="646" t="str">
        <f t="shared" si="27"/>
        <v/>
      </c>
      <c r="AO114" s="647"/>
      <c r="AP114" s="430" t="s">
        <v>1</v>
      </c>
      <c r="AQ114" s="646" t="str">
        <f>IF(G111="","",IF(COUNTIFS(G111:AP111,"&gt;=9",G114:AP114,"&gt;=18")*$BE$99+COUNTIFS(G111:AP111,"&gt;=9",G114:AP114,"&gt;=13",G114:AP114,"&lt;=17")*$BE$100+COUNTIFS(G111:AP111,"&gt;=9",G114:AP114,"&gt;=9",G114:AP114,"&lt;=12")*$BE$101+COUNTIFS(G111:AP111,"&gt;=9",G114:AP114,"&gt;=5",G114:AP114,"&lt;=8")*$BE$102+COUNTIFS(G111:AP111,"&gt;=9",G114:AP114,"&gt;=3",G114:AP114,"&lt;=4")*$BE$103&gt;=$BE$104,$BE$104,COUNTIFS(G111:AP111,"&gt;=9",G114:AP114,"&gt;=18")*$BE$99+COUNTIFS(G111:AP111,"&gt;=9",G114:AP114,"&gt;=13",G114:AP114,"&lt;=17")*$BE$100+COUNTIFS(G111:AP111,"&gt;=9",G114:AP114,"&gt;=9",G114:AP114,"&lt;=12")*$BE$101+COUNTIFS(G111:AP111,"&gt;=9",G114:AP114,"&gt;=5",G114:AP114,"&lt;=8")*$BE$102+COUNTIFS(G111:AP111,"&gt;=9",G114:AP114,"&gt;=3",G114:AP114,"&lt;=4")*$BE$103))</f>
        <v/>
      </c>
      <c r="AR114" s="647"/>
      <c r="AS114" s="647"/>
      <c r="AT114" s="401" t="s">
        <v>6</v>
      </c>
      <c r="AU114" s="361"/>
      <c r="AV114" s="361"/>
      <c r="AW114" s="361"/>
      <c r="AX114" s="361"/>
      <c r="AY114" s="345"/>
      <c r="AZ114" s="345"/>
      <c r="BA114" s="345"/>
      <c r="BB114" s="345"/>
    </row>
    <row r="115" spans="1:61" ht="16.5" customHeight="1" thickBot="1" x14ac:dyDescent="0.45">
      <c r="A115" s="343"/>
      <c r="B115" s="343"/>
      <c r="C115" s="624">
        <v>5</v>
      </c>
      <c r="D115" s="602" t="s">
        <v>93</v>
      </c>
      <c r="E115" s="603"/>
      <c r="F115" s="604"/>
      <c r="G115" s="627"/>
      <c r="H115" s="628"/>
      <c r="I115" s="225" t="s">
        <v>29</v>
      </c>
      <c r="J115" s="627"/>
      <c r="K115" s="628"/>
      <c r="L115" s="225" t="s">
        <v>29</v>
      </c>
      <c r="M115" s="627"/>
      <c r="N115" s="628"/>
      <c r="O115" s="225" t="s">
        <v>29</v>
      </c>
      <c r="P115" s="627"/>
      <c r="Q115" s="628"/>
      <c r="R115" s="225" t="s">
        <v>29</v>
      </c>
      <c r="S115" s="627"/>
      <c r="T115" s="628"/>
      <c r="U115" s="225" t="s">
        <v>29</v>
      </c>
      <c r="V115" s="627"/>
      <c r="W115" s="628"/>
      <c r="X115" s="225" t="s">
        <v>29</v>
      </c>
      <c r="Y115" s="627"/>
      <c r="Z115" s="628"/>
      <c r="AA115" s="225" t="s">
        <v>29</v>
      </c>
      <c r="AB115" s="627"/>
      <c r="AC115" s="628"/>
      <c r="AD115" s="225" t="s">
        <v>29</v>
      </c>
      <c r="AE115" s="627"/>
      <c r="AF115" s="628"/>
      <c r="AG115" s="225" t="s">
        <v>29</v>
      </c>
      <c r="AH115" s="632" t="str">
        <f t="shared" si="25"/>
        <v/>
      </c>
      <c r="AI115" s="633"/>
      <c r="AJ115" s="425" t="s">
        <v>29</v>
      </c>
      <c r="AK115" s="632" t="str">
        <f t="shared" si="26"/>
        <v/>
      </c>
      <c r="AL115" s="633"/>
      <c r="AM115" s="425" t="s">
        <v>29</v>
      </c>
      <c r="AN115" s="632" t="str">
        <f t="shared" si="27"/>
        <v/>
      </c>
      <c r="AO115" s="633"/>
      <c r="AP115" s="426" t="s">
        <v>29</v>
      </c>
      <c r="AQ115" s="638"/>
      <c r="AR115" s="639"/>
      <c r="AS115" s="639"/>
      <c r="AT115" s="640"/>
      <c r="AU115" s="361"/>
      <c r="AV115" s="361"/>
      <c r="AW115" s="361"/>
      <c r="AX115" s="361"/>
      <c r="AY115" s="345"/>
      <c r="AZ115" s="345"/>
      <c r="BA115" s="345"/>
      <c r="BB115" s="345"/>
    </row>
    <row r="116" spans="1:61" ht="16.5" customHeight="1" thickBot="1" x14ac:dyDescent="0.45">
      <c r="A116" s="343"/>
      <c r="B116" s="343"/>
      <c r="C116" s="625"/>
      <c r="D116" s="641" t="s">
        <v>126</v>
      </c>
      <c r="E116" s="642"/>
      <c r="F116" s="643"/>
      <c r="G116" s="636"/>
      <c r="H116" s="637"/>
      <c r="I116" s="226" t="s">
        <v>1</v>
      </c>
      <c r="J116" s="636"/>
      <c r="K116" s="637"/>
      <c r="L116" s="226" t="s">
        <v>1</v>
      </c>
      <c r="M116" s="636"/>
      <c r="N116" s="637"/>
      <c r="O116" s="226" t="s">
        <v>1</v>
      </c>
      <c r="P116" s="636"/>
      <c r="Q116" s="637"/>
      <c r="R116" s="226" t="s">
        <v>1</v>
      </c>
      <c r="S116" s="636"/>
      <c r="T116" s="637"/>
      <c r="U116" s="226" t="s">
        <v>1</v>
      </c>
      <c r="V116" s="636"/>
      <c r="W116" s="637"/>
      <c r="X116" s="226" t="s">
        <v>1</v>
      </c>
      <c r="Y116" s="636"/>
      <c r="Z116" s="637"/>
      <c r="AA116" s="226" t="s">
        <v>1</v>
      </c>
      <c r="AB116" s="636"/>
      <c r="AC116" s="637"/>
      <c r="AD116" s="226" t="s">
        <v>1</v>
      </c>
      <c r="AE116" s="636"/>
      <c r="AF116" s="637"/>
      <c r="AG116" s="226" t="s">
        <v>1</v>
      </c>
      <c r="AH116" s="644" t="str">
        <f t="shared" si="25"/>
        <v/>
      </c>
      <c r="AI116" s="645"/>
      <c r="AJ116" s="427" t="s">
        <v>1</v>
      </c>
      <c r="AK116" s="644" t="str">
        <f t="shared" si="26"/>
        <v/>
      </c>
      <c r="AL116" s="645"/>
      <c r="AM116" s="427" t="s">
        <v>1</v>
      </c>
      <c r="AN116" s="644" t="str">
        <f t="shared" si="27"/>
        <v/>
      </c>
      <c r="AO116" s="645"/>
      <c r="AP116" s="428" t="s">
        <v>1</v>
      </c>
      <c r="AQ116" s="644" t="str">
        <f>IF(G115="","",IF(COUNTIFS(G115:AP115,"&gt;=3",G116:AP116,"&gt;=18")*$BE$99+COUNTIFS(G115:AP115,"&gt;=3",G116:AP116,"&gt;=13",G116:AP116,"&lt;=17")*$BE$100+COUNTIFS(G115:AP115,"&gt;=3",G116:AP116,"&gt;=9",G116:AP116,"&lt;=12")*$BE$101+COUNTIFS(G115:AP115,"&gt;=3",G116:AP116,"&gt;=5",G116:AP116,"&lt;=8")*$BE$102+COUNTIFS(G115:AP115,"&gt;=3",G116:AP116,"&gt;=3",G116:AP116,"&lt;=4")*$BE$103&gt;=$BE$104,$BE$104,COUNTIFS(G115:AP115,"&gt;=3",G116:AP116,"&gt;=18")*$BE$99+COUNTIFS(G115:AP115,"&gt;=3",G116:AP116,"&gt;=13",G116:AP116,"&lt;=17")*$BE$100+COUNTIFS(G115:AP115,"&gt;=3",G116:AP116,"&gt;=9",G116:AP116,"&lt;=12")*$BE$101+COUNTIFS(G115:AP115,"&gt;=3",G116:AP116,"&gt;=5",G116:AP116,"&lt;=8")*$BE$102+COUNTIFS(G115:AP115,"&gt;=3",G116:AP116,"&gt;=3",G116:AP116,"&lt;=4")*$BE$103))</f>
        <v/>
      </c>
      <c r="AR116" s="645"/>
      <c r="AS116" s="645"/>
      <c r="AT116" s="400" t="s">
        <v>6</v>
      </c>
      <c r="AU116" s="361"/>
      <c r="AV116" s="571" t="s">
        <v>7</v>
      </c>
      <c r="AW116" s="572"/>
      <c r="AX116" s="572"/>
      <c r="AY116" s="572"/>
      <c r="AZ116" s="572"/>
      <c r="BA116" s="573"/>
      <c r="BB116" s="345"/>
    </row>
    <row r="117" spans="1:61" ht="16.5" customHeight="1" x14ac:dyDescent="0.4">
      <c r="A117" s="343"/>
      <c r="B117" s="343"/>
      <c r="C117" s="625"/>
      <c r="D117" s="641" t="s">
        <v>127</v>
      </c>
      <c r="E117" s="642"/>
      <c r="F117" s="643"/>
      <c r="G117" s="636"/>
      <c r="H117" s="637"/>
      <c r="I117" s="226" t="s">
        <v>1</v>
      </c>
      <c r="J117" s="636"/>
      <c r="K117" s="637"/>
      <c r="L117" s="226" t="s">
        <v>1</v>
      </c>
      <c r="M117" s="636"/>
      <c r="N117" s="637"/>
      <c r="O117" s="226" t="s">
        <v>1</v>
      </c>
      <c r="P117" s="636"/>
      <c r="Q117" s="637"/>
      <c r="R117" s="226" t="s">
        <v>1</v>
      </c>
      <c r="S117" s="636"/>
      <c r="T117" s="637"/>
      <c r="U117" s="226" t="s">
        <v>1</v>
      </c>
      <c r="V117" s="636"/>
      <c r="W117" s="637"/>
      <c r="X117" s="226" t="s">
        <v>1</v>
      </c>
      <c r="Y117" s="636"/>
      <c r="Z117" s="637"/>
      <c r="AA117" s="226" t="s">
        <v>1</v>
      </c>
      <c r="AB117" s="636"/>
      <c r="AC117" s="637"/>
      <c r="AD117" s="226" t="s">
        <v>1</v>
      </c>
      <c r="AE117" s="636"/>
      <c r="AF117" s="637"/>
      <c r="AG117" s="226" t="s">
        <v>1</v>
      </c>
      <c r="AH117" s="644" t="str">
        <f t="shared" si="25"/>
        <v/>
      </c>
      <c r="AI117" s="645"/>
      <c r="AJ117" s="427" t="s">
        <v>1</v>
      </c>
      <c r="AK117" s="644" t="str">
        <f t="shared" si="26"/>
        <v/>
      </c>
      <c r="AL117" s="645"/>
      <c r="AM117" s="427" t="s">
        <v>1</v>
      </c>
      <c r="AN117" s="644" t="str">
        <f t="shared" si="27"/>
        <v/>
      </c>
      <c r="AO117" s="645"/>
      <c r="AP117" s="428" t="s">
        <v>1</v>
      </c>
      <c r="AQ117" s="644" t="str">
        <f>IF(G115="","",IF(COUNTIFS(G115:AP115,"&gt;=6",G117:AP117,"&gt;=18")*$BE$99+COUNTIFS(G115:AP115,"&gt;=6",G117:AP117,"&gt;=13",G117:AP117,"&lt;=17")*$BE$100+COUNTIFS(G115:AP115,"&gt;=6",G117:AP117,"&gt;=9",G117:AP117,"&lt;=12")*$BE$101+COUNTIFS(G115:AP115,"&gt;=6",G117:AP117,"&gt;=5",G117:AP117,"&lt;=8")*$BE$102+COUNTIFS(G115:AP115,"&gt;=6",G117:AP117,"&gt;=3",G117:AP117,"&lt;=4")*$BE$103&gt;=$BE$104,$BE$104,COUNTIFS(G115:AP115,"&gt;=6",G117:AP117,"&gt;=18")*$BE$99+COUNTIFS(G115:AP115,"&gt;=6",G117:AP117,"&gt;=13",G117:AP117,"&lt;=17")*$BE$100+COUNTIFS(G115:AP115,"&gt;=6",G117:AP117,"&gt;=9",G117:AP117,"&lt;=12")*$BE$101+COUNTIFS(G115:AP115,"&gt;=6",G117:AP117,"&gt;=5",G117:AP117,"&lt;=8")*$BE$102+COUNTIFS(G115:AP115,"&gt;=6",G117:AP117,"&gt;=3",G117:AP117,"&lt;=4")*$BE$103))</f>
        <v/>
      </c>
      <c r="AR117" s="645"/>
      <c r="AS117" s="645"/>
      <c r="AT117" s="400" t="s">
        <v>6</v>
      </c>
      <c r="AU117" s="361"/>
      <c r="AV117" s="620">
        <f>SUM(AQ100:AS102,AQ104:AS106,AQ108:AS110,AQ112:AS114,AQ116:AS118)</f>
        <v>0</v>
      </c>
      <c r="AW117" s="621"/>
      <c r="AX117" s="621"/>
      <c r="AY117" s="621"/>
      <c r="AZ117" s="621"/>
      <c r="BA117" s="622" t="s">
        <v>6</v>
      </c>
      <c r="BB117" s="345"/>
    </row>
    <row r="118" spans="1:61" ht="16.5" customHeight="1" thickBot="1" x14ac:dyDescent="0.45">
      <c r="A118" s="343"/>
      <c r="B118" s="343"/>
      <c r="C118" s="626"/>
      <c r="D118" s="611" t="s">
        <v>128</v>
      </c>
      <c r="E118" s="612"/>
      <c r="F118" s="613"/>
      <c r="G118" s="634"/>
      <c r="H118" s="635"/>
      <c r="I118" s="227" t="s">
        <v>1</v>
      </c>
      <c r="J118" s="634"/>
      <c r="K118" s="635"/>
      <c r="L118" s="227" t="s">
        <v>1</v>
      </c>
      <c r="M118" s="634"/>
      <c r="N118" s="635"/>
      <c r="O118" s="227" t="s">
        <v>1</v>
      </c>
      <c r="P118" s="634"/>
      <c r="Q118" s="635"/>
      <c r="R118" s="227" t="s">
        <v>1</v>
      </c>
      <c r="S118" s="634"/>
      <c r="T118" s="635"/>
      <c r="U118" s="227" t="s">
        <v>1</v>
      </c>
      <c r="V118" s="634"/>
      <c r="W118" s="635"/>
      <c r="X118" s="227" t="s">
        <v>1</v>
      </c>
      <c r="Y118" s="634"/>
      <c r="Z118" s="635"/>
      <c r="AA118" s="227" t="s">
        <v>1</v>
      </c>
      <c r="AB118" s="634"/>
      <c r="AC118" s="635"/>
      <c r="AD118" s="227" t="s">
        <v>1</v>
      </c>
      <c r="AE118" s="634"/>
      <c r="AF118" s="635"/>
      <c r="AG118" s="227" t="s">
        <v>1</v>
      </c>
      <c r="AH118" s="646" t="str">
        <f t="shared" si="25"/>
        <v/>
      </c>
      <c r="AI118" s="647"/>
      <c r="AJ118" s="429" t="s">
        <v>1</v>
      </c>
      <c r="AK118" s="646" t="str">
        <f t="shared" si="26"/>
        <v/>
      </c>
      <c r="AL118" s="647"/>
      <c r="AM118" s="429" t="s">
        <v>1</v>
      </c>
      <c r="AN118" s="646" t="str">
        <f t="shared" si="27"/>
        <v/>
      </c>
      <c r="AO118" s="647"/>
      <c r="AP118" s="430" t="s">
        <v>1</v>
      </c>
      <c r="AQ118" s="646" t="str">
        <f>IF(G115="","",IF(COUNTIFS(G115:AP115,"&gt;=9",G118:AP118,"&gt;=18")*$BE$99+COUNTIFS(G115:AP115,"&gt;=9",G118:AP118,"&gt;=13",G118:AP118,"&lt;=17")*$BE$100+COUNTIFS(G115:AP115,"&gt;=9",G118:AP118,"&gt;=9",G118:AP118,"&lt;=12")*$BE$101+COUNTIFS(G115:AP115,"&gt;=9",G118:AP118,"&gt;=5",G118:AP118,"&lt;=8")*$BE$102+COUNTIFS(G115:AP115,"&gt;=9",G118:AP118,"&gt;=3",G118:AP118,"&lt;=4")*$BE$103&gt;=$BE$104,$BE$104,COUNTIFS(G115:AP115,"&gt;=9",G118:AP118,"&gt;=18")*$BE$99+COUNTIFS(G115:AP115,"&gt;=9",G118:AP118,"&gt;=13",G118:AP118,"&lt;=17")*$BE$100+COUNTIFS(G115:AP115,"&gt;=9",G118:AP118,"&gt;=9",G118:AP118,"&lt;=12")*$BE$101+COUNTIFS(G115:AP115,"&gt;=9",G118:AP118,"&gt;=5",G118:AP118,"&lt;=8")*$BE$102+COUNTIFS(G115:AP115,"&gt;=9",G118:AP118,"&gt;=3",G118:AP118,"&lt;=4")*$BE$103))</f>
        <v/>
      </c>
      <c r="AR118" s="647"/>
      <c r="AS118" s="647"/>
      <c r="AT118" s="401" t="s">
        <v>6</v>
      </c>
      <c r="AU118" s="361"/>
      <c r="AV118" s="581"/>
      <c r="AW118" s="582"/>
      <c r="AX118" s="582"/>
      <c r="AY118" s="582"/>
      <c r="AZ118" s="582"/>
      <c r="BA118" s="623"/>
      <c r="BB118" s="345"/>
    </row>
    <row r="119" spans="1:61" ht="16.5" customHeight="1" x14ac:dyDescent="0.4">
      <c r="A119" s="343"/>
      <c r="B119" s="394"/>
      <c r="C119" s="345" t="s">
        <v>288</v>
      </c>
      <c r="D119" s="394"/>
      <c r="E119" s="394"/>
      <c r="F119" s="394"/>
      <c r="G119" s="394"/>
      <c r="H119" s="363"/>
      <c r="I119" s="343"/>
      <c r="J119" s="395"/>
      <c r="K119" s="396"/>
      <c r="L119" s="396"/>
      <c r="M119" s="396"/>
      <c r="N119" s="396"/>
      <c r="O119" s="396"/>
      <c r="P119" s="396"/>
      <c r="Q119" s="396"/>
      <c r="R119" s="343"/>
      <c r="S119" s="397"/>
      <c r="T119" s="397"/>
      <c r="U119" s="397"/>
      <c r="V119" s="397"/>
      <c r="W119" s="397"/>
      <c r="X119" s="396"/>
      <c r="Y119" s="343"/>
      <c r="Z119" s="396"/>
      <c r="AA119" s="396"/>
      <c r="AB119" s="396"/>
      <c r="AC119" s="363"/>
      <c r="AD119" s="396"/>
      <c r="AE119" s="343"/>
      <c r="AF119" s="396"/>
      <c r="AG119" s="396"/>
      <c r="AH119" s="343"/>
      <c r="AI119" s="363"/>
      <c r="AJ119" s="396"/>
      <c r="AK119" s="363"/>
      <c r="AL119" s="396"/>
      <c r="AM119" s="396"/>
      <c r="AN119" s="398"/>
      <c r="AO119" s="398"/>
      <c r="AP119" s="398"/>
      <c r="AQ119" s="398"/>
      <c r="AR119" s="343"/>
      <c r="AS119" s="343"/>
      <c r="AT119" s="343"/>
      <c r="AU119" s="343"/>
      <c r="AV119" s="343"/>
      <c r="AW119" s="343"/>
      <c r="AX119" s="343"/>
      <c r="AY119" s="399"/>
      <c r="AZ119" s="343"/>
      <c r="BA119" s="343"/>
      <c r="BB119" s="343"/>
      <c r="BC119" s="202"/>
      <c r="BH119" s="202"/>
      <c r="BI119" s="202"/>
    </row>
    <row r="120" spans="1:61" ht="16.5" customHeight="1" x14ac:dyDescent="0.4">
      <c r="A120" s="343"/>
      <c r="B120" s="394"/>
      <c r="C120" s="363" t="s">
        <v>125</v>
      </c>
      <c r="D120" s="394"/>
      <c r="E120" s="394"/>
      <c r="F120" s="394"/>
      <c r="G120" s="394"/>
      <c r="H120" s="363"/>
      <c r="I120" s="343"/>
      <c r="J120" s="395"/>
      <c r="K120" s="396"/>
      <c r="L120" s="396"/>
      <c r="M120" s="396"/>
      <c r="N120" s="396"/>
      <c r="O120" s="396"/>
      <c r="P120" s="396"/>
      <c r="Q120" s="396"/>
      <c r="R120" s="343"/>
      <c r="S120" s="397"/>
      <c r="T120" s="397"/>
      <c r="U120" s="397"/>
      <c r="V120" s="397"/>
      <c r="W120" s="397"/>
      <c r="X120" s="396"/>
      <c r="Y120" s="343"/>
      <c r="Z120" s="396"/>
      <c r="AA120" s="396"/>
      <c r="AB120" s="396"/>
      <c r="AC120" s="363"/>
      <c r="AD120" s="396"/>
      <c r="AE120" s="343"/>
      <c r="AF120" s="396"/>
      <c r="AG120" s="396"/>
      <c r="AH120" s="343"/>
      <c r="AI120" s="363"/>
      <c r="AJ120" s="396"/>
      <c r="AK120" s="363"/>
      <c r="AL120" s="396"/>
      <c r="AM120" s="396"/>
      <c r="AN120" s="398"/>
      <c r="AO120" s="398"/>
      <c r="AP120" s="398"/>
      <c r="AQ120" s="398"/>
      <c r="AR120" s="343"/>
      <c r="AS120" s="343"/>
      <c r="AT120" s="343"/>
      <c r="AU120" s="343"/>
      <c r="AV120" s="343"/>
      <c r="AW120" s="343"/>
      <c r="AX120" s="343"/>
      <c r="AY120" s="399"/>
      <c r="AZ120" s="343"/>
      <c r="BA120" s="343"/>
      <c r="BB120" s="343"/>
      <c r="BC120" s="202"/>
      <c r="BH120" s="202"/>
      <c r="BI120" s="202"/>
    </row>
    <row r="121" spans="1:61" ht="18" customHeight="1" x14ac:dyDescent="0.4">
      <c r="A121" s="343"/>
      <c r="B121" s="343"/>
      <c r="C121" s="382"/>
      <c r="D121" s="382"/>
      <c r="E121" s="382"/>
      <c r="F121" s="382"/>
      <c r="G121" s="382"/>
      <c r="H121" s="382"/>
      <c r="I121" s="382"/>
      <c r="J121" s="382"/>
      <c r="K121" s="382"/>
      <c r="L121" s="382"/>
      <c r="M121" s="382"/>
      <c r="N121" s="382"/>
      <c r="O121" s="382"/>
      <c r="P121" s="382"/>
      <c r="Q121" s="382"/>
      <c r="R121" s="382"/>
      <c r="S121" s="382"/>
      <c r="T121" s="382"/>
      <c r="U121" s="382"/>
      <c r="V121" s="382"/>
      <c r="W121" s="382"/>
      <c r="X121" s="382"/>
      <c r="Y121" s="382"/>
      <c r="Z121" s="382"/>
      <c r="AA121" s="382"/>
      <c r="AB121" s="382"/>
      <c r="AC121" s="382"/>
      <c r="AD121" s="382"/>
      <c r="AE121" s="382"/>
      <c r="AF121" s="382"/>
      <c r="AG121" s="382"/>
      <c r="AH121" s="382"/>
      <c r="AI121" s="382"/>
      <c r="AJ121" s="382"/>
      <c r="AK121" s="382"/>
      <c r="AL121" s="382"/>
      <c r="AM121" s="382"/>
      <c r="AN121" s="382"/>
      <c r="AO121" s="382"/>
      <c r="AP121" s="382"/>
      <c r="AQ121" s="382"/>
      <c r="AR121" s="382"/>
      <c r="AS121" s="382"/>
      <c r="AT121" s="382"/>
      <c r="AU121" s="382"/>
      <c r="AV121" s="340"/>
      <c r="AW121" s="340"/>
      <c r="AX121" s="340"/>
      <c r="AY121" s="340"/>
      <c r="AZ121" s="340"/>
      <c r="BA121" s="217"/>
      <c r="BB121" s="345"/>
    </row>
    <row r="122" spans="1:61" ht="18" customHeight="1" x14ac:dyDescent="0.4">
      <c r="A122" s="343"/>
      <c r="B122" s="343"/>
      <c r="C122" s="382"/>
      <c r="D122" s="382"/>
      <c r="E122" s="382"/>
      <c r="F122" s="382"/>
      <c r="G122" s="382"/>
      <c r="H122" s="382"/>
      <c r="I122" s="382"/>
      <c r="J122" s="382"/>
      <c r="K122" s="382"/>
      <c r="L122" s="382"/>
      <c r="M122" s="382"/>
      <c r="N122" s="382"/>
      <c r="O122" s="382"/>
      <c r="P122" s="382"/>
      <c r="Q122" s="382"/>
      <c r="R122" s="382"/>
      <c r="S122" s="382"/>
      <c r="T122" s="382"/>
      <c r="U122" s="382"/>
      <c r="V122" s="382"/>
      <c r="W122" s="382"/>
      <c r="X122" s="382"/>
      <c r="Y122" s="382"/>
      <c r="Z122" s="382"/>
      <c r="AA122" s="382"/>
      <c r="AB122" s="382"/>
      <c r="AC122" s="382"/>
      <c r="AD122" s="382"/>
      <c r="AE122" s="382"/>
      <c r="AF122" s="382"/>
      <c r="AG122" s="382"/>
      <c r="AH122" s="382"/>
      <c r="AI122" s="382"/>
      <c r="AJ122" s="382"/>
      <c r="AK122" s="382"/>
      <c r="AL122" s="382"/>
      <c r="AM122" s="382"/>
      <c r="AN122" s="382"/>
      <c r="AO122" s="382"/>
      <c r="AP122" s="382"/>
      <c r="AQ122" s="382"/>
      <c r="AR122" s="382"/>
      <c r="AS122" s="382"/>
      <c r="AT122" s="382"/>
      <c r="AU122" s="382"/>
      <c r="AV122" s="340"/>
      <c r="AW122" s="340"/>
      <c r="AX122" s="340"/>
      <c r="AY122" s="340"/>
      <c r="AZ122" s="340"/>
      <c r="BA122" s="217"/>
      <c r="BB122" s="222" t="s">
        <v>321</v>
      </c>
    </row>
    <row r="123" spans="1:61" ht="11.25" customHeight="1" x14ac:dyDescent="0.4">
      <c r="A123" s="343"/>
      <c r="B123" s="343"/>
      <c r="C123" s="382"/>
      <c r="D123" s="382"/>
      <c r="E123" s="382"/>
      <c r="F123" s="382"/>
      <c r="G123" s="382"/>
      <c r="H123" s="382"/>
      <c r="I123" s="382"/>
      <c r="J123" s="382"/>
      <c r="K123" s="382"/>
      <c r="L123" s="382"/>
      <c r="M123" s="382"/>
      <c r="N123" s="382"/>
      <c r="O123" s="382"/>
      <c r="P123" s="382"/>
      <c r="Q123" s="382"/>
      <c r="R123" s="382"/>
      <c r="S123" s="382"/>
      <c r="T123" s="382"/>
      <c r="U123" s="382"/>
      <c r="V123" s="382"/>
      <c r="W123" s="382"/>
      <c r="X123" s="382"/>
      <c r="Y123" s="382"/>
      <c r="Z123" s="382"/>
      <c r="AA123" s="382"/>
      <c r="AB123" s="382"/>
      <c r="AC123" s="382"/>
      <c r="AD123" s="382"/>
      <c r="AE123" s="382"/>
      <c r="AF123" s="382"/>
      <c r="AG123" s="382"/>
      <c r="AH123" s="382"/>
      <c r="AI123" s="382"/>
      <c r="AJ123" s="382"/>
      <c r="AK123" s="382"/>
      <c r="AL123" s="382"/>
      <c r="AM123" s="382"/>
      <c r="AN123" s="382"/>
      <c r="AO123" s="382"/>
      <c r="AP123" s="382"/>
      <c r="AQ123" s="382"/>
      <c r="AR123" s="382"/>
      <c r="AS123" s="382"/>
      <c r="AT123" s="382"/>
      <c r="AU123" s="382"/>
      <c r="AV123" s="340"/>
      <c r="AW123" s="340"/>
      <c r="AX123" s="340"/>
      <c r="AY123" s="340"/>
      <c r="AZ123" s="340"/>
      <c r="BA123" s="217"/>
      <c r="BB123" s="345"/>
    </row>
    <row r="124" spans="1:61" ht="16.5" customHeight="1" thickBot="1" x14ac:dyDescent="0.2">
      <c r="A124" s="355"/>
      <c r="B124" s="356" t="s">
        <v>312</v>
      </c>
      <c r="C124" s="356"/>
      <c r="D124" s="356"/>
      <c r="E124" s="356"/>
      <c r="F124" s="356"/>
      <c r="G124" s="343"/>
      <c r="H124" s="343"/>
      <c r="I124" s="343"/>
      <c r="J124" s="343"/>
      <c r="K124" s="343"/>
      <c r="L124" s="343"/>
      <c r="M124" s="358"/>
      <c r="N124" s="358"/>
      <c r="O124" s="358"/>
      <c r="P124" s="358"/>
      <c r="Q124" s="358"/>
      <c r="R124" s="358"/>
      <c r="S124" s="358"/>
      <c r="T124" s="358"/>
      <c r="U124" s="358"/>
      <c r="V124" s="358"/>
      <c r="W124" s="343"/>
      <c r="X124" s="343"/>
      <c r="Y124" s="343"/>
      <c r="Z124" s="343"/>
      <c r="AA124" s="360"/>
      <c r="AB124" s="343"/>
      <c r="AC124" s="343"/>
      <c r="AD124" s="343"/>
      <c r="AE124" s="343"/>
      <c r="AF124" s="343"/>
      <c r="AG124" s="343"/>
      <c r="AH124" s="358"/>
      <c r="AI124" s="358"/>
      <c r="AJ124" s="358"/>
      <c r="AK124" s="358"/>
      <c r="AL124" s="358"/>
      <c r="AM124" s="343"/>
      <c r="AN124" s="343"/>
      <c r="AO124" s="343"/>
      <c r="AP124" s="343"/>
      <c r="AQ124" s="343"/>
      <c r="AR124" s="343"/>
      <c r="AS124" s="345"/>
      <c r="AT124" s="345"/>
      <c r="AU124" s="345"/>
      <c r="AV124" s="345"/>
      <c r="AW124" s="345"/>
      <c r="AX124" s="345"/>
      <c r="AY124" s="345"/>
      <c r="AZ124" s="345"/>
      <c r="BA124" s="345"/>
      <c r="BB124" s="345"/>
      <c r="BD124" s="696" t="s">
        <v>379</v>
      </c>
      <c r="BE124" s="696"/>
    </row>
    <row r="125" spans="1:61" ht="16.5" customHeight="1" x14ac:dyDescent="0.4">
      <c r="A125" s="355"/>
      <c r="B125" s="356"/>
      <c r="C125" s="501" t="s">
        <v>124</v>
      </c>
      <c r="D125" s="501"/>
      <c r="E125" s="501"/>
      <c r="F125" s="501"/>
      <c r="G125" s="498" t="s">
        <v>315</v>
      </c>
      <c r="H125" s="499"/>
      <c r="I125" s="499"/>
      <c r="J125" s="499"/>
      <c r="K125" s="499"/>
      <c r="L125" s="499"/>
      <c r="M125" s="499"/>
      <c r="N125" s="499"/>
      <c r="O125" s="499"/>
      <c r="P125" s="499"/>
      <c r="Q125" s="499"/>
      <c r="R125" s="499"/>
      <c r="S125" s="499"/>
      <c r="T125" s="499"/>
      <c r="U125" s="499"/>
      <c r="V125" s="499"/>
      <c r="W125" s="499"/>
      <c r="X125" s="499"/>
      <c r="Y125" s="499"/>
      <c r="Z125" s="499"/>
      <c r="AA125" s="499"/>
      <c r="AB125" s="499"/>
      <c r="AC125" s="499"/>
      <c r="AD125" s="499"/>
      <c r="AE125" s="499"/>
      <c r="AF125" s="499"/>
      <c r="AG125" s="499"/>
      <c r="AH125" s="499"/>
      <c r="AI125" s="499"/>
      <c r="AJ125" s="499"/>
      <c r="AK125" s="499"/>
      <c r="AL125" s="499"/>
      <c r="AM125" s="499"/>
      <c r="AN125" s="499"/>
      <c r="AO125" s="499"/>
      <c r="AP125" s="500"/>
      <c r="AQ125" s="584" t="s">
        <v>7</v>
      </c>
      <c r="AR125" s="584"/>
      <c r="AS125" s="584"/>
      <c r="AT125" s="584"/>
      <c r="AU125" s="345"/>
      <c r="AV125" s="345"/>
      <c r="AW125" s="345"/>
      <c r="AX125" s="345"/>
      <c r="AY125" s="345"/>
      <c r="AZ125" s="345"/>
      <c r="BA125" s="345"/>
      <c r="BB125" s="345"/>
      <c r="BD125" s="439" t="s">
        <v>386</v>
      </c>
      <c r="BE125" s="440">
        <v>339000</v>
      </c>
    </row>
    <row r="126" spans="1:61" ht="16.5" customHeight="1" thickBot="1" x14ac:dyDescent="0.45">
      <c r="A126" s="343"/>
      <c r="B126" s="343"/>
      <c r="C126" s="501"/>
      <c r="D126" s="501"/>
      <c r="E126" s="501"/>
      <c r="F126" s="501"/>
      <c r="G126" s="501" t="s">
        <v>79</v>
      </c>
      <c r="H126" s="501"/>
      <c r="I126" s="501"/>
      <c r="J126" s="501" t="s">
        <v>16</v>
      </c>
      <c r="K126" s="501"/>
      <c r="L126" s="501"/>
      <c r="M126" s="501" t="s">
        <v>17</v>
      </c>
      <c r="N126" s="501"/>
      <c r="O126" s="501"/>
      <c r="P126" s="501" t="s">
        <v>18</v>
      </c>
      <c r="Q126" s="501"/>
      <c r="R126" s="501"/>
      <c r="S126" s="501" t="s">
        <v>19</v>
      </c>
      <c r="T126" s="501"/>
      <c r="U126" s="501"/>
      <c r="V126" s="501" t="s">
        <v>20</v>
      </c>
      <c r="W126" s="501"/>
      <c r="X126" s="501"/>
      <c r="Y126" s="501" t="s">
        <v>80</v>
      </c>
      <c r="Z126" s="501"/>
      <c r="AA126" s="501"/>
      <c r="AB126" s="501" t="s">
        <v>25</v>
      </c>
      <c r="AC126" s="501"/>
      <c r="AD126" s="501"/>
      <c r="AE126" s="501" t="s">
        <v>26</v>
      </c>
      <c r="AF126" s="501"/>
      <c r="AG126" s="501"/>
      <c r="AH126" s="501" t="s">
        <v>21</v>
      </c>
      <c r="AI126" s="501"/>
      <c r="AJ126" s="501"/>
      <c r="AK126" s="501" t="s">
        <v>22</v>
      </c>
      <c r="AL126" s="501"/>
      <c r="AM126" s="501"/>
      <c r="AN126" s="501" t="s">
        <v>23</v>
      </c>
      <c r="AO126" s="501"/>
      <c r="AP126" s="501"/>
      <c r="AQ126" s="584"/>
      <c r="AR126" s="584"/>
      <c r="AS126" s="584"/>
      <c r="AT126" s="584"/>
      <c r="AU126" s="345"/>
      <c r="AV126" s="345"/>
      <c r="AW126" s="345"/>
      <c r="AX126" s="345"/>
      <c r="AY126" s="345"/>
      <c r="AZ126" s="345"/>
      <c r="BA126" s="345"/>
      <c r="BB126" s="345"/>
      <c r="BD126" s="441" t="s">
        <v>385</v>
      </c>
      <c r="BE126" s="442">
        <v>4061000</v>
      </c>
    </row>
    <row r="127" spans="1:61" ht="16.5" customHeight="1" x14ac:dyDescent="0.4">
      <c r="A127" s="343"/>
      <c r="B127" s="343"/>
      <c r="C127" s="600">
        <v>1</v>
      </c>
      <c r="D127" s="654" t="s">
        <v>313</v>
      </c>
      <c r="E127" s="655"/>
      <c r="F127" s="656"/>
      <c r="G127" s="605"/>
      <c r="H127" s="606"/>
      <c r="I127" s="606"/>
      <c r="J127" s="605"/>
      <c r="K127" s="606"/>
      <c r="L127" s="606"/>
      <c r="M127" s="605"/>
      <c r="N127" s="606"/>
      <c r="O127" s="657"/>
      <c r="P127" s="607"/>
      <c r="Q127" s="608"/>
      <c r="R127" s="608"/>
      <c r="S127" s="607"/>
      <c r="T127" s="608"/>
      <c r="U127" s="608"/>
      <c r="V127" s="607"/>
      <c r="W127" s="608"/>
      <c r="X127" s="608"/>
      <c r="Y127" s="607"/>
      <c r="Z127" s="608"/>
      <c r="AA127" s="608"/>
      <c r="AB127" s="607"/>
      <c r="AC127" s="608"/>
      <c r="AD127" s="608"/>
      <c r="AE127" s="607"/>
      <c r="AF127" s="608"/>
      <c r="AG127" s="608"/>
      <c r="AH127" s="616" t="str">
        <f t="shared" ref="AH127:AH136" si="28">IF(AE127="","",AE127)</f>
        <v/>
      </c>
      <c r="AI127" s="617"/>
      <c r="AJ127" s="617"/>
      <c r="AK127" s="616" t="str">
        <f t="shared" ref="AK127:AK136" si="29">IF(AH127="","",AH127)</f>
        <v/>
      </c>
      <c r="AL127" s="617"/>
      <c r="AM127" s="617"/>
      <c r="AN127" s="616" t="str">
        <f t="shared" ref="AN127:AN136" si="30">IF(AK127="","",AK127)</f>
        <v/>
      </c>
      <c r="AO127" s="617"/>
      <c r="AP127" s="660"/>
      <c r="AQ127" s="567">
        <f>SUM(IF(COUNTIF(G127:AP127,"○")*$BE$125&gt;=$BE$126,$BE$126,COUNTIF(G127:AP127,"○")*$BE$125),IF(COUNTIF(G128:AP128,"○")*$BE$127&gt;=$BE$128,$BE$128,COUNTIF(G128:AP128,"○")*$BE$127))</f>
        <v>0</v>
      </c>
      <c r="AR127" s="568"/>
      <c r="AS127" s="568"/>
      <c r="AT127" s="609" t="s">
        <v>6</v>
      </c>
      <c r="AU127" s="345"/>
      <c r="AV127" s="345"/>
      <c r="AW127" s="345"/>
      <c r="AX127" s="345"/>
      <c r="AY127" s="345"/>
      <c r="AZ127" s="345"/>
      <c r="BA127" s="345"/>
      <c r="BB127" s="345"/>
      <c r="BD127" s="439" t="s">
        <v>387</v>
      </c>
      <c r="BE127" s="440">
        <v>113000</v>
      </c>
    </row>
    <row r="128" spans="1:61" ht="16.5" customHeight="1" thickBot="1" x14ac:dyDescent="0.45">
      <c r="A128" s="343"/>
      <c r="B128" s="343"/>
      <c r="C128" s="601"/>
      <c r="D128" s="648" t="s">
        <v>314</v>
      </c>
      <c r="E128" s="649"/>
      <c r="F128" s="650"/>
      <c r="G128" s="614"/>
      <c r="H128" s="615"/>
      <c r="I128" s="651"/>
      <c r="J128" s="652"/>
      <c r="K128" s="653"/>
      <c r="L128" s="653"/>
      <c r="M128" s="652"/>
      <c r="N128" s="653"/>
      <c r="O128" s="653"/>
      <c r="P128" s="652"/>
      <c r="Q128" s="653"/>
      <c r="R128" s="653"/>
      <c r="S128" s="652"/>
      <c r="T128" s="653"/>
      <c r="U128" s="653"/>
      <c r="V128" s="652"/>
      <c r="W128" s="653"/>
      <c r="X128" s="653"/>
      <c r="Y128" s="652"/>
      <c r="Z128" s="653"/>
      <c r="AA128" s="653"/>
      <c r="AB128" s="652"/>
      <c r="AC128" s="653"/>
      <c r="AD128" s="653"/>
      <c r="AE128" s="652"/>
      <c r="AF128" s="653"/>
      <c r="AG128" s="653"/>
      <c r="AH128" s="658" t="str">
        <f t="shared" si="28"/>
        <v/>
      </c>
      <c r="AI128" s="659"/>
      <c r="AJ128" s="659"/>
      <c r="AK128" s="658" t="str">
        <f t="shared" si="29"/>
        <v/>
      </c>
      <c r="AL128" s="659"/>
      <c r="AM128" s="659"/>
      <c r="AN128" s="658" t="str">
        <f t="shared" si="30"/>
        <v/>
      </c>
      <c r="AO128" s="659"/>
      <c r="AP128" s="659"/>
      <c r="AQ128" s="569"/>
      <c r="AR128" s="570"/>
      <c r="AS128" s="570"/>
      <c r="AT128" s="610"/>
      <c r="AU128" s="345"/>
      <c r="AV128" s="345"/>
      <c r="AW128" s="345"/>
      <c r="AX128" s="345"/>
      <c r="AY128" s="345"/>
      <c r="AZ128" s="345"/>
      <c r="BA128" s="345"/>
      <c r="BB128" s="345"/>
      <c r="BD128" s="441" t="s">
        <v>385</v>
      </c>
      <c r="BE128" s="442">
        <v>1353000</v>
      </c>
    </row>
    <row r="129" spans="1:61" ht="16.5" customHeight="1" x14ac:dyDescent="0.4">
      <c r="A129" s="343"/>
      <c r="B129" s="343"/>
      <c r="C129" s="600">
        <v>2</v>
      </c>
      <c r="D129" s="654" t="s">
        <v>313</v>
      </c>
      <c r="E129" s="655"/>
      <c r="F129" s="656"/>
      <c r="G129" s="605"/>
      <c r="H129" s="606"/>
      <c r="I129" s="606"/>
      <c r="J129" s="605"/>
      <c r="K129" s="606"/>
      <c r="L129" s="606"/>
      <c r="M129" s="605"/>
      <c r="N129" s="606"/>
      <c r="O129" s="657"/>
      <c r="P129" s="607"/>
      <c r="Q129" s="608"/>
      <c r="R129" s="608"/>
      <c r="S129" s="607"/>
      <c r="T129" s="608"/>
      <c r="U129" s="608"/>
      <c r="V129" s="607"/>
      <c r="W129" s="608"/>
      <c r="X129" s="608"/>
      <c r="Y129" s="607"/>
      <c r="Z129" s="608"/>
      <c r="AA129" s="608"/>
      <c r="AB129" s="607"/>
      <c r="AC129" s="608"/>
      <c r="AD129" s="608"/>
      <c r="AE129" s="607"/>
      <c r="AF129" s="608"/>
      <c r="AG129" s="608"/>
      <c r="AH129" s="616" t="str">
        <f t="shared" si="28"/>
        <v/>
      </c>
      <c r="AI129" s="617"/>
      <c r="AJ129" s="617"/>
      <c r="AK129" s="616" t="str">
        <f t="shared" si="29"/>
        <v/>
      </c>
      <c r="AL129" s="617"/>
      <c r="AM129" s="617"/>
      <c r="AN129" s="616" t="str">
        <f t="shared" si="30"/>
        <v/>
      </c>
      <c r="AO129" s="617"/>
      <c r="AP129" s="660"/>
      <c r="AQ129" s="567">
        <f>SUM(IF(COUNTIF(G129:AP129,"○")*$BE$125&gt;=$BE$126,$BE$126,COUNTIF(G129:AP129,"○")*$BE$125),IF(COUNTIF(G130:AP130,"○")*$BE$127&gt;=$BE$128,$BE$128,COUNTIF(G130:AP130,"○")*$BE$127))</f>
        <v>0</v>
      </c>
      <c r="AR129" s="568"/>
      <c r="AS129" s="568"/>
      <c r="AT129" s="609" t="s">
        <v>6</v>
      </c>
      <c r="AU129" s="345"/>
      <c r="AV129" s="345"/>
      <c r="AW129" s="345"/>
      <c r="AX129" s="345"/>
      <c r="AY129" s="345"/>
      <c r="AZ129" s="345"/>
      <c r="BA129" s="345"/>
      <c r="BB129" s="345"/>
    </row>
    <row r="130" spans="1:61" ht="16.5" customHeight="1" x14ac:dyDescent="0.4">
      <c r="A130" s="343"/>
      <c r="B130" s="343"/>
      <c r="C130" s="601"/>
      <c r="D130" s="648" t="s">
        <v>314</v>
      </c>
      <c r="E130" s="649"/>
      <c r="F130" s="650"/>
      <c r="G130" s="614"/>
      <c r="H130" s="615"/>
      <c r="I130" s="651"/>
      <c r="J130" s="652"/>
      <c r="K130" s="653"/>
      <c r="L130" s="653"/>
      <c r="M130" s="652"/>
      <c r="N130" s="653"/>
      <c r="O130" s="653"/>
      <c r="P130" s="652"/>
      <c r="Q130" s="653"/>
      <c r="R130" s="653"/>
      <c r="S130" s="652"/>
      <c r="T130" s="653"/>
      <c r="U130" s="653"/>
      <c r="V130" s="652"/>
      <c r="W130" s="653"/>
      <c r="X130" s="653"/>
      <c r="Y130" s="652"/>
      <c r="Z130" s="653"/>
      <c r="AA130" s="653"/>
      <c r="AB130" s="652"/>
      <c r="AC130" s="653"/>
      <c r="AD130" s="653"/>
      <c r="AE130" s="652"/>
      <c r="AF130" s="653"/>
      <c r="AG130" s="653"/>
      <c r="AH130" s="658" t="str">
        <f t="shared" si="28"/>
        <v/>
      </c>
      <c r="AI130" s="659"/>
      <c r="AJ130" s="659"/>
      <c r="AK130" s="658" t="str">
        <f t="shared" si="29"/>
        <v/>
      </c>
      <c r="AL130" s="659"/>
      <c r="AM130" s="659"/>
      <c r="AN130" s="658" t="str">
        <f t="shared" si="30"/>
        <v/>
      </c>
      <c r="AO130" s="659"/>
      <c r="AP130" s="659"/>
      <c r="AQ130" s="569"/>
      <c r="AR130" s="570"/>
      <c r="AS130" s="570"/>
      <c r="AT130" s="610"/>
      <c r="AU130" s="345"/>
      <c r="AV130" s="345"/>
      <c r="AW130" s="345"/>
      <c r="AX130" s="345"/>
      <c r="AY130" s="345"/>
      <c r="AZ130" s="345"/>
      <c r="BA130" s="345"/>
      <c r="BB130" s="345"/>
    </row>
    <row r="131" spans="1:61" ht="16.5" customHeight="1" x14ac:dyDescent="0.4">
      <c r="A131" s="343"/>
      <c r="B131" s="343"/>
      <c r="C131" s="600">
        <v>3</v>
      </c>
      <c r="D131" s="654" t="s">
        <v>313</v>
      </c>
      <c r="E131" s="655"/>
      <c r="F131" s="656"/>
      <c r="G131" s="605"/>
      <c r="H131" s="606"/>
      <c r="I131" s="606"/>
      <c r="J131" s="605"/>
      <c r="K131" s="606"/>
      <c r="L131" s="606"/>
      <c r="M131" s="605"/>
      <c r="N131" s="606"/>
      <c r="O131" s="657"/>
      <c r="P131" s="607"/>
      <c r="Q131" s="608"/>
      <c r="R131" s="608"/>
      <c r="S131" s="607"/>
      <c r="T131" s="608"/>
      <c r="U131" s="608"/>
      <c r="V131" s="607"/>
      <c r="W131" s="608"/>
      <c r="X131" s="608"/>
      <c r="Y131" s="607"/>
      <c r="Z131" s="608"/>
      <c r="AA131" s="608"/>
      <c r="AB131" s="607"/>
      <c r="AC131" s="608"/>
      <c r="AD131" s="608"/>
      <c r="AE131" s="607"/>
      <c r="AF131" s="608"/>
      <c r="AG131" s="608"/>
      <c r="AH131" s="616" t="str">
        <f t="shared" si="28"/>
        <v/>
      </c>
      <c r="AI131" s="617"/>
      <c r="AJ131" s="617"/>
      <c r="AK131" s="616" t="str">
        <f t="shared" si="29"/>
        <v/>
      </c>
      <c r="AL131" s="617"/>
      <c r="AM131" s="617"/>
      <c r="AN131" s="616" t="str">
        <f t="shared" si="30"/>
        <v/>
      </c>
      <c r="AO131" s="617"/>
      <c r="AP131" s="660"/>
      <c r="AQ131" s="567">
        <f>SUM(IF(COUNTIF(G131:AP131,"○")*$BE$125&gt;=$BE$126,$BE$126,COUNTIF(G131:AP131,"○")*$BE$125),IF(COUNTIF(G132:AP132,"○")*$BE$127&gt;=$BE$128,$BE$128,COUNTIF(G132:AP132,"○")*$BE$127))</f>
        <v>0</v>
      </c>
      <c r="AR131" s="568"/>
      <c r="AS131" s="568"/>
      <c r="AT131" s="609" t="s">
        <v>6</v>
      </c>
      <c r="AU131" s="345"/>
      <c r="AV131" s="345"/>
      <c r="AW131" s="345"/>
      <c r="AX131" s="345"/>
      <c r="AY131" s="345"/>
      <c r="AZ131" s="345"/>
      <c r="BA131" s="345"/>
      <c r="BB131" s="345"/>
      <c r="BD131" s="374"/>
      <c r="BE131" s="374"/>
    </row>
    <row r="132" spans="1:61" ht="16.5" customHeight="1" x14ac:dyDescent="0.4">
      <c r="A132" s="343"/>
      <c r="B132" s="343"/>
      <c r="C132" s="601"/>
      <c r="D132" s="648" t="s">
        <v>314</v>
      </c>
      <c r="E132" s="649"/>
      <c r="F132" s="650"/>
      <c r="G132" s="614"/>
      <c r="H132" s="615"/>
      <c r="I132" s="651"/>
      <c r="J132" s="652"/>
      <c r="K132" s="653"/>
      <c r="L132" s="653"/>
      <c r="M132" s="652"/>
      <c r="N132" s="653"/>
      <c r="O132" s="653"/>
      <c r="P132" s="652"/>
      <c r="Q132" s="653"/>
      <c r="R132" s="653"/>
      <c r="S132" s="652"/>
      <c r="T132" s="653"/>
      <c r="U132" s="653"/>
      <c r="V132" s="652"/>
      <c r="W132" s="653"/>
      <c r="X132" s="653"/>
      <c r="Y132" s="652"/>
      <c r="Z132" s="653"/>
      <c r="AA132" s="653"/>
      <c r="AB132" s="652"/>
      <c r="AC132" s="653"/>
      <c r="AD132" s="653"/>
      <c r="AE132" s="652"/>
      <c r="AF132" s="653"/>
      <c r="AG132" s="653"/>
      <c r="AH132" s="658" t="str">
        <f t="shared" si="28"/>
        <v/>
      </c>
      <c r="AI132" s="659"/>
      <c r="AJ132" s="659"/>
      <c r="AK132" s="658" t="str">
        <f t="shared" si="29"/>
        <v/>
      </c>
      <c r="AL132" s="659"/>
      <c r="AM132" s="659"/>
      <c r="AN132" s="658" t="str">
        <f t="shared" si="30"/>
        <v/>
      </c>
      <c r="AO132" s="659"/>
      <c r="AP132" s="659"/>
      <c r="AQ132" s="569"/>
      <c r="AR132" s="570"/>
      <c r="AS132" s="570"/>
      <c r="AT132" s="610"/>
      <c r="AU132" s="345"/>
      <c r="AV132" s="345"/>
      <c r="AW132" s="345"/>
      <c r="AX132" s="345"/>
      <c r="AY132" s="345"/>
      <c r="AZ132" s="345"/>
      <c r="BA132" s="345"/>
      <c r="BB132" s="345"/>
    </row>
    <row r="133" spans="1:61" ht="16.5" customHeight="1" thickBot="1" x14ac:dyDescent="0.45">
      <c r="A133" s="343"/>
      <c r="B133" s="343"/>
      <c r="C133" s="600">
        <v>4</v>
      </c>
      <c r="D133" s="654" t="s">
        <v>313</v>
      </c>
      <c r="E133" s="655"/>
      <c r="F133" s="656"/>
      <c r="G133" s="605"/>
      <c r="H133" s="606"/>
      <c r="I133" s="606"/>
      <c r="J133" s="605"/>
      <c r="K133" s="606"/>
      <c r="L133" s="606"/>
      <c r="M133" s="605"/>
      <c r="N133" s="606"/>
      <c r="O133" s="657"/>
      <c r="P133" s="607"/>
      <c r="Q133" s="608"/>
      <c r="R133" s="608"/>
      <c r="S133" s="607"/>
      <c r="T133" s="608"/>
      <c r="U133" s="608"/>
      <c r="V133" s="607"/>
      <c r="W133" s="608"/>
      <c r="X133" s="608"/>
      <c r="Y133" s="607"/>
      <c r="Z133" s="608"/>
      <c r="AA133" s="608"/>
      <c r="AB133" s="607"/>
      <c r="AC133" s="608"/>
      <c r="AD133" s="608"/>
      <c r="AE133" s="607"/>
      <c r="AF133" s="608"/>
      <c r="AG133" s="608"/>
      <c r="AH133" s="616" t="str">
        <f t="shared" si="28"/>
        <v/>
      </c>
      <c r="AI133" s="617"/>
      <c r="AJ133" s="617"/>
      <c r="AK133" s="616" t="str">
        <f t="shared" si="29"/>
        <v/>
      </c>
      <c r="AL133" s="617"/>
      <c r="AM133" s="617"/>
      <c r="AN133" s="616" t="str">
        <f t="shared" si="30"/>
        <v/>
      </c>
      <c r="AO133" s="617"/>
      <c r="AP133" s="660"/>
      <c r="AQ133" s="567">
        <f>SUM(IF(COUNTIF(G133:AP133,"○")*$BE$125&gt;=$BE$126,$BE$126,COUNTIF(G133:AP133,"○")*$BE$125),IF(COUNTIF(G134:AP134,"○")*$BE$127&gt;=$BE$128,$BE$128,COUNTIF(G134:AP134,"○")*$BE$127))</f>
        <v>0</v>
      </c>
      <c r="AR133" s="568"/>
      <c r="AS133" s="568"/>
      <c r="AT133" s="609" t="s">
        <v>6</v>
      </c>
      <c r="AU133" s="345"/>
      <c r="AV133" s="345"/>
      <c r="AW133" s="345"/>
      <c r="AX133" s="345"/>
      <c r="AY133" s="345"/>
      <c r="AZ133" s="345"/>
      <c r="BA133" s="345"/>
      <c r="BB133" s="345"/>
    </row>
    <row r="134" spans="1:61" ht="16.5" customHeight="1" thickBot="1" x14ac:dyDescent="0.45">
      <c r="A134" s="343"/>
      <c r="B134" s="343"/>
      <c r="C134" s="601"/>
      <c r="D134" s="648" t="s">
        <v>314</v>
      </c>
      <c r="E134" s="649"/>
      <c r="F134" s="650"/>
      <c r="G134" s="614"/>
      <c r="H134" s="615"/>
      <c r="I134" s="651"/>
      <c r="J134" s="652"/>
      <c r="K134" s="653"/>
      <c r="L134" s="653"/>
      <c r="M134" s="652"/>
      <c r="N134" s="653"/>
      <c r="O134" s="653"/>
      <c r="P134" s="652"/>
      <c r="Q134" s="653"/>
      <c r="R134" s="653"/>
      <c r="S134" s="652"/>
      <c r="T134" s="653"/>
      <c r="U134" s="653"/>
      <c r="V134" s="652"/>
      <c r="W134" s="653"/>
      <c r="X134" s="653"/>
      <c r="Y134" s="652"/>
      <c r="Z134" s="653"/>
      <c r="AA134" s="653"/>
      <c r="AB134" s="652"/>
      <c r="AC134" s="653"/>
      <c r="AD134" s="653"/>
      <c r="AE134" s="652"/>
      <c r="AF134" s="653"/>
      <c r="AG134" s="653"/>
      <c r="AH134" s="658" t="str">
        <f t="shared" si="28"/>
        <v/>
      </c>
      <c r="AI134" s="659"/>
      <c r="AJ134" s="659"/>
      <c r="AK134" s="658" t="str">
        <f t="shared" si="29"/>
        <v/>
      </c>
      <c r="AL134" s="659"/>
      <c r="AM134" s="659"/>
      <c r="AN134" s="658" t="str">
        <f t="shared" si="30"/>
        <v/>
      </c>
      <c r="AO134" s="659"/>
      <c r="AP134" s="659"/>
      <c r="AQ134" s="569"/>
      <c r="AR134" s="570"/>
      <c r="AS134" s="570"/>
      <c r="AT134" s="610"/>
      <c r="AU134" s="345"/>
      <c r="AV134" s="571" t="s">
        <v>7</v>
      </c>
      <c r="AW134" s="572"/>
      <c r="AX134" s="572"/>
      <c r="AY134" s="572"/>
      <c r="AZ134" s="572"/>
      <c r="BA134" s="573"/>
      <c r="BB134" s="345"/>
    </row>
    <row r="135" spans="1:61" ht="16.5" customHeight="1" x14ac:dyDescent="0.4">
      <c r="A135" s="343"/>
      <c r="B135" s="343"/>
      <c r="C135" s="600">
        <v>5</v>
      </c>
      <c r="D135" s="654" t="s">
        <v>313</v>
      </c>
      <c r="E135" s="655"/>
      <c r="F135" s="656"/>
      <c r="G135" s="605"/>
      <c r="H135" s="606"/>
      <c r="I135" s="606"/>
      <c r="J135" s="605"/>
      <c r="K135" s="606"/>
      <c r="L135" s="606"/>
      <c r="M135" s="605"/>
      <c r="N135" s="606"/>
      <c r="O135" s="657"/>
      <c r="P135" s="607"/>
      <c r="Q135" s="608"/>
      <c r="R135" s="608"/>
      <c r="S135" s="607"/>
      <c r="T135" s="608"/>
      <c r="U135" s="608"/>
      <c r="V135" s="607"/>
      <c r="W135" s="608"/>
      <c r="X135" s="608"/>
      <c r="Y135" s="607"/>
      <c r="Z135" s="608"/>
      <c r="AA135" s="608"/>
      <c r="AB135" s="607"/>
      <c r="AC135" s="608"/>
      <c r="AD135" s="608"/>
      <c r="AE135" s="607"/>
      <c r="AF135" s="608"/>
      <c r="AG135" s="608"/>
      <c r="AH135" s="616" t="str">
        <f t="shared" si="28"/>
        <v/>
      </c>
      <c r="AI135" s="617"/>
      <c r="AJ135" s="617"/>
      <c r="AK135" s="616" t="str">
        <f t="shared" si="29"/>
        <v/>
      </c>
      <c r="AL135" s="617"/>
      <c r="AM135" s="617"/>
      <c r="AN135" s="616" t="str">
        <f t="shared" si="30"/>
        <v/>
      </c>
      <c r="AO135" s="617"/>
      <c r="AP135" s="660"/>
      <c r="AQ135" s="567">
        <f>SUM(IF(COUNTIF(G135:AP135,"○")*$BE$125&gt;=$BE$126,$BE$126,COUNTIF(G135:AP135,"○")*$BE$125),IF(COUNTIF(G136:AP136,"○")*$BE$127&gt;=$BE$128,$BE$128,COUNTIF(G136:AP136,"○")*$BE$127))</f>
        <v>0</v>
      </c>
      <c r="AR135" s="568"/>
      <c r="AS135" s="568"/>
      <c r="AT135" s="609" t="s">
        <v>6</v>
      </c>
      <c r="AU135" s="345"/>
      <c r="AV135" s="620">
        <f>SUM(AQ127:AS136)</f>
        <v>0</v>
      </c>
      <c r="AW135" s="621"/>
      <c r="AX135" s="621"/>
      <c r="AY135" s="621"/>
      <c r="AZ135" s="621"/>
      <c r="BA135" s="622" t="s">
        <v>6</v>
      </c>
      <c r="BB135" s="345"/>
    </row>
    <row r="136" spans="1:61" ht="16.5" customHeight="1" thickBot="1" x14ac:dyDescent="0.45">
      <c r="A136" s="343"/>
      <c r="B136" s="343"/>
      <c r="C136" s="601"/>
      <c r="D136" s="648" t="s">
        <v>314</v>
      </c>
      <c r="E136" s="649"/>
      <c r="F136" s="650"/>
      <c r="G136" s="614"/>
      <c r="H136" s="615"/>
      <c r="I136" s="651"/>
      <c r="J136" s="661"/>
      <c r="K136" s="662"/>
      <c r="L136" s="662"/>
      <c r="M136" s="661"/>
      <c r="N136" s="662"/>
      <c r="O136" s="662"/>
      <c r="P136" s="661"/>
      <c r="Q136" s="662"/>
      <c r="R136" s="662"/>
      <c r="S136" s="661"/>
      <c r="T136" s="662"/>
      <c r="U136" s="662"/>
      <c r="V136" s="661"/>
      <c r="W136" s="662"/>
      <c r="X136" s="662"/>
      <c r="Y136" s="661"/>
      <c r="Z136" s="662"/>
      <c r="AA136" s="662"/>
      <c r="AB136" s="661"/>
      <c r="AC136" s="662"/>
      <c r="AD136" s="662"/>
      <c r="AE136" s="661"/>
      <c r="AF136" s="662"/>
      <c r="AG136" s="662"/>
      <c r="AH136" s="663" t="str">
        <f t="shared" si="28"/>
        <v/>
      </c>
      <c r="AI136" s="664"/>
      <c r="AJ136" s="664"/>
      <c r="AK136" s="663" t="str">
        <f t="shared" si="29"/>
        <v/>
      </c>
      <c r="AL136" s="664"/>
      <c r="AM136" s="664"/>
      <c r="AN136" s="663" t="str">
        <f t="shared" si="30"/>
        <v/>
      </c>
      <c r="AO136" s="664"/>
      <c r="AP136" s="665"/>
      <c r="AQ136" s="569"/>
      <c r="AR136" s="570"/>
      <c r="AS136" s="570"/>
      <c r="AT136" s="610"/>
      <c r="AU136" s="345"/>
      <c r="AV136" s="581"/>
      <c r="AW136" s="582"/>
      <c r="AX136" s="582"/>
      <c r="AY136" s="582"/>
      <c r="AZ136" s="582"/>
      <c r="BA136" s="623"/>
      <c r="BB136" s="345"/>
    </row>
    <row r="137" spans="1:61" ht="16.5" customHeight="1" x14ac:dyDescent="0.4">
      <c r="A137" s="343"/>
      <c r="B137" s="394"/>
      <c r="C137" s="363" t="s">
        <v>125</v>
      </c>
      <c r="D137" s="394"/>
      <c r="E137" s="394"/>
      <c r="F137" s="394"/>
      <c r="G137" s="394"/>
      <c r="H137" s="363"/>
      <c r="I137" s="343"/>
      <c r="J137" s="395"/>
      <c r="K137" s="396"/>
      <c r="L137" s="396"/>
      <c r="M137" s="396"/>
      <c r="N137" s="396"/>
      <c r="O137" s="396"/>
      <c r="P137" s="396"/>
      <c r="Q137" s="396"/>
      <c r="R137" s="343"/>
      <c r="S137" s="397"/>
      <c r="T137" s="397"/>
      <c r="U137" s="397"/>
      <c r="V137" s="397"/>
      <c r="W137" s="397"/>
      <c r="X137" s="396"/>
      <c r="Y137" s="343"/>
      <c r="Z137" s="396"/>
      <c r="AA137" s="396"/>
      <c r="AB137" s="396"/>
      <c r="AC137" s="363"/>
      <c r="AD137" s="396"/>
      <c r="AE137" s="343"/>
      <c r="AF137" s="396"/>
      <c r="AG137" s="396"/>
      <c r="AH137" s="343"/>
      <c r="AI137" s="363"/>
      <c r="AJ137" s="396"/>
      <c r="AK137" s="363"/>
      <c r="AL137" s="396"/>
      <c r="AM137" s="396"/>
      <c r="AN137" s="398"/>
      <c r="AO137" s="398"/>
      <c r="AP137" s="398"/>
      <c r="AQ137" s="398"/>
      <c r="AR137" s="343"/>
      <c r="AS137" s="343"/>
      <c r="AT137" s="343"/>
      <c r="AU137" s="343"/>
      <c r="AV137" s="343"/>
      <c r="AW137" s="343"/>
      <c r="AX137" s="343"/>
      <c r="AY137" s="399"/>
      <c r="AZ137" s="343"/>
      <c r="BA137" s="343"/>
      <c r="BB137" s="343"/>
      <c r="BC137" s="202"/>
      <c r="BH137" s="202"/>
      <c r="BI137" s="202"/>
    </row>
    <row r="138" spans="1:61" ht="15" customHeight="1" thickBot="1" x14ac:dyDescent="0.45">
      <c r="A138" s="343"/>
      <c r="B138" s="343"/>
      <c r="C138" s="382"/>
      <c r="D138" s="382"/>
      <c r="E138" s="382"/>
      <c r="F138" s="382"/>
      <c r="G138" s="382"/>
      <c r="H138" s="382"/>
      <c r="I138" s="382"/>
      <c r="J138" s="382"/>
      <c r="K138" s="382"/>
      <c r="L138" s="382"/>
      <c r="M138" s="382"/>
      <c r="N138" s="382"/>
      <c r="O138" s="382"/>
      <c r="P138" s="382"/>
      <c r="Q138" s="382"/>
      <c r="R138" s="382"/>
      <c r="S138" s="382"/>
      <c r="T138" s="382"/>
      <c r="U138" s="382"/>
      <c r="V138" s="382"/>
      <c r="W138" s="382"/>
      <c r="X138" s="382"/>
      <c r="Y138" s="382"/>
      <c r="Z138" s="382"/>
      <c r="AA138" s="382"/>
      <c r="AB138" s="382"/>
      <c r="AC138" s="382"/>
      <c r="AD138" s="382"/>
      <c r="AE138" s="382"/>
      <c r="AF138" s="382"/>
      <c r="AG138" s="382"/>
      <c r="AH138" s="382"/>
      <c r="AI138" s="382"/>
      <c r="AJ138" s="382"/>
      <c r="AK138" s="382"/>
      <c r="AL138" s="382"/>
      <c r="AM138" s="382"/>
      <c r="AN138" s="382"/>
      <c r="AO138" s="382"/>
      <c r="AP138" s="382"/>
      <c r="AQ138" s="382"/>
      <c r="AR138" s="382"/>
      <c r="AS138" s="382"/>
      <c r="AT138" s="382"/>
      <c r="AU138" s="382"/>
      <c r="AV138" s="382"/>
      <c r="AW138" s="382"/>
      <c r="AX138" s="382"/>
      <c r="AY138" s="382"/>
      <c r="AZ138" s="345"/>
      <c r="BA138" s="345"/>
      <c r="BB138" s="345"/>
    </row>
    <row r="139" spans="1:61" ht="16.5" customHeight="1" thickBot="1" x14ac:dyDescent="0.45">
      <c r="A139" s="343"/>
      <c r="B139" s="356" t="s">
        <v>346</v>
      </c>
      <c r="C139" s="382"/>
      <c r="D139" s="382"/>
      <c r="E139" s="382"/>
      <c r="F139" s="382"/>
      <c r="G139" s="382"/>
      <c r="H139" s="382"/>
      <c r="I139" s="382"/>
      <c r="J139" s="382"/>
      <c r="K139" s="382"/>
      <c r="L139" s="382"/>
      <c r="M139" s="382"/>
      <c r="N139" s="382"/>
      <c r="O139" s="382"/>
      <c r="P139" s="382"/>
      <c r="Q139" s="382"/>
      <c r="R139" s="382"/>
      <c r="S139" s="382"/>
      <c r="T139" s="382"/>
      <c r="U139" s="382"/>
      <c r="V139" s="382"/>
      <c r="W139" s="382"/>
      <c r="X139" s="382"/>
      <c r="Y139" s="382"/>
      <c r="Z139" s="382"/>
      <c r="AA139" s="382"/>
      <c r="AB139" s="382"/>
      <c r="AC139" s="382"/>
      <c r="AD139" s="382"/>
      <c r="AE139" s="382"/>
      <c r="AF139" s="382"/>
      <c r="AG139" s="382"/>
      <c r="AH139" s="382"/>
      <c r="AI139" s="382"/>
      <c r="AJ139" s="382"/>
      <c r="AK139" s="382"/>
      <c r="AL139" s="382"/>
      <c r="AM139" s="382"/>
      <c r="AN139" s="382"/>
      <c r="AO139" s="382"/>
      <c r="AP139" s="382"/>
      <c r="AQ139" s="382"/>
      <c r="AR139" s="382"/>
      <c r="AS139" s="382"/>
      <c r="AT139" s="382"/>
      <c r="AU139" s="382"/>
      <c r="AV139" s="571" t="s">
        <v>7</v>
      </c>
      <c r="AW139" s="572"/>
      <c r="AX139" s="572"/>
      <c r="AY139" s="572"/>
      <c r="AZ139" s="572"/>
      <c r="BA139" s="573"/>
      <c r="BB139" s="345"/>
    </row>
    <row r="140" spans="1:61" ht="30" customHeight="1" thickBot="1" x14ac:dyDescent="0.45">
      <c r="A140" s="343"/>
      <c r="B140" s="343"/>
      <c r="C140" s="382"/>
      <c r="D140" s="382"/>
      <c r="E140" s="382"/>
      <c r="F140" s="382"/>
      <c r="G140" s="382"/>
      <c r="H140" s="382"/>
      <c r="I140" s="382"/>
      <c r="J140" s="382"/>
      <c r="K140" s="382"/>
      <c r="L140" s="382"/>
      <c r="M140" s="382"/>
      <c r="N140" s="382"/>
      <c r="O140" s="382"/>
      <c r="P140" s="382"/>
      <c r="Q140" s="382"/>
      <c r="R140" s="382"/>
      <c r="S140" s="382"/>
      <c r="T140" s="382"/>
      <c r="U140" s="382"/>
      <c r="V140" s="382"/>
      <c r="W140" s="382"/>
      <c r="X140" s="382"/>
      <c r="Y140" s="382"/>
      <c r="Z140" s="382"/>
      <c r="AA140" s="382"/>
      <c r="AB140" s="382"/>
      <c r="AC140" s="382"/>
      <c r="AD140" s="382"/>
      <c r="AE140" s="382"/>
      <c r="AF140" s="382"/>
      <c r="AG140" s="382"/>
      <c r="AH140" s="382"/>
      <c r="AI140" s="382"/>
      <c r="AJ140" s="382"/>
      <c r="AK140" s="382"/>
      <c r="AL140" s="382"/>
      <c r="AM140" s="382"/>
      <c r="AN140" s="382"/>
      <c r="AO140" s="382"/>
      <c r="AP140" s="382"/>
      <c r="AQ140" s="382"/>
      <c r="AR140" s="382"/>
      <c r="AS140" s="382"/>
      <c r="AT140" s="382"/>
      <c r="AU140" s="382"/>
      <c r="AV140" s="669"/>
      <c r="AW140" s="670"/>
      <c r="AX140" s="670"/>
      <c r="AY140" s="670"/>
      <c r="AZ140" s="670"/>
      <c r="BA140" s="219" t="s">
        <v>6</v>
      </c>
      <c r="BB140" s="345"/>
    </row>
    <row r="141" spans="1:61" ht="15" customHeight="1" x14ac:dyDescent="0.4">
      <c r="A141" s="343"/>
      <c r="B141" s="343"/>
      <c r="C141" s="382"/>
      <c r="D141" s="382"/>
      <c r="E141" s="382"/>
      <c r="F141" s="382"/>
      <c r="G141" s="382"/>
      <c r="H141" s="382"/>
      <c r="I141" s="382"/>
      <c r="J141" s="382"/>
      <c r="K141" s="382"/>
      <c r="L141" s="382"/>
      <c r="M141" s="382"/>
      <c r="N141" s="382"/>
      <c r="O141" s="382"/>
      <c r="P141" s="382"/>
      <c r="Q141" s="382"/>
      <c r="R141" s="382"/>
      <c r="S141" s="382"/>
      <c r="T141" s="382"/>
      <c r="U141" s="382"/>
      <c r="V141" s="382"/>
      <c r="W141" s="382"/>
      <c r="X141" s="382"/>
      <c r="Y141" s="382"/>
      <c r="Z141" s="382"/>
      <c r="AA141" s="382"/>
      <c r="AB141" s="382"/>
      <c r="AC141" s="382"/>
      <c r="AD141" s="382"/>
      <c r="AE141" s="382"/>
      <c r="AF141" s="382"/>
      <c r="AG141" s="382"/>
      <c r="AH141" s="382"/>
      <c r="AI141" s="382"/>
      <c r="AJ141" s="382"/>
      <c r="AK141" s="382"/>
      <c r="AL141" s="382"/>
      <c r="AM141" s="382"/>
      <c r="AN141" s="382"/>
      <c r="AO141" s="382"/>
      <c r="AP141" s="382"/>
      <c r="AQ141" s="382"/>
      <c r="AR141" s="382"/>
      <c r="AS141" s="382"/>
      <c r="AT141" s="382"/>
      <c r="AU141" s="382"/>
      <c r="AV141" s="382"/>
      <c r="AW141" s="382"/>
      <c r="AX141" s="382"/>
      <c r="AY141" s="382"/>
      <c r="AZ141" s="345"/>
      <c r="BA141" s="345"/>
      <c r="BB141" s="345"/>
    </row>
    <row r="142" spans="1:61" ht="16.5" customHeight="1" thickBot="1" x14ac:dyDescent="0.2">
      <c r="A142" s="343"/>
      <c r="B142" s="356" t="s">
        <v>322</v>
      </c>
      <c r="C142" s="343"/>
      <c r="D142" s="343"/>
      <c r="E142" s="343"/>
      <c r="F142" s="343"/>
      <c r="G142" s="343"/>
      <c r="H142" s="343"/>
      <c r="I142" s="343"/>
      <c r="J142" s="343"/>
      <c r="K142" s="343"/>
      <c r="L142" s="343"/>
      <c r="M142" s="358"/>
      <c r="N142" s="359"/>
      <c r="O142" s="358"/>
      <c r="P142" s="358"/>
      <c r="Q142" s="345"/>
      <c r="R142" s="402"/>
      <c r="S142" s="358"/>
      <c r="T142" s="358"/>
      <c r="U142" s="358"/>
      <c r="V142" s="358"/>
      <c r="W142" s="358"/>
      <c r="X142" s="358"/>
      <c r="Y142" s="358"/>
      <c r="Z142" s="343"/>
      <c r="AA142" s="359"/>
      <c r="AB142" s="363"/>
      <c r="AC142" s="343"/>
      <c r="AD142" s="343"/>
      <c r="AE142" s="360"/>
      <c r="AF142" s="343"/>
      <c r="AG142" s="343"/>
      <c r="AH142" s="343"/>
      <c r="AI142" s="343"/>
      <c r="AJ142" s="343"/>
      <c r="AK142" s="343"/>
      <c r="AL142" s="358"/>
      <c r="AM142" s="358"/>
      <c r="AN142" s="358"/>
      <c r="AO142" s="358"/>
      <c r="AP142" s="358"/>
      <c r="AQ142" s="343"/>
      <c r="AR142" s="343"/>
      <c r="AS142" s="343"/>
      <c r="AT142" s="343"/>
      <c r="AU142" s="343"/>
      <c r="AV142" s="359"/>
      <c r="AW142" s="343"/>
      <c r="AX142" s="343"/>
      <c r="AY142" s="343"/>
      <c r="AZ142" s="345"/>
      <c r="BA142" s="345"/>
      <c r="BB142" s="345"/>
    </row>
    <row r="143" spans="1:61" ht="16.5" customHeight="1" thickBot="1" x14ac:dyDescent="0.45">
      <c r="A143" s="343"/>
      <c r="B143" s="343"/>
      <c r="C143" s="583"/>
      <c r="D143" s="583"/>
      <c r="E143" s="583"/>
      <c r="F143" s="583"/>
      <c r="G143" s="583"/>
      <c r="H143" s="583"/>
      <c r="I143" s="583"/>
      <c r="J143" s="584" t="s">
        <v>8</v>
      </c>
      <c r="K143" s="584"/>
      <c r="L143" s="584"/>
      <c r="M143" s="584"/>
      <c r="N143" s="584"/>
      <c r="O143" s="584"/>
      <c r="P143" s="584" t="s">
        <v>9</v>
      </c>
      <c r="Q143" s="584"/>
      <c r="R143" s="584"/>
      <c r="S143" s="584"/>
      <c r="T143" s="584"/>
      <c r="U143" s="584"/>
      <c r="V143" s="584" t="s">
        <v>10</v>
      </c>
      <c r="W143" s="584"/>
      <c r="X143" s="584"/>
      <c r="Y143" s="584"/>
      <c r="Z143" s="584"/>
      <c r="AA143" s="584"/>
      <c r="AB143" s="584" t="s">
        <v>11</v>
      </c>
      <c r="AC143" s="584"/>
      <c r="AD143" s="584"/>
      <c r="AE143" s="584"/>
      <c r="AF143" s="584"/>
      <c r="AG143" s="584"/>
      <c r="AH143" s="584" t="s">
        <v>12</v>
      </c>
      <c r="AI143" s="584"/>
      <c r="AJ143" s="584"/>
      <c r="AK143" s="584"/>
      <c r="AL143" s="584"/>
      <c r="AM143" s="584"/>
      <c r="AN143" s="345"/>
      <c r="AO143" s="345"/>
      <c r="AP143" s="345"/>
      <c r="AQ143" s="345"/>
      <c r="AR143" s="345"/>
      <c r="AS143" s="345"/>
      <c r="AT143" s="345"/>
      <c r="AU143" s="345"/>
      <c r="AV143" s="571" t="s">
        <v>7</v>
      </c>
      <c r="AW143" s="572"/>
      <c r="AX143" s="572"/>
      <c r="AY143" s="572"/>
      <c r="AZ143" s="572"/>
      <c r="BA143" s="573"/>
      <c r="BB143" s="345"/>
    </row>
    <row r="144" spans="1:61" ht="27" customHeight="1" thickBot="1" x14ac:dyDescent="0.45">
      <c r="A144" s="343"/>
      <c r="B144" s="343"/>
      <c r="C144" s="587" t="s">
        <v>7</v>
      </c>
      <c r="D144" s="587"/>
      <c r="E144" s="587"/>
      <c r="F144" s="587"/>
      <c r="G144" s="587"/>
      <c r="H144" s="587"/>
      <c r="I144" s="587"/>
      <c r="J144" s="513"/>
      <c r="K144" s="514"/>
      <c r="L144" s="514"/>
      <c r="M144" s="514"/>
      <c r="N144" s="514"/>
      <c r="O144" s="215" t="s">
        <v>6</v>
      </c>
      <c r="P144" s="513"/>
      <c r="Q144" s="514"/>
      <c r="R144" s="514"/>
      <c r="S144" s="514"/>
      <c r="T144" s="514"/>
      <c r="U144" s="215" t="s">
        <v>6</v>
      </c>
      <c r="V144" s="513"/>
      <c r="W144" s="514"/>
      <c r="X144" s="514"/>
      <c r="Y144" s="514"/>
      <c r="Z144" s="514"/>
      <c r="AA144" s="215" t="s">
        <v>6</v>
      </c>
      <c r="AB144" s="513"/>
      <c r="AC144" s="514"/>
      <c r="AD144" s="514"/>
      <c r="AE144" s="514"/>
      <c r="AF144" s="514"/>
      <c r="AG144" s="215" t="s">
        <v>6</v>
      </c>
      <c r="AH144" s="513"/>
      <c r="AI144" s="514"/>
      <c r="AJ144" s="514"/>
      <c r="AK144" s="514"/>
      <c r="AL144" s="514"/>
      <c r="AM144" s="215" t="s">
        <v>6</v>
      </c>
      <c r="AN144" s="345"/>
      <c r="AO144" s="345"/>
      <c r="AP144" s="345"/>
      <c r="AQ144" s="345"/>
      <c r="AR144" s="345"/>
      <c r="AS144" s="345"/>
      <c r="AT144" s="345"/>
      <c r="AU144" s="345"/>
      <c r="AV144" s="581">
        <f>SUM(J144:AM144)</f>
        <v>0</v>
      </c>
      <c r="AW144" s="582"/>
      <c r="AX144" s="582"/>
      <c r="AY144" s="582"/>
      <c r="AZ144" s="582"/>
      <c r="BA144" s="219" t="s">
        <v>6</v>
      </c>
      <c r="BB144" s="345"/>
      <c r="BD144" s="443"/>
      <c r="BE144" s="443"/>
    </row>
    <row r="145" spans="1:62" ht="15" customHeight="1" x14ac:dyDescent="0.4">
      <c r="A145" s="343"/>
      <c r="B145" s="343"/>
      <c r="C145" s="382"/>
      <c r="D145" s="382"/>
      <c r="E145" s="382"/>
      <c r="F145" s="382"/>
      <c r="G145" s="382"/>
      <c r="H145" s="382"/>
      <c r="I145" s="382"/>
      <c r="J145" s="382"/>
      <c r="K145" s="382"/>
      <c r="L145" s="382"/>
      <c r="M145" s="382"/>
      <c r="N145" s="382"/>
      <c r="O145" s="382"/>
      <c r="P145" s="382"/>
      <c r="Q145" s="382"/>
      <c r="R145" s="382"/>
      <c r="S145" s="382"/>
      <c r="T145" s="382"/>
      <c r="U145" s="382"/>
      <c r="V145" s="382"/>
      <c r="W145" s="382"/>
      <c r="X145" s="382"/>
      <c r="Y145" s="382"/>
      <c r="Z145" s="382"/>
      <c r="AA145" s="382"/>
      <c r="AB145" s="382"/>
      <c r="AC145" s="382"/>
      <c r="AD145" s="382"/>
      <c r="AE145" s="382"/>
      <c r="AF145" s="382"/>
      <c r="AG145" s="382"/>
      <c r="AH145" s="382"/>
      <c r="AI145" s="382"/>
      <c r="AJ145" s="382"/>
      <c r="AK145" s="382"/>
      <c r="AL145" s="382"/>
      <c r="AM145" s="382"/>
      <c r="AN145" s="382"/>
      <c r="AO145" s="382"/>
      <c r="AP145" s="382"/>
      <c r="AQ145" s="382"/>
      <c r="AR145" s="382"/>
      <c r="AS145" s="382"/>
      <c r="AT145" s="382"/>
      <c r="AU145" s="382"/>
      <c r="AV145" s="382"/>
      <c r="AW145" s="382"/>
      <c r="AX145" s="382"/>
      <c r="AY145" s="382"/>
      <c r="AZ145" s="345"/>
      <c r="BA145" s="345"/>
      <c r="BB145" s="345"/>
      <c r="BD145" s="374"/>
      <c r="BE145" s="374"/>
    </row>
    <row r="146" spans="1:62" ht="16.5" customHeight="1" x14ac:dyDescent="0.15">
      <c r="A146" s="343"/>
      <c r="B146" s="356" t="s">
        <v>323</v>
      </c>
      <c r="C146" s="343"/>
      <c r="D146" s="343"/>
      <c r="E146" s="343"/>
      <c r="F146" s="343"/>
      <c r="G146" s="343"/>
      <c r="H146" s="343"/>
      <c r="I146" s="343"/>
      <c r="J146" s="343"/>
      <c r="K146" s="343"/>
      <c r="L146" s="343"/>
      <c r="M146" s="358"/>
      <c r="N146" s="359"/>
      <c r="O146" s="358"/>
      <c r="P146" s="358"/>
      <c r="Q146" s="345"/>
      <c r="R146" s="402"/>
      <c r="S146" s="358"/>
      <c r="T146" s="358"/>
      <c r="U146" s="358"/>
      <c r="V146" s="358"/>
      <c r="W146" s="358"/>
      <c r="X146" s="358"/>
      <c r="Y146" s="358"/>
      <c r="Z146" s="343"/>
      <c r="AA146" s="359"/>
      <c r="AB146" s="363"/>
      <c r="AC146" s="343"/>
      <c r="AD146" s="343"/>
      <c r="AE146" s="360"/>
      <c r="AF146" s="343"/>
      <c r="AG146" s="343"/>
      <c r="AH146" s="343"/>
      <c r="AI146" s="343"/>
      <c r="AJ146" s="343"/>
      <c r="AK146" s="343"/>
      <c r="AL146" s="358"/>
      <c r="AM146" s="358"/>
      <c r="AN146" s="358"/>
      <c r="AO146" s="358"/>
      <c r="AP146" s="358"/>
      <c r="AQ146" s="343"/>
      <c r="AR146" s="343"/>
      <c r="AS146" s="343"/>
      <c r="AT146" s="343"/>
      <c r="AU146" s="343"/>
      <c r="AV146" s="359"/>
      <c r="AW146" s="343"/>
      <c r="AX146" s="343"/>
      <c r="AY146" s="343"/>
      <c r="AZ146" s="345"/>
      <c r="BA146" s="345"/>
      <c r="BB146" s="345"/>
    </row>
    <row r="147" spans="1:62" ht="10.5" customHeight="1" thickBot="1" x14ac:dyDescent="0.2">
      <c r="A147" s="343"/>
      <c r="B147" s="356"/>
      <c r="C147" s="666"/>
      <c r="D147" s="666"/>
      <c r="E147" s="666"/>
      <c r="F147" s="666"/>
      <c r="G147" s="666"/>
      <c r="H147" s="666"/>
      <c r="I147" s="666"/>
      <c r="J147" s="667"/>
      <c r="K147" s="668"/>
      <c r="L147" s="668"/>
      <c r="M147" s="668"/>
      <c r="N147" s="668"/>
      <c r="O147" s="668"/>
      <c r="P147" s="667"/>
      <c r="Q147" s="668"/>
      <c r="R147" s="668"/>
      <c r="S147" s="668"/>
      <c r="T147" s="668"/>
      <c r="U147" s="668"/>
      <c r="V147" s="667"/>
      <c r="W147" s="668"/>
      <c r="X147" s="668"/>
      <c r="Y147" s="668"/>
      <c r="Z147" s="668"/>
      <c r="AA147" s="668"/>
      <c r="AB147" s="363"/>
      <c r="AC147" s="343"/>
      <c r="AD147" s="343"/>
      <c r="AE147" s="360"/>
      <c r="AF147" s="343"/>
      <c r="AG147" s="343"/>
      <c r="AH147" s="343"/>
      <c r="AI147" s="343"/>
      <c r="AJ147" s="343"/>
      <c r="AK147" s="343"/>
      <c r="AL147" s="358"/>
      <c r="AM147" s="358"/>
      <c r="AN147" s="358"/>
      <c r="AO147" s="358"/>
      <c r="AP147" s="358"/>
      <c r="AQ147" s="343"/>
      <c r="AR147" s="343"/>
      <c r="AS147" s="343"/>
      <c r="AT147" s="343"/>
      <c r="AU147" s="343"/>
      <c r="AV147" s="359"/>
      <c r="AW147" s="343"/>
      <c r="AX147" s="343"/>
      <c r="AY147" s="343"/>
      <c r="AZ147" s="345"/>
      <c r="BA147" s="345"/>
      <c r="BB147" s="345"/>
      <c r="BD147" s="444"/>
      <c r="BE147" s="444"/>
      <c r="BF147" s="444"/>
      <c r="BG147" s="444"/>
    </row>
    <row r="148" spans="1:62" ht="16.5" customHeight="1" thickBot="1" x14ac:dyDescent="0.45">
      <c r="A148" s="343"/>
      <c r="B148" s="343"/>
      <c r="C148" s="666"/>
      <c r="D148" s="666"/>
      <c r="E148" s="666"/>
      <c r="F148" s="666"/>
      <c r="G148" s="666"/>
      <c r="H148" s="666"/>
      <c r="I148" s="666"/>
      <c r="J148" s="668"/>
      <c r="K148" s="668"/>
      <c r="L148" s="668"/>
      <c r="M148" s="668"/>
      <c r="N148" s="668"/>
      <c r="O148" s="668"/>
      <c r="P148" s="668"/>
      <c r="Q148" s="668"/>
      <c r="R148" s="668"/>
      <c r="S148" s="668"/>
      <c r="T148" s="668"/>
      <c r="U148" s="668"/>
      <c r="V148" s="668"/>
      <c r="W148" s="668"/>
      <c r="X148" s="668"/>
      <c r="Y148" s="668"/>
      <c r="Z148" s="668"/>
      <c r="AA148" s="668"/>
      <c r="AB148" s="345"/>
      <c r="AC148" s="345"/>
      <c r="AD148" s="345"/>
      <c r="AE148" s="345"/>
      <c r="AF148" s="345"/>
      <c r="AG148" s="345"/>
      <c r="AH148" s="345"/>
      <c r="AI148" s="345"/>
      <c r="AJ148" s="345"/>
      <c r="AK148" s="345"/>
      <c r="AL148" s="345"/>
      <c r="AM148" s="345"/>
      <c r="AN148" s="345"/>
      <c r="AO148" s="345"/>
      <c r="AP148" s="345"/>
      <c r="AQ148" s="345"/>
      <c r="AR148" s="345"/>
      <c r="AS148" s="345"/>
      <c r="AT148" s="345"/>
      <c r="AU148" s="345"/>
      <c r="AV148" s="571" t="s">
        <v>7</v>
      </c>
      <c r="AW148" s="572"/>
      <c r="AX148" s="572"/>
      <c r="AY148" s="572"/>
      <c r="AZ148" s="572"/>
      <c r="BA148" s="573"/>
      <c r="BB148" s="345"/>
      <c r="BD148" s="374"/>
      <c r="BE148" s="374"/>
      <c r="BG148" s="444"/>
    </row>
    <row r="149" spans="1:62" ht="28.5" customHeight="1" thickBot="1" x14ac:dyDescent="0.45">
      <c r="A149" s="343"/>
      <c r="B149" s="343"/>
      <c r="C149" s="673"/>
      <c r="D149" s="673"/>
      <c r="E149" s="673"/>
      <c r="F149" s="673"/>
      <c r="G149" s="673"/>
      <c r="H149" s="673"/>
      <c r="I149" s="673"/>
      <c r="J149" s="674"/>
      <c r="K149" s="674"/>
      <c r="L149" s="674"/>
      <c r="M149" s="674"/>
      <c r="N149" s="674"/>
      <c r="O149" s="228"/>
      <c r="P149" s="674"/>
      <c r="Q149" s="674"/>
      <c r="R149" s="674"/>
      <c r="S149" s="674"/>
      <c r="T149" s="674"/>
      <c r="U149" s="228"/>
      <c r="V149" s="674"/>
      <c r="W149" s="674"/>
      <c r="X149" s="674"/>
      <c r="Y149" s="674"/>
      <c r="Z149" s="674"/>
      <c r="AA149" s="228"/>
      <c r="AB149" s="345"/>
      <c r="AC149" s="345"/>
      <c r="AD149" s="345"/>
      <c r="AE149" s="345"/>
      <c r="AF149" s="345"/>
      <c r="AG149" s="345"/>
      <c r="AH149" s="345"/>
      <c r="AI149" s="345"/>
      <c r="AJ149" s="345"/>
      <c r="AK149" s="345"/>
      <c r="AL149" s="345"/>
      <c r="AM149" s="345"/>
      <c r="AN149" s="345"/>
      <c r="AO149" s="345"/>
      <c r="AP149" s="345"/>
      <c r="AQ149" s="345"/>
      <c r="AR149" s="345"/>
      <c r="AS149" s="345"/>
      <c r="AT149" s="345"/>
      <c r="AU149" s="345"/>
      <c r="AV149" s="669"/>
      <c r="AW149" s="670"/>
      <c r="AX149" s="670"/>
      <c r="AY149" s="670"/>
      <c r="AZ149" s="670"/>
      <c r="BA149" s="219" t="s">
        <v>6</v>
      </c>
      <c r="BB149" s="345"/>
      <c r="BD149" s="374"/>
      <c r="BE149" s="374"/>
      <c r="BG149" s="444"/>
    </row>
    <row r="150" spans="1:62" ht="14.25" customHeight="1" x14ac:dyDescent="0.4">
      <c r="A150" s="343"/>
      <c r="B150" s="343"/>
      <c r="C150" s="382"/>
      <c r="D150" s="382"/>
      <c r="E150" s="382"/>
      <c r="F150" s="382"/>
      <c r="G150" s="382"/>
      <c r="H150" s="382"/>
      <c r="I150" s="382"/>
      <c r="J150" s="382"/>
      <c r="K150" s="382"/>
      <c r="L150" s="382"/>
      <c r="M150" s="382"/>
      <c r="N150" s="382"/>
      <c r="O150" s="382"/>
      <c r="P150" s="382"/>
      <c r="Q150" s="382"/>
      <c r="R150" s="382"/>
      <c r="S150" s="382"/>
      <c r="T150" s="382"/>
      <c r="U150" s="382"/>
      <c r="V150" s="382"/>
      <c r="W150" s="382"/>
      <c r="X150" s="382"/>
      <c r="Y150" s="382"/>
      <c r="Z150" s="382"/>
      <c r="AA150" s="382"/>
      <c r="AB150" s="382"/>
      <c r="AC150" s="382"/>
      <c r="AD150" s="382"/>
      <c r="AE150" s="382"/>
      <c r="AF150" s="382"/>
      <c r="AG150" s="382"/>
      <c r="AH150" s="382"/>
      <c r="AI150" s="382"/>
      <c r="AJ150" s="382"/>
      <c r="AK150" s="382"/>
      <c r="AL150" s="382"/>
      <c r="AM150" s="382"/>
      <c r="AN150" s="382"/>
      <c r="AO150" s="382"/>
      <c r="AP150" s="382"/>
      <c r="AQ150" s="382"/>
      <c r="AR150" s="382"/>
      <c r="AS150" s="382"/>
      <c r="AT150" s="382"/>
      <c r="AU150" s="382"/>
      <c r="AV150" s="382"/>
      <c r="AW150" s="382"/>
      <c r="AX150" s="382"/>
      <c r="AY150" s="382"/>
      <c r="AZ150" s="382"/>
      <c r="BA150" s="382"/>
      <c r="BB150" s="382"/>
      <c r="BC150" s="218"/>
      <c r="BH150" s="218"/>
      <c r="BI150" s="218"/>
    </row>
    <row r="151" spans="1:62" ht="16.5" customHeight="1" thickBot="1" x14ac:dyDescent="0.2">
      <c r="A151" s="343"/>
      <c r="B151" s="356" t="s">
        <v>324</v>
      </c>
      <c r="C151" s="356"/>
      <c r="D151" s="356"/>
      <c r="E151" s="356"/>
      <c r="F151" s="356"/>
      <c r="G151" s="343"/>
      <c r="H151" s="343"/>
      <c r="I151" s="343"/>
      <c r="J151" s="343"/>
      <c r="K151" s="343"/>
      <c r="L151" s="343"/>
      <c r="M151" s="343"/>
      <c r="N151" s="343"/>
      <c r="O151" s="343"/>
      <c r="P151" s="343"/>
      <c r="Q151" s="343"/>
      <c r="R151" s="343"/>
      <c r="S151" s="343"/>
      <c r="T151" s="343"/>
      <c r="U151" s="343"/>
      <c r="V151" s="343"/>
      <c r="W151" s="343"/>
      <c r="X151" s="343"/>
      <c r="Y151" s="343"/>
      <c r="Z151" s="343"/>
      <c r="AA151" s="360"/>
      <c r="AB151" s="360"/>
      <c r="AC151" s="343"/>
      <c r="AD151" s="343"/>
      <c r="AE151" s="343"/>
      <c r="AF151" s="343"/>
      <c r="AG151" s="343"/>
      <c r="AH151" s="343"/>
      <c r="AI151" s="343"/>
      <c r="AJ151" s="343"/>
      <c r="AK151" s="343"/>
      <c r="AL151" s="343"/>
      <c r="AM151" s="343"/>
      <c r="AN151" s="343"/>
      <c r="AO151" s="343"/>
      <c r="AP151" s="343"/>
      <c r="AQ151" s="343"/>
      <c r="AR151" s="343"/>
      <c r="AS151" s="343"/>
      <c r="AT151" s="343"/>
      <c r="AU151" s="343"/>
      <c r="AV151" s="359"/>
      <c r="AW151" s="343"/>
      <c r="AX151" s="343"/>
      <c r="AY151" s="343"/>
      <c r="AZ151" s="343"/>
      <c r="BA151" s="343"/>
      <c r="BB151" s="343"/>
      <c r="BC151" s="202"/>
      <c r="BH151" s="202"/>
      <c r="BI151" s="202"/>
    </row>
    <row r="152" spans="1:62" ht="16.5" customHeight="1" thickBot="1" x14ac:dyDescent="0.45">
      <c r="A152" s="343"/>
      <c r="B152" s="343"/>
      <c r="C152" s="498"/>
      <c r="D152" s="499"/>
      <c r="E152" s="499"/>
      <c r="F152" s="500"/>
      <c r="G152" s="501" t="s">
        <v>79</v>
      </c>
      <c r="H152" s="501"/>
      <c r="I152" s="501"/>
      <c r="J152" s="501" t="s">
        <v>16</v>
      </c>
      <c r="K152" s="501"/>
      <c r="L152" s="501"/>
      <c r="M152" s="501" t="s">
        <v>17</v>
      </c>
      <c r="N152" s="501"/>
      <c r="O152" s="501"/>
      <c r="P152" s="501" t="s">
        <v>18</v>
      </c>
      <c r="Q152" s="501"/>
      <c r="R152" s="501"/>
      <c r="S152" s="501" t="s">
        <v>19</v>
      </c>
      <c r="T152" s="501"/>
      <c r="U152" s="501"/>
      <c r="V152" s="501" t="s">
        <v>20</v>
      </c>
      <c r="W152" s="501"/>
      <c r="X152" s="501"/>
      <c r="Y152" s="501" t="s">
        <v>80</v>
      </c>
      <c r="Z152" s="501"/>
      <c r="AA152" s="501"/>
      <c r="AB152" s="501" t="s">
        <v>25</v>
      </c>
      <c r="AC152" s="501"/>
      <c r="AD152" s="501"/>
      <c r="AE152" s="501" t="s">
        <v>26</v>
      </c>
      <c r="AF152" s="501"/>
      <c r="AG152" s="515"/>
      <c r="AH152" s="501" t="s">
        <v>21</v>
      </c>
      <c r="AI152" s="501"/>
      <c r="AJ152" s="501"/>
      <c r="AK152" s="501" t="s">
        <v>22</v>
      </c>
      <c r="AL152" s="501"/>
      <c r="AM152" s="501"/>
      <c r="AN152" s="501" t="s">
        <v>23</v>
      </c>
      <c r="AO152" s="501"/>
      <c r="AP152" s="515"/>
      <c r="AQ152" s="498" t="s">
        <v>86</v>
      </c>
      <c r="AR152" s="499"/>
      <c r="AS152" s="499"/>
      <c r="AT152" s="500"/>
      <c r="AU152" s="345"/>
      <c r="AV152" s="571" t="s">
        <v>7</v>
      </c>
      <c r="AW152" s="572"/>
      <c r="AX152" s="572"/>
      <c r="AY152" s="572"/>
      <c r="AZ152" s="572"/>
      <c r="BA152" s="573"/>
      <c r="BB152" s="345"/>
    </row>
    <row r="153" spans="1:62" s="229" customFormat="1" ht="28.5" customHeight="1" thickBot="1" x14ac:dyDescent="0.45">
      <c r="A153" s="343"/>
      <c r="B153" s="343"/>
      <c r="C153" s="671" t="s">
        <v>130</v>
      </c>
      <c r="D153" s="672"/>
      <c r="E153" s="672"/>
      <c r="F153" s="672"/>
      <c r="G153" s="513"/>
      <c r="H153" s="514"/>
      <c r="I153" s="212" t="s">
        <v>29</v>
      </c>
      <c r="J153" s="513"/>
      <c r="K153" s="514"/>
      <c r="L153" s="212" t="s">
        <v>29</v>
      </c>
      <c r="M153" s="513"/>
      <c r="N153" s="514"/>
      <c r="O153" s="212" t="s">
        <v>29</v>
      </c>
      <c r="P153" s="513"/>
      <c r="Q153" s="514"/>
      <c r="R153" s="338" t="s">
        <v>29</v>
      </c>
      <c r="S153" s="513"/>
      <c r="T153" s="514"/>
      <c r="U153" s="338" t="s">
        <v>29</v>
      </c>
      <c r="V153" s="513"/>
      <c r="W153" s="514"/>
      <c r="X153" s="338" t="s">
        <v>29</v>
      </c>
      <c r="Y153" s="513"/>
      <c r="Z153" s="514"/>
      <c r="AA153" s="338" t="s">
        <v>29</v>
      </c>
      <c r="AB153" s="513"/>
      <c r="AC153" s="514"/>
      <c r="AD153" s="338" t="s">
        <v>29</v>
      </c>
      <c r="AE153" s="513"/>
      <c r="AF153" s="514"/>
      <c r="AG153" s="338" t="s">
        <v>29</v>
      </c>
      <c r="AH153" s="546" t="str">
        <f>IF(AE153="","",AE153)</f>
        <v/>
      </c>
      <c r="AI153" s="547"/>
      <c r="AJ153" s="338" t="s">
        <v>29</v>
      </c>
      <c r="AK153" s="546" t="str">
        <f>IF(AH153="","",AH153)</f>
        <v/>
      </c>
      <c r="AL153" s="547"/>
      <c r="AM153" s="338" t="s">
        <v>29</v>
      </c>
      <c r="AN153" s="546" t="str">
        <f>IF(AK153="","",AK153)</f>
        <v/>
      </c>
      <c r="AO153" s="547"/>
      <c r="AP153" s="431" t="s">
        <v>29</v>
      </c>
      <c r="AQ153" s="507">
        <f>SUM(G153:AP153)</f>
        <v>0</v>
      </c>
      <c r="AR153" s="508"/>
      <c r="AS153" s="508"/>
      <c r="AT153" s="403" t="s">
        <v>29</v>
      </c>
      <c r="AU153" s="404"/>
      <c r="AV153" s="581">
        <f>AQ153*2500</f>
        <v>0</v>
      </c>
      <c r="AW153" s="582"/>
      <c r="AX153" s="582"/>
      <c r="AY153" s="582"/>
      <c r="AZ153" s="582"/>
      <c r="BA153" s="219" t="s">
        <v>6</v>
      </c>
      <c r="BB153" s="404"/>
      <c r="BD153" s="419"/>
      <c r="BE153" s="419"/>
      <c r="BF153" s="419"/>
      <c r="BG153" s="419"/>
    </row>
    <row r="154" spans="1:62" s="229" customFormat="1" ht="16.5" customHeight="1" x14ac:dyDescent="0.4">
      <c r="A154" s="343"/>
      <c r="B154" s="343"/>
      <c r="C154" s="363" t="s">
        <v>125</v>
      </c>
      <c r="D154" s="343"/>
      <c r="E154" s="343"/>
      <c r="F154" s="343"/>
      <c r="G154" s="343"/>
      <c r="H154" s="343"/>
      <c r="I154" s="343"/>
      <c r="J154" s="343"/>
      <c r="K154" s="343"/>
      <c r="L154" s="343"/>
      <c r="M154" s="343"/>
      <c r="N154" s="343"/>
      <c r="O154" s="343"/>
      <c r="P154" s="343"/>
      <c r="Q154" s="343"/>
      <c r="R154" s="343"/>
      <c r="S154" s="343"/>
      <c r="T154" s="343"/>
      <c r="U154" s="343"/>
      <c r="V154" s="343"/>
      <c r="W154" s="343"/>
      <c r="X154" s="343"/>
      <c r="Y154" s="343"/>
      <c r="Z154" s="343"/>
      <c r="AA154" s="343"/>
      <c r="AB154" s="343"/>
      <c r="AC154" s="343"/>
      <c r="AD154" s="405"/>
      <c r="AE154" s="405"/>
      <c r="AF154" s="405"/>
      <c r="AG154" s="405"/>
      <c r="AH154" s="343"/>
      <c r="AI154" s="343"/>
      <c r="AJ154" s="343"/>
      <c r="AK154" s="343"/>
      <c r="AL154" s="343"/>
      <c r="AM154" s="343"/>
      <c r="AN154" s="343"/>
      <c r="AO154" s="343"/>
      <c r="AP154" s="343"/>
      <c r="AQ154" s="343"/>
      <c r="AR154" s="343"/>
      <c r="AS154" s="343"/>
      <c r="AT154" s="343"/>
      <c r="AU154" s="343"/>
      <c r="AV154" s="343"/>
      <c r="AW154" s="343"/>
      <c r="AX154" s="343"/>
      <c r="AY154" s="399"/>
      <c r="AZ154" s="343"/>
      <c r="BA154" s="343"/>
      <c r="BB154" s="343"/>
      <c r="BC154" s="202"/>
      <c r="BD154" s="443"/>
      <c r="BE154" s="443"/>
      <c r="BF154" s="419"/>
      <c r="BG154" s="419"/>
      <c r="BH154" s="202"/>
      <c r="BI154" s="202"/>
      <c r="BJ154" s="204"/>
    </row>
    <row r="155" spans="1:62" s="229" customFormat="1" ht="15" customHeight="1" x14ac:dyDescent="0.4">
      <c r="A155" s="343"/>
      <c r="B155" s="343"/>
      <c r="C155" s="343"/>
      <c r="D155" s="343"/>
      <c r="E155" s="343"/>
      <c r="F155" s="343"/>
      <c r="G155" s="343"/>
      <c r="H155" s="343"/>
      <c r="I155" s="343"/>
      <c r="J155" s="343"/>
      <c r="K155" s="343"/>
      <c r="L155" s="343"/>
      <c r="M155" s="343"/>
      <c r="N155" s="343"/>
      <c r="O155" s="343"/>
      <c r="P155" s="343"/>
      <c r="Q155" s="343"/>
      <c r="R155" s="343"/>
      <c r="S155" s="343"/>
      <c r="T155" s="343"/>
      <c r="U155" s="343"/>
      <c r="V155" s="343"/>
      <c r="W155" s="343"/>
      <c r="X155" s="343"/>
      <c r="Y155" s="343"/>
      <c r="Z155" s="343"/>
      <c r="AA155" s="343"/>
      <c r="AB155" s="343"/>
      <c r="AC155" s="343"/>
      <c r="AD155" s="405"/>
      <c r="AE155" s="405"/>
      <c r="AF155" s="405"/>
      <c r="AG155" s="405"/>
      <c r="AH155" s="343"/>
      <c r="AI155" s="343"/>
      <c r="AJ155" s="343"/>
      <c r="AK155" s="343"/>
      <c r="AL155" s="343"/>
      <c r="AM155" s="343"/>
      <c r="AN155" s="343"/>
      <c r="AO155" s="343"/>
      <c r="AP155" s="343"/>
      <c r="AQ155" s="343"/>
      <c r="AR155" s="343"/>
      <c r="AS155" s="343"/>
      <c r="AT155" s="343"/>
      <c r="AU155" s="343"/>
      <c r="AV155" s="343"/>
      <c r="AW155" s="343"/>
      <c r="AX155" s="343"/>
      <c r="AY155" s="399"/>
      <c r="AZ155" s="343"/>
      <c r="BA155" s="343"/>
      <c r="BB155" s="343"/>
      <c r="BC155" s="202"/>
      <c r="BD155" s="419"/>
      <c r="BE155" s="419"/>
      <c r="BF155" s="444"/>
      <c r="BG155" s="444"/>
      <c r="BH155" s="202"/>
      <c r="BI155" s="202"/>
      <c r="BJ155" s="204"/>
    </row>
    <row r="156" spans="1:62" ht="16.5" customHeight="1" x14ac:dyDescent="0.15">
      <c r="A156" s="343"/>
      <c r="B156" s="356" t="s">
        <v>309</v>
      </c>
      <c r="C156" s="343"/>
      <c r="D156" s="343"/>
      <c r="E156" s="343"/>
      <c r="F156" s="343"/>
      <c r="G156" s="343"/>
      <c r="H156" s="343"/>
      <c r="I156" s="343"/>
      <c r="J156" s="343"/>
      <c r="K156" s="343"/>
      <c r="L156" s="343"/>
      <c r="M156" s="358"/>
      <c r="N156" s="359"/>
      <c r="O156" s="358"/>
      <c r="P156" s="358"/>
      <c r="Q156" s="345"/>
      <c r="R156" s="402"/>
      <c r="S156" s="358"/>
      <c r="T156" s="358"/>
      <c r="U156" s="358"/>
      <c r="V156" s="358"/>
      <c r="W156" s="358"/>
      <c r="X156" s="358"/>
      <c r="Y156" s="358"/>
      <c r="Z156" s="343"/>
      <c r="AA156" s="359"/>
      <c r="AB156" s="363"/>
      <c r="AC156" s="343"/>
      <c r="AD156" s="343"/>
      <c r="AE156" s="360"/>
      <c r="AF156" s="343"/>
      <c r="AG156" s="343"/>
      <c r="AH156" s="343"/>
      <c r="AI156" s="343"/>
      <c r="AJ156" s="343"/>
      <c r="AK156" s="343"/>
      <c r="AL156" s="358"/>
      <c r="AM156" s="358"/>
      <c r="AN156" s="358"/>
      <c r="AO156" s="358"/>
      <c r="AP156" s="358"/>
      <c r="AQ156" s="343"/>
      <c r="AR156" s="343"/>
      <c r="AS156" s="343"/>
      <c r="AT156" s="343"/>
      <c r="AU156" s="343"/>
      <c r="AV156" s="359"/>
      <c r="AW156" s="343"/>
      <c r="AX156" s="343"/>
      <c r="AY156" s="343"/>
      <c r="AZ156" s="345"/>
      <c r="BA156" s="345"/>
      <c r="BB156" s="345"/>
      <c r="BF156" s="444"/>
      <c r="BG156" s="444"/>
    </row>
    <row r="157" spans="1:62" ht="10.5" customHeight="1" thickBot="1" x14ac:dyDescent="0.2">
      <c r="A157" s="343"/>
      <c r="B157" s="356"/>
      <c r="C157" s="584"/>
      <c r="D157" s="584"/>
      <c r="E157" s="584"/>
      <c r="F157" s="584"/>
      <c r="G157" s="584"/>
      <c r="H157" s="584"/>
      <c r="I157" s="584"/>
      <c r="J157" s="587" t="s">
        <v>24</v>
      </c>
      <c r="K157" s="584"/>
      <c r="L157" s="584"/>
      <c r="M157" s="584"/>
      <c r="N157" s="584"/>
      <c r="O157" s="584"/>
      <c r="P157" s="587" t="s">
        <v>311</v>
      </c>
      <c r="Q157" s="584"/>
      <c r="R157" s="584"/>
      <c r="S157" s="584"/>
      <c r="T157" s="584"/>
      <c r="U157" s="584"/>
      <c r="V157" s="677"/>
      <c r="W157" s="678"/>
      <c r="X157" s="678"/>
      <c r="Y157" s="678"/>
      <c r="Z157" s="678"/>
      <c r="AA157" s="678"/>
      <c r="AB157" s="363"/>
      <c r="AC157" s="343"/>
      <c r="AD157" s="343"/>
      <c r="AE157" s="360"/>
      <c r="AF157" s="343"/>
      <c r="AG157" s="343"/>
      <c r="AH157" s="343"/>
      <c r="AI157" s="343"/>
      <c r="AJ157" s="343"/>
      <c r="AK157" s="343"/>
      <c r="AL157" s="358"/>
      <c r="AM157" s="358"/>
      <c r="AN157" s="358"/>
      <c r="AO157" s="358"/>
      <c r="AP157" s="358"/>
      <c r="AQ157" s="343"/>
      <c r="AR157" s="343"/>
      <c r="AS157" s="343"/>
      <c r="AT157" s="343"/>
      <c r="AU157" s="343"/>
      <c r="AV157" s="359"/>
      <c r="AW157" s="343"/>
      <c r="AX157" s="343"/>
      <c r="AY157" s="343"/>
      <c r="AZ157" s="345"/>
      <c r="BA157" s="345"/>
      <c r="BB157" s="345"/>
      <c r="BF157" s="444"/>
      <c r="BG157" s="444"/>
    </row>
    <row r="158" spans="1:62" ht="16.5" customHeight="1" thickBot="1" x14ac:dyDescent="0.45">
      <c r="A158" s="343"/>
      <c r="B158" s="343"/>
      <c r="C158" s="584"/>
      <c r="D158" s="584"/>
      <c r="E158" s="584"/>
      <c r="F158" s="584"/>
      <c r="G158" s="584"/>
      <c r="H158" s="584"/>
      <c r="I158" s="584"/>
      <c r="J158" s="584"/>
      <c r="K158" s="584"/>
      <c r="L158" s="584"/>
      <c r="M158" s="584"/>
      <c r="N158" s="584"/>
      <c r="O158" s="584"/>
      <c r="P158" s="584"/>
      <c r="Q158" s="584"/>
      <c r="R158" s="584"/>
      <c r="S158" s="584"/>
      <c r="T158" s="584"/>
      <c r="U158" s="584"/>
      <c r="V158" s="679"/>
      <c r="W158" s="678"/>
      <c r="X158" s="678"/>
      <c r="Y158" s="678"/>
      <c r="Z158" s="678"/>
      <c r="AA158" s="678"/>
      <c r="AB158" s="345"/>
      <c r="AC158" s="345"/>
      <c r="AD158" s="345"/>
      <c r="AE158" s="345"/>
      <c r="AF158" s="345"/>
      <c r="AG158" s="345"/>
      <c r="AH158" s="345"/>
      <c r="AI158" s="345"/>
      <c r="AJ158" s="345"/>
      <c r="AK158" s="345"/>
      <c r="AL158" s="345"/>
      <c r="AM158" s="345"/>
      <c r="AN158" s="345"/>
      <c r="AO158" s="345"/>
      <c r="AP158" s="345"/>
      <c r="AQ158" s="345"/>
      <c r="AR158" s="345"/>
      <c r="AS158" s="345"/>
      <c r="AT158" s="345"/>
      <c r="AU158" s="345"/>
      <c r="AV158" s="571" t="s">
        <v>7</v>
      </c>
      <c r="AW158" s="572"/>
      <c r="AX158" s="572"/>
      <c r="AY158" s="572"/>
      <c r="AZ158" s="572"/>
      <c r="BA158" s="573"/>
      <c r="BB158" s="345"/>
      <c r="BD158" s="337"/>
      <c r="BE158" s="337"/>
      <c r="BG158" s="444"/>
    </row>
    <row r="159" spans="1:62" ht="28.5" customHeight="1" thickBot="1" x14ac:dyDescent="0.45">
      <c r="A159" s="343"/>
      <c r="B159" s="343"/>
      <c r="C159" s="587" t="s">
        <v>310</v>
      </c>
      <c r="D159" s="587"/>
      <c r="E159" s="587"/>
      <c r="F159" s="587"/>
      <c r="G159" s="587"/>
      <c r="H159" s="587"/>
      <c r="I159" s="587"/>
      <c r="J159" s="513"/>
      <c r="K159" s="514"/>
      <c r="L159" s="514"/>
      <c r="M159" s="514"/>
      <c r="N159" s="514"/>
      <c r="O159" s="215" t="s">
        <v>29</v>
      </c>
      <c r="P159" s="513"/>
      <c r="Q159" s="514"/>
      <c r="R159" s="514"/>
      <c r="S159" s="514"/>
      <c r="T159" s="514"/>
      <c r="U159" s="215" t="s">
        <v>29</v>
      </c>
      <c r="V159" s="675"/>
      <c r="W159" s="676"/>
      <c r="X159" s="676"/>
      <c r="Y159" s="676"/>
      <c r="Z159" s="676"/>
      <c r="AA159" s="217"/>
      <c r="AB159" s="345"/>
      <c r="AC159" s="345"/>
      <c r="AD159" s="345"/>
      <c r="AE159" s="345"/>
      <c r="AF159" s="345"/>
      <c r="AG159" s="345"/>
      <c r="AH159" s="345"/>
      <c r="AI159" s="345"/>
      <c r="AJ159" s="345"/>
      <c r="AK159" s="345"/>
      <c r="AL159" s="345"/>
      <c r="AM159" s="345"/>
      <c r="AN159" s="345"/>
      <c r="AO159" s="345"/>
      <c r="AP159" s="345"/>
      <c r="AQ159" s="345"/>
      <c r="AR159" s="345"/>
      <c r="AS159" s="345"/>
      <c r="AT159" s="345"/>
      <c r="AU159" s="345"/>
      <c r="AV159" s="581">
        <f>SUM(J159*4000,P159*2500)</f>
        <v>0</v>
      </c>
      <c r="AW159" s="582"/>
      <c r="AX159" s="582"/>
      <c r="AY159" s="582"/>
      <c r="AZ159" s="582"/>
      <c r="BA159" s="219" t="s">
        <v>6</v>
      </c>
      <c r="BB159" s="345"/>
      <c r="BD159" s="337"/>
      <c r="BE159" s="337"/>
      <c r="BG159" s="444"/>
    </row>
    <row r="160" spans="1:62" ht="15" customHeight="1" thickBot="1" x14ac:dyDescent="0.45">
      <c r="A160" s="343"/>
      <c r="B160" s="343"/>
      <c r="C160" s="382"/>
      <c r="D160" s="382"/>
      <c r="E160" s="382"/>
      <c r="F160" s="382"/>
      <c r="G160" s="382"/>
      <c r="H160" s="382"/>
      <c r="I160" s="382"/>
      <c r="J160" s="382"/>
      <c r="K160" s="382"/>
      <c r="L160" s="382"/>
      <c r="M160" s="382"/>
      <c r="N160" s="382"/>
      <c r="O160" s="382"/>
      <c r="P160" s="382"/>
      <c r="Q160" s="382"/>
      <c r="R160" s="382"/>
      <c r="S160" s="382"/>
      <c r="T160" s="382"/>
      <c r="U160" s="382"/>
      <c r="V160" s="382"/>
      <c r="W160" s="382"/>
      <c r="X160" s="382"/>
      <c r="Y160" s="382"/>
      <c r="Z160" s="382"/>
      <c r="AA160" s="382"/>
      <c r="AB160" s="382"/>
      <c r="AC160" s="382"/>
      <c r="AD160" s="382"/>
      <c r="AE160" s="382"/>
      <c r="AF160" s="382"/>
      <c r="AG160" s="382"/>
      <c r="AH160" s="382"/>
      <c r="AI160" s="382"/>
      <c r="AJ160" s="382"/>
      <c r="AK160" s="382"/>
      <c r="AL160" s="382"/>
      <c r="AM160" s="382"/>
      <c r="AN160" s="382"/>
      <c r="AO160" s="382"/>
      <c r="AP160" s="382"/>
      <c r="AQ160" s="382"/>
      <c r="AR160" s="382"/>
      <c r="AS160" s="382"/>
      <c r="AT160" s="382"/>
      <c r="AU160" s="382"/>
      <c r="AV160" s="382"/>
      <c r="AW160" s="382"/>
      <c r="AX160" s="382"/>
      <c r="AY160" s="382"/>
      <c r="AZ160" s="382"/>
      <c r="BA160" s="382"/>
      <c r="BB160" s="382"/>
      <c r="BC160" s="218"/>
      <c r="BD160" s="337"/>
      <c r="BE160" s="337"/>
      <c r="BG160" s="444"/>
      <c r="BH160" s="218"/>
      <c r="BI160" s="218"/>
    </row>
    <row r="161" spans="1:62" s="229" customFormat="1" ht="16.5" customHeight="1" thickBot="1" x14ac:dyDescent="0.45">
      <c r="A161" s="345"/>
      <c r="B161" s="406" t="s">
        <v>325</v>
      </c>
      <c r="C161" s="345"/>
      <c r="D161" s="345"/>
      <c r="E161" s="345"/>
      <c r="F161" s="345"/>
      <c r="G161" s="345"/>
      <c r="H161" s="345"/>
      <c r="I161" s="345"/>
      <c r="J161" s="345"/>
      <c r="K161" s="345"/>
      <c r="L161" s="345"/>
      <c r="M161" s="345"/>
      <c r="N161" s="345"/>
      <c r="O161" s="345"/>
      <c r="P161" s="345"/>
      <c r="Q161" s="345"/>
      <c r="R161" s="345"/>
      <c r="S161" s="345"/>
      <c r="T161" s="345"/>
      <c r="U161" s="345"/>
      <c r="V161" s="345"/>
      <c r="W161" s="345"/>
      <c r="X161" s="345"/>
      <c r="Y161" s="345"/>
      <c r="Z161" s="345"/>
      <c r="AA161" s="345"/>
      <c r="AB161" s="345"/>
      <c r="AC161" s="345"/>
      <c r="AD161" s="345"/>
      <c r="AE161" s="345"/>
      <c r="AF161" s="345"/>
      <c r="AG161" s="345"/>
      <c r="AH161" s="343"/>
      <c r="AI161" s="345"/>
      <c r="AJ161" s="345"/>
      <c r="AK161" s="345"/>
      <c r="AL161" s="345"/>
      <c r="AM161" s="345"/>
      <c r="AN161" s="345"/>
      <c r="AO161" s="345"/>
      <c r="AP161" s="345"/>
      <c r="AQ161" s="345"/>
      <c r="AR161" s="345"/>
      <c r="AS161" s="345"/>
      <c r="AT161" s="345"/>
      <c r="AU161" s="345"/>
      <c r="AV161" s="571" t="s">
        <v>7</v>
      </c>
      <c r="AW161" s="572"/>
      <c r="AX161" s="572"/>
      <c r="AY161" s="572"/>
      <c r="AZ161" s="572"/>
      <c r="BA161" s="573"/>
      <c r="BB161" s="345"/>
      <c r="BC161" s="204"/>
      <c r="BD161" s="337"/>
      <c r="BE161" s="337"/>
      <c r="BF161" s="419"/>
      <c r="BG161" s="444"/>
      <c r="BH161" s="204"/>
      <c r="BI161" s="204"/>
    </row>
    <row r="162" spans="1:62" s="229" customFormat="1" ht="26.25" customHeight="1" thickBot="1" x14ac:dyDescent="0.45">
      <c r="A162" s="343"/>
      <c r="B162" s="343"/>
      <c r="C162" s="343"/>
      <c r="D162" s="343"/>
      <c r="E162" s="343"/>
      <c r="F162" s="343"/>
      <c r="G162" s="343"/>
      <c r="H162" s="343"/>
      <c r="I162" s="343"/>
      <c r="J162" s="343"/>
      <c r="K162" s="343"/>
      <c r="L162" s="343"/>
      <c r="M162" s="343"/>
      <c r="N162" s="343"/>
      <c r="O162" s="343"/>
      <c r="P162" s="343"/>
      <c r="Q162" s="343"/>
      <c r="R162" s="343"/>
      <c r="S162" s="343"/>
      <c r="T162" s="343"/>
      <c r="U162" s="343"/>
      <c r="V162" s="343"/>
      <c r="W162" s="343"/>
      <c r="X162" s="343"/>
      <c r="Y162" s="343"/>
      <c r="Z162" s="343"/>
      <c r="AA162" s="343"/>
      <c r="AB162" s="343"/>
      <c r="AC162" s="343"/>
      <c r="AD162" s="405"/>
      <c r="AE162" s="405"/>
      <c r="AF162" s="405"/>
      <c r="AG162" s="405"/>
      <c r="AH162" s="343"/>
      <c r="AI162" s="343"/>
      <c r="AJ162" s="343"/>
      <c r="AK162" s="343"/>
      <c r="AL162" s="343"/>
      <c r="AM162" s="343"/>
      <c r="AN162" s="343"/>
      <c r="AO162" s="343"/>
      <c r="AP162" s="343"/>
      <c r="AQ162" s="343"/>
      <c r="AR162" s="343"/>
      <c r="AS162" s="343"/>
      <c r="AT162" s="343"/>
      <c r="AU162" s="343"/>
      <c r="AV162" s="669"/>
      <c r="AW162" s="670"/>
      <c r="AX162" s="670"/>
      <c r="AY162" s="670"/>
      <c r="AZ162" s="670"/>
      <c r="BA162" s="219" t="s">
        <v>6</v>
      </c>
      <c r="BB162" s="345"/>
      <c r="BC162" s="204"/>
      <c r="BD162" s="337"/>
      <c r="BE162" s="337"/>
      <c r="BF162" s="419"/>
      <c r="BG162" s="444"/>
      <c r="BH162" s="204"/>
      <c r="BI162" s="204"/>
    </row>
    <row r="163" spans="1:62" s="229" customFormat="1" ht="15" customHeight="1" x14ac:dyDescent="0.4">
      <c r="A163" s="343"/>
      <c r="B163" s="343"/>
      <c r="C163" s="343"/>
      <c r="D163" s="343"/>
      <c r="E163" s="343"/>
      <c r="F163" s="343"/>
      <c r="G163" s="343"/>
      <c r="H163" s="343"/>
      <c r="I163" s="343"/>
      <c r="J163" s="343"/>
      <c r="K163" s="343"/>
      <c r="L163" s="343"/>
      <c r="M163" s="343"/>
      <c r="N163" s="343"/>
      <c r="O163" s="343"/>
      <c r="P163" s="343"/>
      <c r="Q163" s="343"/>
      <c r="R163" s="343"/>
      <c r="S163" s="343"/>
      <c r="T163" s="343"/>
      <c r="U163" s="343"/>
      <c r="V163" s="343"/>
      <c r="W163" s="343"/>
      <c r="X163" s="343"/>
      <c r="Y163" s="343"/>
      <c r="Z163" s="343"/>
      <c r="AA163" s="343"/>
      <c r="AB163" s="343"/>
      <c r="AC163" s="343"/>
      <c r="AD163" s="405"/>
      <c r="AE163" s="405"/>
      <c r="AF163" s="405"/>
      <c r="AG163" s="405"/>
      <c r="AH163" s="343"/>
      <c r="AI163" s="343"/>
      <c r="AJ163" s="343"/>
      <c r="AK163" s="343"/>
      <c r="AL163" s="343"/>
      <c r="AM163" s="343"/>
      <c r="AN163" s="343"/>
      <c r="AO163" s="343"/>
      <c r="AP163" s="343"/>
      <c r="AQ163" s="343"/>
      <c r="AR163" s="343"/>
      <c r="AS163" s="343"/>
      <c r="AT163" s="343"/>
      <c r="AU163" s="343"/>
      <c r="AV163" s="343"/>
      <c r="AW163" s="343"/>
      <c r="AX163" s="343"/>
      <c r="AY163" s="399"/>
      <c r="AZ163" s="345"/>
      <c r="BA163" s="345"/>
      <c r="BB163" s="345"/>
      <c r="BC163" s="204"/>
      <c r="BD163" s="443"/>
      <c r="BE163" s="443"/>
      <c r="BF163" s="419"/>
      <c r="BG163" s="419"/>
      <c r="BH163" s="204"/>
      <c r="BI163" s="204"/>
    </row>
    <row r="164" spans="1:62" ht="18" customHeight="1" thickBot="1" x14ac:dyDescent="0.45">
      <c r="A164" s="343"/>
      <c r="B164" s="343"/>
      <c r="C164" s="382"/>
      <c r="D164" s="382"/>
      <c r="E164" s="382"/>
      <c r="F164" s="382"/>
      <c r="G164" s="382"/>
      <c r="H164" s="382"/>
      <c r="I164" s="382"/>
      <c r="J164" s="382"/>
      <c r="K164" s="382"/>
      <c r="L164" s="382"/>
      <c r="M164" s="382"/>
      <c r="N164" s="382"/>
      <c r="O164" s="382"/>
      <c r="P164" s="382"/>
      <c r="Q164" s="382"/>
      <c r="R164" s="382"/>
      <c r="S164" s="382"/>
      <c r="T164" s="382"/>
      <c r="U164" s="382"/>
      <c r="V164" s="382"/>
      <c r="W164" s="382"/>
      <c r="X164" s="382"/>
      <c r="Y164" s="382"/>
      <c r="Z164" s="382"/>
      <c r="AA164" s="382"/>
      <c r="AB164" s="382"/>
      <c r="AC164" s="382"/>
      <c r="AD164" s="382"/>
      <c r="AE164" s="382"/>
      <c r="AF164" s="382"/>
      <c r="AG164" s="382"/>
      <c r="AH164" s="382"/>
      <c r="AI164" s="382"/>
      <c r="AJ164" s="382"/>
      <c r="AK164" s="382"/>
      <c r="AL164" s="382"/>
      <c r="AM164" s="382"/>
      <c r="AN164" s="382"/>
      <c r="AO164" s="382"/>
      <c r="AP164" s="382"/>
      <c r="AQ164" s="382"/>
      <c r="AR164" s="382"/>
      <c r="AS164" s="382"/>
      <c r="AT164" s="382"/>
      <c r="AU164" s="382"/>
      <c r="AV164" s="382"/>
      <c r="AW164" s="382"/>
      <c r="AX164" s="382"/>
      <c r="AY164" s="382"/>
      <c r="AZ164" s="382"/>
      <c r="BA164" s="382"/>
      <c r="BB164" s="382"/>
      <c r="BC164" s="218"/>
      <c r="BD164" s="434"/>
      <c r="BE164" s="434"/>
      <c r="BH164" s="218"/>
      <c r="BI164" s="218"/>
    </row>
    <row r="165" spans="1:62" ht="16.5" customHeight="1" thickBot="1" x14ac:dyDescent="0.45">
      <c r="A165" s="343"/>
      <c r="B165" s="356" t="s">
        <v>348</v>
      </c>
      <c r="C165" s="343"/>
      <c r="D165" s="363"/>
      <c r="E165" s="343"/>
      <c r="F165" s="343"/>
      <c r="G165" s="343"/>
      <c r="H165" s="343"/>
      <c r="I165" s="343"/>
      <c r="J165" s="343"/>
      <c r="K165" s="343"/>
      <c r="L165" s="343"/>
      <c r="M165" s="343"/>
      <c r="N165" s="343"/>
      <c r="O165" s="343"/>
      <c r="P165" s="343"/>
      <c r="Q165" s="343"/>
      <c r="R165" s="358"/>
      <c r="S165" s="358"/>
      <c r="T165" s="343"/>
      <c r="U165" s="390"/>
      <c r="V165" s="343"/>
      <c r="W165" s="343"/>
      <c r="X165" s="343"/>
      <c r="Y165" s="343"/>
      <c r="Z165" s="364"/>
      <c r="AA165" s="364"/>
      <c r="AB165" s="364"/>
      <c r="AC165" s="364"/>
      <c r="AD165" s="343"/>
      <c r="AE165" s="343"/>
      <c r="AF165" s="343"/>
      <c r="AG165" s="343"/>
      <c r="AH165" s="365"/>
      <c r="AI165" s="220"/>
      <c r="AJ165" s="220"/>
      <c r="AK165" s="220"/>
      <c r="AL165" s="220"/>
      <c r="AM165" s="220"/>
      <c r="AN165" s="361"/>
      <c r="AO165" s="361"/>
      <c r="AP165" s="361"/>
      <c r="AQ165" s="361"/>
      <c r="AR165" s="361"/>
      <c r="AS165" s="361"/>
      <c r="AT165" s="361"/>
      <c r="AU165" s="361"/>
      <c r="AV165" s="571" t="s">
        <v>7</v>
      </c>
      <c r="AW165" s="572"/>
      <c r="AX165" s="572"/>
      <c r="AY165" s="572"/>
      <c r="AZ165" s="572"/>
      <c r="BA165" s="573"/>
      <c r="BB165" s="391"/>
      <c r="BC165" s="223"/>
      <c r="BD165" s="443"/>
      <c r="BE165" s="443"/>
      <c r="BH165" s="223"/>
      <c r="BI165" s="223"/>
    </row>
    <row r="166" spans="1:62" ht="27" customHeight="1" thickBot="1" x14ac:dyDescent="0.45">
      <c r="A166" s="343"/>
      <c r="B166" s="343"/>
      <c r="C166" s="587" t="s">
        <v>132</v>
      </c>
      <c r="D166" s="587"/>
      <c r="E166" s="587"/>
      <c r="F166" s="587"/>
      <c r="G166" s="587"/>
      <c r="H166" s="587"/>
      <c r="I166" s="587"/>
      <c r="J166" s="513"/>
      <c r="K166" s="514"/>
      <c r="L166" s="514"/>
      <c r="M166" s="514"/>
      <c r="N166" s="514"/>
      <c r="O166" s="215" t="s">
        <v>6</v>
      </c>
      <c r="P166" s="382"/>
      <c r="Q166" s="382"/>
      <c r="R166" s="382"/>
      <c r="S166" s="382"/>
      <c r="T166" s="382"/>
      <c r="U166" s="382"/>
      <c r="V166" s="382"/>
      <c r="W166" s="382"/>
      <c r="X166" s="382"/>
      <c r="Y166" s="382"/>
      <c r="Z166" s="382"/>
      <c r="AA166" s="382"/>
      <c r="AB166" s="382"/>
      <c r="AC166" s="382"/>
      <c r="AD166" s="382"/>
      <c r="AE166" s="382"/>
      <c r="AF166" s="382"/>
      <c r="AG166" s="382"/>
      <c r="AH166" s="382"/>
      <c r="AI166" s="382"/>
      <c r="AJ166" s="382"/>
      <c r="AK166" s="382"/>
      <c r="AL166" s="382"/>
      <c r="AM166" s="382"/>
      <c r="AN166" s="382"/>
      <c r="AO166" s="382"/>
      <c r="AP166" s="382"/>
      <c r="AQ166" s="382"/>
      <c r="AR166" s="382"/>
      <c r="AS166" s="382"/>
      <c r="AT166" s="382"/>
      <c r="AU166" s="382"/>
      <c r="AV166" s="581">
        <f>J166*12</f>
        <v>0</v>
      </c>
      <c r="AW166" s="582"/>
      <c r="AX166" s="582"/>
      <c r="AY166" s="582"/>
      <c r="AZ166" s="582"/>
      <c r="BA166" s="219" t="s">
        <v>6</v>
      </c>
      <c r="BB166" s="382"/>
      <c r="BC166" s="218"/>
      <c r="BD166" s="374"/>
      <c r="BE166" s="374"/>
      <c r="BG166" s="444"/>
      <c r="BH166" s="218"/>
      <c r="BI166" s="218"/>
    </row>
    <row r="167" spans="1:62" s="229" customFormat="1" ht="18" customHeight="1" thickBot="1" x14ac:dyDescent="0.45">
      <c r="A167" s="343"/>
      <c r="B167" s="343"/>
      <c r="C167" s="343"/>
      <c r="D167" s="343"/>
      <c r="E167" s="343"/>
      <c r="F167" s="343"/>
      <c r="G167" s="343"/>
      <c r="H167" s="343"/>
      <c r="I167" s="343"/>
      <c r="J167" s="343"/>
      <c r="K167" s="343"/>
      <c r="L167" s="343"/>
      <c r="M167" s="343"/>
      <c r="N167" s="343"/>
      <c r="O167" s="343"/>
      <c r="P167" s="343"/>
      <c r="Q167" s="343"/>
      <c r="R167" s="343"/>
      <c r="S167" s="343"/>
      <c r="T167" s="343"/>
      <c r="U167" s="343"/>
      <c r="V167" s="343"/>
      <c r="W167" s="343"/>
      <c r="X167" s="343"/>
      <c r="Y167" s="343"/>
      <c r="Z167" s="343"/>
      <c r="AA167" s="343"/>
      <c r="AB167" s="343"/>
      <c r="AC167" s="343"/>
      <c r="AD167" s="405"/>
      <c r="AE167" s="405"/>
      <c r="AF167" s="405"/>
      <c r="AG167" s="405"/>
      <c r="AH167" s="343"/>
      <c r="AI167" s="343"/>
      <c r="AJ167" s="343"/>
      <c r="AK167" s="343"/>
      <c r="AL167" s="343"/>
      <c r="AM167" s="343"/>
      <c r="AN167" s="343"/>
      <c r="AO167" s="343"/>
      <c r="AP167" s="343"/>
      <c r="AQ167" s="343"/>
      <c r="AR167" s="343"/>
      <c r="AS167" s="343"/>
      <c r="AT167" s="343"/>
      <c r="AU167" s="343"/>
      <c r="AV167" s="343"/>
      <c r="AW167" s="343"/>
      <c r="AX167" s="343"/>
      <c r="AY167" s="399"/>
      <c r="AZ167" s="343"/>
      <c r="BA167" s="343"/>
      <c r="BB167" s="343"/>
      <c r="BC167" s="202"/>
      <c r="BD167" s="419"/>
      <c r="BE167" s="444"/>
      <c r="BF167" s="444"/>
      <c r="BG167" s="444"/>
      <c r="BH167" s="202"/>
      <c r="BI167" s="202"/>
      <c r="BJ167" s="204"/>
    </row>
    <row r="168" spans="1:62" s="465" customFormat="1" ht="16.5" customHeight="1" thickBot="1" x14ac:dyDescent="0.45">
      <c r="A168" s="461"/>
      <c r="B168" s="460" t="s">
        <v>426</v>
      </c>
      <c r="C168" s="461"/>
      <c r="D168" s="461"/>
      <c r="E168" s="461"/>
      <c r="F168" s="461"/>
      <c r="G168" s="466"/>
      <c r="H168" s="467"/>
      <c r="I168" s="467"/>
      <c r="J168" s="467"/>
      <c r="K168" s="468"/>
      <c r="L168" s="468"/>
      <c r="M168" s="468"/>
      <c r="N168" s="468"/>
      <c r="O168" s="468"/>
      <c r="P168" s="468"/>
      <c r="Q168" s="468"/>
      <c r="R168" s="468"/>
      <c r="S168" s="468"/>
      <c r="T168" s="468"/>
      <c r="U168" s="468"/>
      <c r="V168" s="468"/>
      <c r="W168" s="469"/>
      <c r="X168" s="469"/>
      <c r="Y168" s="469"/>
      <c r="Z168" s="469"/>
      <c r="AA168" s="469"/>
      <c r="AB168" s="470"/>
      <c r="AC168" s="471"/>
      <c r="AD168" s="461"/>
      <c r="AE168" s="461"/>
      <c r="AF168" s="461"/>
      <c r="AG168" s="461"/>
      <c r="AH168" s="461"/>
      <c r="AI168" s="461"/>
      <c r="AJ168" s="471"/>
      <c r="AK168" s="461"/>
      <c r="AL168" s="461"/>
      <c r="AM168" s="461"/>
      <c r="AT168" s="461"/>
      <c r="AU168" s="461"/>
      <c r="AV168" s="687" t="s">
        <v>7</v>
      </c>
      <c r="AW168" s="688"/>
      <c r="AX168" s="688"/>
      <c r="AY168" s="688"/>
      <c r="AZ168" s="688"/>
      <c r="BA168" s="689"/>
      <c r="BB168" s="461"/>
      <c r="BC168" s="461"/>
      <c r="BD168" s="461"/>
    </row>
    <row r="169" spans="1:62" s="465" customFormat="1" ht="27" customHeight="1" thickBot="1" x14ac:dyDescent="0.45">
      <c r="A169" s="461"/>
      <c r="B169" s="461"/>
      <c r="C169" s="461"/>
      <c r="D169" s="461"/>
      <c r="E169" s="461"/>
      <c r="F169" s="461"/>
      <c r="G169" s="466"/>
      <c r="H169" s="467"/>
      <c r="I169" s="467"/>
      <c r="J169" s="467"/>
      <c r="K169" s="468"/>
      <c r="L169" s="468"/>
      <c r="M169" s="468"/>
      <c r="N169" s="468"/>
      <c r="O169" s="468"/>
      <c r="P169" s="468"/>
      <c r="Q169" s="468"/>
      <c r="R169" s="468"/>
      <c r="S169" s="468"/>
      <c r="T169" s="468"/>
      <c r="U169" s="468"/>
      <c r="V169" s="468"/>
      <c r="W169" s="469"/>
      <c r="X169" s="469"/>
      <c r="Y169" s="469"/>
      <c r="Z169" s="469"/>
      <c r="AA169" s="469"/>
      <c r="AB169" s="470"/>
      <c r="AC169" s="471"/>
      <c r="AD169" s="461"/>
      <c r="AE169" s="461"/>
      <c r="AF169" s="461"/>
      <c r="AG169" s="461"/>
      <c r="AH169" s="461"/>
      <c r="AI169" s="461"/>
      <c r="AJ169" s="471"/>
      <c r="AK169" s="461"/>
      <c r="AL169" s="461"/>
      <c r="AM169" s="461"/>
      <c r="AT169" s="461"/>
      <c r="AU169" s="461"/>
      <c r="AV169" s="690" t="str">
        <f>IF(J46="","",J46*2200)</f>
        <v/>
      </c>
      <c r="AW169" s="691"/>
      <c r="AX169" s="691"/>
      <c r="AY169" s="691"/>
      <c r="AZ169" s="691"/>
      <c r="BA169" s="472" t="s">
        <v>6</v>
      </c>
      <c r="BB169" s="461"/>
      <c r="BC169" s="461"/>
      <c r="BD169" s="461"/>
    </row>
    <row r="170" spans="1:62" s="463" customFormat="1" ht="15" customHeight="1" thickBot="1" x14ac:dyDescent="0.45">
      <c r="A170" s="459"/>
      <c r="B170" s="459"/>
      <c r="C170" s="459"/>
      <c r="D170" s="459"/>
      <c r="E170" s="459"/>
      <c r="F170" s="459"/>
      <c r="G170" s="459"/>
      <c r="H170" s="459"/>
      <c r="I170" s="459"/>
      <c r="J170" s="459"/>
      <c r="K170" s="459"/>
      <c r="L170" s="459"/>
      <c r="M170" s="459"/>
      <c r="N170" s="459"/>
      <c r="O170" s="459"/>
      <c r="P170" s="459"/>
      <c r="Q170" s="459"/>
      <c r="R170" s="459"/>
      <c r="S170" s="459"/>
      <c r="T170" s="459"/>
      <c r="U170" s="459"/>
      <c r="V170" s="459"/>
      <c r="W170" s="459"/>
      <c r="X170" s="459"/>
      <c r="Y170" s="459"/>
      <c r="Z170" s="459"/>
      <c r="AA170" s="459"/>
      <c r="AB170" s="459"/>
      <c r="AC170" s="459"/>
      <c r="AD170" s="464"/>
      <c r="AE170" s="464"/>
      <c r="AF170" s="464"/>
      <c r="AG170" s="464"/>
      <c r="AH170" s="459"/>
      <c r="AI170" s="459"/>
      <c r="AJ170" s="459"/>
      <c r="AK170" s="459"/>
      <c r="AL170" s="459"/>
      <c r="AM170" s="459"/>
      <c r="AN170" s="459"/>
      <c r="AO170" s="459"/>
      <c r="AP170" s="459"/>
      <c r="AQ170" s="459"/>
      <c r="AR170" s="459"/>
      <c r="AS170" s="459"/>
      <c r="AT170" s="459"/>
      <c r="AU170" s="459"/>
      <c r="AV170" s="459"/>
      <c r="AW170" s="459"/>
      <c r="AX170" s="459"/>
      <c r="AY170" s="462"/>
      <c r="AZ170" s="459"/>
      <c r="BA170" s="459"/>
      <c r="BB170" s="459"/>
      <c r="BC170" s="459"/>
      <c r="BD170" s="459"/>
      <c r="BE170" s="459"/>
      <c r="BF170" s="459"/>
    </row>
    <row r="171" spans="1:62" s="229" customFormat="1" ht="16.5" customHeight="1" thickBot="1" x14ac:dyDescent="0.45">
      <c r="A171" s="343"/>
      <c r="B171" s="356" t="s">
        <v>428</v>
      </c>
      <c r="C171" s="343"/>
      <c r="D171" s="343"/>
      <c r="E171" s="343"/>
      <c r="F171" s="343"/>
      <c r="G171" s="387"/>
      <c r="H171" s="388"/>
      <c r="I171" s="388"/>
      <c r="J171" s="388"/>
      <c r="K171" s="407"/>
      <c r="L171" s="407"/>
      <c r="M171" s="407"/>
      <c r="N171" s="407"/>
      <c r="O171" s="407"/>
      <c r="P171" s="407"/>
      <c r="Q171" s="407"/>
      <c r="R171" s="407"/>
      <c r="S171" s="407"/>
      <c r="T171" s="407"/>
      <c r="U171" s="407"/>
      <c r="V171" s="407"/>
      <c r="W171" s="408"/>
      <c r="X171" s="408"/>
      <c r="Y171" s="408"/>
      <c r="Z171" s="408"/>
      <c r="AA171" s="408"/>
      <c r="AB171" s="409"/>
      <c r="AC171" s="394"/>
      <c r="AD171" s="343"/>
      <c r="AE171" s="343"/>
      <c r="AF171" s="343"/>
      <c r="AG171" s="343"/>
      <c r="AH171" s="343"/>
      <c r="AI171" s="343"/>
      <c r="AJ171" s="394"/>
      <c r="AK171" s="343"/>
      <c r="AL171" s="343"/>
      <c r="AM171" s="343"/>
      <c r="AN171" s="404"/>
      <c r="AO171" s="404"/>
      <c r="AP171" s="404"/>
      <c r="AQ171" s="404"/>
      <c r="AR171" s="404"/>
      <c r="AS171" s="404"/>
      <c r="AT171" s="343"/>
      <c r="AU171" s="343"/>
      <c r="AV171" s="571" t="s">
        <v>7</v>
      </c>
      <c r="AW171" s="572"/>
      <c r="AX171" s="572"/>
      <c r="AY171" s="572"/>
      <c r="AZ171" s="572"/>
      <c r="BA171" s="573"/>
      <c r="BB171" s="345"/>
      <c r="BC171" s="204"/>
      <c r="BD171" s="374"/>
      <c r="BE171" s="374"/>
      <c r="BF171" s="419"/>
      <c r="BG171" s="444"/>
      <c r="BH171" s="204"/>
    </row>
    <row r="172" spans="1:62" s="229" customFormat="1" ht="27" customHeight="1" thickBot="1" x14ac:dyDescent="0.45">
      <c r="A172" s="343"/>
      <c r="B172" s="343"/>
      <c r="C172" s="343"/>
      <c r="D172" s="343"/>
      <c r="E172" s="343"/>
      <c r="F172" s="343"/>
      <c r="G172" s="387"/>
      <c r="H172" s="388"/>
      <c r="I172" s="388"/>
      <c r="J172" s="388"/>
      <c r="K172" s="407"/>
      <c r="L172" s="407"/>
      <c r="M172" s="407"/>
      <c r="N172" s="407"/>
      <c r="O172" s="407"/>
      <c r="P172" s="407"/>
      <c r="Q172" s="407"/>
      <c r="R172" s="407"/>
      <c r="S172" s="407"/>
      <c r="T172" s="407"/>
      <c r="U172" s="407"/>
      <c r="V172" s="407"/>
      <c r="W172" s="408"/>
      <c r="X172" s="408"/>
      <c r="Y172" s="408"/>
      <c r="Z172" s="408"/>
      <c r="AA172" s="408"/>
      <c r="AB172" s="409"/>
      <c r="AC172" s="394"/>
      <c r="AD172" s="343"/>
      <c r="AE172" s="343"/>
      <c r="AF172" s="343"/>
      <c r="AG172" s="343"/>
      <c r="AH172" s="343"/>
      <c r="AI172" s="343"/>
      <c r="AJ172" s="394"/>
      <c r="AK172" s="343"/>
      <c r="AL172" s="343"/>
      <c r="AM172" s="343"/>
      <c r="AN172" s="404"/>
      <c r="AO172" s="404"/>
      <c r="AP172" s="404"/>
      <c r="AQ172" s="404"/>
      <c r="AR172" s="404"/>
      <c r="AS172" s="404"/>
      <c r="AT172" s="343"/>
      <c r="AU172" s="343"/>
      <c r="AV172" s="669"/>
      <c r="AW172" s="670"/>
      <c r="AX172" s="670"/>
      <c r="AY172" s="670"/>
      <c r="AZ172" s="670"/>
      <c r="BA172" s="219" t="s">
        <v>6</v>
      </c>
      <c r="BB172" s="345"/>
      <c r="BC172" s="204"/>
      <c r="BD172" s="419"/>
      <c r="BE172" s="444"/>
      <c r="BF172" s="444"/>
      <c r="BG172" s="444"/>
      <c r="BH172" s="204"/>
    </row>
    <row r="173" spans="1:62" s="229" customFormat="1" ht="18" customHeight="1" thickBot="1" x14ac:dyDescent="0.45">
      <c r="A173" s="343"/>
      <c r="B173" s="343"/>
      <c r="C173" s="343"/>
      <c r="D173" s="343"/>
      <c r="E173" s="343"/>
      <c r="F173" s="343"/>
      <c r="G173" s="387"/>
      <c r="H173" s="388"/>
      <c r="I173" s="388"/>
      <c r="J173" s="388"/>
      <c r="K173" s="407"/>
      <c r="L173" s="407"/>
      <c r="M173" s="407"/>
      <c r="N173" s="407"/>
      <c r="O173" s="407"/>
      <c r="P173" s="407"/>
      <c r="Q173" s="407"/>
      <c r="R173" s="407"/>
      <c r="S173" s="407"/>
      <c r="T173" s="407"/>
      <c r="U173" s="407"/>
      <c r="V173" s="407"/>
      <c r="W173" s="408"/>
      <c r="X173" s="408"/>
      <c r="Y173" s="408"/>
      <c r="Z173" s="408"/>
      <c r="AA173" s="408"/>
      <c r="AB173" s="409"/>
      <c r="AC173" s="394"/>
      <c r="AD173" s="343"/>
      <c r="AE173" s="343"/>
      <c r="AF173" s="343"/>
      <c r="AG173" s="343"/>
      <c r="AH173" s="343"/>
      <c r="AI173" s="343"/>
      <c r="AJ173" s="394"/>
      <c r="AK173" s="343"/>
      <c r="AL173" s="343"/>
      <c r="AM173" s="343"/>
      <c r="AN173" s="404"/>
      <c r="AO173" s="404"/>
      <c r="AP173" s="404"/>
      <c r="AQ173" s="404"/>
      <c r="AR173" s="404"/>
      <c r="AS173" s="404"/>
      <c r="AT173" s="343"/>
      <c r="AU173" s="343"/>
      <c r="AV173" s="408"/>
      <c r="AW173" s="343"/>
      <c r="AX173" s="343"/>
      <c r="AY173" s="343"/>
      <c r="AZ173" s="345"/>
      <c r="BA173" s="345"/>
      <c r="BB173" s="345"/>
      <c r="BC173" s="204"/>
      <c r="BD173" s="419"/>
      <c r="BE173" s="444"/>
      <c r="BF173" s="444"/>
      <c r="BG173" s="444"/>
      <c r="BH173" s="204"/>
    </row>
    <row r="174" spans="1:62" s="229" customFormat="1" ht="27.75" customHeight="1" thickBot="1" x14ac:dyDescent="0.45">
      <c r="A174" s="344"/>
      <c r="B174" s="404"/>
      <c r="C174" s="356"/>
      <c r="D174" s="356"/>
      <c r="E174" s="356"/>
      <c r="F174" s="356"/>
      <c r="G174" s="343"/>
      <c r="H174" s="344"/>
      <c r="I174" s="344"/>
      <c r="J174" s="344"/>
      <c r="K174" s="344"/>
      <c r="L174" s="344"/>
      <c r="M174" s="344"/>
      <c r="N174" s="344"/>
      <c r="O174" s="344"/>
      <c r="P174" s="344"/>
      <c r="Q174" s="344"/>
      <c r="R174" s="410"/>
      <c r="S174" s="410"/>
      <c r="T174" s="410"/>
      <c r="U174" s="410"/>
      <c r="V174" s="410"/>
      <c r="W174" s="410"/>
      <c r="X174" s="410"/>
      <c r="Y174" s="410"/>
      <c r="Z174" s="410"/>
      <c r="AA174" s="410"/>
      <c r="AB174" s="410"/>
      <c r="AC174" s="410"/>
      <c r="AD174" s="410"/>
      <c r="AE174" s="411"/>
      <c r="AF174" s="404"/>
      <c r="AG174" s="404"/>
      <c r="AH174" s="404"/>
      <c r="AI174" s="404"/>
      <c r="AJ174" s="404"/>
      <c r="AK174" s="404"/>
      <c r="AL174" s="404"/>
      <c r="AM174" s="571" t="s">
        <v>134</v>
      </c>
      <c r="AN174" s="572"/>
      <c r="AO174" s="572"/>
      <c r="AP174" s="572"/>
      <c r="AQ174" s="572"/>
      <c r="AR174" s="572"/>
      <c r="AS174" s="572"/>
      <c r="AT174" s="573"/>
      <c r="AU174" s="681">
        <f>ROUNDDOWN(SUM(AV55,AV61,AV68,AV73,AV80,AV92,AV117,AV135,AV140,AV144,AV149,AV153,AV159,AV162,AV166,AV169,AV172),-2)</f>
        <v>0</v>
      </c>
      <c r="AV174" s="682"/>
      <c r="AW174" s="682"/>
      <c r="AX174" s="682"/>
      <c r="AY174" s="682"/>
      <c r="AZ174" s="682"/>
      <c r="BA174" s="230" t="s">
        <v>6</v>
      </c>
      <c r="BB174" s="345"/>
      <c r="BC174" s="204"/>
      <c r="BD174" s="419"/>
      <c r="BE174" s="444"/>
      <c r="BF174" s="444"/>
      <c r="BG174" s="444"/>
      <c r="BH174" s="204"/>
    </row>
    <row r="175" spans="1:62" s="229" customFormat="1" ht="27.75" customHeight="1" thickBot="1" x14ac:dyDescent="0.45">
      <c r="A175" s="343"/>
      <c r="B175" s="344"/>
      <c r="C175" s="404"/>
      <c r="D175" s="404"/>
      <c r="E175" s="404"/>
      <c r="F175" s="344"/>
      <c r="G175" s="404"/>
      <c r="H175" s="412"/>
      <c r="I175" s="343"/>
      <c r="J175" s="344"/>
      <c r="K175" s="344"/>
      <c r="L175" s="344"/>
      <c r="M175" s="344"/>
      <c r="N175" s="344"/>
      <c r="O175" s="344"/>
      <c r="P175" s="344"/>
      <c r="Q175" s="344"/>
      <c r="R175" s="410"/>
      <c r="S175" s="410"/>
      <c r="T175" s="410"/>
      <c r="U175" s="410"/>
      <c r="V175" s="410"/>
      <c r="W175" s="410"/>
      <c r="X175" s="410"/>
      <c r="Y175" s="410"/>
      <c r="Z175" s="410"/>
      <c r="AA175" s="410"/>
      <c r="AB175" s="410"/>
      <c r="AC175" s="410"/>
      <c r="AD175" s="410"/>
      <c r="AE175" s="411"/>
      <c r="AF175" s="404"/>
      <c r="AG175" s="404"/>
      <c r="AH175" s="404"/>
      <c r="AI175" s="404"/>
      <c r="AJ175" s="404"/>
      <c r="AK175" s="404"/>
      <c r="AL175" s="404"/>
      <c r="AM175" s="571" t="s">
        <v>135</v>
      </c>
      <c r="AN175" s="572"/>
      <c r="AO175" s="572"/>
      <c r="AP175" s="572"/>
      <c r="AQ175" s="572"/>
      <c r="AR175" s="572"/>
      <c r="AS175" s="572"/>
      <c r="AT175" s="573"/>
      <c r="AU175" s="683"/>
      <c r="AV175" s="684"/>
      <c r="AW175" s="684"/>
      <c r="AX175" s="684"/>
      <c r="AY175" s="684"/>
      <c r="AZ175" s="684"/>
      <c r="BA175" s="230" t="s">
        <v>6</v>
      </c>
      <c r="BB175" s="345"/>
      <c r="BC175" s="204"/>
      <c r="BD175" s="419"/>
      <c r="BE175" s="444"/>
      <c r="BF175" s="444"/>
      <c r="BG175" s="444"/>
      <c r="BH175" s="204"/>
    </row>
    <row r="176" spans="1:62" s="229" customFormat="1" ht="27.75" customHeight="1" thickBot="1" x14ac:dyDescent="0.45">
      <c r="A176" s="343"/>
      <c r="B176" s="344"/>
      <c r="C176" s="404"/>
      <c r="D176" s="404"/>
      <c r="E176" s="404"/>
      <c r="F176" s="344"/>
      <c r="G176" s="345"/>
      <c r="H176" s="412"/>
      <c r="I176" s="343"/>
      <c r="J176" s="344"/>
      <c r="K176" s="344"/>
      <c r="L176" s="344"/>
      <c r="M176" s="344"/>
      <c r="N176" s="344"/>
      <c r="O176" s="344"/>
      <c r="P176" s="344"/>
      <c r="Q176" s="344"/>
      <c r="R176" s="410"/>
      <c r="S176" s="410"/>
      <c r="T176" s="410"/>
      <c r="U176" s="410"/>
      <c r="V176" s="410"/>
      <c r="W176" s="410"/>
      <c r="X176" s="410"/>
      <c r="Y176" s="410"/>
      <c r="Z176" s="410"/>
      <c r="AA176" s="410"/>
      <c r="AB176" s="410"/>
      <c r="AC176" s="410"/>
      <c r="AD176" s="410"/>
      <c r="AE176" s="411"/>
      <c r="AF176" s="404"/>
      <c r="AG176" s="404"/>
      <c r="AH176" s="404"/>
      <c r="AI176" s="404"/>
      <c r="AJ176" s="404"/>
      <c r="AK176" s="404"/>
      <c r="AL176" s="404"/>
      <c r="AM176" s="571" t="s">
        <v>136</v>
      </c>
      <c r="AN176" s="572"/>
      <c r="AO176" s="572"/>
      <c r="AP176" s="572"/>
      <c r="AQ176" s="572"/>
      <c r="AR176" s="572"/>
      <c r="AS176" s="572"/>
      <c r="AT176" s="573"/>
      <c r="AU176" s="685">
        <f>AU174-AU175</f>
        <v>0</v>
      </c>
      <c r="AV176" s="686"/>
      <c r="AW176" s="686"/>
      <c r="AX176" s="686"/>
      <c r="AY176" s="686"/>
      <c r="AZ176" s="686"/>
      <c r="BA176" s="219" t="s">
        <v>6</v>
      </c>
      <c r="BB176" s="345"/>
      <c r="BC176" s="204"/>
      <c r="BD176" s="419"/>
      <c r="BE176" s="444"/>
      <c r="BF176" s="444"/>
      <c r="BG176" s="444"/>
      <c r="BH176" s="204"/>
    </row>
    <row r="177" spans="1:61" ht="15" customHeight="1" x14ac:dyDescent="0.4">
      <c r="A177" s="231"/>
      <c r="B177" s="231"/>
      <c r="C177" s="345"/>
      <c r="D177" s="345"/>
      <c r="E177" s="345"/>
      <c r="F177" s="231"/>
      <c r="G177" s="231"/>
      <c r="H177" s="232"/>
      <c r="I177" s="233"/>
      <c r="J177" s="231"/>
      <c r="K177" s="231"/>
      <c r="L177" s="231"/>
      <c r="M177" s="231"/>
      <c r="N177" s="231"/>
      <c r="O177" s="231"/>
      <c r="P177" s="231"/>
      <c r="Q177" s="231"/>
      <c r="R177" s="231"/>
      <c r="S177" s="231"/>
      <c r="T177" s="231"/>
      <c r="U177" s="231"/>
      <c r="V177" s="231"/>
      <c r="W177" s="231"/>
      <c r="X177" s="231"/>
      <c r="Y177" s="231"/>
      <c r="Z177" s="231"/>
      <c r="AA177" s="231"/>
      <c r="AB177" s="231"/>
      <c r="AC177" s="231"/>
      <c r="AD177" s="231"/>
      <c r="AE177" s="231"/>
      <c r="AF177" s="345"/>
      <c r="AG177" s="345"/>
      <c r="AH177" s="343"/>
      <c r="AI177" s="345"/>
      <c r="AJ177" s="345"/>
      <c r="AK177" s="345"/>
      <c r="AL177" s="345"/>
      <c r="AM177" s="345"/>
      <c r="AN177" s="345"/>
      <c r="AO177" s="345"/>
      <c r="AP177" s="345"/>
      <c r="AQ177" s="345"/>
      <c r="AR177" s="345"/>
      <c r="AS177" s="345"/>
      <c r="AT177" s="345"/>
      <c r="AU177" s="345"/>
      <c r="AV177" s="345"/>
      <c r="AW177" s="345"/>
      <c r="AX177" s="231"/>
      <c r="AY177" s="231"/>
      <c r="AZ177" s="345"/>
      <c r="BA177" s="345"/>
      <c r="BB177" s="222"/>
      <c r="BE177" s="444"/>
      <c r="BF177" s="444"/>
      <c r="BG177" s="444"/>
    </row>
    <row r="178" spans="1:61" ht="15" customHeight="1" x14ac:dyDescent="0.4">
      <c r="A178" s="231"/>
      <c r="B178" s="231"/>
      <c r="F178" s="231"/>
      <c r="G178" s="231"/>
      <c r="H178" s="232"/>
      <c r="I178" s="233"/>
      <c r="J178" s="231"/>
      <c r="K178" s="231"/>
      <c r="L178" s="231"/>
      <c r="M178" s="231"/>
      <c r="N178" s="231"/>
      <c r="O178" s="231"/>
      <c r="P178" s="231"/>
      <c r="Q178" s="231"/>
      <c r="R178" s="231"/>
      <c r="S178" s="231"/>
      <c r="T178" s="231"/>
      <c r="U178" s="231"/>
      <c r="V178" s="231"/>
      <c r="W178" s="231"/>
      <c r="X178" s="231"/>
      <c r="Y178" s="231"/>
      <c r="Z178" s="231"/>
      <c r="AA178" s="231"/>
      <c r="AB178" s="231"/>
      <c r="AC178" s="231"/>
      <c r="AD178" s="231"/>
      <c r="AE178" s="231"/>
      <c r="AX178" s="231"/>
      <c r="AY178" s="231"/>
      <c r="BB178" s="205" t="s">
        <v>316</v>
      </c>
    </row>
    <row r="179" spans="1:61" ht="15" customHeight="1" x14ac:dyDescent="0.4">
      <c r="A179" s="231"/>
      <c r="B179" s="231"/>
      <c r="F179" s="231"/>
      <c r="G179" s="231"/>
      <c r="H179" s="232"/>
      <c r="I179" s="233"/>
      <c r="J179" s="231"/>
      <c r="K179" s="231"/>
      <c r="L179" s="231"/>
      <c r="M179" s="231"/>
      <c r="N179" s="231"/>
      <c r="O179" s="231"/>
      <c r="P179" s="231"/>
      <c r="Q179" s="231"/>
      <c r="R179" s="231"/>
      <c r="S179" s="231"/>
      <c r="T179" s="231"/>
      <c r="U179" s="231"/>
      <c r="V179" s="231"/>
      <c r="W179" s="231"/>
      <c r="X179" s="231"/>
      <c r="Y179" s="231"/>
      <c r="Z179" s="231"/>
      <c r="AA179" s="231"/>
      <c r="AB179" s="231"/>
      <c r="AC179" s="231"/>
      <c r="AD179" s="231"/>
      <c r="AE179" s="231"/>
      <c r="AX179" s="231"/>
      <c r="AY179" s="231"/>
      <c r="BB179" s="205"/>
    </row>
    <row r="180" spans="1:61" ht="16.5" customHeight="1" x14ac:dyDescent="0.4">
      <c r="A180" s="202"/>
      <c r="B180" s="210" t="s">
        <v>429</v>
      </c>
      <c r="G180" s="234"/>
      <c r="H180" s="234"/>
      <c r="I180" s="235" t="s">
        <v>137</v>
      </c>
      <c r="J180" s="234"/>
      <c r="K180" s="234"/>
      <c r="L180" s="234"/>
      <c r="M180" s="234"/>
      <c r="N180" s="234"/>
      <c r="O180" s="234"/>
      <c r="P180" s="234"/>
      <c r="Q180" s="234"/>
      <c r="R180" s="234"/>
      <c r="S180" s="234"/>
      <c r="T180" s="234"/>
      <c r="U180" s="234"/>
      <c r="V180" s="234"/>
      <c r="W180" s="234"/>
      <c r="X180" s="234"/>
      <c r="Y180" s="234"/>
      <c r="Z180" s="234"/>
      <c r="AA180" s="234"/>
      <c r="AB180" s="234"/>
      <c r="AC180" s="234"/>
      <c r="AD180" s="234"/>
      <c r="AE180" s="234"/>
      <c r="AF180" s="234"/>
      <c r="AG180" s="234"/>
      <c r="AH180" s="234"/>
      <c r="AI180" s="234"/>
      <c r="AJ180" s="234"/>
      <c r="AK180" s="234"/>
      <c r="AL180" s="234"/>
      <c r="AM180" s="234"/>
      <c r="AN180" s="234"/>
      <c r="AO180" s="234"/>
      <c r="AP180" s="234"/>
      <c r="AQ180" s="234"/>
      <c r="AR180" s="234"/>
      <c r="AS180" s="234"/>
      <c r="AT180" s="234"/>
      <c r="AU180" s="234"/>
      <c r="AV180" s="234"/>
      <c r="AW180" s="234"/>
      <c r="AX180" s="234"/>
      <c r="AY180" s="234"/>
      <c r="AZ180" s="234"/>
      <c r="BA180" s="234"/>
      <c r="BB180" s="234"/>
      <c r="BC180" s="234"/>
      <c r="BH180" s="234"/>
      <c r="BI180" s="234"/>
    </row>
    <row r="181" spans="1:61" ht="14.25" customHeight="1" x14ac:dyDescent="0.4">
      <c r="A181" s="202"/>
      <c r="B181" s="680" t="s">
        <v>99</v>
      </c>
      <c r="C181" s="680"/>
      <c r="D181" s="487" t="s">
        <v>326</v>
      </c>
      <c r="E181" s="488"/>
      <c r="F181" s="489"/>
      <c r="G181" s="489"/>
      <c r="H181" s="489"/>
      <c r="I181" s="489"/>
      <c r="J181" s="489"/>
      <c r="K181" s="489"/>
      <c r="L181" s="489"/>
      <c r="M181" s="489"/>
      <c r="N181" s="489"/>
      <c r="O181" s="489"/>
      <c r="P181" s="489"/>
      <c r="Q181" s="489"/>
      <c r="R181" s="489"/>
      <c r="S181" s="489"/>
      <c r="T181" s="489"/>
      <c r="U181" s="489"/>
      <c r="V181" s="489"/>
      <c r="W181" s="489"/>
      <c r="X181" s="489"/>
      <c r="Y181" s="489"/>
      <c r="Z181" s="489"/>
      <c r="AA181" s="489"/>
      <c r="AB181" s="489"/>
      <c r="AC181" s="489"/>
      <c r="AD181" s="489"/>
      <c r="AE181" s="489"/>
      <c r="AF181" s="489"/>
      <c r="AG181" s="489"/>
      <c r="AH181" s="489"/>
      <c r="AI181" s="489"/>
      <c r="AJ181" s="414"/>
      <c r="AK181" s="414"/>
      <c r="AL181" s="414"/>
      <c r="AM181" s="414"/>
      <c r="AN181" s="414"/>
      <c r="AO181" s="414"/>
      <c r="AP181" s="414"/>
      <c r="AQ181" s="414"/>
      <c r="AR181" s="414"/>
      <c r="AS181" s="414"/>
      <c r="AT181" s="414"/>
      <c r="AU181" s="414"/>
      <c r="AV181" s="414"/>
      <c r="AW181" s="414"/>
      <c r="AX181" s="414"/>
      <c r="AY181" s="414"/>
      <c r="AZ181" s="234"/>
      <c r="BA181" s="234"/>
      <c r="BB181" s="234"/>
      <c r="BC181" s="234"/>
      <c r="BD181" s="445"/>
      <c r="BE181" s="445"/>
      <c r="BH181" s="234"/>
    </row>
    <row r="182" spans="1:61" ht="14.25" customHeight="1" x14ac:dyDescent="0.4">
      <c r="A182" s="202"/>
      <c r="B182" s="680" t="s">
        <v>99</v>
      </c>
      <c r="C182" s="680"/>
      <c r="D182" s="488" t="s">
        <v>398</v>
      </c>
      <c r="E182" s="488"/>
      <c r="F182" s="415"/>
      <c r="G182" s="350"/>
      <c r="H182" s="350"/>
      <c r="I182" s="350"/>
      <c r="J182" s="350"/>
      <c r="K182" s="350"/>
      <c r="L182" s="350"/>
      <c r="M182" s="350"/>
      <c r="N182" s="350"/>
      <c r="O182" s="350"/>
      <c r="P182" s="350"/>
      <c r="Q182" s="350"/>
      <c r="R182" s="350"/>
      <c r="S182" s="350"/>
      <c r="T182" s="350"/>
      <c r="U182" s="350"/>
      <c r="V182" s="350"/>
      <c r="W182" s="350"/>
      <c r="X182" s="350"/>
      <c r="Y182" s="350"/>
      <c r="Z182" s="350"/>
      <c r="AA182" s="350"/>
      <c r="AB182" s="350"/>
      <c r="AC182" s="350"/>
      <c r="AD182" s="350"/>
      <c r="AE182" s="350"/>
      <c r="AF182" s="350"/>
      <c r="AG182" s="350"/>
      <c r="AH182" s="350"/>
      <c r="AI182" s="350"/>
      <c r="AJ182" s="206"/>
      <c r="AK182" s="206"/>
      <c r="AL182" s="206"/>
      <c r="AM182" s="206"/>
      <c r="AN182" s="206"/>
      <c r="AO182" s="206"/>
      <c r="AP182" s="206"/>
      <c r="AQ182" s="206"/>
      <c r="AR182" s="206"/>
      <c r="AS182" s="206"/>
      <c r="AT182" s="206"/>
      <c r="AU182" s="206"/>
      <c r="AV182" s="206"/>
      <c r="AW182" s="206"/>
      <c r="AX182" s="206"/>
      <c r="AY182" s="206"/>
      <c r="AZ182" s="202"/>
      <c r="BA182" s="202"/>
      <c r="BB182" s="202"/>
      <c r="BC182" s="202"/>
      <c r="BD182" s="445"/>
      <c r="BH182" s="202"/>
    </row>
    <row r="183" spans="1:61" ht="14.25" customHeight="1" x14ac:dyDescent="0.4">
      <c r="A183" s="202"/>
      <c r="B183" s="680" t="s">
        <v>99</v>
      </c>
      <c r="C183" s="680"/>
      <c r="D183" s="488" t="s">
        <v>138</v>
      </c>
      <c r="E183" s="488"/>
      <c r="F183" s="415"/>
      <c r="G183" s="350"/>
      <c r="H183" s="350"/>
      <c r="I183" s="350"/>
      <c r="J183" s="350"/>
      <c r="K183" s="350"/>
      <c r="L183" s="350"/>
      <c r="M183" s="350"/>
      <c r="N183" s="350"/>
      <c r="O183" s="350"/>
      <c r="P183" s="350"/>
      <c r="Q183" s="350"/>
      <c r="R183" s="350"/>
      <c r="S183" s="350"/>
      <c r="T183" s="350"/>
      <c r="U183" s="350"/>
      <c r="V183" s="350"/>
      <c r="W183" s="350"/>
      <c r="X183" s="350"/>
      <c r="Y183" s="350"/>
      <c r="Z183" s="350"/>
      <c r="AA183" s="350"/>
      <c r="AB183" s="350"/>
      <c r="AC183" s="350"/>
      <c r="AD183" s="350"/>
      <c r="AE183" s="350"/>
      <c r="AF183" s="350"/>
      <c r="AG183" s="350"/>
      <c r="AH183" s="350"/>
      <c r="AI183" s="350"/>
      <c r="AJ183" s="206"/>
      <c r="AK183" s="206"/>
      <c r="AL183" s="206"/>
      <c r="AM183" s="206"/>
      <c r="AN183" s="206"/>
      <c r="AO183" s="206"/>
      <c r="AP183" s="206"/>
      <c r="AQ183" s="206"/>
      <c r="AR183" s="206"/>
      <c r="AS183" s="206"/>
      <c r="AT183" s="206"/>
      <c r="AU183" s="206"/>
      <c r="AV183" s="206"/>
      <c r="AW183" s="206"/>
      <c r="AX183" s="206"/>
      <c r="AY183" s="206"/>
      <c r="AZ183" s="202"/>
      <c r="BA183" s="202"/>
      <c r="BB183" s="202"/>
      <c r="BC183" s="202"/>
      <c r="BD183" s="374"/>
      <c r="BH183" s="202"/>
    </row>
    <row r="184" spans="1:61" ht="14.25" customHeight="1" x14ac:dyDescent="0.4">
      <c r="A184" s="202"/>
      <c r="B184" s="680" t="s">
        <v>99</v>
      </c>
      <c r="C184" s="680"/>
      <c r="D184" s="488" t="s">
        <v>139</v>
      </c>
      <c r="E184" s="488"/>
      <c r="F184" s="415"/>
      <c r="G184" s="350"/>
      <c r="H184" s="350"/>
      <c r="I184" s="350"/>
      <c r="J184" s="350"/>
      <c r="K184" s="350"/>
      <c r="L184" s="350"/>
      <c r="M184" s="350"/>
      <c r="N184" s="350"/>
      <c r="O184" s="350"/>
      <c r="P184" s="350"/>
      <c r="Q184" s="350"/>
      <c r="R184" s="350"/>
      <c r="S184" s="350"/>
      <c r="T184" s="350"/>
      <c r="U184" s="350"/>
      <c r="V184" s="350"/>
      <c r="W184" s="350"/>
      <c r="X184" s="350"/>
      <c r="Y184" s="350"/>
      <c r="Z184" s="350"/>
      <c r="AA184" s="350"/>
      <c r="AB184" s="350"/>
      <c r="AC184" s="350"/>
      <c r="AD184" s="350"/>
      <c r="AE184" s="350"/>
      <c r="AF184" s="350"/>
      <c r="AG184" s="350"/>
      <c r="AH184" s="350"/>
      <c r="AI184" s="350"/>
      <c r="AJ184" s="206"/>
      <c r="AK184" s="206"/>
      <c r="AL184" s="206"/>
      <c r="AM184" s="206"/>
      <c r="AN184" s="206"/>
      <c r="AO184" s="206"/>
      <c r="AP184" s="206"/>
      <c r="AQ184" s="206"/>
      <c r="AR184" s="206"/>
      <c r="AS184" s="206"/>
      <c r="AT184" s="206"/>
      <c r="AU184" s="206"/>
      <c r="AV184" s="206"/>
      <c r="AW184" s="206"/>
      <c r="AX184" s="206"/>
      <c r="AY184" s="206"/>
      <c r="AZ184" s="202"/>
      <c r="BA184" s="202"/>
      <c r="BB184" s="202"/>
      <c r="BC184" s="202"/>
      <c r="BD184" s="374"/>
      <c r="BH184" s="202"/>
    </row>
    <row r="185" spans="1:61" ht="14.25" customHeight="1" x14ac:dyDescent="0.4">
      <c r="A185" s="202"/>
      <c r="B185" s="680" t="s">
        <v>99</v>
      </c>
      <c r="C185" s="680"/>
      <c r="D185" s="488" t="s">
        <v>399</v>
      </c>
      <c r="E185" s="488"/>
      <c r="F185" s="415"/>
      <c r="G185" s="350"/>
      <c r="H185" s="350"/>
      <c r="I185" s="350"/>
      <c r="J185" s="350"/>
      <c r="K185" s="350"/>
      <c r="L185" s="350"/>
      <c r="M185" s="350"/>
      <c r="N185" s="350"/>
      <c r="O185" s="350"/>
      <c r="P185" s="350"/>
      <c r="Q185" s="350"/>
      <c r="R185" s="350"/>
      <c r="S185" s="350"/>
      <c r="T185" s="350"/>
      <c r="U185" s="350"/>
      <c r="V185" s="350"/>
      <c r="W185" s="350"/>
      <c r="X185" s="350"/>
      <c r="Y185" s="350"/>
      <c r="Z185" s="350"/>
      <c r="AA185" s="350"/>
      <c r="AB185" s="350"/>
      <c r="AC185" s="350"/>
      <c r="AD185" s="350"/>
      <c r="AE185" s="350"/>
      <c r="AF185" s="350"/>
      <c r="AG185" s="350"/>
      <c r="AH185" s="350"/>
      <c r="AI185" s="350"/>
      <c r="AJ185" s="206"/>
      <c r="AK185" s="206"/>
      <c r="AL185" s="206"/>
      <c r="AM185" s="206"/>
      <c r="AN185" s="206"/>
      <c r="AO185" s="206"/>
      <c r="AP185" s="206"/>
      <c r="AQ185" s="206"/>
      <c r="AR185" s="206"/>
      <c r="AS185" s="206"/>
      <c r="AT185" s="206"/>
      <c r="AU185" s="206"/>
      <c r="AV185" s="206"/>
      <c r="AW185" s="206"/>
      <c r="AX185" s="206"/>
      <c r="AY185" s="206"/>
      <c r="AZ185" s="202"/>
      <c r="BA185" s="202"/>
      <c r="BB185" s="202"/>
      <c r="BC185" s="202"/>
      <c r="BD185" s="374"/>
      <c r="BH185" s="202"/>
    </row>
    <row r="186" spans="1:61" ht="14.25" customHeight="1" x14ac:dyDescent="0.4">
      <c r="A186" s="202"/>
      <c r="B186" s="680" t="s">
        <v>99</v>
      </c>
      <c r="C186" s="680"/>
      <c r="D186" s="419" t="s">
        <v>400</v>
      </c>
      <c r="E186" s="419"/>
      <c r="F186" s="6"/>
      <c r="G186" s="374"/>
      <c r="H186" s="374"/>
      <c r="I186" s="374"/>
      <c r="J186" s="374"/>
      <c r="K186" s="374"/>
      <c r="L186" s="374"/>
      <c r="M186" s="374"/>
      <c r="N186" s="374"/>
      <c r="O186" s="374"/>
      <c r="P186" s="374"/>
      <c r="Q186" s="374"/>
      <c r="R186" s="374"/>
      <c r="S186" s="374"/>
      <c r="T186" s="374"/>
      <c r="U186" s="374"/>
      <c r="V186" s="374"/>
      <c r="W186" s="374"/>
      <c r="X186" s="374"/>
      <c r="Y186" s="374"/>
      <c r="Z186" s="374"/>
      <c r="AA186" s="374"/>
      <c r="AB186" s="374"/>
      <c r="AC186" s="374"/>
      <c r="AD186" s="374"/>
      <c r="AE186" s="374"/>
      <c r="AF186" s="374"/>
      <c r="AG186" s="374"/>
      <c r="AH186" s="374"/>
      <c r="AI186" s="374"/>
      <c r="AJ186" s="458"/>
      <c r="AK186" s="202"/>
      <c r="AL186" s="202"/>
      <c r="AM186" s="202"/>
      <c r="AN186" s="202"/>
      <c r="AO186" s="202"/>
      <c r="AP186" s="202"/>
      <c r="AQ186" s="202"/>
      <c r="AR186" s="202"/>
      <c r="AS186" s="202"/>
      <c r="AT186" s="202"/>
      <c r="AU186" s="202"/>
      <c r="AV186" s="202"/>
      <c r="AW186" s="202"/>
      <c r="AX186" s="202"/>
      <c r="AY186" s="202"/>
      <c r="AZ186" s="202"/>
      <c r="BA186" s="202"/>
      <c r="BB186" s="202"/>
      <c r="BC186" s="202"/>
      <c r="BD186" s="202"/>
      <c r="BE186" s="204"/>
      <c r="BF186" s="204"/>
      <c r="BG186" s="204"/>
    </row>
    <row r="187" spans="1:61" ht="14.25" customHeight="1" x14ac:dyDescent="0.4">
      <c r="A187" s="202"/>
      <c r="B187" s="680" t="s">
        <v>99</v>
      </c>
      <c r="C187" s="680"/>
      <c r="D187" s="351" t="s">
        <v>401</v>
      </c>
      <c r="E187" s="488"/>
      <c r="F187" s="415"/>
      <c r="G187" s="350"/>
      <c r="H187" s="350"/>
      <c r="I187" s="350"/>
      <c r="J187" s="350"/>
      <c r="K187" s="350"/>
      <c r="L187" s="350"/>
      <c r="M187" s="350"/>
      <c r="N187" s="350"/>
      <c r="O187" s="350"/>
      <c r="P187" s="350"/>
      <c r="Q187" s="350"/>
      <c r="R187" s="350"/>
      <c r="S187" s="350"/>
      <c r="T187" s="350"/>
      <c r="U187" s="350"/>
      <c r="V187" s="350"/>
      <c r="W187" s="350"/>
      <c r="X187" s="350"/>
      <c r="Y187" s="350"/>
      <c r="Z187" s="350"/>
      <c r="AA187" s="350"/>
      <c r="AB187" s="350"/>
      <c r="AC187" s="350"/>
      <c r="AD187" s="350"/>
      <c r="AE187" s="350"/>
      <c r="AF187" s="350"/>
      <c r="AG187" s="350"/>
      <c r="AH187" s="350"/>
      <c r="AI187" s="350"/>
      <c r="AJ187" s="206"/>
      <c r="AK187" s="206"/>
      <c r="AL187" s="206"/>
      <c r="AM187" s="206"/>
      <c r="AN187" s="206"/>
      <c r="AO187" s="206"/>
      <c r="AP187" s="206"/>
      <c r="AQ187" s="206"/>
      <c r="AR187" s="206"/>
      <c r="AS187" s="206"/>
      <c r="AT187" s="206"/>
      <c r="AU187" s="206"/>
      <c r="AV187" s="206"/>
      <c r="AW187" s="206"/>
      <c r="AX187" s="206"/>
      <c r="AY187" s="206"/>
      <c r="AZ187" s="202"/>
      <c r="BA187" s="202"/>
      <c r="BB187" s="202"/>
      <c r="BC187" s="202"/>
      <c r="BD187" s="374"/>
      <c r="BH187" s="202"/>
    </row>
    <row r="188" spans="1:61" ht="14.25" customHeight="1" x14ac:dyDescent="0.4">
      <c r="A188" s="202"/>
      <c r="B188" s="680" t="s">
        <v>99</v>
      </c>
      <c r="C188" s="680"/>
      <c r="D188" s="416" t="s">
        <v>402</v>
      </c>
      <c r="E188" s="350"/>
      <c r="F188" s="350"/>
      <c r="G188" s="350"/>
      <c r="H188" s="350"/>
      <c r="I188" s="350"/>
      <c r="J188" s="350"/>
      <c r="K188" s="350"/>
      <c r="L188" s="350"/>
      <c r="M188" s="350"/>
      <c r="N188" s="350"/>
      <c r="O188" s="350"/>
      <c r="P188" s="350"/>
      <c r="Q188" s="350"/>
      <c r="R188" s="350"/>
      <c r="S188" s="350"/>
      <c r="T188" s="350"/>
      <c r="U188" s="350"/>
      <c r="V188" s="350"/>
      <c r="W188" s="350"/>
      <c r="X188" s="350"/>
      <c r="Y188" s="350"/>
      <c r="Z188" s="350"/>
      <c r="AA188" s="350"/>
      <c r="AB188" s="350"/>
      <c r="AC188" s="350"/>
      <c r="AD188" s="350"/>
      <c r="AE188" s="350"/>
      <c r="AF188" s="350"/>
      <c r="AG188" s="350"/>
      <c r="AH188" s="350"/>
      <c r="AI188" s="350"/>
      <c r="AJ188" s="206"/>
      <c r="AK188" s="206"/>
      <c r="AL188" s="206"/>
      <c r="AM188" s="206"/>
      <c r="AN188" s="206"/>
      <c r="AO188" s="206"/>
      <c r="AP188" s="206"/>
      <c r="AQ188" s="206"/>
      <c r="AR188" s="206"/>
      <c r="AS188" s="206"/>
      <c r="AT188" s="206"/>
      <c r="AU188" s="206"/>
      <c r="AV188" s="206"/>
      <c r="AW188" s="206"/>
      <c r="AX188" s="206"/>
      <c r="AY188" s="206"/>
      <c r="AZ188" s="202"/>
      <c r="BA188" s="202"/>
      <c r="BB188" s="202"/>
      <c r="BC188" s="202"/>
      <c r="BD188" s="374"/>
      <c r="BH188" s="202"/>
    </row>
    <row r="189" spans="1:61" ht="14.25" customHeight="1" x14ac:dyDescent="0.4">
      <c r="B189" s="680" t="s">
        <v>99</v>
      </c>
      <c r="C189" s="680"/>
      <c r="D189" s="415" t="s">
        <v>403</v>
      </c>
      <c r="E189" s="415"/>
      <c r="F189" s="488"/>
      <c r="G189" s="488"/>
      <c r="H189" s="488"/>
      <c r="I189" s="488"/>
      <c r="J189" s="488"/>
      <c r="K189" s="488"/>
      <c r="L189" s="488"/>
      <c r="M189" s="488"/>
      <c r="N189" s="488"/>
      <c r="O189" s="488"/>
      <c r="P189" s="488"/>
      <c r="Q189" s="488"/>
      <c r="R189" s="488"/>
      <c r="S189" s="488"/>
      <c r="T189" s="488"/>
      <c r="U189" s="488"/>
      <c r="V189" s="488"/>
      <c r="W189" s="488"/>
      <c r="X189" s="488"/>
      <c r="Y189" s="488"/>
      <c r="Z189" s="488"/>
      <c r="AA189" s="488"/>
      <c r="AB189" s="488"/>
      <c r="AC189" s="488"/>
      <c r="AD189" s="488"/>
      <c r="AE189" s="488"/>
      <c r="AF189" s="488"/>
      <c r="AG189" s="350"/>
      <c r="AH189" s="488"/>
      <c r="AI189" s="488"/>
      <c r="AJ189" s="413"/>
      <c r="AK189" s="413"/>
      <c r="AL189" s="413"/>
      <c r="AM189" s="413"/>
      <c r="AN189" s="413"/>
      <c r="AO189" s="413"/>
      <c r="AP189" s="413"/>
      <c r="AQ189" s="413"/>
      <c r="AR189" s="413"/>
      <c r="AS189" s="413"/>
      <c r="AT189" s="413"/>
      <c r="AU189" s="413"/>
      <c r="AV189" s="413"/>
      <c r="AW189" s="413"/>
      <c r="AX189" s="413"/>
      <c r="AY189" s="413"/>
      <c r="BD189" s="374"/>
    </row>
    <row r="190" spans="1:61" ht="14.25" customHeight="1" x14ac:dyDescent="0.4">
      <c r="B190" s="680" t="s">
        <v>99</v>
      </c>
      <c r="C190" s="680"/>
      <c r="D190" s="415" t="s">
        <v>430</v>
      </c>
      <c r="E190" s="415"/>
      <c r="F190" s="488"/>
      <c r="G190" s="488"/>
      <c r="H190" s="488"/>
      <c r="I190" s="488"/>
      <c r="J190" s="488"/>
      <c r="K190" s="488"/>
      <c r="L190" s="488"/>
      <c r="M190" s="488"/>
      <c r="N190" s="488"/>
      <c r="O190" s="488"/>
      <c r="P190" s="488"/>
      <c r="Q190" s="488"/>
      <c r="R190" s="488"/>
      <c r="S190" s="488"/>
      <c r="T190" s="488"/>
      <c r="U190" s="488"/>
      <c r="V190" s="488"/>
      <c r="W190" s="488"/>
      <c r="X190" s="488"/>
      <c r="Y190" s="488"/>
      <c r="Z190" s="488"/>
      <c r="AA190" s="488"/>
      <c r="AB190" s="488"/>
      <c r="AC190" s="488"/>
      <c r="AD190" s="488"/>
      <c r="AE190" s="488"/>
      <c r="AF190" s="488"/>
      <c r="AG190" s="350"/>
      <c r="AH190" s="488"/>
      <c r="AI190" s="488"/>
      <c r="AJ190" s="413"/>
      <c r="AK190" s="413"/>
      <c r="AL190" s="413"/>
      <c r="AM190" s="413"/>
      <c r="AN190" s="413"/>
      <c r="AO190" s="413"/>
      <c r="AP190" s="413"/>
      <c r="AQ190" s="413"/>
      <c r="AR190" s="413"/>
      <c r="AS190" s="413"/>
      <c r="AT190" s="413"/>
      <c r="AU190" s="413"/>
      <c r="AV190" s="413"/>
      <c r="AW190" s="413"/>
      <c r="AX190" s="413"/>
      <c r="AY190" s="413"/>
    </row>
    <row r="191" spans="1:61" ht="14.25" customHeight="1" x14ac:dyDescent="0.4">
      <c r="B191" s="680" t="s">
        <v>99</v>
      </c>
      <c r="C191" s="680"/>
      <c r="D191" s="415" t="s">
        <v>404</v>
      </c>
      <c r="E191" s="415"/>
      <c r="F191" s="488"/>
      <c r="G191" s="488"/>
      <c r="H191" s="488"/>
      <c r="I191" s="488"/>
      <c r="J191" s="488"/>
      <c r="K191" s="488"/>
      <c r="L191" s="488"/>
      <c r="M191" s="488"/>
      <c r="N191" s="488"/>
      <c r="O191" s="488"/>
      <c r="P191" s="488"/>
      <c r="Q191" s="488"/>
      <c r="R191" s="488"/>
      <c r="S191" s="488"/>
      <c r="T191" s="488"/>
      <c r="U191" s="488"/>
      <c r="V191" s="488"/>
      <c r="W191" s="488"/>
      <c r="X191" s="488"/>
      <c r="Y191" s="488"/>
      <c r="Z191" s="488"/>
      <c r="AA191" s="488"/>
      <c r="AB191" s="488"/>
      <c r="AC191" s="488"/>
      <c r="AD191" s="488"/>
      <c r="AE191" s="488"/>
      <c r="AF191" s="488"/>
      <c r="AG191" s="350"/>
      <c r="AH191" s="488"/>
      <c r="AI191" s="488"/>
      <c r="AJ191" s="413"/>
      <c r="AK191" s="413"/>
      <c r="AL191" s="413"/>
      <c r="AM191" s="413"/>
      <c r="AN191" s="413"/>
      <c r="AO191" s="413"/>
      <c r="AP191" s="413"/>
      <c r="AQ191" s="413"/>
      <c r="AR191" s="413"/>
      <c r="AS191" s="413"/>
      <c r="AT191" s="413"/>
      <c r="AU191" s="413"/>
      <c r="AV191" s="413"/>
      <c r="AW191" s="413"/>
      <c r="AX191" s="413"/>
      <c r="AY191" s="413"/>
    </row>
    <row r="192" spans="1:61" ht="14.25" customHeight="1" x14ac:dyDescent="0.4">
      <c r="B192" s="680" t="s">
        <v>99</v>
      </c>
      <c r="C192" s="680"/>
      <c r="D192" s="415" t="s">
        <v>405</v>
      </c>
      <c r="E192" s="415"/>
      <c r="F192" s="488"/>
      <c r="G192" s="488"/>
      <c r="H192" s="488"/>
      <c r="I192" s="488"/>
      <c r="J192" s="488"/>
      <c r="K192" s="488"/>
      <c r="L192" s="488"/>
      <c r="M192" s="488"/>
      <c r="N192" s="488"/>
      <c r="O192" s="488"/>
      <c r="P192" s="488"/>
      <c r="Q192" s="488"/>
      <c r="R192" s="488"/>
      <c r="S192" s="488"/>
      <c r="T192" s="488"/>
      <c r="U192" s="488"/>
      <c r="V192" s="488"/>
      <c r="W192" s="488"/>
      <c r="X192" s="488"/>
      <c r="Y192" s="488"/>
      <c r="Z192" s="488"/>
      <c r="AA192" s="488"/>
      <c r="AB192" s="488"/>
      <c r="AC192" s="488"/>
      <c r="AD192" s="488"/>
      <c r="AE192" s="488"/>
      <c r="AF192" s="488"/>
      <c r="AG192" s="350"/>
      <c r="AH192" s="488"/>
      <c r="AI192" s="488"/>
      <c r="AJ192" s="413"/>
      <c r="AK192" s="413"/>
      <c r="AL192" s="413"/>
      <c r="AM192" s="413"/>
      <c r="AN192" s="413"/>
      <c r="AO192" s="413"/>
      <c r="AP192" s="413"/>
      <c r="AQ192" s="413"/>
      <c r="AR192" s="413"/>
      <c r="AS192" s="413"/>
      <c r="AT192" s="413"/>
      <c r="AU192" s="413"/>
      <c r="AV192" s="413"/>
      <c r="AW192" s="413"/>
      <c r="AX192" s="413"/>
      <c r="AY192" s="413"/>
    </row>
    <row r="193" spans="2:51" ht="14.25" customHeight="1" x14ac:dyDescent="0.4">
      <c r="B193" s="680" t="s">
        <v>99</v>
      </c>
      <c r="C193" s="680"/>
      <c r="D193" s="415" t="s">
        <v>406</v>
      </c>
      <c r="E193" s="415"/>
      <c r="F193" s="488"/>
      <c r="G193" s="488"/>
      <c r="H193" s="488"/>
      <c r="I193" s="488"/>
      <c r="J193" s="488"/>
      <c r="K193" s="488"/>
      <c r="L193" s="488"/>
      <c r="M193" s="488"/>
      <c r="N193" s="488"/>
      <c r="O193" s="488"/>
      <c r="P193" s="488"/>
      <c r="Q193" s="488"/>
      <c r="R193" s="488"/>
      <c r="S193" s="488"/>
      <c r="T193" s="488"/>
      <c r="U193" s="488"/>
      <c r="V193" s="488"/>
      <c r="W193" s="488"/>
      <c r="X193" s="488"/>
      <c r="Y193" s="488"/>
      <c r="Z193" s="488"/>
      <c r="AA193" s="488"/>
      <c r="AB193" s="488"/>
      <c r="AC193" s="488"/>
      <c r="AD193" s="488"/>
      <c r="AE193" s="488"/>
      <c r="AF193" s="488"/>
      <c r="AG193" s="350"/>
      <c r="AH193" s="488"/>
      <c r="AI193" s="488"/>
      <c r="AJ193" s="413"/>
      <c r="AK193" s="413"/>
      <c r="AL193" s="413"/>
      <c r="AM193" s="413"/>
      <c r="AN193" s="413"/>
      <c r="AO193" s="413"/>
      <c r="AP193" s="413"/>
      <c r="AQ193" s="413"/>
      <c r="AR193" s="413"/>
      <c r="AS193" s="413"/>
      <c r="AT193" s="413"/>
      <c r="AU193" s="413"/>
      <c r="AV193" s="413"/>
      <c r="AW193" s="413"/>
      <c r="AX193" s="413"/>
      <c r="AY193" s="413"/>
    </row>
    <row r="194" spans="2:51" ht="14.25" customHeight="1" x14ac:dyDescent="0.4">
      <c r="B194" s="680" t="s">
        <v>99</v>
      </c>
      <c r="C194" s="680"/>
      <c r="D194" s="415" t="s">
        <v>407</v>
      </c>
      <c r="E194" s="415"/>
      <c r="F194" s="488"/>
      <c r="G194" s="488"/>
      <c r="H194" s="488"/>
      <c r="I194" s="488"/>
      <c r="J194" s="488"/>
      <c r="K194" s="488"/>
      <c r="L194" s="488"/>
      <c r="M194" s="488"/>
      <c r="N194" s="488"/>
      <c r="O194" s="488"/>
      <c r="P194" s="488"/>
      <c r="Q194" s="488"/>
      <c r="R194" s="488"/>
      <c r="S194" s="488"/>
      <c r="T194" s="488"/>
      <c r="U194" s="488"/>
      <c r="V194" s="488"/>
      <c r="W194" s="488"/>
      <c r="X194" s="488"/>
      <c r="Y194" s="488"/>
      <c r="Z194" s="488"/>
      <c r="AA194" s="488"/>
      <c r="AB194" s="488"/>
      <c r="AC194" s="488"/>
      <c r="AD194" s="488"/>
      <c r="AE194" s="488"/>
      <c r="AF194" s="488"/>
      <c r="AG194" s="350"/>
      <c r="AH194" s="488"/>
      <c r="AI194" s="488"/>
      <c r="AJ194" s="413"/>
      <c r="AK194" s="413"/>
      <c r="AL194" s="413"/>
      <c r="AM194" s="413"/>
      <c r="AN194" s="413"/>
      <c r="AO194" s="413"/>
      <c r="AP194" s="413"/>
      <c r="AQ194" s="413"/>
      <c r="AR194" s="413"/>
      <c r="AS194" s="413"/>
      <c r="AT194" s="413"/>
      <c r="AU194" s="413"/>
      <c r="AV194" s="413"/>
      <c r="AW194" s="413"/>
      <c r="AX194" s="413"/>
      <c r="AY194" s="413"/>
    </row>
    <row r="195" spans="2:51" ht="14.25" customHeight="1" x14ac:dyDescent="0.4">
      <c r="B195" s="680" t="s">
        <v>99</v>
      </c>
      <c r="C195" s="680"/>
      <c r="D195" s="415" t="s">
        <v>408</v>
      </c>
      <c r="E195" s="350"/>
      <c r="F195" s="488"/>
      <c r="G195" s="488"/>
      <c r="H195" s="488"/>
      <c r="I195" s="488"/>
      <c r="J195" s="488"/>
      <c r="K195" s="488"/>
      <c r="L195" s="488"/>
      <c r="M195" s="488"/>
      <c r="N195" s="488"/>
      <c r="O195" s="488"/>
      <c r="P195" s="488"/>
      <c r="Q195" s="488"/>
      <c r="R195" s="488"/>
      <c r="S195" s="488"/>
      <c r="T195" s="488"/>
      <c r="U195" s="488"/>
      <c r="V195" s="488"/>
      <c r="W195" s="488"/>
      <c r="X195" s="488"/>
      <c r="Y195" s="488"/>
      <c r="Z195" s="488"/>
      <c r="AA195" s="488"/>
      <c r="AB195" s="488"/>
      <c r="AC195" s="488"/>
      <c r="AD195" s="488"/>
      <c r="AE195" s="488"/>
      <c r="AF195" s="488"/>
      <c r="AG195" s="350"/>
      <c r="AH195" s="488"/>
      <c r="AI195" s="488"/>
      <c r="AJ195" s="413"/>
      <c r="AK195" s="413"/>
      <c r="AL195" s="413"/>
      <c r="AM195" s="413"/>
      <c r="AN195" s="413"/>
      <c r="AO195" s="413"/>
      <c r="AP195" s="413"/>
      <c r="AQ195" s="413"/>
      <c r="AR195" s="413"/>
      <c r="AS195" s="413"/>
      <c r="AT195" s="413"/>
      <c r="AU195" s="413"/>
      <c r="AV195" s="413"/>
      <c r="AW195" s="413"/>
      <c r="AX195" s="413"/>
      <c r="AY195" s="413"/>
    </row>
    <row r="196" spans="2:51" ht="14.25" customHeight="1" x14ac:dyDescent="0.4">
      <c r="B196" s="680" t="s">
        <v>99</v>
      </c>
      <c r="C196" s="680"/>
      <c r="D196" s="415" t="s">
        <v>409</v>
      </c>
      <c r="E196" s="350"/>
      <c r="F196" s="488"/>
      <c r="G196" s="488"/>
      <c r="H196" s="488"/>
      <c r="I196" s="488"/>
      <c r="J196" s="488"/>
      <c r="K196" s="488"/>
      <c r="L196" s="488"/>
      <c r="M196" s="488"/>
      <c r="N196" s="488"/>
      <c r="O196" s="488"/>
      <c r="P196" s="488"/>
      <c r="Q196" s="488"/>
      <c r="R196" s="488"/>
      <c r="S196" s="488"/>
      <c r="T196" s="488"/>
      <c r="U196" s="488"/>
      <c r="V196" s="488"/>
      <c r="W196" s="488"/>
      <c r="X196" s="488"/>
      <c r="Y196" s="488"/>
      <c r="Z196" s="488"/>
      <c r="AA196" s="488"/>
      <c r="AB196" s="488"/>
      <c r="AC196" s="488"/>
      <c r="AD196" s="488"/>
      <c r="AE196" s="488"/>
      <c r="AF196" s="488"/>
      <c r="AG196" s="350"/>
      <c r="AH196" s="488"/>
      <c r="AI196" s="488"/>
      <c r="AJ196" s="413"/>
      <c r="AK196" s="413"/>
      <c r="AL196" s="413"/>
      <c r="AM196" s="413"/>
      <c r="AN196" s="413"/>
      <c r="AO196" s="413"/>
      <c r="AP196" s="413"/>
      <c r="AQ196" s="413"/>
      <c r="AR196" s="413"/>
      <c r="AS196" s="413"/>
      <c r="AT196" s="413"/>
      <c r="AU196" s="413"/>
      <c r="AV196" s="413"/>
      <c r="AW196" s="413"/>
      <c r="AX196" s="413"/>
      <c r="AY196" s="413"/>
    </row>
    <row r="197" spans="2:51" ht="14.25" customHeight="1" x14ac:dyDescent="0.4">
      <c r="B197" s="680" t="s">
        <v>99</v>
      </c>
      <c r="C197" s="680"/>
      <c r="D197" s="350" t="s">
        <v>410</v>
      </c>
      <c r="E197" s="350"/>
      <c r="F197" s="488"/>
      <c r="G197" s="488"/>
      <c r="H197" s="488"/>
      <c r="I197" s="488"/>
      <c r="J197" s="488"/>
      <c r="K197" s="488"/>
      <c r="L197" s="488"/>
      <c r="M197" s="488"/>
      <c r="N197" s="488"/>
      <c r="O197" s="488"/>
      <c r="P197" s="488"/>
      <c r="Q197" s="488"/>
      <c r="R197" s="488"/>
      <c r="S197" s="488"/>
      <c r="T197" s="488"/>
      <c r="U197" s="488"/>
      <c r="V197" s="488"/>
      <c r="W197" s="488"/>
      <c r="X197" s="488"/>
      <c r="Y197" s="488"/>
      <c r="Z197" s="488"/>
      <c r="AA197" s="488"/>
      <c r="AB197" s="488"/>
      <c r="AC197" s="488"/>
      <c r="AD197" s="488"/>
      <c r="AE197" s="488"/>
      <c r="AF197" s="488"/>
      <c r="AG197" s="350"/>
      <c r="AH197" s="488"/>
      <c r="AI197" s="488"/>
      <c r="AJ197" s="413"/>
      <c r="AK197" s="413"/>
      <c r="AL197" s="413"/>
      <c r="AM197" s="413"/>
      <c r="AN197" s="413"/>
      <c r="AO197" s="413"/>
      <c r="AP197" s="413"/>
      <c r="AQ197" s="413"/>
      <c r="AR197" s="413"/>
      <c r="AS197" s="413"/>
      <c r="AT197" s="413"/>
      <c r="AU197" s="413"/>
      <c r="AV197" s="413"/>
      <c r="AW197" s="413"/>
      <c r="AX197" s="413"/>
      <c r="AY197" s="413"/>
    </row>
    <row r="198" spans="2:51" ht="14.25" customHeight="1" x14ac:dyDescent="0.4">
      <c r="B198" s="680" t="s">
        <v>99</v>
      </c>
      <c r="C198" s="680"/>
      <c r="D198" s="488" t="s">
        <v>411</v>
      </c>
      <c r="E198" s="488"/>
      <c r="F198" s="488"/>
      <c r="G198" s="488"/>
      <c r="H198" s="488"/>
      <c r="I198" s="488"/>
      <c r="J198" s="488"/>
      <c r="K198" s="488"/>
      <c r="L198" s="488"/>
      <c r="M198" s="488"/>
      <c r="N198" s="488"/>
      <c r="O198" s="488"/>
      <c r="P198" s="488"/>
      <c r="Q198" s="488"/>
      <c r="R198" s="488"/>
      <c r="S198" s="488"/>
      <c r="T198" s="488"/>
      <c r="U198" s="488"/>
      <c r="V198" s="488"/>
      <c r="W198" s="488"/>
      <c r="X198" s="488"/>
      <c r="Y198" s="488"/>
      <c r="Z198" s="488"/>
      <c r="AA198" s="488"/>
      <c r="AB198" s="488"/>
      <c r="AC198" s="488"/>
      <c r="AD198" s="488"/>
      <c r="AE198" s="488"/>
      <c r="AF198" s="488"/>
      <c r="AG198" s="350"/>
      <c r="AH198" s="488"/>
      <c r="AI198" s="488"/>
      <c r="AJ198" s="413"/>
      <c r="AK198" s="413"/>
      <c r="AL198" s="413"/>
      <c r="AM198" s="413"/>
      <c r="AN198" s="413"/>
      <c r="AO198" s="413"/>
      <c r="AP198" s="413"/>
      <c r="AQ198" s="413"/>
      <c r="AR198" s="413"/>
      <c r="AS198" s="413"/>
      <c r="AT198" s="413"/>
      <c r="AU198" s="413"/>
      <c r="AV198" s="413"/>
      <c r="AW198" s="413"/>
      <c r="AX198" s="413"/>
      <c r="AY198" s="413"/>
    </row>
    <row r="199" spans="2:51" ht="14.25" customHeight="1" x14ac:dyDescent="0.4">
      <c r="B199" s="680" t="s">
        <v>99</v>
      </c>
      <c r="C199" s="680"/>
      <c r="D199" s="488" t="s">
        <v>412</v>
      </c>
      <c r="E199" s="488"/>
      <c r="F199" s="488"/>
      <c r="G199" s="488"/>
      <c r="H199" s="488"/>
      <c r="I199" s="488"/>
      <c r="J199" s="488"/>
      <c r="K199" s="488"/>
      <c r="L199" s="488"/>
      <c r="M199" s="488"/>
      <c r="N199" s="488"/>
      <c r="O199" s="488"/>
      <c r="P199" s="488"/>
      <c r="Q199" s="488"/>
      <c r="R199" s="488"/>
      <c r="S199" s="488"/>
      <c r="T199" s="488"/>
      <c r="U199" s="488"/>
      <c r="V199" s="488"/>
      <c r="W199" s="488"/>
      <c r="X199" s="488"/>
      <c r="Y199" s="488"/>
      <c r="Z199" s="488"/>
      <c r="AA199" s="488"/>
      <c r="AB199" s="488"/>
      <c r="AC199" s="488"/>
      <c r="AD199" s="488"/>
      <c r="AE199" s="488"/>
      <c r="AF199" s="488"/>
      <c r="AG199" s="350"/>
      <c r="AH199" s="488"/>
      <c r="AI199" s="488"/>
      <c r="AJ199" s="413"/>
      <c r="AK199" s="413"/>
      <c r="AL199" s="413"/>
      <c r="AM199" s="413"/>
      <c r="AN199" s="413"/>
      <c r="AO199" s="413"/>
      <c r="AP199" s="413"/>
      <c r="AQ199" s="413"/>
      <c r="AR199" s="413"/>
      <c r="AS199" s="413"/>
      <c r="AT199" s="413"/>
      <c r="AU199" s="413"/>
      <c r="AV199" s="413"/>
      <c r="AW199" s="413"/>
      <c r="AX199" s="413"/>
      <c r="AY199" s="413"/>
    </row>
    <row r="200" spans="2:51" ht="14.25" customHeight="1" x14ac:dyDescent="0.4">
      <c r="B200" s="680" t="s">
        <v>99</v>
      </c>
      <c r="C200" s="680"/>
      <c r="D200" s="488" t="s">
        <v>413</v>
      </c>
      <c r="E200" s="488"/>
      <c r="F200" s="488"/>
      <c r="G200" s="488"/>
      <c r="H200" s="488"/>
      <c r="I200" s="488"/>
      <c r="J200" s="488"/>
      <c r="K200" s="488"/>
      <c r="L200" s="488"/>
      <c r="M200" s="488"/>
      <c r="N200" s="488"/>
      <c r="O200" s="488"/>
      <c r="P200" s="488"/>
      <c r="Q200" s="488"/>
      <c r="R200" s="488"/>
      <c r="S200" s="488"/>
      <c r="T200" s="488"/>
      <c r="U200" s="488"/>
      <c r="V200" s="488"/>
      <c r="W200" s="488"/>
      <c r="X200" s="488"/>
      <c r="Y200" s="488"/>
      <c r="Z200" s="488"/>
      <c r="AA200" s="488"/>
      <c r="AB200" s="488"/>
      <c r="AC200" s="488"/>
      <c r="AD200" s="488"/>
      <c r="AE200" s="488"/>
      <c r="AF200" s="488"/>
      <c r="AG200" s="350"/>
      <c r="AH200" s="488"/>
      <c r="AI200" s="488"/>
      <c r="AJ200" s="413"/>
      <c r="AK200" s="413"/>
      <c r="AL200" s="413"/>
      <c r="AM200" s="413"/>
      <c r="AN200" s="413"/>
      <c r="AO200" s="413"/>
      <c r="AP200" s="413"/>
      <c r="AQ200" s="413"/>
      <c r="AR200" s="413"/>
      <c r="AS200" s="413"/>
      <c r="AT200" s="413"/>
      <c r="AU200" s="413"/>
      <c r="AV200" s="413"/>
      <c r="AW200" s="413"/>
      <c r="AX200" s="413"/>
      <c r="AY200" s="413"/>
    </row>
    <row r="201" spans="2:51" ht="14.25" customHeight="1" x14ac:dyDescent="0.4">
      <c r="B201" s="680" t="s">
        <v>99</v>
      </c>
      <c r="C201" s="680"/>
      <c r="D201" s="488" t="s">
        <v>414</v>
      </c>
      <c r="E201" s="488"/>
      <c r="F201" s="488"/>
      <c r="G201" s="488"/>
      <c r="H201" s="488"/>
      <c r="I201" s="488"/>
      <c r="J201" s="488"/>
      <c r="K201" s="488"/>
      <c r="L201" s="488"/>
      <c r="M201" s="488"/>
      <c r="N201" s="488"/>
      <c r="O201" s="488"/>
      <c r="P201" s="488"/>
      <c r="Q201" s="488"/>
      <c r="R201" s="488"/>
      <c r="S201" s="488"/>
      <c r="T201" s="488"/>
      <c r="U201" s="488"/>
      <c r="V201" s="488"/>
      <c r="W201" s="488"/>
      <c r="X201" s="488"/>
      <c r="Y201" s="488"/>
      <c r="Z201" s="488"/>
      <c r="AA201" s="488"/>
      <c r="AB201" s="488"/>
      <c r="AC201" s="488"/>
      <c r="AD201" s="488"/>
      <c r="AE201" s="488"/>
      <c r="AF201" s="488"/>
      <c r="AG201" s="350"/>
      <c r="AH201" s="488"/>
      <c r="AI201" s="488"/>
      <c r="AJ201" s="413"/>
      <c r="AK201" s="413"/>
      <c r="AL201" s="413"/>
      <c r="AM201" s="413"/>
      <c r="AN201" s="413"/>
      <c r="AO201" s="413"/>
      <c r="AP201" s="413"/>
      <c r="AQ201" s="413"/>
      <c r="AR201" s="413"/>
      <c r="AS201" s="413"/>
      <c r="AT201" s="413"/>
      <c r="AU201" s="413"/>
      <c r="AV201" s="413"/>
      <c r="AW201" s="413"/>
      <c r="AX201" s="413"/>
      <c r="AY201" s="413"/>
    </row>
    <row r="202" spans="2:51" ht="14.25" customHeight="1" x14ac:dyDescent="0.4">
      <c r="B202" s="680" t="s">
        <v>99</v>
      </c>
      <c r="C202" s="680"/>
      <c r="D202" s="488" t="s">
        <v>415</v>
      </c>
      <c r="E202" s="488"/>
      <c r="F202" s="488"/>
      <c r="G202" s="488"/>
      <c r="H202" s="488"/>
      <c r="I202" s="488"/>
      <c r="J202" s="488"/>
      <c r="K202" s="488"/>
      <c r="L202" s="488"/>
      <c r="M202" s="488"/>
      <c r="N202" s="488"/>
      <c r="O202" s="488"/>
      <c r="P202" s="488"/>
      <c r="Q202" s="488"/>
      <c r="R202" s="488"/>
      <c r="S202" s="488"/>
      <c r="T202" s="488"/>
      <c r="U202" s="488"/>
      <c r="V202" s="488"/>
      <c r="W202" s="488"/>
      <c r="X202" s="488"/>
      <c r="Y202" s="488"/>
      <c r="Z202" s="488"/>
      <c r="AA202" s="488"/>
      <c r="AB202" s="488"/>
      <c r="AC202" s="488"/>
      <c r="AD202" s="488"/>
      <c r="AE202" s="488"/>
      <c r="AF202" s="488"/>
      <c r="AG202" s="350"/>
      <c r="AH202" s="488"/>
      <c r="AI202" s="488"/>
      <c r="AJ202" s="413"/>
      <c r="AK202" s="413"/>
      <c r="AL202" s="413"/>
      <c r="AM202" s="413"/>
      <c r="AN202" s="413"/>
      <c r="AO202" s="413"/>
      <c r="AP202" s="413"/>
      <c r="AQ202" s="413"/>
      <c r="AR202" s="413"/>
      <c r="AS202" s="413"/>
      <c r="AT202" s="413"/>
      <c r="AU202" s="413"/>
      <c r="AV202" s="413"/>
      <c r="AW202" s="413"/>
      <c r="AX202" s="413"/>
      <c r="AY202" s="413"/>
    </row>
    <row r="203" spans="2:51" ht="14.25" customHeight="1" x14ac:dyDescent="0.4">
      <c r="B203" s="680" t="s">
        <v>99</v>
      </c>
      <c r="C203" s="680"/>
      <c r="D203" s="488" t="s">
        <v>416</v>
      </c>
      <c r="E203" s="488"/>
      <c r="F203" s="488"/>
      <c r="G203" s="488"/>
      <c r="H203" s="488"/>
      <c r="I203" s="488"/>
      <c r="J203" s="488"/>
      <c r="K203" s="488"/>
      <c r="L203" s="488"/>
      <c r="M203" s="488"/>
      <c r="N203" s="488"/>
      <c r="O203" s="488"/>
      <c r="P203" s="488"/>
      <c r="Q203" s="488"/>
      <c r="R203" s="488"/>
      <c r="S203" s="488"/>
      <c r="T203" s="488"/>
      <c r="U203" s="488"/>
      <c r="V203" s="488"/>
      <c r="W203" s="488"/>
      <c r="X203" s="488"/>
      <c r="Y203" s="488"/>
      <c r="Z203" s="488"/>
      <c r="AA203" s="488"/>
      <c r="AB203" s="488"/>
      <c r="AC203" s="488"/>
      <c r="AD203" s="488"/>
      <c r="AE203" s="488"/>
      <c r="AF203" s="488"/>
      <c r="AG203" s="350"/>
      <c r="AH203" s="488"/>
      <c r="AI203" s="488"/>
      <c r="AJ203" s="413"/>
      <c r="AK203" s="413"/>
      <c r="AL203" s="413"/>
      <c r="AM203" s="413"/>
      <c r="AN203" s="413"/>
      <c r="AO203" s="413"/>
      <c r="AP203" s="413"/>
      <c r="AQ203" s="413"/>
      <c r="AR203" s="413"/>
      <c r="AS203" s="413"/>
      <c r="AT203" s="413"/>
      <c r="AU203" s="413"/>
      <c r="AV203" s="413"/>
      <c r="AW203" s="413"/>
      <c r="AX203" s="413"/>
      <c r="AY203" s="413"/>
    </row>
    <row r="204" spans="2:51" ht="14.25" customHeight="1" x14ac:dyDescent="0.4">
      <c r="B204" s="680" t="s">
        <v>99</v>
      </c>
      <c r="C204" s="680"/>
      <c r="D204" s="488" t="s">
        <v>417</v>
      </c>
      <c r="E204" s="488"/>
      <c r="F204" s="488"/>
      <c r="G204" s="488"/>
      <c r="H204" s="488"/>
      <c r="I204" s="488"/>
      <c r="J204" s="488"/>
      <c r="K204" s="488"/>
      <c r="L204" s="488"/>
      <c r="M204" s="488"/>
      <c r="N204" s="488"/>
      <c r="O204" s="488"/>
      <c r="P204" s="488"/>
      <c r="Q204" s="488"/>
      <c r="R204" s="488"/>
      <c r="S204" s="488"/>
      <c r="T204" s="488"/>
      <c r="U204" s="488"/>
      <c r="V204" s="488"/>
      <c r="W204" s="488"/>
      <c r="X204" s="488"/>
      <c r="Y204" s="488"/>
      <c r="Z204" s="488"/>
      <c r="AA204" s="488"/>
      <c r="AB204" s="488"/>
      <c r="AC204" s="488"/>
      <c r="AD204" s="488"/>
      <c r="AE204" s="488"/>
      <c r="AF204" s="488"/>
      <c r="AG204" s="350"/>
      <c r="AH204" s="488"/>
      <c r="AI204" s="488"/>
      <c r="AJ204" s="413"/>
      <c r="AK204" s="413"/>
      <c r="AL204" s="413"/>
      <c r="AM204" s="413"/>
      <c r="AN204" s="413"/>
      <c r="AO204" s="413"/>
      <c r="AP204" s="413"/>
      <c r="AQ204" s="413"/>
      <c r="AR204" s="413"/>
      <c r="AS204" s="413"/>
      <c r="AT204" s="413"/>
      <c r="AU204" s="413"/>
      <c r="AV204" s="413"/>
      <c r="AW204" s="413"/>
      <c r="AX204" s="413"/>
      <c r="AY204" s="413"/>
    </row>
    <row r="205" spans="2:51" ht="14.25" customHeight="1" x14ac:dyDescent="0.4">
      <c r="B205" s="680" t="s">
        <v>99</v>
      </c>
      <c r="C205" s="680"/>
      <c r="D205" s="351" t="s">
        <v>418</v>
      </c>
      <c r="E205" s="350"/>
      <c r="F205" s="488"/>
      <c r="G205" s="488"/>
      <c r="H205" s="488"/>
      <c r="I205" s="488"/>
      <c r="J205" s="488"/>
      <c r="K205" s="488"/>
      <c r="L205" s="488"/>
      <c r="M205" s="488"/>
      <c r="N205" s="488"/>
      <c r="O205" s="488"/>
      <c r="P205" s="488"/>
      <c r="Q205" s="488"/>
      <c r="R205" s="488"/>
      <c r="S205" s="488"/>
      <c r="T205" s="488"/>
      <c r="U205" s="488"/>
      <c r="V205" s="488"/>
      <c r="W205" s="488"/>
      <c r="X205" s="488"/>
      <c r="Y205" s="488"/>
      <c r="Z205" s="488"/>
      <c r="AA205" s="488"/>
      <c r="AB205" s="488"/>
      <c r="AC205" s="488"/>
      <c r="AD205" s="488"/>
      <c r="AE205" s="488"/>
      <c r="AF205" s="488"/>
      <c r="AG205" s="350"/>
      <c r="AH205" s="488"/>
      <c r="AI205" s="488"/>
      <c r="AJ205" s="413"/>
      <c r="AK205" s="413"/>
      <c r="AL205" s="413"/>
      <c r="AM205" s="413"/>
      <c r="AN205" s="413"/>
      <c r="AO205" s="413"/>
      <c r="AP205" s="413"/>
      <c r="AQ205" s="413"/>
      <c r="AR205" s="413"/>
      <c r="AS205" s="413"/>
      <c r="AT205" s="413"/>
      <c r="AU205" s="413"/>
      <c r="AV205" s="413"/>
      <c r="AW205" s="413"/>
      <c r="AX205" s="413"/>
      <c r="AY205" s="413"/>
    </row>
    <row r="206" spans="2:51" ht="14.25" customHeight="1" x14ac:dyDescent="0.4">
      <c r="B206" s="680" t="s">
        <v>99</v>
      </c>
      <c r="C206" s="680"/>
      <c r="D206" s="490" t="s">
        <v>419</v>
      </c>
      <c r="E206" s="489"/>
      <c r="F206" s="488"/>
      <c r="G206" s="488"/>
      <c r="H206" s="488"/>
      <c r="I206" s="488"/>
      <c r="J206" s="488"/>
      <c r="K206" s="488"/>
      <c r="L206" s="488"/>
      <c r="M206" s="488"/>
      <c r="N206" s="488"/>
      <c r="O206" s="488"/>
      <c r="P206" s="488"/>
      <c r="Q206" s="488"/>
      <c r="R206" s="488"/>
      <c r="S206" s="488"/>
      <c r="T206" s="488"/>
      <c r="U206" s="488"/>
      <c r="V206" s="488"/>
      <c r="W206" s="488"/>
      <c r="X206" s="488"/>
      <c r="Y206" s="488"/>
      <c r="Z206" s="488"/>
      <c r="AA206" s="488"/>
      <c r="AB206" s="488"/>
      <c r="AC206" s="488"/>
      <c r="AD206" s="488"/>
      <c r="AE206" s="488"/>
      <c r="AF206" s="488"/>
      <c r="AG206" s="350"/>
      <c r="AH206" s="488"/>
      <c r="AI206" s="488"/>
      <c r="AJ206" s="413"/>
      <c r="AK206" s="413"/>
      <c r="AL206" s="413"/>
      <c r="AM206" s="413"/>
      <c r="AN206" s="413"/>
      <c r="AO206" s="413"/>
      <c r="AP206" s="413"/>
      <c r="AQ206" s="413"/>
      <c r="AR206" s="413"/>
      <c r="AS206" s="413"/>
      <c r="AT206" s="413"/>
      <c r="AU206" s="413"/>
      <c r="AV206" s="413"/>
      <c r="AW206" s="413"/>
      <c r="AX206" s="413"/>
      <c r="AY206" s="413"/>
    </row>
    <row r="207" spans="2:51" ht="14.25" customHeight="1" x14ac:dyDescent="0.4">
      <c r="B207" s="680" t="s">
        <v>99</v>
      </c>
      <c r="C207" s="680"/>
      <c r="D207" s="488" t="s">
        <v>420</v>
      </c>
      <c r="E207" s="488"/>
      <c r="F207" s="488"/>
      <c r="G207" s="488"/>
      <c r="H207" s="488"/>
      <c r="I207" s="488"/>
      <c r="J207" s="488"/>
      <c r="K207" s="488"/>
      <c r="L207" s="488"/>
      <c r="M207" s="488"/>
      <c r="N207" s="488"/>
      <c r="O207" s="488"/>
      <c r="P207" s="488"/>
      <c r="Q207" s="488"/>
      <c r="R207" s="488"/>
      <c r="S207" s="488"/>
      <c r="T207" s="488"/>
      <c r="U207" s="488"/>
      <c r="V207" s="488"/>
      <c r="W207" s="488"/>
      <c r="X207" s="488"/>
      <c r="Y207" s="488"/>
      <c r="Z207" s="488"/>
      <c r="AA207" s="488"/>
      <c r="AB207" s="488"/>
      <c r="AC207" s="488"/>
      <c r="AD207" s="488"/>
      <c r="AE207" s="488"/>
      <c r="AF207" s="488"/>
      <c r="AG207" s="350"/>
      <c r="AH207" s="488"/>
      <c r="AI207" s="488"/>
      <c r="AJ207" s="413"/>
      <c r="AK207" s="413"/>
      <c r="AL207" s="413"/>
      <c r="AM207" s="413"/>
      <c r="AN207" s="413"/>
      <c r="AO207" s="413"/>
      <c r="AP207" s="413"/>
      <c r="AQ207" s="413"/>
      <c r="AR207" s="413"/>
      <c r="AS207" s="413"/>
      <c r="AT207" s="413"/>
      <c r="AU207" s="413"/>
      <c r="AV207" s="413"/>
      <c r="AW207" s="413"/>
      <c r="AX207" s="413"/>
      <c r="AY207" s="413"/>
    </row>
    <row r="208" spans="2:51" ht="14.25" customHeight="1" x14ac:dyDescent="0.4">
      <c r="B208" s="680" t="s">
        <v>99</v>
      </c>
      <c r="C208" s="680"/>
      <c r="D208" s="488" t="s">
        <v>421</v>
      </c>
      <c r="E208" s="488"/>
      <c r="F208" s="488"/>
      <c r="G208" s="488"/>
      <c r="H208" s="488"/>
      <c r="I208" s="488"/>
      <c r="J208" s="488"/>
      <c r="K208" s="488"/>
      <c r="L208" s="488"/>
      <c r="M208" s="488"/>
      <c r="N208" s="488"/>
      <c r="O208" s="488"/>
      <c r="P208" s="488"/>
      <c r="Q208" s="488"/>
      <c r="R208" s="488"/>
      <c r="S208" s="488"/>
      <c r="T208" s="488"/>
      <c r="U208" s="488"/>
      <c r="V208" s="488"/>
      <c r="W208" s="488"/>
      <c r="X208" s="488"/>
      <c r="Y208" s="488"/>
      <c r="Z208" s="488"/>
      <c r="AA208" s="488"/>
      <c r="AB208" s="488"/>
      <c r="AC208" s="488"/>
      <c r="AD208" s="488"/>
      <c r="AE208" s="488"/>
      <c r="AF208" s="488"/>
      <c r="AG208" s="350"/>
      <c r="AH208" s="488"/>
      <c r="AI208" s="488"/>
      <c r="AJ208" s="413"/>
      <c r="AK208" s="413"/>
      <c r="AL208" s="413"/>
      <c r="AM208" s="413"/>
      <c r="AN208" s="413"/>
      <c r="AO208" s="413"/>
      <c r="AP208" s="413"/>
      <c r="AQ208" s="413"/>
      <c r="AR208" s="413"/>
      <c r="AS208" s="413"/>
      <c r="AT208" s="413"/>
      <c r="AU208" s="413"/>
      <c r="AV208" s="413"/>
      <c r="AW208" s="413"/>
      <c r="AX208" s="413"/>
      <c r="AY208" s="413"/>
    </row>
    <row r="209" spans="2:51" ht="14.25" customHeight="1" x14ac:dyDescent="0.4">
      <c r="B209" s="680" t="s">
        <v>99</v>
      </c>
      <c r="C209" s="680"/>
      <c r="D209" s="488" t="s">
        <v>422</v>
      </c>
      <c r="E209" s="488"/>
      <c r="F209" s="488"/>
      <c r="G209" s="488"/>
      <c r="H209" s="488"/>
      <c r="I209" s="488"/>
      <c r="J209" s="488"/>
      <c r="K209" s="488"/>
      <c r="L209" s="488"/>
      <c r="M209" s="488"/>
      <c r="N209" s="488"/>
      <c r="O209" s="488"/>
      <c r="P209" s="488"/>
      <c r="Q209" s="488"/>
      <c r="R209" s="488"/>
      <c r="S209" s="488"/>
      <c r="T209" s="488"/>
      <c r="U209" s="488"/>
      <c r="V209" s="488"/>
      <c r="W209" s="488"/>
      <c r="X209" s="488"/>
      <c r="Y209" s="488"/>
      <c r="Z209" s="488"/>
      <c r="AA209" s="488"/>
      <c r="AB209" s="488"/>
      <c r="AC209" s="488"/>
      <c r="AD209" s="488"/>
      <c r="AE209" s="488"/>
      <c r="AF209" s="488"/>
      <c r="AG209" s="350"/>
      <c r="AH209" s="488"/>
      <c r="AI209" s="488"/>
      <c r="AJ209" s="413"/>
      <c r="AK209" s="413"/>
      <c r="AL209" s="413"/>
      <c r="AM209" s="413"/>
      <c r="AN209" s="413"/>
      <c r="AO209" s="413"/>
      <c r="AP209" s="413"/>
      <c r="AQ209" s="413"/>
      <c r="AR209" s="413"/>
      <c r="AS209" s="413"/>
      <c r="AT209" s="413"/>
      <c r="AU209" s="413"/>
      <c r="AV209" s="413"/>
      <c r="AW209" s="413"/>
      <c r="AX209" s="413"/>
      <c r="AY209" s="413"/>
    </row>
    <row r="210" spans="2:51" ht="14.25" customHeight="1" x14ac:dyDescent="0.4">
      <c r="B210" s="680" t="s">
        <v>99</v>
      </c>
      <c r="C210" s="680"/>
      <c r="D210" s="488" t="s">
        <v>423</v>
      </c>
      <c r="E210" s="488"/>
      <c r="F210" s="488"/>
      <c r="G210" s="488"/>
      <c r="H210" s="488"/>
      <c r="I210" s="488"/>
      <c r="J210" s="488"/>
      <c r="K210" s="488"/>
      <c r="L210" s="488"/>
      <c r="M210" s="488"/>
      <c r="N210" s="488"/>
      <c r="O210" s="488"/>
      <c r="P210" s="488"/>
      <c r="Q210" s="488"/>
      <c r="R210" s="488"/>
      <c r="S210" s="488"/>
      <c r="T210" s="488"/>
      <c r="U210" s="488"/>
      <c r="V210" s="488"/>
      <c r="W210" s="488"/>
      <c r="X210" s="488"/>
      <c r="Y210" s="488"/>
      <c r="Z210" s="488"/>
      <c r="AA210" s="488"/>
      <c r="AB210" s="488"/>
      <c r="AC210" s="488"/>
      <c r="AD210" s="488"/>
      <c r="AE210" s="488"/>
      <c r="AF210" s="488"/>
      <c r="AG210" s="350"/>
      <c r="AH210" s="488"/>
      <c r="AI210" s="488"/>
      <c r="AJ210" s="413"/>
      <c r="AK210" s="413"/>
      <c r="AL210" s="413"/>
      <c r="AM210" s="413"/>
      <c r="AN210" s="413"/>
      <c r="AO210" s="413"/>
      <c r="AP210" s="413"/>
      <c r="AQ210" s="413"/>
      <c r="AR210" s="413"/>
      <c r="AS210" s="413"/>
      <c r="AT210" s="413"/>
      <c r="AU210" s="413"/>
      <c r="AV210" s="413"/>
      <c r="AW210" s="413"/>
      <c r="AX210" s="413"/>
      <c r="AY210" s="413"/>
    </row>
    <row r="211" spans="2:51" ht="14.25" customHeight="1" x14ac:dyDescent="0.4">
      <c r="B211" s="680" t="s">
        <v>99</v>
      </c>
      <c r="C211" s="680"/>
      <c r="D211" s="351" t="s">
        <v>424</v>
      </c>
      <c r="E211" s="488"/>
      <c r="F211" s="488"/>
      <c r="G211" s="488"/>
      <c r="H211" s="488"/>
      <c r="I211" s="488"/>
      <c r="J211" s="488"/>
      <c r="K211" s="488"/>
      <c r="L211" s="488"/>
      <c r="M211" s="488"/>
      <c r="N211" s="488"/>
      <c r="O211" s="488"/>
      <c r="P211" s="488"/>
      <c r="Q211" s="488"/>
      <c r="R211" s="488"/>
      <c r="S211" s="488"/>
      <c r="T211" s="488"/>
      <c r="U211" s="488"/>
      <c r="V211" s="488"/>
      <c r="W211" s="488"/>
      <c r="X211" s="488"/>
      <c r="Y211" s="488"/>
      <c r="Z211" s="488"/>
      <c r="AA211" s="488"/>
      <c r="AB211" s="488"/>
      <c r="AC211" s="488"/>
      <c r="AD211" s="488"/>
      <c r="AE211" s="488"/>
      <c r="AF211" s="488"/>
      <c r="AG211" s="350"/>
      <c r="AH211" s="488"/>
      <c r="AI211" s="488"/>
      <c r="AJ211" s="413"/>
      <c r="AK211" s="413"/>
      <c r="AL211" s="413"/>
      <c r="AM211" s="413"/>
      <c r="AN211" s="413"/>
      <c r="AO211" s="413"/>
      <c r="AP211" s="413"/>
      <c r="AQ211" s="413"/>
      <c r="AR211" s="413"/>
      <c r="AS211" s="413"/>
      <c r="AT211" s="413"/>
      <c r="AU211" s="413"/>
      <c r="AV211" s="413"/>
      <c r="AW211" s="413"/>
      <c r="AX211" s="413"/>
      <c r="AY211" s="413"/>
    </row>
  </sheetData>
  <sheetProtection algorithmName="SHA-512" hashValue="wvnMmEOBCFA7tPhP0bZdAugkjcRPoLPllhgDyTyC27KXUA1JBtl2OwUa6grBj3bJyRvXCsWCSRmWzKDmetuW5Q==" saltValue="nJnli6AFzY41BM1+nA+ZgA==" spinCount="100000" sheet="1" objects="1" scenarios="1"/>
  <dataConsolidate link="1"/>
  <mergeCells count="1140">
    <mergeCell ref="BD30:BD31"/>
    <mergeCell ref="BE30:BF30"/>
    <mergeCell ref="BD83:BE83"/>
    <mergeCell ref="BD98:BE98"/>
    <mergeCell ref="BD124:BE124"/>
    <mergeCell ref="BD37:BD38"/>
    <mergeCell ref="BE37:BF37"/>
    <mergeCell ref="B206:C206"/>
    <mergeCell ref="B207:C207"/>
    <mergeCell ref="B208:C208"/>
    <mergeCell ref="B209:C209"/>
    <mergeCell ref="B210:C210"/>
    <mergeCell ref="B211:C211"/>
    <mergeCell ref="B200:C200"/>
    <mergeCell ref="B201:C201"/>
    <mergeCell ref="B202:C202"/>
    <mergeCell ref="B203:C203"/>
    <mergeCell ref="B204:C204"/>
    <mergeCell ref="B205:C205"/>
    <mergeCell ref="B194:C194"/>
    <mergeCell ref="B195:C195"/>
    <mergeCell ref="B196:C196"/>
    <mergeCell ref="B197:C197"/>
    <mergeCell ref="B198:C198"/>
    <mergeCell ref="B199:C199"/>
    <mergeCell ref="B188:C188"/>
    <mergeCell ref="B189:C189"/>
    <mergeCell ref="B190:C190"/>
    <mergeCell ref="B191:C191"/>
    <mergeCell ref="B192:C192"/>
    <mergeCell ref="B193:C193"/>
    <mergeCell ref="B181:C181"/>
    <mergeCell ref="B182:C182"/>
    <mergeCell ref="B183:C183"/>
    <mergeCell ref="B184:C184"/>
    <mergeCell ref="B185:C185"/>
    <mergeCell ref="B187:C187"/>
    <mergeCell ref="AV172:AZ172"/>
    <mergeCell ref="AM174:AT174"/>
    <mergeCell ref="AU174:AZ174"/>
    <mergeCell ref="AM175:AT175"/>
    <mergeCell ref="AU175:AZ175"/>
    <mergeCell ref="AM176:AT176"/>
    <mergeCell ref="AU176:AZ176"/>
    <mergeCell ref="AV162:AZ162"/>
    <mergeCell ref="AV165:BA165"/>
    <mergeCell ref="C166:I166"/>
    <mergeCell ref="J166:N166"/>
    <mergeCell ref="AV166:AZ166"/>
    <mergeCell ref="AV171:BA171"/>
    <mergeCell ref="B186:C186"/>
    <mergeCell ref="AV168:BA168"/>
    <mergeCell ref="AV169:AZ169"/>
    <mergeCell ref="C159:I159"/>
    <mergeCell ref="J159:N159"/>
    <mergeCell ref="P159:T159"/>
    <mergeCell ref="V159:Z159"/>
    <mergeCell ref="AV159:AZ159"/>
    <mergeCell ref="AV161:BA161"/>
    <mergeCell ref="AN153:AO153"/>
    <mergeCell ref="AQ153:AS153"/>
    <mergeCell ref="AV153:AZ153"/>
    <mergeCell ref="C157:I158"/>
    <mergeCell ref="J157:O158"/>
    <mergeCell ref="P157:U158"/>
    <mergeCell ref="V157:AA158"/>
    <mergeCell ref="AV158:BA158"/>
    <mergeCell ref="V153:W153"/>
    <mergeCell ref="Y153:Z153"/>
    <mergeCell ref="AB153:AC153"/>
    <mergeCell ref="AE153:AF153"/>
    <mergeCell ref="AH153:AI153"/>
    <mergeCell ref="AK153:AL153"/>
    <mergeCell ref="AK152:AM152"/>
    <mergeCell ref="AN152:AP152"/>
    <mergeCell ref="AQ152:AT152"/>
    <mergeCell ref="AV152:BA152"/>
    <mergeCell ref="C153:F153"/>
    <mergeCell ref="G153:H153"/>
    <mergeCell ref="J153:K153"/>
    <mergeCell ref="M153:N153"/>
    <mergeCell ref="P153:Q153"/>
    <mergeCell ref="S153:T153"/>
    <mergeCell ref="S152:U152"/>
    <mergeCell ref="V152:X152"/>
    <mergeCell ref="Y152:AA152"/>
    <mergeCell ref="AB152:AD152"/>
    <mergeCell ref="AE152:AG152"/>
    <mergeCell ref="AH152:AJ152"/>
    <mergeCell ref="C149:I149"/>
    <mergeCell ref="J149:N149"/>
    <mergeCell ref="P149:T149"/>
    <mergeCell ref="V149:Z149"/>
    <mergeCell ref="AV149:AZ149"/>
    <mergeCell ref="C152:F152"/>
    <mergeCell ref="G152:I152"/>
    <mergeCell ref="J152:L152"/>
    <mergeCell ref="M152:O152"/>
    <mergeCell ref="P152:R152"/>
    <mergeCell ref="AV144:AZ144"/>
    <mergeCell ref="C147:I148"/>
    <mergeCell ref="J147:O148"/>
    <mergeCell ref="P147:U148"/>
    <mergeCell ref="V147:AA148"/>
    <mergeCell ref="AV148:BA148"/>
    <mergeCell ref="C144:I144"/>
    <mergeCell ref="J144:N144"/>
    <mergeCell ref="P144:T144"/>
    <mergeCell ref="V144:Z144"/>
    <mergeCell ref="AB144:AF144"/>
    <mergeCell ref="AH144:AL144"/>
    <mergeCell ref="AV139:BA139"/>
    <mergeCell ref="AV140:AZ140"/>
    <mergeCell ref="C143:I143"/>
    <mergeCell ref="J143:O143"/>
    <mergeCell ref="P143:U143"/>
    <mergeCell ref="V143:AA143"/>
    <mergeCell ref="AB143:AG143"/>
    <mergeCell ref="AH143:AM143"/>
    <mergeCell ref="AV143:BA143"/>
    <mergeCell ref="AE136:AG136"/>
    <mergeCell ref="AH136:AJ136"/>
    <mergeCell ref="AK136:AM136"/>
    <mergeCell ref="AN136:AP136"/>
    <mergeCell ref="AT135:AT136"/>
    <mergeCell ref="AV135:AZ136"/>
    <mergeCell ref="BA135:BA136"/>
    <mergeCell ref="D136:F136"/>
    <mergeCell ref="G136:I136"/>
    <mergeCell ref="J136:L136"/>
    <mergeCell ref="M136:O136"/>
    <mergeCell ref="P136:R136"/>
    <mergeCell ref="S136:U136"/>
    <mergeCell ref="V136:X136"/>
    <mergeCell ref="AB135:AD135"/>
    <mergeCell ref="AE135:AG135"/>
    <mergeCell ref="AH135:AJ135"/>
    <mergeCell ref="AK135:AM135"/>
    <mergeCell ref="AN135:AP135"/>
    <mergeCell ref="AQ135:AS136"/>
    <mergeCell ref="AV134:BA134"/>
    <mergeCell ref="C135:C136"/>
    <mergeCell ref="D135:F135"/>
    <mergeCell ref="G135:I135"/>
    <mergeCell ref="J135:L135"/>
    <mergeCell ref="M135:O135"/>
    <mergeCell ref="P135:R135"/>
    <mergeCell ref="S135:U135"/>
    <mergeCell ref="V135:X135"/>
    <mergeCell ref="Y135:AA135"/>
    <mergeCell ref="AT133:AT134"/>
    <mergeCell ref="D134:F134"/>
    <mergeCell ref="G134:I134"/>
    <mergeCell ref="J134:L134"/>
    <mergeCell ref="M134:O134"/>
    <mergeCell ref="P134:R134"/>
    <mergeCell ref="S134:U134"/>
    <mergeCell ref="V134:X134"/>
    <mergeCell ref="Y134:AA134"/>
    <mergeCell ref="AB134:AD134"/>
    <mergeCell ref="AB133:AD133"/>
    <mergeCell ref="AE133:AG133"/>
    <mergeCell ref="AH133:AJ133"/>
    <mergeCell ref="AK133:AM133"/>
    <mergeCell ref="AN133:AP133"/>
    <mergeCell ref="AQ133:AS134"/>
    <mergeCell ref="AE134:AG134"/>
    <mergeCell ref="AH134:AJ134"/>
    <mergeCell ref="AK134:AM134"/>
    <mergeCell ref="AN134:AP134"/>
    <mergeCell ref="Y136:AA136"/>
    <mergeCell ref="AB136:AD136"/>
    <mergeCell ref="C133:C134"/>
    <mergeCell ref="D133:F133"/>
    <mergeCell ref="G133:I133"/>
    <mergeCell ref="J133:L133"/>
    <mergeCell ref="M133:O133"/>
    <mergeCell ref="P133:R133"/>
    <mergeCell ref="S133:U133"/>
    <mergeCell ref="V133:X133"/>
    <mergeCell ref="Y133:AA133"/>
    <mergeCell ref="V132:X132"/>
    <mergeCell ref="Y132:AA132"/>
    <mergeCell ref="AB132:AD132"/>
    <mergeCell ref="AE132:AG132"/>
    <mergeCell ref="AH132:AJ132"/>
    <mergeCell ref="AK132:AM132"/>
    <mergeCell ref="AK131:AM131"/>
    <mergeCell ref="AN131:AP131"/>
    <mergeCell ref="AQ131:AS132"/>
    <mergeCell ref="AT131:AT132"/>
    <mergeCell ref="D132:F132"/>
    <mergeCell ref="G132:I132"/>
    <mergeCell ref="J132:L132"/>
    <mergeCell ref="M132:O132"/>
    <mergeCell ref="P132:R132"/>
    <mergeCell ref="S132:U132"/>
    <mergeCell ref="S131:U131"/>
    <mergeCell ref="V131:X131"/>
    <mergeCell ref="Y131:AA131"/>
    <mergeCell ref="AB131:AD131"/>
    <mergeCell ref="AE131:AG131"/>
    <mergeCell ref="AH131:AJ131"/>
    <mergeCell ref="C131:C132"/>
    <mergeCell ref="D131:F131"/>
    <mergeCell ref="G131:I131"/>
    <mergeCell ref="J131:L131"/>
    <mergeCell ref="M131:O131"/>
    <mergeCell ref="P131:R131"/>
    <mergeCell ref="AN132:AP132"/>
    <mergeCell ref="AT129:AT130"/>
    <mergeCell ref="D130:F130"/>
    <mergeCell ref="G130:I130"/>
    <mergeCell ref="J130:L130"/>
    <mergeCell ref="M130:O130"/>
    <mergeCell ref="P130:R130"/>
    <mergeCell ref="S130:U130"/>
    <mergeCell ref="V130:X130"/>
    <mergeCell ref="Y130:AA130"/>
    <mergeCell ref="AB130:AD130"/>
    <mergeCell ref="AB129:AD129"/>
    <mergeCell ref="AE129:AG129"/>
    <mergeCell ref="AH129:AJ129"/>
    <mergeCell ref="AK129:AM129"/>
    <mergeCell ref="AN129:AP129"/>
    <mergeCell ref="AQ129:AS130"/>
    <mergeCell ref="AE130:AG130"/>
    <mergeCell ref="AH130:AJ130"/>
    <mergeCell ref="AK130:AM130"/>
    <mergeCell ref="AN130:AP130"/>
    <mergeCell ref="C129:C130"/>
    <mergeCell ref="D129:F129"/>
    <mergeCell ref="G129:I129"/>
    <mergeCell ref="J129:L129"/>
    <mergeCell ref="M129:O129"/>
    <mergeCell ref="P129:R129"/>
    <mergeCell ref="S129:U129"/>
    <mergeCell ref="V129:X129"/>
    <mergeCell ref="Y129:AA129"/>
    <mergeCell ref="V128:X128"/>
    <mergeCell ref="Y128:AA128"/>
    <mergeCell ref="AB128:AD128"/>
    <mergeCell ref="AE128:AG128"/>
    <mergeCell ref="AH128:AJ128"/>
    <mergeCell ref="AK128:AM128"/>
    <mergeCell ref="AK127:AM127"/>
    <mergeCell ref="AN127:AP127"/>
    <mergeCell ref="AQ127:AS128"/>
    <mergeCell ref="AT127:AT128"/>
    <mergeCell ref="D128:F128"/>
    <mergeCell ref="G128:I128"/>
    <mergeCell ref="J128:L128"/>
    <mergeCell ref="M128:O128"/>
    <mergeCell ref="P128:R128"/>
    <mergeCell ref="S128:U128"/>
    <mergeCell ref="S127:U127"/>
    <mergeCell ref="V127:X127"/>
    <mergeCell ref="Y127:AA127"/>
    <mergeCell ref="AB127:AD127"/>
    <mergeCell ref="AE127:AG127"/>
    <mergeCell ref="AH127:AJ127"/>
    <mergeCell ref="C127:C128"/>
    <mergeCell ref="D127:F127"/>
    <mergeCell ref="G127:I127"/>
    <mergeCell ref="J127:L127"/>
    <mergeCell ref="M127:O127"/>
    <mergeCell ref="P127:R127"/>
    <mergeCell ref="AN128:AP128"/>
    <mergeCell ref="Y126:AA126"/>
    <mergeCell ref="AB126:AD126"/>
    <mergeCell ref="AE126:AG126"/>
    <mergeCell ref="AH126:AJ126"/>
    <mergeCell ref="AK126:AM126"/>
    <mergeCell ref="AN126:AP126"/>
    <mergeCell ref="AQ118:AS118"/>
    <mergeCell ref="C125:F126"/>
    <mergeCell ref="G125:AP125"/>
    <mergeCell ref="AQ125:AT126"/>
    <mergeCell ref="G126:I126"/>
    <mergeCell ref="J126:L126"/>
    <mergeCell ref="M126:O126"/>
    <mergeCell ref="P126:R126"/>
    <mergeCell ref="S126:U126"/>
    <mergeCell ref="V126:X126"/>
    <mergeCell ref="Y118:Z118"/>
    <mergeCell ref="AB118:AC118"/>
    <mergeCell ref="AE118:AF118"/>
    <mergeCell ref="AH118:AI118"/>
    <mergeCell ref="AK118:AL118"/>
    <mergeCell ref="AN118:AO118"/>
    <mergeCell ref="AV117:AZ118"/>
    <mergeCell ref="BA117:BA118"/>
    <mergeCell ref="D118:F118"/>
    <mergeCell ref="G118:H118"/>
    <mergeCell ref="J118:K118"/>
    <mergeCell ref="M118:N118"/>
    <mergeCell ref="P118:Q118"/>
    <mergeCell ref="S118:T118"/>
    <mergeCell ref="V118:W118"/>
    <mergeCell ref="Y117:Z117"/>
    <mergeCell ref="AB117:AC117"/>
    <mergeCell ref="AE117:AF117"/>
    <mergeCell ref="AH117:AI117"/>
    <mergeCell ref="AK117:AL117"/>
    <mergeCell ref="AN117:AO117"/>
    <mergeCell ref="AN116:AO116"/>
    <mergeCell ref="AQ116:AS116"/>
    <mergeCell ref="AV116:BA116"/>
    <mergeCell ref="D117:F117"/>
    <mergeCell ref="G117:H117"/>
    <mergeCell ref="J117:K117"/>
    <mergeCell ref="M117:N117"/>
    <mergeCell ref="P117:Q117"/>
    <mergeCell ref="S117:T117"/>
    <mergeCell ref="V117:W117"/>
    <mergeCell ref="V116:W116"/>
    <mergeCell ref="Y116:Z116"/>
    <mergeCell ref="AB116:AC116"/>
    <mergeCell ref="AE116:AF116"/>
    <mergeCell ref="AH116:AI116"/>
    <mergeCell ref="AK116:AL116"/>
    <mergeCell ref="D116:F116"/>
    <mergeCell ref="G116:H116"/>
    <mergeCell ref="J116:K116"/>
    <mergeCell ref="M116:N116"/>
    <mergeCell ref="P116:Q116"/>
    <mergeCell ref="S116:T116"/>
    <mergeCell ref="AB115:AC115"/>
    <mergeCell ref="AE115:AF115"/>
    <mergeCell ref="AH115:AI115"/>
    <mergeCell ref="AK115:AL115"/>
    <mergeCell ref="AN115:AO115"/>
    <mergeCell ref="AQ115:AT115"/>
    <mergeCell ref="AQ114:AS114"/>
    <mergeCell ref="C115:C118"/>
    <mergeCell ref="D115:F115"/>
    <mergeCell ref="G115:H115"/>
    <mergeCell ref="J115:K115"/>
    <mergeCell ref="M115:N115"/>
    <mergeCell ref="P115:Q115"/>
    <mergeCell ref="S115:T115"/>
    <mergeCell ref="V115:W115"/>
    <mergeCell ref="Y115:Z115"/>
    <mergeCell ref="Y114:Z114"/>
    <mergeCell ref="AB114:AC114"/>
    <mergeCell ref="AE114:AF114"/>
    <mergeCell ref="AH114:AI114"/>
    <mergeCell ref="AK114:AL114"/>
    <mergeCell ref="AN114:AO114"/>
    <mergeCell ref="C111:C114"/>
    <mergeCell ref="AQ117:AS117"/>
    <mergeCell ref="AK113:AL113"/>
    <mergeCell ref="AN113:AO113"/>
    <mergeCell ref="AQ113:AS113"/>
    <mergeCell ref="D114:F114"/>
    <mergeCell ref="G114:H114"/>
    <mergeCell ref="J114:K114"/>
    <mergeCell ref="M114:N114"/>
    <mergeCell ref="P114:Q114"/>
    <mergeCell ref="S114:T114"/>
    <mergeCell ref="V114:W114"/>
    <mergeCell ref="S113:T113"/>
    <mergeCell ref="V113:W113"/>
    <mergeCell ref="Y113:Z113"/>
    <mergeCell ref="AB113:AC113"/>
    <mergeCell ref="AE113:AF113"/>
    <mergeCell ref="AH113:AI113"/>
    <mergeCell ref="AE112:AF112"/>
    <mergeCell ref="AH112:AI112"/>
    <mergeCell ref="AK112:AL112"/>
    <mergeCell ref="AN112:AO112"/>
    <mergeCell ref="AQ112:AS112"/>
    <mergeCell ref="D113:F113"/>
    <mergeCell ref="G113:H113"/>
    <mergeCell ref="J113:K113"/>
    <mergeCell ref="M113:N113"/>
    <mergeCell ref="P113:Q113"/>
    <mergeCell ref="AQ111:AT111"/>
    <mergeCell ref="D112:F112"/>
    <mergeCell ref="G112:H112"/>
    <mergeCell ref="J112:K112"/>
    <mergeCell ref="M112:N112"/>
    <mergeCell ref="P112:Q112"/>
    <mergeCell ref="S112:T112"/>
    <mergeCell ref="V112:W112"/>
    <mergeCell ref="Y112:Z112"/>
    <mergeCell ref="AB112:AC112"/>
    <mergeCell ref="Y111:Z111"/>
    <mergeCell ref="AB111:AC111"/>
    <mergeCell ref="AE111:AF111"/>
    <mergeCell ref="AH111:AI111"/>
    <mergeCell ref="AK111:AL111"/>
    <mergeCell ref="AN111:AO111"/>
    <mergeCell ref="AN110:AO110"/>
    <mergeCell ref="AQ110:AS110"/>
    <mergeCell ref="D111:F111"/>
    <mergeCell ref="G111:H111"/>
    <mergeCell ref="J111:K111"/>
    <mergeCell ref="M111:N111"/>
    <mergeCell ref="P111:Q111"/>
    <mergeCell ref="S111:T111"/>
    <mergeCell ref="V111:W111"/>
    <mergeCell ref="V110:W110"/>
    <mergeCell ref="Y110:Z110"/>
    <mergeCell ref="AB110:AC110"/>
    <mergeCell ref="AE110:AF110"/>
    <mergeCell ref="AH110:AI110"/>
    <mergeCell ref="AK110:AL110"/>
    <mergeCell ref="D110:F110"/>
    <mergeCell ref="AK109:AL109"/>
    <mergeCell ref="AN109:AO109"/>
    <mergeCell ref="AQ109:AS109"/>
    <mergeCell ref="AN108:AO108"/>
    <mergeCell ref="AQ108:AS108"/>
    <mergeCell ref="D109:F109"/>
    <mergeCell ref="G109:H109"/>
    <mergeCell ref="J109:K109"/>
    <mergeCell ref="M109:N109"/>
    <mergeCell ref="P109:Q109"/>
    <mergeCell ref="S109:T109"/>
    <mergeCell ref="V109:W109"/>
    <mergeCell ref="Y109:Z109"/>
    <mergeCell ref="V108:W108"/>
    <mergeCell ref="Y108:Z108"/>
    <mergeCell ref="AB108:AC108"/>
    <mergeCell ref="AE108:AF108"/>
    <mergeCell ref="AH108:AI108"/>
    <mergeCell ref="AK108:AL108"/>
    <mergeCell ref="D108:F108"/>
    <mergeCell ref="G108:H108"/>
    <mergeCell ref="J108:K108"/>
    <mergeCell ref="M108:N108"/>
    <mergeCell ref="P108:Q108"/>
    <mergeCell ref="S108:T108"/>
    <mergeCell ref="AB107:AC107"/>
    <mergeCell ref="AE107:AF107"/>
    <mergeCell ref="AH107:AI107"/>
    <mergeCell ref="AK107:AL107"/>
    <mergeCell ref="AN107:AO107"/>
    <mergeCell ref="AQ107:AT107"/>
    <mergeCell ref="AQ106:AS106"/>
    <mergeCell ref="C107:C110"/>
    <mergeCell ref="D107:F107"/>
    <mergeCell ref="G107:H107"/>
    <mergeCell ref="J107:K107"/>
    <mergeCell ref="M107:N107"/>
    <mergeCell ref="P107:Q107"/>
    <mergeCell ref="S107:T107"/>
    <mergeCell ref="V107:W107"/>
    <mergeCell ref="Y107:Z107"/>
    <mergeCell ref="Y106:Z106"/>
    <mergeCell ref="AB106:AC106"/>
    <mergeCell ref="AE106:AF106"/>
    <mergeCell ref="AH106:AI106"/>
    <mergeCell ref="AK106:AL106"/>
    <mergeCell ref="AN106:AO106"/>
    <mergeCell ref="C103:C106"/>
    <mergeCell ref="G110:H110"/>
    <mergeCell ref="J110:K110"/>
    <mergeCell ref="M110:N110"/>
    <mergeCell ref="P110:Q110"/>
    <mergeCell ref="S110:T110"/>
    <mergeCell ref="AB109:AC109"/>
    <mergeCell ref="AE109:AF109"/>
    <mergeCell ref="AH109:AI109"/>
    <mergeCell ref="AK105:AL105"/>
    <mergeCell ref="AN105:AO105"/>
    <mergeCell ref="AQ105:AS105"/>
    <mergeCell ref="D106:F106"/>
    <mergeCell ref="G106:H106"/>
    <mergeCell ref="J106:K106"/>
    <mergeCell ref="M106:N106"/>
    <mergeCell ref="P106:Q106"/>
    <mergeCell ref="S106:T106"/>
    <mergeCell ref="V106:W106"/>
    <mergeCell ref="S105:T105"/>
    <mergeCell ref="V105:W105"/>
    <mergeCell ref="Y105:Z105"/>
    <mergeCell ref="AB105:AC105"/>
    <mergeCell ref="AE105:AF105"/>
    <mergeCell ref="AH105:AI105"/>
    <mergeCell ref="AE104:AF104"/>
    <mergeCell ref="AH104:AI104"/>
    <mergeCell ref="AK104:AL104"/>
    <mergeCell ref="AN104:AO104"/>
    <mergeCell ref="AQ104:AS104"/>
    <mergeCell ref="D105:F105"/>
    <mergeCell ref="G105:H105"/>
    <mergeCell ref="J105:K105"/>
    <mergeCell ref="M105:N105"/>
    <mergeCell ref="P105:Q105"/>
    <mergeCell ref="AQ103:AT103"/>
    <mergeCell ref="D104:F104"/>
    <mergeCell ref="G104:H104"/>
    <mergeCell ref="J104:K104"/>
    <mergeCell ref="M104:N104"/>
    <mergeCell ref="P104:Q104"/>
    <mergeCell ref="S104:T104"/>
    <mergeCell ref="V104:W104"/>
    <mergeCell ref="Y104:Z104"/>
    <mergeCell ref="AB104:AC104"/>
    <mergeCell ref="Y103:Z103"/>
    <mergeCell ref="AB103:AC103"/>
    <mergeCell ref="AE103:AF103"/>
    <mergeCell ref="AH103:AI103"/>
    <mergeCell ref="AK103:AL103"/>
    <mergeCell ref="AN103:AO103"/>
    <mergeCell ref="AN102:AO102"/>
    <mergeCell ref="AQ102:AS102"/>
    <mergeCell ref="D103:F103"/>
    <mergeCell ref="G103:H103"/>
    <mergeCell ref="J103:K103"/>
    <mergeCell ref="M103:N103"/>
    <mergeCell ref="P103:Q103"/>
    <mergeCell ref="S103:T103"/>
    <mergeCell ref="V103:W103"/>
    <mergeCell ref="V102:W102"/>
    <mergeCell ref="Y102:Z102"/>
    <mergeCell ref="AB102:AC102"/>
    <mergeCell ref="AE102:AF102"/>
    <mergeCell ref="AH102:AI102"/>
    <mergeCell ref="AK102:AL102"/>
    <mergeCell ref="D102:F102"/>
    <mergeCell ref="AH101:AI101"/>
    <mergeCell ref="AK101:AL101"/>
    <mergeCell ref="AN101:AO101"/>
    <mergeCell ref="AQ101:AS101"/>
    <mergeCell ref="AN100:AO100"/>
    <mergeCell ref="AQ100:AS100"/>
    <mergeCell ref="D101:F101"/>
    <mergeCell ref="G101:H101"/>
    <mergeCell ref="J101:K101"/>
    <mergeCell ref="M101:N101"/>
    <mergeCell ref="P101:Q101"/>
    <mergeCell ref="S101:T101"/>
    <mergeCell ref="V101:W101"/>
    <mergeCell ref="Y101:Z101"/>
    <mergeCell ref="V100:W100"/>
    <mergeCell ref="Y100:Z100"/>
    <mergeCell ref="AB100:AC100"/>
    <mergeCell ref="AE100:AF100"/>
    <mergeCell ref="AH100:AI100"/>
    <mergeCell ref="AK100:AL100"/>
    <mergeCell ref="AQ99:AT99"/>
    <mergeCell ref="D100:F100"/>
    <mergeCell ref="G100:H100"/>
    <mergeCell ref="J100:K100"/>
    <mergeCell ref="M100:N100"/>
    <mergeCell ref="P100:Q100"/>
    <mergeCell ref="S100:T100"/>
    <mergeCell ref="P99:Q99"/>
    <mergeCell ref="S99:T99"/>
    <mergeCell ref="V99:W99"/>
    <mergeCell ref="Y99:Z99"/>
    <mergeCell ref="AB99:AC99"/>
    <mergeCell ref="AE99:AF99"/>
    <mergeCell ref="AE98:AG98"/>
    <mergeCell ref="AH98:AJ98"/>
    <mergeCell ref="AK98:AM98"/>
    <mergeCell ref="AN98:AP98"/>
    <mergeCell ref="AQ98:AT98"/>
    <mergeCell ref="C99:C102"/>
    <mergeCell ref="D99:F99"/>
    <mergeCell ref="G99:H99"/>
    <mergeCell ref="J99:K99"/>
    <mergeCell ref="M99:N99"/>
    <mergeCell ref="AN93:AO93"/>
    <mergeCell ref="C98:F98"/>
    <mergeCell ref="G98:I98"/>
    <mergeCell ref="J98:L98"/>
    <mergeCell ref="M98:O98"/>
    <mergeCell ref="P98:R98"/>
    <mergeCell ref="S98:U98"/>
    <mergeCell ref="V98:X98"/>
    <mergeCell ref="Y98:AA98"/>
    <mergeCell ref="AB98:AD98"/>
    <mergeCell ref="V93:W93"/>
    <mergeCell ref="Y93:Z93"/>
    <mergeCell ref="AB93:AC93"/>
    <mergeCell ref="AE93:AF93"/>
    <mergeCell ref="AH93:AI93"/>
    <mergeCell ref="AK93:AL93"/>
    <mergeCell ref="C92:C93"/>
    <mergeCell ref="AH99:AI99"/>
    <mergeCell ref="AK99:AL99"/>
    <mergeCell ref="AN99:AO99"/>
    <mergeCell ref="G102:H102"/>
    <mergeCell ref="J102:K102"/>
    <mergeCell ref="M102:N102"/>
    <mergeCell ref="P102:Q102"/>
    <mergeCell ref="S102:T102"/>
    <mergeCell ref="AB101:AC101"/>
    <mergeCell ref="AE101:AF101"/>
    <mergeCell ref="AQ92:AS93"/>
    <mergeCell ref="AT92:AT93"/>
    <mergeCell ref="AV92:AZ93"/>
    <mergeCell ref="BA92:BA93"/>
    <mergeCell ref="D93:F93"/>
    <mergeCell ref="G93:H93"/>
    <mergeCell ref="J93:K93"/>
    <mergeCell ref="M93:N93"/>
    <mergeCell ref="P93:Q93"/>
    <mergeCell ref="S93:T93"/>
    <mergeCell ref="Y92:AA92"/>
    <mergeCell ref="AB92:AD92"/>
    <mergeCell ref="AE92:AG92"/>
    <mergeCell ref="AH92:AJ92"/>
    <mergeCell ref="AK92:AM92"/>
    <mergeCell ref="AN92:AP92"/>
    <mergeCell ref="AN91:AO91"/>
    <mergeCell ref="AV91:BA91"/>
    <mergeCell ref="D92:F92"/>
    <mergeCell ref="G92:I92"/>
    <mergeCell ref="J92:L92"/>
    <mergeCell ref="M92:O92"/>
    <mergeCell ref="P92:R92"/>
    <mergeCell ref="S92:U92"/>
    <mergeCell ref="V92:X92"/>
    <mergeCell ref="V91:W91"/>
    <mergeCell ref="Y91:Z91"/>
    <mergeCell ref="AB91:AC91"/>
    <mergeCell ref="AE91:AF91"/>
    <mergeCell ref="AH91:AI91"/>
    <mergeCell ref="AK91:AL91"/>
    <mergeCell ref="AK90:AM90"/>
    <mergeCell ref="AN90:AP90"/>
    <mergeCell ref="AQ90:AS91"/>
    <mergeCell ref="AT90:AT91"/>
    <mergeCell ref="D91:F91"/>
    <mergeCell ref="G91:H91"/>
    <mergeCell ref="J91:K91"/>
    <mergeCell ref="M91:N91"/>
    <mergeCell ref="P91:Q91"/>
    <mergeCell ref="S91:T91"/>
    <mergeCell ref="S90:U90"/>
    <mergeCell ref="V90:X90"/>
    <mergeCell ref="Y90:AA90"/>
    <mergeCell ref="AB90:AD90"/>
    <mergeCell ref="AE90:AG90"/>
    <mergeCell ref="AH90:AJ90"/>
    <mergeCell ref="C90:C91"/>
    <mergeCell ref="D90:F90"/>
    <mergeCell ref="G90:I90"/>
    <mergeCell ref="J90:L90"/>
    <mergeCell ref="M90:O90"/>
    <mergeCell ref="P90:R90"/>
    <mergeCell ref="AT88:AT89"/>
    <mergeCell ref="D89:F89"/>
    <mergeCell ref="G89:H89"/>
    <mergeCell ref="J89:K89"/>
    <mergeCell ref="M89:N89"/>
    <mergeCell ref="P89:Q89"/>
    <mergeCell ref="S89:T89"/>
    <mergeCell ref="V89:W89"/>
    <mergeCell ref="Y89:Z89"/>
    <mergeCell ref="AB89:AC89"/>
    <mergeCell ref="AB88:AD88"/>
    <mergeCell ref="AE88:AG88"/>
    <mergeCell ref="AH88:AJ88"/>
    <mergeCell ref="AK88:AM88"/>
    <mergeCell ref="AN88:AP88"/>
    <mergeCell ref="AQ88:AS89"/>
    <mergeCell ref="AE89:AF89"/>
    <mergeCell ref="AH89:AI89"/>
    <mergeCell ref="AK89:AL89"/>
    <mergeCell ref="AN89:AO89"/>
    <mergeCell ref="C88:C89"/>
    <mergeCell ref="D88:F88"/>
    <mergeCell ref="G88:I88"/>
    <mergeCell ref="J88:L88"/>
    <mergeCell ref="M88:O88"/>
    <mergeCell ref="P88:R88"/>
    <mergeCell ref="S88:U88"/>
    <mergeCell ref="V88:X88"/>
    <mergeCell ref="Y88:AA88"/>
    <mergeCell ref="V87:W87"/>
    <mergeCell ref="Y87:Z87"/>
    <mergeCell ref="AB87:AC87"/>
    <mergeCell ref="AE87:AF87"/>
    <mergeCell ref="AH87:AI87"/>
    <mergeCell ref="AK87:AL87"/>
    <mergeCell ref="AK86:AM86"/>
    <mergeCell ref="AN86:AP86"/>
    <mergeCell ref="AQ86:AS87"/>
    <mergeCell ref="AT86:AT87"/>
    <mergeCell ref="D87:F87"/>
    <mergeCell ref="G87:H87"/>
    <mergeCell ref="J87:K87"/>
    <mergeCell ref="M87:N87"/>
    <mergeCell ref="P87:Q87"/>
    <mergeCell ref="S87:T87"/>
    <mergeCell ref="S86:U86"/>
    <mergeCell ref="V86:X86"/>
    <mergeCell ref="Y86:AA86"/>
    <mergeCell ref="AB86:AD86"/>
    <mergeCell ref="AE86:AG86"/>
    <mergeCell ref="AH86:AJ86"/>
    <mergeCell ref="C86:C87"/>
    <mergeCell ref="D86:F86"/>
    <mergeCell ref="G86:I86"/>
    <mergeCell ref="J86:L86"/>
    <mergeCell ref="M86:O86"/>
    <mergeCell ref="P86:R86"/>
    <mergeCell ref="AN87:AO87"/>
    <mergeCell ref="AT84:AT85"/>
    <mergeCell ref="D85:F85"/>
    <mergeCell ref="G85:H85"/>
    <mergeCell ref="J85:K85"/>
    <mergeCell ref="M85:N85"/>
    <mergeCell ref="P85:Q85"/>
    <mergeCell ref="S85:T85"/>
    <mergeCell ref="V85:W85"/>
    <mergeCell ref="Y85:Z85"/>
    <mergeCell ref="AB85:AC85"/>
    <mergeCell ref="AB84:AD84"/>
    <mergeCell ref="AE84:AG84"/>
    <mergeCell ref="AH84:AJ84"/>
    <mergeCell ref="AK84:AM84"/>
    <mergeCell ref="AN84:AP84"/>
    <mergeCell ref="AQ84:AS85"/>
    <mergeCell ref="AE85:AF85"/>
    <mergeCell ref="AH85:AI85"/>
    <mergeCell ref="AK85:AL85"/>
    <mergeCell ref="AN85:AO85"/>
    <mergeCell ref="C84:C85"/>
    <mergeCell ref="D84:F84"/>
    <mergeCell ref="G84:I84"/>
    <mergeCell ref="J84:L84"/>
    <mergeCell ref="M84:O84"/>
    <mergeCell ref="P84:R84"/>
    <mergeCell ref="S84:U84"/>
    <mergeCell ref="V84:X84"/>
    <mergeCell ref="Y84:AA84"/>
    <mergeCell ref="Y83:AA83"/>
    <mergeCell ref="AB83:AD83"/>
    <mergeCell ref="AE83:AG83"/>
    <mergeCell ref="AH83:AJ83"/>
    <mergeCell ref="AK83:AM83"/>
    <mergeCell ref="AN83:AP83"/>
    <mergeCell ref="C80:I80"/>
    <mergeCell ref="J80:N80"/>
    <mergeCell ref="AV80:AZ80"/>
    <mergeCell ref="C83:F83"/>
    <mergeCell ref="G83:I83"/>
    <mergeCell ref="J83:L83"/>
    <mergeCell ref="M83:O83"/>
    <mergeCell ref="P83:R83"/>
    <mergeCell ref="S83:U83"/>
    <mergeCell ref="V83:X83"/>
    <mergeCell ref="AV73:AZ73"/>
    <mergeCell ref="C77:I77"/>
    <mergeCell ref="J77:N77"/>
    <mergeCell ref="C78:I79"/>
    <mergeCell ref="J78:N79"/>
    <mergeCell ref="O78:O79"/>
    <mergeCell ref="AV79:BA79"/>
    <mergeCell ref="AB73:AC73"/>
    <mergeCell ref="AE73:AF73"/>
    <mergeCell ref="AH73:AI73"/>
    <mergeCell ref="AK73:AL73"/>
    <mergeCell ref="AN73:AO73"/>
    <mergeCell ref="AQ73:AS73"/>
    <mergeCell ref="AQ83:AT83"/>
    <mergeCell ref="AQ72:AT72"/>
    <mergeCell ref="AV72:BA72"/>
    <mergeCell ref="C73:F73"/>
    <mergeCell ref="G73:H73"/>
    <mergeCell ref="J73:K73"/>
    <mergeCell ref="M73:N73"/>
    <mergeCell ref="P73:Q73"/>
    <mergeCell ref="S73:T73"/>
    <mergeCell ref="V73:W73"/>
    <mergeCell ref="Y73:Z73"/>
    <mergeCell ref="Y72:AA72"/>
    <mergeCell ref="AB72:AD72"/>
    <mergeCell ref="AE72:AG72"/>
    <mergeCell ref="AH72:AJ72"/>
    <mergeCell ref="AK72:AM72"/>
    <mergeCell ref="AN72:AP72"/>
    <mergeCell ref="AN68:AO68"/>
    <mergeCell ref="AQ68:AS68"/>
    <mergeCell ref="AV68:AZ68"/>
    <mergeCell ref="C72:F72"/>
    <mergeCell ref="G72:I72"/>
    <mergeCell ref="J72:L72"/>
    <mergeCell ref="M72:O72"/>
    <mergeCell ref="P72:R72"/>
    <mergeCell ref="S72:U72"/>
    <mergeCell ref="V72:X72"/>
    <mergeCell ref="V68:W68"/>
    <mergeCell ref="Y68:Z68"/>
    <mergeCell ref="AB68:AC68"/>
    <mergeCell ref="AE68:AF68"/>
    <mergeCell ref="AH68:AI68"/>
    <mergeCell ref="AK68:AL68"/>
    <mergeCell ref="C68:F68"/>
    <mergeCell ref="G68:H68"/>
    <mergeCell ref="J68:K68"/>
    <mergeCell ref="M68:N68"/>
    <mergeCell ref="P68:Q68"/>
    <mergeCell ref="S68:T68"/>
    <mergeCell ref="AE67:AG67"/>
    <mergeCell ref="AH67:AJ67"/>
    <mergeCell ref="AK67:AM67"/>
    <mergeCell ref="AN67:AP67"/>
    <mergeCell ref="AQ67:AT67"/>
    <mergeCell ref="AV67:BA67"/>
    <mergeCell ref="AV61:AZ61"/>
    <mergeCell ref="C67:F67"/>
    <mergeCell ref="G67:I67"/>
    <mergeCell ref="J67:L67"/>
    <mergeCell ref="M67:O67"/>
    <mergeCell ref="P67:R67"/>
    <mergeCell ref="S67:U67"/>
    <mergeCell ref="V67:X67"/>
    <mergeCell ref="Y67:AA67"/>
    <mergeCell ref="AB67:AD67"/>
    <mergeCell ref="C61:I61"/>
    <mergeCell ref="J61:N61"/>
    <mergeCell ref="P61:T61"/>
    <mergeCell ref="V61:Z61"/>
    <mergeCell ref="AB61:AF61"/>
    <mergeCell ref="AH61:AL61"/>
    <mergeCell ref="AA59:AA60"/>
    <mergeCell ref="AB59:AF60"/>
    <mergeCell ref="AG59:AG60"/>
    <mergeCell ref="AH59:AL60"/>
    <mergeCell ref="AM59:AM60"/>
    <mergeCell ref="AV60:BA60"/>
    <mergeCell ref="C59:I60"/>
    <mergeCell ref="J59:N60"/>
    <mergeCell ref="O59:O60"/>
    <mergeCell ref="P59:T60"/>
    <mergeCell ref="U59:U60"/>
    <mergeCell ref="V59:Z60"/>
    <mergeCell ref="C55:I55"/>
    <mergeCell ref="J55:N55"/>
    <mergeCell ref="AH55:AL55"/>
    <mergeCell ref="AV55:AZ55"/>
    <mergeCell ref="C58:I58"/>
    <mergeCell ref="J58:O58"/>
    <mergeCell ref="P58:U58"/>
    <mergeCell ref="V58:AA58"/>
    <mergeCell ref="AB58:AG58"/>
    <mergeCell ref="AH58:AM58"/>
    <mergeCell ref="AH51:AM51"/>
    <mergeCell ref="C52:I52"/>
    <mergeCell ref="J52:N52"/>
    <mergeCell ref="AH52:AL52"/>
    <mergeCell ref="AV53:BA54"/>
    <mergeCell ref="AH54:AM54"/>
    <mergeCell ref="C46:I47"/>
    <mergeCell ref="J46:M47"/>
    <mergeCell ref="N46:O47"/>
    <mergeCell ref="AH47:AM47"/>
    <mergeCell ref="C48:I48"/>
    <mergeCell ref="J48:N48"/>
    <mergeCell ref="AH48:AL48"/>
    <mergeCell ref="AE42:AG42"/>
    <mergeCell ref="AH42:AJ42"/>
    <mergeCell ref="AK42:AM42"/>
    <mergeCell ref="AN42:AP42"/>
    <mergeCell ref="AQ42:AT42"/>
    <mergeCell ref="AV42:AZ42"/>
    <mergeCell ref="AV41:AZ41"/>
    <mergeCell ref="C42:F42"/>
    <mergeCell ref="G42:I42"/>
    <mergeCell ref="J42:L42"/>
    <mergeCell ref="M42:O42"/>
    <mergeCell ref="P42:R42"/>
    <mergeCell ref="S42:U42"/>
    <mergeCell ref="V42:X42"/>
    <mergeCell ref="Y42:AA42"/>
    <mergeCell ref="AB42:AD42"/>
    <mergeCell ref="AB41:AD41"/>
    <mergeCell ref="AE41:AG41"/>
    <mergeCell ref="AH41:AJ41"/>
    <mergeCell ref="AK41:AM41"/>
    <mergeCell ref="AN41:AP41"/>
    <mergeCell ref="AQ41:AT41"/>
    <mergeCell ref="AQ40:AT40"/>
    <mergeCell ref="AV40:AZ40"/>
    <mergeCell ref="C41:F41"/>
    <mergeCell ref="G41:I41"/>
    <mergeCell ref="J41:L41"/>
    <mergeCell ref="M41:O41"/>
    <mergeCell ref="P41:R41"/>
    <mergeCell ref="S41:U41"/>
    <mergeCell ref="V41:X41"/>
    <mergeCell ref="Y41:AA41"/>
    <mergeCell ref="Y40:AA40"/>
    <mergeCell ref="AB40:AD40"/>
    <mergeCell ref="AE40:AG40"/>
    <mergeCell ref="AH40:AJ40"/>
    <mergeCell ref="AK40:AM40"/>
    <mergeCell ref="AN40:AP40"/>
    <mergeCell ref="AN39:AP39"/>
    <mergeCell ref="AQ39:AT39"/>
    <mergeCell ref="AV39:AZ39"/>
    <mergeCell ref="C40:F40"/>
    <mergeCell ref="G40:I40"/>
    <mergeCell ref="J40:L40"/>
    <mergeCell ref="M40:O40"/>
    <mergeCell ref="P40:R40"/>
    <mergeCell ref="S40:U40"/>
    <mergeCell ref="V40:X40"/>
    <mergeCell ref="V39:X39"/>
    <mergeCell ref="Y39:AA39"/>
    <mergeCell ref="AB39:AD39"/>
    <mergeCell ref="AE39:AG39"/>
    <mergeCell ref="AH39:AJ39"/>
    <mergeCell ref="AK39:AM39"/>
    <mergeCell ref="C39:F39"/>
    <mergeCell ref="G39:I39"/>
    <mergeCell ref="J39:L39"/>
    <mergeCell ref="M39:O39"/>
    <mergeCell ref="P39:R39"/>
    <mergeCell ref="S39:U39"/>
    <mergeCell ref="AE38:AG38"/>
    <mergeCell ref="AH38:AJ38"/>
    <mergeCell ref="AK38:AM38"/>
    <mergeCell ref="AN38:AP38"/>
    <mergeCell ref="AQ38:AT38"/>
    <mergeCell ref="AV38:AZ38"/>
    <mergeCell ref="AV37:BA37"/>
    <mergeCell ref="C38:F38"/>
    <mergeCell ref="G38:I38"/>
    <mergeCell ref="J38:L38"/>
    <mergeCell ref="M38:O38"/>
    <mergeCell ref="P38:R38"/>
    <mergeCell ref="S38:U38"/>
    <mergeCell ref="V38:X38"/>
    <mergeCell ref="Y38:AA38"/>
    <mergeCell ref="AB38:AD38"/>
    <mergeCell ref="AB37:AD37"/>
    <mergeCell ref="AE37:AG37"/>
    <mergeCell ref="AH37:AJ37"/>
    <mergeCell ref="AK37:AM37"/>
    <mergeCell ref="AN37:AP37"/>
    <mergeCell ref="AQ37:AT37"/>
    <mergeCell ref="AN33:AO33"/>
    <mergeCell ref="AQ33:AS33"/>
    <mergeCell ref="C37:F37"/>
    <mergeCell ref="G37:I37"/>
    <mergeCell ref="J37:L37"/>
    <mergeCell ref="M37:O37"/>
    <mergeCell ref="P37:R37"/>
    <mergeCell ref="S37:U37"/>
    <mergeCell ref="V37:X37"/>
    <mergeCell ref="Y37:AA37"/>
    <mergeCell ref="V33:W33"/>
    <mergeCell ref="Y33:Z33"/>
    <mergeCell ref="AB33:AC33"/>
    <mergeCell ref="AE33:AF33"/>
    <mergeCell ref="AH33:AI33"/>
    <mergeCell ref="AK33:AL33"/>
    <mergeCell ref="C33:F33"/>
    <mergeCell ref="G33:H33"/>
    <mergeCell ref="J33:K33"/>
    <mergeCell ref="M33:N33"/>
    <mergeCell ref="P33:Q33"/>
    <mergeCell ref="S33:T33"/>
    <mergeCell ref="AB32:AC32"/>
    <mergeCell ref="AE32:AF32"/>
    <mergeCell ref="AH32:AI32"/>
    <mergeCell ref="AK32:AL32"/>
    <mergeCell ref="AN32:AO32"/>
    <mergeCell ref="AQ32:AS32"/>
    <mergeCell ref="AN31:AO31"/>
    <mergeCell ref="AQ31:AS31"/>
    <mergeCell ref="C32:F32"/>
    <mergeCell ref="G32:H32"/>
    <mergeCell ref="J32:K32"/>
    <mergeCell ref="M32:N32"/>
    <mergeCell ref="P32:Q32"/>
    <mergeCell ref="S32:T32"/>
    <mergeCell ref="V32:W32"/>
    <mergeCell ref="Y32:Z32"/>
    <mergeCell ref="V31:W31"/>
    <mergeCell ref="Y31:Z31"/>
    <mergeCell ref="AB31:AC31"/>
    <mergeCell ref="AE31:AF31"/>
    <mergeCell ref="AH31:AI31"/>
    <mergeCell ref="AK31:AL31"/>
    <mergeCell ref="C31:F31"/>
    <mergeCell ref="G31:H31"/>
    <mergeCell ref="J31:K31"/>
    <mergeCell ref="M31:N31"/>
    <mergeCell ref="P31:Q31"/>
    <mergeCell ref="S31:T31"/>
    <mergeCell ref="AB30:AC30"/>
    <mergeCell ref="AE30:AF30"/>
    <mergeCell ref="AH30:AI30"/>
    <mergeCell ref="AK30:AL30"/>
    <mergeCell ref="AN30:AO30"/>
    <mergeCell ref="AQ30:AS30"/>
    <mergeCell ref="AN29:AO29"/>
    <mergeCell ref="AQ29:AS29"/>
    <mergeCell ref="C30:F30"/>
    <mergeCell ref="G30:H30"/>
    <mergeCell ref="J30:K30"/>
    <mergeCell ref="M30:N30"/>
    <mergeCell ref="P30:Q30"/>
    <mergeCell ref="S30:T30"/>
    <mergeCell ref="V30:W30"/>
    <mergeCell ref="Y30:Z30"/>
    <mergeCell ref="V29:W29"/>
    <mergeCell ref="Y29:Z29"/>
    <mergeCell ref="AB29:AC29"/>
    <mergeCell ref="AE29:AF29"/>
    <mergeCell ref="AH29:AI29"/>
    <mergeCell ref="AK29:AL29"/>
    <mergeCell ref="C29:F29"/>
    <mergeCell ref="G29:H29"/>
    <mergeCell ref="J29:K29"/>
    <mergeCell ref="M29:N29"/>
    <mergeCell ref="P29:Q29"/>
    <mergeCell ref="S29:T29"/>
    <mergeCell ref="AB28:AD28"/>
    <mergeCell ref="AE28:AG28"/>
    <mergeCell ref="AH28:AJ28"/>
    <mergeCell ref="AK28:AM28"/>
    <mergeCell ref="AN28:AP28"/>
    <mergeCell ref="AQ28:AT28"/>
    <mergeCell ref="AQ24:AS24"/>
    <mergeCell ref="AU24:AX24"/>
    <mergeCell ref="C28:F28"/>
    <mergeCell ref="G28:I28"/>
    <mergeCell ref="J28:L28"/>
    <mergeCell ref="M28:O28"/>
    <mergeCell ref="P28:R28"/>
    <mergeCell ref="S28:U28"/>
    <mergeCell ref="V28:X28"/>
    <mergeCell ref="Y28:AA28"/>
    <mergeCell ref="Y24:Z24"/>
    <mergeCell ref="AB24:AC24"/>
    <mergeCell ref="AE24:AF24"/>
    <mergeCell ref="AH24:AI24"/>
    <mergeCell ref="AK24:AL24"/>
    <mergeCell ref="AN24:AO24"/>
    <mergeCell ref="AN23:AO23"/>
    <mergeCell ref="AQ23:AS23"/>
    <mergeCell ref="AU23:AX23"/>
    <mergeCell ref="C24:F24"/>
    <mergeCell ref="G24:H24"/>
    <mergeCell ref="J24:K24"/>
    <mergeCell ref="M24:N24"/>
    <mergeCell ref="P24:Q24"/>
    <mergeCell ref="S24:T24"/>
    <mergeCell ref="V24:W24"/>
    <mergeCell ref="V23:W23"/>
    <mergeCell ref="Y23:Z23"/>
    <mergeCell ref="AB23:AC23"/>
    <mergeCell ref="AE23:AF23"/>
    <mergeCell ref="AH23:AI23"/>
    <mergeCell ref="AK23:AL23"/>
    <mergeCell ref="C23:F23"/>
    <mergeCell ref="G23:H23"/>
    <mergeCell ref="J23:K23"/>
    <mergeCell ref="M23:N23"/>
    <mergeCell ref="P23:Q23"/>
    <mergeCell ref="S23:T23"/>
    <mergeCell ref="AE22:AF22"/>
    <mergeCell ref="AH22:AI22"/>
    <mergeCell ref="AK22:AL22"/>
    <mergeCell ref="AN22:AO22"/>
    <mergeCell ref="AQ22:AS22"/>
    <mergeCell ref="AU22:AX22"/>
    <mergeCell ref="AU21:AX21"/>
    <mergeCell ref="C22:F22"/>
    <mergeCell ref="G22:H22"/>
    <mergeCell ref="J22:K22"/>
    <mergeCell ref="M22:N22"/>
    <mergeCell ref="P22:Q22"/>
    <mergeCell ref="S22:T22"/>
    <mergeCell ref="V22:W22"/>
    <mergeCell ref="Y22:Z22"/>
    <mergeCell ref="AB22:AC22"/>
    <mergeCell ref="AB21:AC21"/>
    <mergeCell ref="AE21:AF21"/>
    <mergeCell ref="AH21:AI21"/>
    <mergeCell ref="AK21:AL21"/>
    <mergeCell ref="AN21:AO21"/>
    <mergeCell ref="AQ21:AS21"/>
    <mergeCell ref="AQ20:AS20"/>
    <mergeCell ref="AU20:AX20"/>
    <mergeCell ref="C21:F21"/>
    <mergeCell ref="G21:H21"/>
    <mergeCell ref="J21:K21"/>
    <mergeCell ref="M21:N21"/>
    <mergeCell ref="P21:Q21"/>
    <mergeCell ref="S21:T21"/>
    <mergeCell ref="V21:W21"/>
    <mergeCell ref="Y21:Z21"/>
    <mergeCell ref="Y20:Z20"/>
    <mergeCell ref="AB20:AC20"/>
    <mergeCell ref="AE20:AF20"/>
    <mergeCell ref="AH20:AI20"/>
    <mergeCell ref="AK20:AL20"/>
    <mergeCell ref="AN20:AO20"/>
    <mergeCell ref="AN19:AP19"/>
    <mergeCell ref="AQ19:AT19"/>
    <mergeCell ref="AU19:AX19"/>
    <mergeCell ref="C20:F20"/>
    <mergeCell ref="G20:H20"/>
    <mergeCell ref="J20:K20"/>
    <mergeCell ref="M20:N20"/>
    <mergeCell ref="P20:Q20"/>
    <mergeCell ref="S20:T20"/>
    <mergeCell ref="V20:W20"/>
    <mergeCell ref="V19:X19"/>
    <mergeCell ref="Y19:AA19"/>
    <mergeCell ref="AB19:AD19"/>
    <mergeCell ref="AE19:AG19"/>
    <mergeCell ref="AH19:AJ19"/>
    <mergeCell ref="AK19:AM19"/>
    <mergeCell ref="AO3:AR3"/>
    <mergeCell ref="AS3:AT3"/>
    <mergeCell ref="AU3:AV3"/>
    <mergeCell ref="AW3:AX3"/>
    <mergeCell ref="AY3:AZ3"/>
    <mergeCell ref="G5:L5"/>
    <mergeCell ref="C19:F19"/>
    <mergeCell ref="G19:I19"/>
    <mergeCell ref="J19:L19"/>
    <mergeCell ref="M19:O19"/>
    <mergeCell ref="P19:R19"/>
    <mergeCell ref="S19:U19"/>
    <mergeCell ref="AA10:AG10"/>
    <mergeCell ref="AH10:BA10"/>
    <mergeCell ref="D12:AI12"/>
    <mergeCell ref="AJ12:AM12"/>
    <mergeCell ref="G14:K14"/>
    <mergeCell ref="L14:AW14"/>
    <mergeCell ref="AA7:AG7"/>
    <mergeCell ref="AH7:BA7"/>
    <mergeCell ref="AA8:AG8"/>
    <mergeCell ref="AH8:BA8"/>
    <mergeCell ref="AA9:AG9"/>
    <mergeCell ref="AH9:BA9"/>
  </mergeCells>
  <phoneticPr fontId="6"/>
  <conditionalFormatting sqref="AY3">
    <cfRule type="cellIs" dxfId="391" priority="295" stopIfTrue="1" operator="equal">
      <formula>""</formula>
    </cfRule>
  </conditionalFormatting>
  <conditionalFormatting sqref="AH7:AH8">
    <cfRule type="cellIs" dxfId="390" priority="297" stopIfTrue="1" operator="equal">
      <formula>""</formula>
    </cfRule>
  </conditionalFormatting>
  <conditionalFormatting sqref="AU3">
    <cfRule type="cellIs" dxfId="389" priority="296" stopIfTrue="1" operator="equal">
      <formula>""</formula>
    </cfRule>
  </conditionalFormatting>
  <conditionalFormatting sqref="G84:G86 J84 M84 S84 V84 Y84 AB84 AE84 M86 J86 J88 M88 G88">
    <cfRule type="cellIs" dxfId="388" priority="294" stopIfTrue="1" operator="equal">
      <formula>""</formula>
    </cfRule>
  </conditionalFormatting>
  <conditionalFormatting sqref="G99 G102">
    <cfRule type="cellIs" dxfId="387" priority="293" stopIfTrue="1" operator="equal">
      <formula>""</formula>
    </cfRule>
  </conditionalFormatting>
  <conditionalFormatting sqref="P86 S86 V86 Y86 AB86 AE86">
    <cfRule type="cellIs" dxfId="386" priority="292" stopIfTrue="1" operator="equal">
      <formula>""</formula>
    </cfRule>
  </conditionalFormatting>
  <conditionalFormatting sqref="P88 S88 V88 Y88 AB88 AE88">
    <cfRule type="cellIs" dxfId="385" priority="291" stopIfTrue="1" operator="equal">
      <formula>""</formula>
    </cfRule>
  </conditionalFormatting>
  <conditionalFormatting sqref="P84">
    <cfRule type="cellIs" dxfId="384" priority="290" stopIfTrue="1" operator="equal">
      <formula>""</formula>
    </cfRule>
  </conditionalFormatting>
  <conditionalFormatting sqref="AH9">
    <cfRule type="cellIs" dxfId="383" priority="289" stopIfTrue="1" operator="equal">
      <formula>""</formula>
    </cfRule>
  </conditionalFormatting>
  <conditionalFormatting sqref="G90 J90 M90">
    <cfRule type="cellIs" dxfId="382" priority="288" stopIfTrue="1" operator="equal">
      <formula>""</formula>
    </cfRule>
  </conditionalFormatting>
  <conditionalFormatting sqref="P90 S90 V90 Y90 AB90 AE90">
    <cfRule type="cellIs" dxfId="381" priority="287" stopIfTrue="1" operator="equal">
      <formula>""</formula>
    </cfRule>
  </conditionalFormatting>
  <conditionalFormatting sqref="P92 S92 V92 Y92 AB92 AE92">
    <cfRule type="cellIs" dxfId="380" priority="285" stopIfTrue="1" operator="equal">
      <formula>""</formula>
    </cfRule>
  </conditionalFormatting>
  <conditionalFormatting sqref="G92 J92 M92">
    <cfRule type="cellIs" dxfId="379" priority="286" stopIfTrue="1" operator="equal">
      <formula>""</formula>
    </cfRule>
  </conditionalFormatting>
  <conditionalFormatting sqref="G100">
    <cfRule type="cellIs" dxfId="378" priority="284" stopIfTrue="1" operator="equal">
      <formula>""</formula>
    </cfRule>
  </conditionalFormatting>
  <conditionalFormatting sqref="G101">
    <cfRule type="cellIs" dxfId="377" priority="283" stopIfTrue="1" operator="equal">
      <formula>""</formula>
    </cfRule>
  </conditionalFormatting>
  <conditionalFormatting sqref="G14">
    <cfRule type="containsBlanks" dxfId="376" priority="282">
      <formula>LEN(TRIM(G14))=0</formula>
    </cfRule>
  </conditionalFormatting>
  <conditionalFormatting sqref="AO3:AR3">
    <cfRule type="containsBlanks" dxfId="375" priority="281">
      <formula>LEN(TRIM(AO3))=0</formula>
    </cfRule>
  </conditionalFormatting>
  <conditionalFormatting sqref="G5:L5">
    <cfRule type="containsBlanks" dxfId="374" priority="280">
      <formula>LEN(TRIM(G5))=0</formula>
    </cfRule>
  </conditionalFormatting>
  <conditionalFormatting sqref="AH10">
    <cfRule type="cellIs" dxfId="373" priority="279" stopIfTrue="1" operator="equal">
      <formula>""</formula>
    </cfRule>
  </conditionalFormatting>
  <conditionalFormatting sqref="AJ12:AM12">
    <cfRule type="containsBlanks" dxfId="372" priority="278">
      <formula>LEN(TRIM(AJ12))=0</formula>
    </cfRule>
  </conditionalFormatting>
  <conditionalFormatting sqref="G20:H20">
    <cfRule type="containsBlanks" dxfId="371" priority="277">
      <formula>LEN(TRIM(G20))=0</formula>
    </cfRule>
  </conditionalFormatting>
  <conditionalFormatting sqref="G21:H21">
    <cfRule type="containsBlanks" dxfId="370" priority="276">
      <formula>LEN(TRIM(G21))=0</formula>
    </cfRule>
  </conditionalFormatting>
  <conditionalFormatting sqref="G22:H22">
    <cfRule type="containsBlanks" dxfId="369" priority="275">
      <formula>LEN(TRIM(G22))=0</formula>
    </cfRule>
  </conditionalFormatting>
  <conditionalFormatting sqref="G23:H23">
    <cfRule type="containsBlanks" dxfId="368" priority="274">
      <formula>LEN(TRIM(G23))=0</formula>
    </cfRule>
  </conditionalFormatting>
  <conditionalFormatting sqref="G24:H24">
    <cfRule type="containsBlanks" dxfId="367" priority="273">
      <formula>LEN(TRIM(G24))=0</formula>
    </cfRule>
  </conditionalFormatting>
  <conditionalFormatting sqref="J20:K20">
    <cfRule type="containsBlanks" dxfId="366" priority="272">
      <formula>LEN(TRIM(J20))=0</formula>
    </cfRule>
  </conditionalFormatting>
  <conditionalFormatting sqref="J21:K21">
    <cfRule type="containsBlanks" dxfId="365" priority="271">
      <formula>LEN(TRIM(J21))=0</formula>
    </cfRule>
  </conditionalFormatting>
  <conditionalFormatting sqref="J22:K22">
    <cfRule type="containsBlanks" dxfId="364" priority="270">
      <formula>LEN(TRIM(J22))=0</formula>
    </cfRule>
  </conditionalFormatting>
  <conditionalFormatting sqref="J23:K23">
    <cfRule type="containsBlanks" dxfId="363" priority="269">
      <formula>LEN(TRIM(J23))=0</formula>
    </cfRule>
  </conditionalFormatting>
  <conditionalFormatting sqref="J24:K24">
    <cfRule type="containsBlanks" dxfId="362" priority="268">
      <formula>LEN(TRIM(J24))=0</formula>
    </cfRule>
  </conditionalFormatting>
  <conditionalFormatting sqref="M20:N20">
    <cfRule type="containsBlanks" dxfId="361" priority="267">
      <formula>LEN(TRIM(M20))=0</formula>
    </cfRule>
  </conditionalFormatting>
  <conditionalFormatting sqref="M21:N21">
    <cfRule type="containsBlanks" dxfId="360" priority="266">
      <formula>LEN(TRIM(M21))=0</formula>
    </cfRule>
  </conditionalFormatting>
  <conditionalFormatting sqref="M22:N22">
    <cfRule type="containsBlanks" dxfId="359" priority="265">
      <formula>LEN(TRIM(M22))=0</formula>
    </cfRule>
  </conditionalFormatting>
  <conditionalFormatting sqref="M23:N23">
    <cfRule type="containsBlanks" dxfId="358" priority="264">
      <formula>LEN(TRIM(M23))=0</formula>
    </cfRule>
  </conditionalFormatting>
  <conditionalFormatting sqref="M24:N24">
    <cfRule type="containsBlanks" dxfId="357" priority="263">
      <formula>LEN(TRIM(M24))=0</formula>
    </cfRule>
  </conditionalFormatting>
  <conditionalFormatting sqref="P20:Q20">
    <cfRule type="containsBlanks" dxfId="356" priority="262">
      <formula>LEN(TRIM(P20))=0</formula>
    </cfRule>
  </conditionalFormatting>
  <conditionalFormatting sqref="P21:Q21">
    <cfRule type="containsBlanks" dxfId="355" priority="261">
      <formula>LEN(TRIM(P21))=0</formula>
    </cfRule>
  </conditionalFormatting>
  <conditionalFormatting sqref="P22:Q22">
    <cfRule type="containsBlanks" dxfId="354" priority="260">
      <formula>LEN(TRIM(P22))=0</formula>
    </cfRule>
  </conditionalFormatting>
  <conditionalFormatting sqref="P23:Q23">
    <cfRule type="containsBlanks" dxfId="353" priority="259">
      <formula>LEN(TRIM(P23))=0</formula>
    </cfRule>
  </conditionalFormatting>
  <conditionalFormatting sqref="P24:Q24">
    <cfRule type="containsBlanks" dxfId="352" priority="258">
      <formula>LEN(TRIM(P24))=0</formula>
    </cfRule>
  </conditionalFormatting>
  <conditionalFormatting sqref="S20:T20">
    <cfRule type="containsBlanks" dxfId="351" priority="257">
      <formula>LEN(TRIM(S20))=0</formula>
    </cfRule>
  </conditionalFormatting>
  <conditionalFormatting sqref="S21:T21">
    <cfRule type="containsBlanks" dxfId="350" priority="256">
      <formula>LEN(TRIM(S21))=0</formula>
    </cfRule>
  </conditionalFormatting>
  <conditionalFormatting sqref="S22:T22">
    <cfRule type="containsBlanks" dxfId="349" priority="255">
      <formula>LEN(TRIM(S22))=0</formula>
    </cfRule>
  </conditionalFormatting>
  <conditionalFormatting sqref="S23:T23">
    <cfRule type="containsBlanks" dxfId="348" priority="254">
      <formula>LEN(TRIM(S23))=0</formula>
    </cfRule>
  </conditionalFormatting>
  <conditionalFormatting sqref="S24:T24">
    <cfRule type="containsBlanks" dxfId="347" priority="253">
      <formula>LEN(TRIM(S24))=0</formula>
    </cfRule>
  </conditionalFormatting>
  <conditionalFormatting sqref="V20:W20">
    <cfRule type="containsBlanks" dxfId="346" priority="252">
      <formula>LEN(TRIM(V20))=0</formula>
    </cfRule>
  </conditionalFormatting>
  <conditionalFormatting sqref="V21:W21">
    <cfRule type="containsBlanks" dxfId="345" priority="251">
      <formula>LEN(TRIM(V21))=0</formula>
    </cfRule>
  </conditionalFormatting>
  <conditionalFormatting sqref="V22:W22">
    <cfRule type="containsBlanks" dxfId="344" priority="250">
      <formula>LEN(TRIM(V22))=0</formula>
    </cfRule>
  </conditionalFormatting>
  <conditionalFormatting sqref="V23:W23">
    <cfRule type="containsBlanks" dxfId="343" priority="249">
      <formula>LEN(TRIM(V23))=0</formula>
    </cfRule>
  </conditionalFormatting>
  <conditionalFormatting sqref="V24:W24">
    <cfRule type="containsBlanks" dxfId="342" priority="248">
      <formula>LEN(TRIM(V24))=0</formula>
    </cfRule>
  </conditionalFormatting>
  <conditionalFormatting sqref="Y20:Z20">
    <cfRule type="containsBlanks" dxfId="341" priority="247">
      <formula>LEN(TRIM(Y20))=0</formula>
    </cfRule>
  </conditionalFormatting>
  <conditionalFormatting sqref="Y21:Z21">
    <cfRule type="containsBlanks" dxfId="340" priority="246">
      <formula>LEN(TRIM(Y21))=0</formula>
    </cfRule>
  </conditionalFormatting>
  <conditionalFormatting sqref="Y22:Z22">
    <cfRule type="containsBlanks" dxfId="339" priority="245">
      <formula>LEN(TRIM(Y22))=0</formula>
    </cfRule>
  </conditionalFormatting>
  <conditionalFormatting sqref="Y23:Z23">
    <cfRule type="containsBlanks" dxfId="338" priority="244">
      <formula>LEN(TRIM(Y23))=0</formula>
    </cfRule>
  </conditionalFormatting>
  <conditionalFormatting sqref="Y24:Z24">
    <cfRule type="containsBlanks" dxfId="337" priority="243">
      <formula>LEN(TRIM(Y24))=0</formula>
    </cfRule>
  </conditionalFormatting>
  <conditionalFormatting sqref="AB20:AC20">
    <cfRule type="containsBlanks" dxfId="336" priority="242">
      <formula>LEN(TRIM(AB20))=0</formula>
    </cfRule>
  </conditionalFormatting>
  <conditionalFormatting sqref="AB21:AC21">
    <cfRule type="containsBlanks" dxfId="335" priority="241">
      <formula>LEN(TRIM(AB21))=0</formula>
    </cfRule>
  </conditionalFormatting>
  <conditionalFormatting sqref="AB22:AC22">
    <cfRule type="containsBlanks" dxfId="334" priority="240">
      <formula>LEN(TRIM(AB22))=0</formula>
    </cfRule>
  </conditionalFormatting>
  <conditionalFormatting sqref="AB23:AC23">
    <cfRule type="containsBlanks" dxfId="333" priority="239">
      <formula>LEN(TRIM(AB23))=0</formula>
    </cfRule>
  </conditionalFormatting>
  <conditionalFormatting sqref="AB24:AC24">
    <cfRule type="containsBlanks" dxfId="332" priority="238">
      <formula>LEN(TRIM(AB24))=0</formula>
    </cfRule>
  </conditionalFormatting>
  <conditionalFormatting sqref="AE20:AF20">
    <cfRule type="containsBlanks" dxfId="331" priority="237">
      <formula>LEN(TRIM(AE20))=0</formula>
    </cfRule>
  </conditionalFormatting>
  <conditionalFormatting sqref="AE21:AF21">
    <cfRule type="containsBlanks" dxfId="330" priority="236">
      <formula>LEN(TRIM(AE21))=0</formula>
    </cfRule>
  </conditionalFormatting>
  <conditionalFormatting sqref="AE22:AF22">
    <cfRule type="containsBlanks" dxfId="329" priority="235">
      <formula>LEN(TRIM(AE22))=0</formula>
    </cfRule>
  </conditionalFormatting>
  <conditionalFormatting sqref="AE23:AF23">
    <cfRule type="containsBlanks" dxfId="328" priority="234">
      <formula>LEN(TRIM(AE23))=0</formula>
    </cfRule>
  </conditionalFormatting>
  <conditionalFormatting sqref="AE24:AF24">
    <cfRule type="containsBlanks" dxfId="327" priority="233">
      <formula>LEN(TRIM(AE24))=0</formula>
    </cfRule>
  </conditionalFormatting>
  <conditionalFormatting sqref="AH20:AI20">
    <cfRule type="containsBlanks" dxfId="326" priority="232">
      <formula>LEN(TRIM(AH20))=0</formula>
    </cfRule>
  </conditionalFormatting>
  <conditionalFormatting sqref="AH21:AI21">
    <cfRule type="containsBlanks" dxfId="325" priority="231">
      <formula>LEN(TRIM(AH21))=0</formula>
    </cfRule>
  </conditionalFormatting>
  <conditionalFormatting sqref="AH22:AI22">
    <cfRule type="containsBlanks" dxfId="324" priority="230">
      <formula>LEN(TRIM(AH22))=0</formula>
    </cfRule>
  </conditionalFormatting>
  <conditionalFormatting sqref="AH23:AI23">
    <cfRule type="containsBlanks" dxfId="323" priority="229">
      <formula>LEN(TRIM(AH23))=0</formula>
    </cfRule>
  </conditionalFormatting>
  <conditionalFormatting sqref="AH24:AI24">
    <cfRule type="containsBlanks" dxfId="322" priority="228">
      <formula>LEN(TRIM(AH24))=0</formula>
    </cfRule>
  </conditionalFormatting>
  <conditionalFormatting sqref="AK20:AL20">
    <cfRule type="containsBlanks" dxfId="321" priority="227">
      <formula>LEN(TRIM(AK20))=0</formula>
    </cfRule>
  </conditionalFormatting>
  <conditionalFormatting sqref="AK21:AL21">
    <cfRule type="containsBlanks" dxfId="320" priority="226">
      <formula>LEN(TRIM(AK21))=0</formula>
    </cfRule>
  </conditionalFormatting>
  <conditionalFormatting sqref="AK22:AL22">
    <cfRule type="containsBlanks" dxfId="319" priority="225">
      <formula>LEN(TRIM(AK22))=0</formula>
    </cfRule>
  </conditionalFormatting>
  <conditionalFormatting sqref="AK23:AL23">
    <cfRule type="containsBlanks" dxfId="318" priority="224">
      <formula>LEN(TRIM(AK23))=0</formula>
    </cfRule>
  </conditionalFormatting>
  <conditionalFormatting sqref="AK24:AL24">
    <cfRule type="containsBlanks" dxfId="317" priority="223">
      <formula>LEN(TRIM(AK24))=0</formula>
    </cfRule>
  </conditionalFormatting>
  <conditionalFormatting sqref="AN20:AO20">
    <cfRule type="containsBlanks" dxfId="316" priority="222">
      <formula>LEN(TRIM(AN20))=0</formula>
    </cfRule>
  </conditionalFormatting>
  <conditionalFormatting sqref="AN21:AO21">
    <cfRule type="containsBlanks" dxfId="315" priority="221">
      <formula>LEN(TRIM(AN21))=0</formula>
    </cfRule>
  </conditionalFormatting>
  <conditionalFormatting sqref="AN22:AO22">
    <cfRule type="containsBlanks" dxfId="314" priority="220">
      <formula>LEN(TRIM(AN22))=0</formula>
    </cfRule>
  </conditionalFormatting>
  <conditionalFormatting sqref="AN23:AO23">
    <cfRule type="containsBlanks" dxfId="313" priority="219">
      <formula>LEN(TRIM(AN23))=0</formula>
    </cfRule>
  </conditionalFormatting>
  <conditionalFormatting sqref="AN24:AO24">
    <cfRule type="containsBlanks" dxfId="312" priority="218">
      <formula>LEN(TRIM(AN24))=0</formula>
    </cfRule>
  </conditionalFormatting>
  <conditionalFormatting sqref="G29:H29">
    <cfRule type="containsBlanks" dxfId="311" priority="217">
      <formula>LEN(TRIM(G29))=0</formula>
    </cfRule>
  </conditionalFormatting>
  <conditionalFormatting sqref="G30:H30">
    <cfRule type="containsBlanks" dxfId="310" priority="216">
      <formula>LEN(TRIM(G30))=0</formula>
    </cfRule>
  </conditionalFormatting>
  <conditionalFormatting sqref="G31:H31">
    <cfRule type="containsBlanks" dxfId="309" priority="215">
      <formula>LEN(TRIM(G31))=0</formula>
    </cfRule>
  </conditionalFormatting>
  <conditionalFormatting sqref="G32:H32">
    <cfRule type="containsBlanks" dxfId="308" priority="214">
      <formula>LEN(TRIM(G32))=0</formula>
    </cfRule>
  </conditionalFormatting>
  <conditionalFormatting sqref="G33:H33">
    <cfRule type="containsBlanks" dxfId="307" priority="213">
      <formula>LEN(TRIM(G33))=0</formula>
    </cfRule>
  </conditionalFormatting>
  <conditionalFormatting sqref="J29:K29">
    <cfRule type="containsBlanks" dxfId="306" priority="212">
      <formula>LEN(TRIM(J29))=0</formula>
    </cfRule>
  </conditionalFormatting>
  <conditionalFormatting sqref="J30:K30">
    <cfRule type="containsBlanks" dxfId="305" priority="211">
      <formula>LEN(TRIM(J30))=0</formula>
    </cfRule>
  </conditionalFormatting>
  <conditionalFormatting sqref="J31:K31">
    <cfRule type="containsBlanks" dxfId="304" priority="210">
      <formula>LEN(TRIM(J31))=0</formula>
    </cfRule>
  </conditionalFormatting>
  <conditionalFormatting sqref="J32:K32">
    <cfRule type="containsBlanks" dxfId="303" priority="209">
      <formula>LEN(TRIM(J32))=0</formula>
    </cfRule>
  </conditionalFormatting>
  <conditionalFormatting sqref="J33:K33">
    <cfRule type="containsBlanks" dxfId="302" priority="208">
      <formula>LEN(TRIM(J33))=0</formula>
    </cfRule>
  </conditionalFormatting>
  <conditionalFormatting sqref="M29:N29">
    <cfRule type="containsBlanks" dxfId="301" priority="207">
      <formula>LEN(TRIM(M29))=0</formula>
    </cfRule>
  </conditionalFormatting>
  <conditionalFormatting sqref="M30:N30">
    <cfRule type="containsBlanks" dxfId="300" priority="206">
      <formula>LEN(TRIM(M30))=0</formula>
    </cfRule>
  </conditionalFormatting>
  <conditionalFormatting sqref="M31:N31">
    <cfRule type="containsBlanks" dxfId="299" priority="205">
      <formula>LEN(TRIM(M31))=0</formula>
    </cfRule>
  </conditionalFormatting>
  <conditionalFormatting sqref="M32:N32">
    <cfRule type="containsBlanks" dxfId="298" priority="204">
      <formula>LEN(TRIM(M32))=0</formula>
    </cfRule>
  </conditionalFormatting>
  <conditionalFormatting sqref="M33:N33">
    <cfRule type="containsBlanks" dxfId="297" priority="203">
      <formula>LEN(TRIM(M33))=0</formula>
    </cfRule>
  </conditionalFormatting>
  <conditionalFormatting sqref="P29:Q29">
    <cfRule type="containsBlanks" dxfId="296" priority="202">
      <formula>LEN(TRIM(P29))=0</formula>
    </cfRule>
  </conditionalFormatting>
  <conditionalFormatting sqref="P30:Q30">
    <cfRule type="containsBlanks" dxfId="295" priority="201">
      <formula>LEN(TRIM(P30))=0</formula>
    </cfRule>
  </conditionalFormatting>
  <conditionalFormatting sqref="P31:Q31">
    <cfRule type="containsBlanks" dxfId="294" priority="200">
      <formula>LEN(TRIM(P31))=0</formula>
    </cfRule>
  </conditionalFormatting>
  <conditionalFormatting sqref="P32:Q32">
    <cfRule type="containsBlanks" dxfId="293" priority="199">
      <formula>LEN(TRIM(P32))=0</formula>
    </cfRule>
  </conditionalFormatting>
  <conditionalFormatting sqref="P33:Q33">
    <cfRule type="containsBlanks" dxfId="292" priority="198">
      <formula>LEN(TRIM(P33))=0</formula>
    </cfRule>
  </conditionalFormatting>
  <conditionalFormatting sqref="S29:T29">
    <cfRule type="containsBlanks" dxfId="291" priority="197">
      <formula>LEN(TRIM(S29))=0</formula>
    </cfRule>
  </conditionalFormatting>
  <conditionalFormatting sqref="S30:T30">
    <cfRule type="containsBlanks" dxfId="290" priority="196">
      <formula>LEN(TRIM(S30))=0</formula>
    </cfRule>
  </conditionalFormatting>
  <conditionalFormatting sqref="S31:T31">
    <cfRule type="containsBlanks" dxfId="289" priority="195">
      <formula>LEN(TRIM(S31))=0</formula>
    </cfRule>
  </conditionalFormatting>
  <conditionalFormatting sqref="S32:T32">
    <cfRule type="containsBlanks" dxfId="288" priority="194">
      <formula>LEN(TRIM(S32))=0</formula>
    </cfRule>
  </conditionalFormatting>
  <conditionalFormatting sqref="S33:T33">
    <cfRule type="containsBlanks" dxfId="287" priority="193">
      <formula>LEN(TRIM(S33))=0</formula>
    </cfRule>
  </conditionalFormatting>
  <conditionalFormatting sqref="V29:W29">
    <cfRule type="containsBlanks" dxfId="286" priority="192">
      <formula>LEN(TRIM(V29))=0</formula>
    </cfRule>
  </conditionalFormatting>
  <conditionalFormatting sqref="V30:W30">
    <cfRule type="containsBlanks" dxfId="285" priority="191">
      <formula>LEN(TRIM(V30))=0</formula>
    </cfRule>
  </conditionalFormatting>
  <conditionalFormatting sqref="V31:W31">
    <cfRule type="containsBlanks" dxfId="284" priority="190">
      <formula>LEN(TRIM(V31))=0</formula>
    </cfRule>
  </conditionalFormatting>
  <conditionalFormatting sqref="V32:W32">
    <cfRule type="containsBlanks" dxfId="283" priority="189">
      <formula>LEN(TRIM(V32))=0</formula>
    </cfRule>
  </conditionalFormatting>
  <conditionalFormatting sqref="V33:W33">
    <cfRule type="containsBlanks" dxfId="282" priority="188">
      <formula>LEN(TRIM(V33))=0</formula>
    </cfRule>
  </conditionalFormatting>
  <conditionalFormatting sqref="Y29:Z29">
    <cfRule type="containsBlanks" dxfId="281" priority="187">
      <formula>LEN(TRIM(Y29))=0</formula>
    </cfRule>
  </conditionalFormatting>
  <conditionalFormatting sqref="Y30:Z30">
    <cfRule type="containsBlanks" dxfId="280" priority="186">
      <formula>LEN(TRIM(Y30))=0</formula>
    </cfRule>
  </conditionalFormatting>
  <conditionalFormatting sqref="Y31:Z31">
    <cfRule type="containsBlanks" dxfId="279" priority="185">
      <formula>LEN(TRIM(Y31))=0</formula>
    </cfRule>
  </conditionalFormatting>
  <conditionalFormatting sqref="Y32:Z32">
    <cfRule type="containsBlanks" dxfId="278" priority="184">
      <formula>LEN(TRIM(Y32))=0</formula>
    </cfRule>
  </conditionalFormatting>
  <conditionalFormatting sqref="Y33:Z33">
    <cfRule type="containsBlanks" dxfId="277" priority="183">
      <formula>LEN(TRIM(Y33))=0</formula>
    </cfRule>
  </conditionalFormatting>
  <conditionalFormatting sqref="AB29:AC29">
    <cfRule type="containsBlanks" dxfId="276" priority="182">
      <formula>LEN(TRIM(AB29))=0</formula>
    </cfRule>
  </conditionalFormatting>
  <conditionalFormatting sqref="AB30:AC30">
    <cfRule type="containsBlanks" dxfId="275" priority="181">
      <formula>LEN(TRIM(AB30))=0</formula>
    </cfRule>
  </conditionalFormatting>
  <conditionalFormatting sqref="AB31:AC31">
    <cfRule type="containsBlanks" dxfId="274" priority="180">
      <formula>LEN(TRIM(AB31))=0</formula>
    </cfRule>
  </conditionalFormatting>
  <conditionalFormatting sqref="AB32:AC32">
    <cfRule type="containsBlanks" dxfId="273" priority="179">
      <formula>LEN(TRIM(AB32))=0</formula>
    </cfRule>
  </conditionalFormatting>
  <conditionalFormatting sqref="AB33:AC33">
    <cfRule type="containsBlanks" dxfId="272" priority="178">
      <formula>LEN(TRIM(AB33))=0</formula>
    </cfRule>
  </conditionalFormatting>
  <conditionalFormatting sqref="AE29:AF29">
    <cfRule type="containsBlanks" dxfId="271" priority="177">
      <formula>LEN(TRIM(AE29))=0</formula>
    </cfRule>
  </conditionalFormatting>
  <conditionalFormatting sqref="AE30:AF30">
    <cfRule type="containsBlanks" dxfId="270" priority="176">
      <formula>LEN(TRIM(AE30))=0</formula>
    </cfRule>
  </conditionalFormatting>
  <conditionalFormatting sqref="AE31:AF31">
    <cfRule type="containsBlanks" dxfId="269" priority="175">
      <formula>LEN(TRIM(AE31))=0</formula>
    </cfRule>
  </conditionalFormatting>
  <conditionalFormatting sqref="AE32:AF32">
    <cfRule type="containsBlanks" dxfId="268" priority="174">
      <formula>LEN(TRIM(AE32))=0</formula>
    </cfRule>
  </conditionalFormatting>
  <conditionalFormatting sqref="AE33:AF33">
    <cfRule type="containsBlanks" dxfId="267" priority="173">
      <formula>LEN(TRIM(AE33))=0</formula>
    </cfRule>
  </conditionalFormatting>
  <conditionalFormatting sqref="AH29:AI29">
    <cfRule type="containsBlanks" dxfId="266" priority="172">
      <formula>LEN(TRIM(AH29))=0</formula>
    </cfRule>
  </conditionalFormatting>
  <conditionalFormatting sqref="AH30:AI30">
    <cfRule type="containsBlanks" dxfId="265" priority="171">
      <formula>LEN(TRIM(AH30))=0</formula>
    </cfRule>
  </conditionalFormatting>
  <conditionalFormatting sqref="AH31:AI31">
    <cfRule type="containsBlanks" dxfId="264" priority="170">
      <formula>LEN(TRIM(AH31))=0</formula>
    </cfRule>
  </conditionalFormatting>
  <conditionalFormatting sqref="AH32:AI32">
    <cfRule type="containsBlanks" dxfId="263" priority="169">
      <formula>LEN(TRIM(AH32))=0</formula>
    </cfRule>
  </conditionalFormatting>
  <conditionalFormatting sqref="AH33:AI33">
    <cfRule type="containsBlanks" dxfId="262" priority="168">
      <formula>LEN(TRIM(AH33))=0</formula>
    </cfRule>
  </conditionalFormatting>
  <conditionalFormatting sqref="AK29:AL29">
    <cfRule type="containsBlanks" dxfId="261" priority="167">
      <formula>LEN(TRIM(AK29))=0</formula>
    </cfRule>
  </conditionalFormatting>
  <conditionalFormatting sqref="AK30:AL30">
    <cfRule type="containsBlanks" dxfId="260" priority="166">
      <formula>LEN(TRIM(AK30))=0</formula>
    </cfRule>
  </conditionalFormatting>
  <conditionalFormatting sqref="AK31:AL31">
    <cfRule type="containsBlanks" dxfId="259" priority="165">
      <formula>LEN(TRIM(AK31))=0</formula>
    </cfRule>
  </conditionalFormatting>
  <conditionalFormatting sqref="AK32:AL32">
    <cfRule type="containsBlanks" dxfId="258" priority="164">
      <formula>LEN(TRIM(AK32))=0</formula>
    </cfRule>
  </conditionalFormatting>
  <conditionalFormatting sqref="AK33:AL33">
    <cfRule type="containsBlanks" dxfId="257" priority="163">
      <formula>LEN(TRIM(AK33))=0</formula>
    </cfRule>
  </conditionalFormatting>
  <conditionalFormatting sqref="AN29:AO29">
    <cfRule type="containsBlanks" dxfId="256" priority="162">
      <formula>LEN(TRIM(AN29))=0</formula>
    </cfRule>
  </conditionalFormatting>
  <conditionalFormatting sqref="AN30:AO30">
    <cfRule type="containsBlanks" dxfId="255" priority="161">
      <formula>LEN(TRIM(AN30))=0</formula>
    </cfRule>
  </conditionalFormatting>
  <conditionalFormatting sqref="AN31:AO31">
    <cfRule type="containsBlanks" dxfId="254" priority="160">
      <formula>LEN(TRIM(AN31))=0</formula>
    </cfRule>
  </conditionalFormatting>
  <conditionalFormatting sqref="AN32:AO32">
    <cfRule type="containsBlanks" dxfId="253" priority="159">
      <formula>LEN(TRIM(AN32))=0</formula>
    </cfRule>
  </conditionalFormatting>
  <conditionalFormatting sqref="AN33:AO33">
    <cfRule type="containsBlanks" dxfId="252" priority="158">
      <formula>LEN(TRIM(AN33))=0</formula>
    </cfRule>
  </conditionalFormatting>
  <conditionalFormatting sqref="J52:N52">
    <cfRule type="containsBlanks" dxfId="251" priority="157">
      <formula>LEN(TRIM(J52))=0</formula>
    </cfRule>
  </conditionalFormatting>
  <conditionalFormatting sqref="G68:H68">
    <cfRule type="containsBlanks" dxfId="250" priority="156">
      <formula>LEN(TRIM(G68))=0</formula>
    </cfRule>
  </conditionalFormatting>
  <conditionalFormatting sqref="J68:K68">
    <cfRule type="containsBlanks" dxfId="249" priority="155">
      <formula>LEN(TRIM(J68))=0</formula>
    </cfRule>
  </conditionalFormatting>
  <conditionalFormatting sqref="M68:N68">
    <cfRule type="containsBlanks" dxfId="248" priority="154">
      <formula>LEN(TRIM(M68))=0</formula>
    </cfRule>
  </conditionalFormatting>
  <conditionalFormatting sqref="P68:Q68">
    <cfRule type="containsBlanks" dxfId="247" priority="153">
      <formula>LEN(TRIM(P68))=0</formula>
    </cfRule>
  </conditionalFormatting>
  <conditionalFormatting sqref="S68:T68">
    <cfRule type="containsBlanks" dxfId="246" priority="152">
      <formula>LEN(TRIM(S68))=0</formula>
    </cfRule>
  </conditionalFormatting>
  <conditionalFormatting sqref="V68:W68">
    <cfRule type="containsBlanks" dxfId="245" priority="151">
      <formula>LEN(TRIM(V68))=0</formula>
    </cfRule>
  </conditionalFormatting>
  <conditionalFormatting sqref="Y68:Z68">
    <cfRule type="containsBlanks" dxfId="244" priority="150">
      <formula>LEN(TRIM(Y68))=0</formula>
    </cfRule>
  </conditionalFormatting>
  <conditionalFormatting sqref="AB68:AC68">
    <cfRule type="containsBlanks" dxfId="243" priority="149">
      <formula>LEN(TRIM(AB68))=0</formula>
    </cfRule>
  </conditionalFormatting>
  <conditionalFormatting sqref="AE68:AF68">
    <cfRule type="containsBlanks" dxfId="242" priority="148">
      <formula>LEN(TRIM(AE68))=0</formula>
    </cfRule>
  </conditionalFormatting>
  <conditionalFormatting sqref="AH68:AI68">
    <cfRule type="containsBlanks" dxfId="241" priority="147">
      <formula>LEN(TRIM(AH68))=0</formula>
    </cfRule>
  </conditionalFormatting>
  <conditionalFormatting sqref="AK68:AL68">
    <cfRule type="containsBlanks" dxfId="240" priority="146">
      <formula>LEN(TRIM(AK68))=0</formula>
    </cfRule>
  </conditionalFormatting>
  <conditionalFormatting sqref="AN68:AO68">
    <cfRule type="containsBlanks" dxfId="239" priority="145">
      <formula>LEN(TRIM(AN68))=0</formula>
    </cfRule>
  </conditionalFormatting>
  <conditionalFormatting sqref="G73:H73">
    <cfRule type="containsBlanks" dxfId="238" priority="144">
      <formula>LEN(TRIM(G73))=0</formula>
    </cfRule>
  </conditionalFormatting>
  <conditionalFormatting sqref="J73:K73">
    <cfRule type="containsBlanks" dxfId="237" priority="143">
      <formula>LEN(TRIM(J73))=0</formula>
    </cfRule>
  </conditionalFormatting>
  <conditionalFormatting sqref="M73:N73">
    <cfRule type="containsBlanks" dxfId="236" priority="142">
      <formula>LEN(TRIM(M73))=0</formula>
    </cfRule>
  </conditionalFormatting>
  <conditionalFormatting sqref="P73:Q73">
    <cfRule type="containsBlanks" dxfId="235" priority="141">
      <formula>LEN(TRIM(P73))=0</formula>
    </cfRule>
  </conditionalFormatting>
  <conditionalFormatting sqref="S73:T73">
    <cfRule type="containsBlanks" dxfId="234" priority="140">
      <formula>LEN(TRIM(S73))=0</formula>
    </cfRule>
  </conditionalFormatting>
  <conditionalFormatting sqref="V73:W73">
    <cfRule type="containsBlanks" dxfId="233" priority="139">
      <formula>LEN(TRIM(V73))=0</formula>
    </cfRule>
  </conditionalFormatting>
  <conditionalFormatting sqref="Y73:Z73">
    <cfRule type="containsBlanks" dxfId="232" priority="138">
      <formula>LEN(TRIM(Y73))=0</formula>
    </cfRule>
  </conditionalFormatting>
  <conditionalFormatting sqref="AB73:AC73">
    <cfRule type="containsBlanks" dxfId="231" priority="137">
      <formula>LEN(TRIM(AB73))=0</formula>
    </cfRule>
  </conditionalFormatting>
  <conditionalFormatting sqref="AE73:AF73">
    <cfRule type="containsBlanks" dxfId="230" priority="136">
      <formula>LEN(TRIM(AE73))=0</formula>
    </cfRule>
  </conditionalFormatting>
  <conditionalFormatting sqref="AH73:AI73">
    <cfRule type="containsBlanks" dxfId="229" priority="135">
      <formula>LEN(TRIM(AH73))=0</formula>
    </cfRule>
  </conditionalFormatting>
  <conditionalFormatting sqref="AK73:AL73">
    <cfRule type="containsBlanks" dxfId="228" priority="134">
      <formula>LEN(TRIM(AK73))=0</formula>
    </cfRule>
  </conditionalFormatting>
  <conditionalFormatting sqref="AN73:AO73">
    <cfRule type="containsBlanks" dxfId="227" priority="133">
      <formula>LEN(TRIM(AN73))=0</formula>
    </cfRule>
  </conditionalFormatting>
  <conditionalFormatting sqref="J77:J78">
    <cfRule type="containsBlanks" dxfId="226" priority="132">
      <formula>LEN(TRIM(J77))=0</formula>
    </cfRule>
  </conditionalFormatting>
  <conditionalFormatting sqref="J85 M85 P85 S85 V85 Y85 AB85 AE85 AH85 AK85 AN85">
    <cfRule type="cellIs" dxfId="225" priority="131" stopIfTrue="1" operator="equal">
      <formula>""</formula>
    </cfRule>
  </conditionalFormatting>
  <conditionalFormatting sqref="G87">
    <cfRule type="cellIs" dxfId="224" priority="130" stopIfTrue="1" operator="equal">
      <formula>""</formula>
    </cfRule>
  </conditionalFormatting>
  <conditionalFormatting sqref="J87 M87 P87 S87 V87 Y87 AB87 AE87 AH87 AK87 AN87">
    <cfRule type="cellIs" dxfId="223" priority="129" stopIfTrue="1" operator="equal">
      <formula>""</formula>
    </cfRule>
  </conditionalFormatting>
  <conditionalFormatting sqref="G89">
    <cfRule type="cellIs" dxfId="222" priority="128" stopIfTrue="1" operator="equal">
      <formula>""</formula>
    </cfRule>
  </conditionalFormatting>
  <conditionalFormatting sqref="J89 M89 P89 S89 V89 Y89 AB89 AE89 AH89 AK89 AN89">
    <cfRule type="cellIs" dxfId="221" priority="127" stopIfTrue="1" operator="equal">
      <formula>""</formula>
    </cfRule>
  </conditionalFormatting>
  <conditionalFormatting sqref="G91">
    <cfRule type="cellIs" dxfId="220" priority="126" stopIfTrue="1" operator="equal">
      <formula>""</formula>
    </cfRule>
  </conditionalFormatting>
  <conditionalFormatting sqref="J91 M91 P91 S91 V91 Y91 AB91 AE91 AH91 AK91 AN91">
    <cfRule type="cellIs" dxfId="219" priority="125" stopIfTrue="1" operator="equal">
      <formula>""</formula>
    </cfRule>
  </conditionalFormatting>
  <conditionalFormatting sqref="G93">
    <cfRule type="cellIs" dxfId="218" priority="124" stopIfTrue="1" operator="equal">
      <formula>""</formula>
    </cfRule>
  </conditionalFormatting>
  <conditionalFormatting sqref="J93 M93 P93 S93 V93 Y93 AB93 AE93 AH93 AK93 AN93">
    <cfRule type="cellIs" dxfId="217" priority="123" stopIfTrue="1" operator="equal">
      <formula>""</formula>
    </cfRule>
  </conditionalFormatting>
  <conditionalFormatting sqref="AH84 AK84 AN84">
    <cfRule type="cellIs" dxfId="216" priority="122" stopIfTrue="1" operator="equal">
      <formula>""</formula>
    </cfRule>
  </conditionalFormatting>
  <conditionalFormatting sqref="AH86 AK86 AN86">
    <cfRule type="cellIs" dxfId="215" priority="121" stopIfTrue="1" operator="equal">
      <formula>""</formula>
    </cfRule>
  </conditionalFormatting>
  <conditionalFormatting sqref="AH88 AK88 AN88">
    <cfRule type="cellIs" dxfId="214" priority="120" stopIfTrue="1" operator="equal">
      <formula>""</formula>
    </cfRule>
  </conditionalFormatting>
  <conditionalFormatting sqref="AH90 AK90 AN90">
    <cfRule type="cellIs" dxfId="213" priority="119" stopIfTrue="1" operator="equal">
      <formula>""</formula>
    </cfRule>
  </conditionalFormatting>
  <conditionalFormatting sqref="AH92 AK92 AN92">
    <cfRule type="cellIs" dxfId="212" priority="118" stopIfTrue="1" operator="equal">
      <formula>""</formula>
    </cfRule>
  </conditionalFormatting>
  <conditionalFormatting sqref="G103 G106">
    <cfRule type="cellIs" dxfId="211" priority="117" stopIfTrue="1" operator="equal">
      <formula>""</formula>
    </cfRule>
  </conditionalFormatting>
  <conditionalFormatting sqref="G104">
    <cfRule type="cellIs" dxfId="210" priority="116" stopIfTrue="1" operator="equal">
      <formula>""</formula>
    </cfRule>
  </conditionalFormatting>
  <conditionalFormatting sqref="G105">
    <cfRule type="cellIs" dxfId="209" priority="115" stopIfTrue="1" operator="equal">
      <formula>""</formula>
    </cfRule>
  </conditionalFormatting>
  <conditionalFormatting sqref="G107 G110">
    <cfRule type="cellIs" dxfId="208" priority="114" stopIfTrue="1" operator="equal">
      <formula>""</formula>
    </cfRule>
  </conditionalFormatting>
  <conditionalFormatting sqref="G108">
    <cfRule type="cellIs" dxfId="207" priority="113" stopIfTrue="1" operator="equal">
      <formula>""</formula>
    </cfRule>
  </conditionalFormatting>
  <conditionalFormatting sqref="G109">
    <cfRule type="cellIs" dxfId="206" priority="112" stopIfTrue="1" operator="equal">
      <formula>""</formula>
    </cfRule>
  </conditionalFormatting>
  <conditionalFormatting sqref="G111 G114">
    <cfRule type="cellIs" dxfId="205" priority="111" stopIfTrue="1" operator="equal">
      <formula>""</formula>
    </cfRule>
  </conditionalFormatting>
  <conditionalFormatting sqref="G112">
    <cfRule type="cellIs" dxfId="204" priority="110" stopIfTrue="1" operator="equal">
      <formula>""</formula>
    </cfRule>
  </conditionalFormatting>
  <conditionalFormatting sqref="G113">
    <cfRule type="cellIs" dxfId="203" priority="109" stopIfTrue="1" operator="equal">
      <formula>""</formula>
    </cfRule>
  </conditionalFormatting>
  <conditionalFormatting sqref="G115 G118">
    <cfRule type="cellIs" dxfId="202" priority="108" stopIfTrue="1" operator="equal">
      <formula>""</formula>
    </cfRule>
  </conditionalFormatting>
  <conditionalFormatting sqref="G116">
    <cfRule type="cellIs" dxfId="201" priority="107" stopIfTrue="1" operator="equal">
      <formula>""</formula>
    </cfRule>
  </conditionalFormatting>
  <conditionalFormatting sqref="G117">
    <cfRule type="cellIs" dxfId="200" priority="106" stopIfTrue="1" operator="equal">
      <formula>""</formula>
    </cfRule>
  </conditionalFormatting>
  <conditionalFormatting sqref="J99 M99 P99 S99 V99 Y99 AB99 AE99 AH99 AK99 AN99 J102 M102 P102 S102 V102 Y102 AB102 AE102 AH102 AK102 AN102">
    <cfRule type="cellIs" dxfId="199" priority="105" stopIfTrue="1" operator="equal">
      <formula>""</formula>
    </cfRule>
  </conditionalFormatting>
  <conditionalFormatting sqref="J100 M100 P100 S100 V100 Y100 AB100 AE100 AH100 AK100 AN100">
    <cfRule type="cellIs" dxfId="198" priority="104" stopIfTrue="1" operator="equal">
      <formula>""</formula>
    </cfRule>
  </conditionalFormatting>
  <conditionalFormatting sqref="J101 M101 P101 S101 V101 Y101 AB101 AE101 AH101 AK101 AN101">
    <cfRule type="cellIs" dxfId="197" priority="103" stopIfTrue="1" operator="equal">
      <formula>""</formula>
    </cfRule>
  </conditionalFormatting>
  <conditionalFormatting sqref="J103 M103 P103 S103 V103 Y103 AB103 AE103 AH103 AK103 AN103 J106 M106 P106 S106 V106 Y106 AB106 AE106 AH106 AK106 AN106">
    <cfRule type="cellIs" dxfId="196" priority="102" stopIfTrue="1" operator="equal">
      <formula>""</formula>
    </cfRule>
  </conditionalFormatting>
  <conditionalFormatting sqref="J104 M104 P104 S104 V104 Y104 AB104 AE104 AH104 AK104 AN104">
    <cfRule type="cellIs" dxfId="195" priority="101" stopIfTrue="1" operator="equal">
      <formula>""</formula>
    </cfRule>
  </conditionalFormatting>
  <conditionalFormatting sqref="J105 M105 P105 S105 V105 Y105 AB105 AE105 AH105 AK105 AN105">
    <cfRule type="cellIs" dxfId="194" priority="100" stopIfTrue="1" operator="equal">
      <formula>""</formula>
    </cfRule>
  </conditionalFormatting>
  <conditionalFormatting sqref="J107 M107 P107 S107 V107 Y107 AB107 AE107 AH107 AK107 AN107 J110 M110 P110 S110 V110 Y110 AB110 AE110 AH110 AK110 AN110">
    <cfRule type="cellIs" dxfId="193" priority="99" stopIfTrue="1" operator="equal">
      <formula>""</formula>
    </cfRule>
  </conditionalFormatting>
  <conditionalFormatting sqref="J108 M108 P108 S108 V108 Y108 AB108 AE108 AH108 AK108 AN108">
    <cfRule type="cellIs" dxfId="192" priority="98" stopIfTrue="1" operator="equal">
      <formula>""</formula>
    </cfRule>
  </conditionalFormatting>
  <conditionalFormatting sqref="J109 M109 P109 S109 V109 Y109 AB109 AE109 AH109 AK109 AN109">
    <cfRule type="cellIs" dxfId="191" priority="97" stopIfTrue="1" operator="equal">
      <formula>""</formula>
    </cfRule>
  </conditionalFormatting>
  <conditionalFormatting sqref="J111 M111 P111 S111 V111 Y111 AB111 AE111 AH111 AK111 AN111 J114 M114 P114 S114 V114 Y114 AB114 AE114 AH114 AK114 AN114">
    <cfRule type="cellIs" dxfId="190" priority="96" stopIfTrue="1" operator="equal">
      <formula>""</formula>
    </cfRule>
  </conditionalFormatting>
  <conditionalFormatting sqref="J112 M112 P112 S112 V112 Y112 AB112 AE112 AH112 AK112 AN112">
    <cfRule type="cellIs" dxfId="189" priority="95" stopIfTrue="1" operator="equal">
      <formula>""</formula>
    </cfRule>
  </conditionalFormatting>
  <conditionalFormatting sqref="J113 M113 P113 S113 V113 Y113 AB113 AE113 AH113 AK113 AN113">
    <cfRule type="cellIs" dxfId="188" priority="94" stopIfTrue="1" operator="equal">
      <formula>""</formula>
    </cfRule>
  </conditionalFormatting>
  <conditionalFormatting sqref="J115 M115 P115 S115 V115 Y115 AB115 AE115 AH115 AK115 AN115 J118 M118 P118 S118 V118 Y118 AB118 AE118 AH118 AK118 AN118">
    <cfRule type="cellIs" dxfId="187" priority="93" stopIfTrue="1" operator="equal">
      <formula>""</formula>
    </cfRule>
  </conditionalFormatting>
  <conditionalFormatting sqref="J116 M116 P116 S116 V116 Y116 AB116 AE116 AH116 AK116 AN116">
    <cfRule type="cellIs" dxfId="186" priority="92" stopIfTrue="1" operator="equal">
      <formula>""</formula>
    </cfRule>
  </conditionalFormatting>
  <conditionalFormatting sqref="J117 M117 P117 S117 V117 Y117 AB117 AE117 AH117 AK117 AN117">
    <cfRule type="cellIs" dxfId="185" priority="91" stopIfTrue="1" operator="equal">
      <formula>""</formula>
    </cfRule>
  </conditionalFormatting>
  <conditionalFormatting sqref="J144:N144 P144:T144 V144:Z144 AB144:AF144 AH144:AL144">
    <cfRule type="containsBlanks" dxfId="184" priority="90">
      <formula>LEN(TRIM(J144))=0</formula>
    </cfRule>
  </conditionalFormatting>
  <conditionalFormatting sqref="G153:H153">
    <cfRule type="containsBlanks" dxfId="183" priority="89">
      <formula>LEN(TRIM(G153))=0</formula>
    </cfRule>
  </conditionalFormatting>
  <conditionalFormatting sqref="J153:K153">
    <cfRule type="containsBlanks" dxfId="182" priority="88">
      <formula>LEN(TRIM(J153))=0</formula>
    </cfRule>
  </conditionalFormatting>
  <conditionalFormatting sqref="M153:N153">
    <cfRule type="containsBlanks" dxfId="181" priority="87">
      <formula>LEN(TRIM(M153))=0</formula>
    </cfRule>
  </conditionalFormatting>
  <conditionalFormatting sqref="P153:Q153">
    <cfRule type="containsBlanks" dxfId="180" priority="86">
      <formula>LEN(TRIM(P153))=0</formula>
    </cfRule>
  </conditionalFormatting>
  <conditionalFormatting sqref="S153:T153">
    <cfRule type="containsBlanks" dxfId="179" priority="85">
      <formula>LEN(TRIM(S153))=0</formula>
    </cfRule>
  </conditionalFormatting>
  <conditionalFormatting sqref="V153:W153">
    <cfRule type="containsBlanks" dxfId="178" priority="84">
      <formula>LEN(TRIM(V153))=0</formula>
    </cfRule>
  </conditionalFormatting>
  <conditionalFormatting sqref="Y153:Z153">
    <cfRule type="containsBlanks" dxfId="177" priority="83">
      <formula>LEN(TRIM(Y153))=0</formula>
    </cfRule>
  </conditionalFormatting>
  <conditionalFormatting sqref="AB153:AC153">
    <cfRule type="containsBlanks" dxfId="176" priority="82">
      <formula>LEN(TRIM(AB153))=0</formula>
    </cfRule>
  </conditionalFormatting>
  <conditionalFormatting sqref="AE153:AF153">
    <cfRule type="containsBlanks" dxfId="175" priority="81">
      <formula>LEN(TRIM(AE153))=0</formula>
    </cfRule>
  </conditionalFormatting>
  <conditionalFormatting sqref="AH153:AI153">
    <cfRule type="containsBlanks" dxfId="174" priority="80">
      <formula>LEN(TRIM(AH153))=0</formula>
    </cfRule>
  </conditionalFormatting>
  <conditionalFormatting sqref="AK153:AL153">
    <cfRule type="containsBlanks" dxfId="173" priority="79">
      <formula>LEN(TRIM(AK153))=0</formula>
    </cfRule>
  </conditionalFormatting>
  <conditionalFormatting sqref="AN153:AO153">
    <cfRule type="containsBlanks" dxfId="172" priority="78">
      <formula>LEN(TRIM(AN153))=0</formula>
    </cfRule>
  </conditionalFormatting>
  <conditionalFormatting sqref="AV162:AZ162">
    <cfRule type="containsBlanks" dxfId="171" priority="77">
      <formula>LEN(TRIM(AV162))=0</formula>
    </cfRule>
  </conditionalFormatting>
  <conditionalFormatting sqref="J166:N166">
    <cfRule type="containsBlanks" dxfId="170" priority="76">
      <formula>LEN(TRIM(J166))=0</formula>
    </cfRule>
  </conditionalFormatting>
  <conditionalFormatting sqref="AV172:AZ172">
    <cfRule type="containsBlanks" dxfId="169" priority="75">
      <formula>LEN(TRIM(AV172))=0</formula>
    </cfRule>
  </conditionalFormatting>
  <conditionalFormatting sqref="AU175:AZ175">
    <cfRule type="containsBlanks" dxfId="168" priority="74">
      <formula>LEN(TRIM(AU175))=0</formula>
    </cfRule>
  </conditionalFormatting>
  <conditionalFormatting sqref="J159:N159 P159:T159">
    <cfRule type="containsBlanks" dxfId="167" priority="73">
      <formula>LEN(TRIM(J159))=0</formula>
    </cfRule>
  </conditionalFormatting>
  <conditionalFormatting sqref="AV149:AZ149">
    <cfRule type="containsBlanks" dxfId="166" priority="298">
      <formula>LEN(TRIM(AV149))=0</formula>
    </cfRule>
  </conditionalFormatting>
  <conditionalFormatting sqref="AV140:AZ140">
    <cfRule type="containsBlanks" dxfId="165" priority="72">
      <formula>LEN(TRIM(AV140))=0</formula>
    </cfRule>
  </conditionalFormatting>
  <conditionalFormatting sqref="G127:G128 J127 M127 S127 V127 Y127 AB127 AE127">
    <cfRule type="cellIs" dxfId="164" priority="71" stopIfTrue="1" operator="equal">
      <formula>""</formula>
    </cfRule>
  </conditionalFormatting>
  <conditionalFormatting sqref="AE132">
    <cfRule type="cellIs" dxfId="163" priority="33" stopIfTrue="1" operator="equal">
      <formula>""</formula>
    </cfRule>
  </conditionalFormatting>
  <conditionalFormatting sqref="AH130">
    <cfRule type="cellIs" dxfId="162" priority="46" stopIfTrue="1" operator="equal">
      <formula>""</formula>
    </cfRule>
  </conditionalFormatting>
  <conditionalFormatting sqref="P127">
    <cfRule type="cellIs" dxfId="161" priority="70" stopIfTrue="1" operator="equal">
      <formula>""</formula>
    </cfRule>
  </conditionalFormatting>
  <conditionalFormatting sqref="AN128">
    <cfRule type="cellIs" dxfId="160" priority="58" stopIfTrue="1" operator="equal">
      <formula>""</formula>
    </cfRule>
  </conditionalFormatting>
  <conditionalFormatting sqref="G129:G130 J129 M129 S129 V129 Y129 AB129 AE129">
    <cfRule type="cellIs" dxfId="159" priority="57" stopIfTrue="1" operator="equal">
      <formula>""</formula>
    </cfRule>
  </conditionalFormatting>
  <conditionalFormatting sqref="M134">
    <cfRule type="cellIs" dxfId="158" priority="25" stopIfTrue="1" operator="equal">
      <formula>""</formula>
    </cfRule>
  </conditionalFormatting>
  <conditionalFormatting sqref="P134">
    <cfRule type="cellIs" dxfId="157" priority="24" stopIfTrue="1" operator="equal">
      <formula>""</formula>
    </cfRule>
  </conditionalFormatting>
  <conditionalFormatting sqref="S132">
    <cfRule type="cellIs" dxfId="156" priority="37" stopIfTrue="1" operator="equal">
      <formula>""</formula>
    </cfRule>
  </conditionalFormatting>
  <conditionalFormatting sqref="V132">
    <cfRule type="cellIs" dxfId="155" priority="36" stopIfTrue="1" operator="equal">
      <formula>""</formula>
    </cfRule>
  </conditionalFormatting>
  <conditionalFormatting sqref="Y130">
    <cfRule type="cellIs" dxfId="154" priority="49" stopIfTrue="1" operator="equal">
      <formula>""</formula>
    </cfRule>
  </conditionalFormatting>
  <conditionalFormatting sqref="AB130">
    <cfRule type="cellIs" dxfId="153" priority="48" stopIfTrue="1" operator="equal">
      <formula>""</formula>
    </cfRule>
  </conditionalFormatting>
  <conditionalFormatting sqref="AE128">
    <cfRule type="cellIs" dxfId="152" priority="61" stopIfTrue="1" operator="equal">
      <formula>""</formula>
    </cfRule>
  </conditionalFormatting>
  <conditionalFormatting sqref="AH128">
    <cfRule type="cellIs" dxfId="151" priority="60" stopIfTrue="1" operator="equal">
      <formula>""</formula>
    </cfRule>
  </conditionalFormatting>
  <conditionalFormatting sqref="AH127 AK127 AN127">
    <cfRule type="cellIs" dxfId="150" priority="69" stopIfTrue="1" operator="equal">
      <formula>""</formula>
    </cfRule>
  </conditionalFormatting>
  <conditionalFormatting sqref="AN134">
    <cfRule type="cellIs" dxfId="149" priority="16" stopIfTrue="1" operator="equal">
      <formula>""</formula>
    </cfRule>
  </conditionalFormatting>
  <conditionalFormatting sqref="G133:G134 J133 M133 S133 V133 Y133 AB133 AE133">
    <cfRule type="cellIs" dxfId="148" priority="29" stopIfTrue="1" operator="equal">
      <formula>""</formula>
    </cfRule>
  </conditionalFormatting>
  <conditionalFormatting sqref="P131">
    <cfRule type="cellIs" dxfId="147" priority="42" stopIfTrue="1" operator="equal">
      <formula>""</formula>
    </cfRule>
  </conditionalFormatting>
  <conditionalFormatting sqref="AH129 AK129 AN129">
    <cfRule type="cellIs" dxfId="146" priority="55" stopIfTrue="1" operator="equal">
      <formula>""</formula>
    </cfRule>
  </conditionalFormatting>
  <conditionalFormatting sqref="J128">
    <cfRule type="cellIs" dxfId="145" priority="68" stopIfTrue="1" operator="equal">
      <formula>""</formula>
    </cfRule>
  </conditionalFormatting>
  <conditionalFormatting sqref="M128">
    <cfRule type="cellIs" dxfId="144" priority="67" stopIfTrue="1" operator="equal">
      <formula>""</formula>
    </cfRule>
  </conditionalFormatting>
  <conditionalFormatting sqref="P128">
    <cfRule type="cellIs" dxfId="143" priority="66" stopIfTrue="1" operator="equal">
      <formula>""</formula>
    </cfRule>
  </conditionalFormatting>
  <conditionalFormatting sqref="S128">
    <cfRule type="cellIs" dxfId="142" priority="65" stopIfTrue="1" operator="equal">
      <formula>""</formula>
    </cfRule>
  </conditionalFormatting>
  <conditionalFormatting sqref="V128">
    <cfRule type="cellIs" dxfId="141" priority="64" stopIfTrue="1" operator="equal">
      <formula>""</formula>
    </cfRule>
  </conditionalFormatting>
  <conditionalFormatting sqref="Y128">
    <cfRule type="cellIs" dxfId="140" priority="63" stopIfTrue="1" operator="equal">
      <formula>""</formula>
    </cfRule>
  </conditionalFormatting>
  <conditionalFormatting sqref="AB128">
    <cfRule type="cellIs" dxfId="139" priority="62" stopIfTrue="1" operator="equal">
      <formula>""</formula>
    </cfRule>
  </conditionalFormatting>
  <conditionalFormatting sqref="AK128">
    <cfRule type="cellIs" dxfId="138" priority="59" stopIfTrue="1" operator="equal">
      <formula>""</formula>
    </cfRule>
  </conditionalFormatting>
  <conditionalFormatting sqref="P129">
    <cfRule type="cellIs" dxfId="137" priority="56" stopIfTrue="1" operator="equal">
      <formula>""</formula>
    </cfRule>
  </conditionalFormatting>
  <conditionalFormatting sqref="J130">
    <cfRule type="cellIs" dxfId="136" priority="54" stopIfTrue="1" operator="equal">
      <formula>""</formula>
    </cfRule>
  </conditionalFormatting>
  <conditionalFormatting sqref="M130">
    <cfRule type="cellIs" dxfId="135" priority="53" stopIfTrue="1" operator="equal">
      <formula>""</formula>
    </cfRule>
  </conditionalFormatting>
  <conditionalFormatting sqref="P130">
    <cfRule type="cellIs" dxfId="134" priority="52" stopIfTrue="1" operator="equal">
      <formula>""</formula>
    </cfRule>
  </conditionalFormatting>
  <conditionalFormatting sqref="S130">
    <cfRule type="cellIs" dxfId="133" priority="51" stopIfTrue="1" operator="equal">
      <formula>""</formula>
    </cfRule>
  </conditionalFormatting>
  <conditionalFormatting sqref="V130">
    <cfRule type="cellIs" dxfId="132" priority="50" stopIfTrue="1" operator="equal">
      <formula>""</formula>
    </cfRule>
  </conditionalFormatting>
  <conditionalFormatting sqref="AE130">
    <cfRule type="cellIs" dxfId="131" priority="47" stopIfTrue="1" operator="equal">
      <formula>""</formula>
    </cfRule>
  </conditionalFormatting>
  <conditionalFormatting sqref="AK130">
    <cfRule type="cellIs" dxfId="130" priority="45" stopIfTrue="1" operator="equal">
      <formula>""</formula>
    </cfRule>
  </conditionalFormatting>
  <conditionalFormatting sqref="AN130">
    <cfRule type="cellIs" dxfId="129" priority="44" stopIfTrue="1" operator="equal">
      <formula>""</formula>
    </cfRule>
  </conditionalFormatting>
  <conditionalFormatting sqref="G131:G132 J131 M131 S131 V131 Y131 AB131 AE131">
    <cfRule type="cellIs" dxfId="128" priority="43" stopIfTrue="1" operator="equal">
      <formula>""</formula>
    </cfRule>
  </conditionalFormatting>
  <conditionalFormatting sqref="AH131 AK131 AN131">
    <cfRule type="cellIs" dxfId="127" priority="41" stopIfTrue="1" operator="equal">
      <formula>""</formula>
    </cfRule>
  </conditionalFormatting>
  <conditionalFormatting sqref="J132">
    <cfRule type="cellIs" dxfId="126" priority="40" stopIfTrue="1" operator="equal">
      <formula>""</formula>
    </cfRule>
  </conditionalFormatting>
  <conditionalFormatting sqref="M132">
    <cfRule type="cellIs" dxfId="125" priority="39" stopIfTrue="1" operator="equal">
      <formula>""</formula>
    </cfRule>
  </conditionalFormatting>
  <conditionalFormatting sqref="P132">
    <cfRule type="cellIs" dxfId="124" priority="38" stopIfTrue="1" operator="equal">
      <formula>""</formula>
    </cfRule>
  </conditionalFormatting>
  <conditionalFormatting sqref="Y132">
    <cfRule type="cellIs" dxfId="123" priority="35" stopIfTrue="1" operator="equal">
      <formula>""</formula>
    </cfRule>
  </conditionalFormatting>
  <conditionalFormatting sqref="AB132">
    <cfRule type="cellIs" dxfId="122" priority="34" stopIfTrue="1" operator="equal">
      <formula>""</formula>
    </cfRule>
  </conditionalFormatting>
  <conditionalFormatting sqref="AH132">
    <cfRule type="cellIs" dxfId="121" priority="32" stopIfTrue="1" operator="equal">
      <formula>""</formula>
    </cfRule>
  </conditionalFormatting>
  <conditionalFormatting sqref="AK132">
    <cfRule type="cellIs" dxfId="120" priority="31" stopIfTrue="1" operator="equal">
      <formula>""</formula>
    </cfRule>
  </conditionalFormatting>
  <conditionalFormatting sqref="AN132">
    <cfRule type="cellIs" dxfId="119" priority="30" stopIfTrue="1" operator="equal">
      <formula>""</formula>
    </cfRule>
  </conditionalFormatting>
  <conditionalFormatting sqref="P133">
    <cfRule type="cellIs" dxfId="118" priority="28" stopIfTrue="1" operator="equal">
      <formula>""</formula>
    </cfRule>
  </conditionalFormatting>
  <conditionalFormatting sqref="AH133 AK133 AN133">
    <cfRule type="cellIs" dxfId="117" priority="27" stopIfTrue="1" operator="equal">
      <formula>""</formula>
    </cfRule>
  </conditionalFormatting>
  <conditionalFormatting sqref="J134">
    <cfRule type="cellIs" dxfId="116" priority="26" stopIfTrue="1" operator="equal">
      <formula>""</formula>
    </cfRule>
  </conditionalFormatting>
  <conditionalFormatting sqref="S134">
    <cfRule type="cellIs" dxfId="115" priority="23" stopIfTrue="1" operator="equal">
      <formula>""</formula>
    </cfRule>
  </conditionalFormatting>
  <conditionalFormatting sqref="V134">
    <cfRule type="cellIs" dxfId="114" priority="22" stopIfTrue="1" operator="equal">
      <formula>""</formula>
    </cfRule>
  </conditionalFormatting>
  <conditionalFormatting sqref="Y134">
    <cfRule type="cellIs" dxfId="113" priority="21" stopIfTrue="1" operator="equal">
      <formula>""</formula>
    </cfRule>
  </conditionalFormatting>
  <conditionalFormatting sqref="AB134">
    <cfRule type="cellIs" dxfId="112" priority="20" stopIfTrue="1" operator="equal">
      <formula>""</formula>
    </cfRule>
  </conditionalFormatting>
  <conditionalFormatting sqref="AE134">
    <cfRule type="cellIs" dxfId="111" priority="19" stopIfTrue="1" operator="equal">
      <formula>""</formula>
    </cfRule>
  </conditionalFormatting>
  <conditionalFormatting sqref="AH134">
    <cfRule type="cellIs" dxfId="110" priority="18" stopIfTrue="1" operator="equal">
      <formula>""</formula>
    </cfRule>
  </conditionalFormatting>
  <conditionalFormatting sqref="AK134">
    <cfRule type="cellIs" dxfId="109" priority="17" stopIfTrue="1" operator="equal">
      <formula>""</formula>
    </cfRule>
  </conditionalFormatting>
  <conditionalFormatting sqref="G135:G136 J135 M135 S135 V135 Y135 AB135 AE135">
    <cfRule type="cellIs" dxfId="108" priority="15" stopIfTrue="1" operator="equal">
      <formula>""</formula>
    </cfRule>
  </conditionalFormatting>
  <conditionalFormatting sqref="P135">
    <cfRule type="cellIs" dxfId="107" priority="14" stopIfTrue="1" operator="equal">
      <formula>""</formula>
    </cfRule>
  </conditionalFormatting>
  <conditionalFormatting sqref="AH135 AK135 AN135">
    <cfRule type="cellIs" dxfId="106" priority="13" stopIfTrue="1" operator="equal">
      <formula>""</formula>
    </cfRule>
  </conditionalFormatting>
  <conditionalFormatting sqref="J136">
    <cfRule type="cellIs" dxfId="105" priority="12" stopIfTrue="1" operator="equal">
      <formula>""</formula>
    </cfRule>
  </conditionalFormatting>
  <conditionalFormatting sqref="M136">
    <cfRule type="cellIs" dxfId="104" priority="11" stopIfTrue="1" operator="equal">
      <formula>""</formula>
    </cfRule>
  </conditionalFormatting>
  <conditionalFormatting sqref="P136">
    <cfRule type="cellIs" dxfId="103" priority="10" stopIfTrue="1" operator="equal">
      <formula>""</formula>
    </cfRule>
  </conditionalFormatting>
  <conditionalFormatting sqref="S136">
    <cfRule type="cellIs" dxfId="102" priority="9" stopIfTrue="1" operator="equal">
      <formula>""</formula>
    </cfRule>
  </conditionalFormatting>
  <conditionalFormatting sqref="V136">
    <cfRule type="cellIs" dxfId="101" priority="8" stopIfTrue="1" operator="equal">
      <formula>""</formula>
    </cfRule>
  </conditionalFormatting>
  <conditionalFormatting sqref="Y136">
    <cfRule type="cellIs" dxfId="100" priority="7" stopIfTrue="1" operator="equal">
      <formula>""</formula>
    </cfRule>
  </conditionalFormatting>
  <conditionalFormatting sqref="AB136">
    <cfRule type="cellIs" dxfId="99" priority="6" stopIfTrue="1" operator="equal">
      <formula>""</formula>
    </cfRule>
  </conditionalFormatting>
  <conditionalFormatting sqref="AE136">
    <cfRule type="cellIs" dxfId="98" priority="5" stopIfTrue="1" operator="equal">
      <formula>""</formula>
    </cfRule>
  </conditionalFormatting>
  <conditionalFormatting sqref="AH136">
    <cfRule type="cellIs" dxfId="97" priority="4" stopIfTrue="1" operator="equal">
      <formula>""</formula>
    </cfRule>
  </conditionalFormatting>
  <conditionalFormatting sqref="AK136">
    <cfRule type="cellIs" dxfId="96" priority="3" stopIfTrue="1" operator="equal">
      <formula>""</formula>
    </cfRule>
  </conditionalFormatting>
  <conditionalFormatting sqref="AN136">
    <cfRule type="cellIs" dxfId="95" priority="2" stopIfTrue="1" operator="equal">
      <formula>""</formula>
    </cfRule>
  </conditionalFormatting>
  <conditionalFormatting sqref="G38:AP42">
    <cfRule type="containsBlanks" dxfId="94" priority="1">
      <formula>LEN(TRIM(G38))=0</formula>
    </cfRule>
  </conditionalFormatting>
  <dataValidations count="3">
    <dataValidation type="list" allowBlank="1" showInputMessage="1" showErrorMessage="1" sqref="AJ12:AM12" xr:uid="{00000000-0002-0000-0000-000000000000}">
      <formula1>"7,1"</formula1>
    </dataValidation>
    <dataValidation type="list" allowBlank="1" showInputMessage="1" showErrorMessage="1" sqref="G38:AP42 G127:AP136 G84:AP84 G86:AP86 G88:AP88 G90:AP90 G92:AP92" xr:uid="{00000000-0002-0000-0000-000001000000}">
      <formula1>"○,-"</formula1>
    </dataValidation>
    <dataValidation type="whole" allowBlank="1" showInputMessage="1" showErrorMessage="1" errorTitle="エラー" error="補助上限額は1,500,000円です。_x000a_金額を確認してください。" sqref="AV140:AZ140" xr:uid="{00000000-0002-0000-0000-000002000000}">
      <formula1>0</formula1>
      <formula2>1500000</formula2>
    </dataValidation>
  </dataValidations>
  <printOptions horizontalCentered="1"/>
  <pageMargins left="0.19685039370078741" right="0.19685039370078741" top="0.39370078740157483" bottom="0.39370078740157483" header="0.31496062992125984" footer="0.31496062992125984"/>
  <pageSetup paperSize="9" scale="70" fitToWidth="0" fitToHeight="0" orientation="portrait" r:id="rId1"/>
  <headerFooter alignWithMargins="0"/>
  <rowBreaks count="3" manualBreakCount="3">
    <brk id="56" max="53" man="1"/>
    <brk id="121" max="53" man="1"/>
    <brk id="177" max="5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BI93"/>
  <sheetViews>
    <sheetView showGridLines="0" view="pageBreakPreview" zoomScaleNormal="100" zoomScaleSheetLayoutView="100" workbookViewId="0">
      <selection activeCell="H5" sqref="H5:L5"/>
    </sheetView>
  </sheetViews>
  <sheetFormatPr defaultRowHeight="13.5" x14ac:dyDescent="0.4"/>
  <cols>
    <col min="1" max="1" width="1.875" style="9" customWidth="1"/>
    <col min="2" max="2" width="3.75" style="9" customWidth="1"/>
    <col min="3" max="3" width="19.5" style="9" customWidth="1"/>
    <col min="4" max="7" width="7.125" style="9" customWidth="1"/>
    <col min="8" max="8" width="7.125" style="7" customWidth="1"/>
    <col min="9" max="12" width="7.125" style="9" customWidth="1"/>
    <col min="13" max="13" width="1.875" style="9" customWidth="1"/>
    <col min="14" max="16384" width="9" style="9"/>
  </cols>
  <sheetData>
    <row r="1" spans="2:61" ht="13.5" customHeight="1" x14ac:dyDescent="0.4">
      <c r="B1" s="7"/>
      <c r="C1" s="7"/>
      <c r="D1" s="7"/>
      <c r="E1" s="7"/>
      <c r="F1" s="7"/>
      <c r="G1" s="7"/>
      <c r="I1" s="7"/>
      <c r="J1" s="7"/>
      <c r="K1" s="7"/>
      <c r="M1" s="106" t="s">
        <v>342</v>
      </c>
    </row>
    <row r="2" spans="2:61" ht="15" customHeight="1" x14ac:dyDescent="0.4">
      <c r="B2" s="7"/>
      <c r="C2" s="7"/>
      <c r="D2" s="7"/>
      <c r="E2" s="7"/>
      <c r="F2" s="7"/>
      <c r="G2" s="7"/>
      <c r="I2" s="7"/>
      <c r="J2" s="7"/>
      <c r="K2" s="7"/>
      <c r="L2" s="106"/>
    </row>
    <row r="3" spans="2:61" ht="22.5" customHeight="1" x14ac:dyDescent="0.4">
      <c r="B3" s="951" t="s">
        <v>242</v>
      </c>
      <c r="C3" s="951"/>
      <c r="D3" s="951"/>
      <c r="E3" s="951"/>
      <c r="F3" s="951"/>
      <c r="G3" s="951"/>
      <c r="H3" s="951"/>
      <c r="I3" s="119"/>
      <c r="J3" s="107" t="s">
        <v>243</v>
      </c>
      <c r="K3" s="116"/>
      <c r="L3" s="116"/>
      <c r="M3" s="116"/>
    </row>
    <row r="4" spans="2:61" ht="15" customHeight="1" x14ac:dyDescent="0.4">
      <c r="B4" s="952"/>
      <c r="C4" s="952"/>
      <c r="D4" s="952"/>
      <c r="E4" s="952"/>
      <c r="F4" s="952"/>
      <c r="G4" s="952"/>
      <c r="H4" s="952"/>
      <c r="I4" s="952"/>
      <c r="J4" s="952"/>
      <c r="K4" s="952"/>
      <c r="L4" s="952"/>
      <c r="M4" s="116"/>
    </row>
    <row r="5" spans="2:61" ht="22.5" customHeight="1" x14ac:dyDescent="0.4">
      <c r="B5" s="238"/>
      <c r="C5" s="238"/>
      <c r="D5" s="238"/>
      <c r="E5" s="238"/>
      <c r="F5" s="238"/>
      <c r="G5" s="106" t="s">
        <v>3</v>
      </c>
      <c r="H5" s="730"/>
      <c r="I5" s="730"/>
      <c r="J5" s="730"/>
      <c r="K5" s="730"/>
      <c r="L5" s="730"/>
      <c r="M5" s="116"/>
    </row>
    <row r="6" spans="2:61" ht="15" customHeight="1" x14ac:dyDescent="0.4">
      <c r="B6" s="238"/>
      <c r="C6" s="238"/>
      <c r="D6" s="238"/>
      <c r="E6" s="238"/>
      <c r="F6" s="238"/>
      <c r="G6" s="106"/>
      <c r="I6" s="7"/>
      <c r="J6" s="7"/>
      <c r="K6" s="7"/>
      <c r="L6" s="7"/>
      <c r="M6" s="116"/>
    </row>
    <row r="7" spans="2:61" ht="19.5" customHeight="1" x14ac:dyDescent="0.4">
      <c r="B7" s="108" t="s">
        <v>240</v>
      </c>
      <c r="C7" s="109"/>
      <c r="D7" s="109"/>
      <c r="E7" s="109"/>
      <c r="F7" s="109"/>
      <c r="G7" s="109"/>
      <c r="H7" s="110"/>
      <c r="I7" s="110"/>
      <c r="J7" s="110"/>
      <c r="K7" s="110"/>
      <c r="L7" s="110"/>
    </row>
    <row r="8" spans="2:61" ht="16.5" customHeight="1" x14ac:dyDescent="0.4">
      <c r="B8" s="953" t="s">
        <v>151</v>
      </c>
      <c r="C8" s="953" t="s">
        <v>153</v>
      </c>
      <c r="D8" s="955" t="s">
        <v>356</v>
      </c>
      <c r="E8" s="955"/>
      <c r="F8" s="955"/>
      <c r="G8" s="955"/>
      <c r="H8" s="955"/>
      <c r="I8" s="955"/>
      <c r="J8" s="955"/>
      <c r="K8" s="955"/>
      <c r="L8" s="955"/>
    </row>
    <row r="9" spans="2:61" ht="16.5" customHeight="1" x14ac:dyDescent="0.4">
      <c r="B9" s="954"/>
      <c r="C9" s="954"/>
      <c r="D9" s="237" t="s">
        <v>155</v>
      </c>
      <c r="E9" s="237" t="s">
        <v>156</v>
      </c>
      <c r="F9" s="237" t="s">
        <v>98</v>
      </c>
      <c r="G9" s="237" t="s">
        <v>157</v>
      </c>
      <c r="H9" s="237" t="s">
        <v>158</v>
      </c>
      <c r="I9" s="237" t="s">
        <v>20</v>
      </c>
      <c r="J9" s="237" t="s">
        <v>80</v>
      </c>
      <c r="K9" s="237" t="s">
        <v>159</v>
      </c>
      <c r="L9" s="237" t="s">
        <v>160</v>
      </c>
    </row>
    <row r="10" spans="2:61" ht="27.75" customHeight="1" x14ac:dyDescent="0.4">
      <c r="B10" s="239">
        <v>1</v>
      </c>
      <c r="C10" s="241"/>
      <c r="D10" s="30"/>
      <c r="E10" s="30"/>
      <c r="F10" s="30"/>
      <c r="G10" s="491"/>
      <c r="H10" s="491"/>
      <c r="I10" s="491"/>
      <c r="J10" s="491"/>
      <c r="K10" s="491"/>
      <c r="L10" s="491"/>
    </row>
    <row r="11" spans="2:61" ht="27.75" customHeight="1" x14ac:dyDescent="0.4">
      <c r="B11" s="239">
        <v>2</v>
      </c>
      <c r="C11" s="241"/>
      <c r="D11" s="30"/>
      <c r="E11" s="30"/>
      <c r="F11" s="30"/>
      <c r="G11" s="491"/>
      <c r="H11" s="491"/>
      <c r="I11" s="491"/>
      <c r="J11" s="491"/>
      <c r="K11" s="491"/>
      <c r="L11" s="491"/>
    </row>
    <row r="12" spans="2:61" ht="27.75" customHeight="1" x14ac:dyDescent="0.4">
      <c r="B12" s="239">
        <v>3</v>
      </c>
      <c r="C12" s="241"/>
      <c r="D12" s="30"/>
      <c r="E12" s="30"/>
      <c r="F12" s="30"/>
      <c r="G12" s="491"/>
      <c r="H12" s="491"/>
      <c r="I12" s="491"/>
      <c r="J12" s="491"/>
      <c r="K12" s="491"/>
      <c r="L12" s="491"/>
    </row>
    <row r="13" spans="2:61" ht="27.75" customHeight="1" x14ac:dyDescent="0.4">
      <c r="B13" s="239">
        <v>4</v>
      </c>
      <c r="C13" s="241"/>
      <c r="D13" s="30"/>
      <c r="E13" s="30"/>
      <c r="F13" s="30"/>
      <c r="G13" s="491"/>
      <c r="H13" s="491"/>
      <c r="I13" s="491"/>
      <c r="J13" s="491"/>
      <c r="K13" s="491"/>
      <c r="L13" s="491"/>
    </row>
    <row r="14" spans="2:61" ht="27.75" customHeight="1" x14ac:dyDescent="0.4">
      <c r="B14" s="239">
        <v>5</v>
      </c>
      <c r="C14" s="241"/>
      <c r="D14" s="30"/>
      <c r="E14" s="30"/>
      <c r="F14" s="30"/>
      <c r="G14" s="491"/>
      <c r="H14" s="491"/>
      <c r="I14" s="491"/>
      <c r="J14" s="491"/>
      <c r="K14" s="491"/>
      <c r="L14" s="491"/>
    </row>
    <row r="15" spans="2:61" ht="27.75" customHeight="1" x14ac:dyDescent="0.4">
      <c r="B15" s="239">
        <v>6</v>
      </c>
      <c r="C15" s="241"/>
      <c r="D15" s="30"/>
      <c r="E15" s="30"/>
      <c r="F15" s="30"/>
      <c r="G15" s="491"/>
      <c r="H15" s="491"/>
      <c r="I15" s="491"/>
      <c r="J15" s="491"/>
      <c r="K15" s="491"/>
      <c r="L15" s="491"/>
      <c r="BI15" s="111"/>
    </row>
    <row r="16" spans="2:61" ht="27.75" customHeight="1" x14ac:dyDescent="0.4">
      <c r="B16" s="239">
        <v>7</v>
      </c>
      <c r="C16" s="241"/>
      <c r="D16" s="30"/>
      <c r="E16" s="30"/>
      <c r="F16" s="30"/>
      <c r="G16" s="491"/>
      <c r="H16" s="491"/>
      <c r="I16" s="491"/>
      <c r="J16" s="491"/>
      <c r="K16" s="491"/>
      <c r="L16" s="491"/>
    </row>
    <row r="17" spans="2:15" ht="27.75" customHeight="1" x14ac:dyDescent="0.4">
      <c r="B17" s="239">
        <v>8</v>
      </c>
      <c r="C17" s="241"/>
      <c r="D17" s="30"/>
      <c r="E17" s="30"/>
      <c r="F17" s="30"/>
      <c r="G17" s="491"/>
      <c r="H17" s="491"/>
      <c r="I17" s="491"/>
      <c r="J17" s="491"/>
      <c r="K17" s="491"/>
      <c r="L17" s="491"/>
    </row>
    <row r="18" spans="2:15" ht="27.75" customHeight="1" x14ac:dyDescent="0.4">
      <c r="B18" s="239">
        <v>9</v>
      </c>
      <c r="C18" s="241"/>
      <c r="D18" s="30"/>
      <c r="E18" s="30"/>
      <c r="F18" s="30"/>
      <c r="G18" s="491"/>
      <c r="H18" s="491"/>
      <c r="I18" s="491"/>
      <c r="J18" s="491"/>
      <c r="K18" s="491"/>
      <c r="L18" s="491"/>
    </row>
    <row r="19" spans="2:15" ht="27.75" customHeight="1" x14ac:dyDescent="0.4">
      <c r="B19" s="239">
        <v>10</v>
      </c>
      <c r="C19" s="241"/>
      <c r="D19" s="30"/>
      <c r="E19" s="30"/>
      <c r="F19" s="30"/>
      <c r="G19" s="491"/>
      <c r="H19" s="491"/>
      <c r="I19" s="491"/>
      <c r="J19" s="491"/>
      <c r="K19" s="491"/>
      <c r="L19" s="491"/>
    </row>
    <row r="20" spans="2:15" ht="27.75" customHeight="1" x14ac:dyDescent="0.4">
      <c r="B20" s="239">
        <v>11</v>
      </c>
      <c r="C20" s="241"/>
      <c r="D20" s="30"/>
      <c r="E20" s="30"/>
      <c r="F20" s="30"/>
      <c r="G20" s="491"/>
      <c r="H20" s="491"/>
      <c r="I20" s="491"/>
      <c r="J20" s="491"/>
      <c r="K20" s="491"/>
      <c r="L20" s="491"/>
    </row>
    <row r="21" spans="2:15" ht="27.75" customHeight="1" x14ac:dyDescent="0.4">
      <c r="B21" s="239">
        <v>12</v>
      </c>
      <c r="C21" s="241"/>
      <c r="D21" s="30"/>
      <c r="E21" s="30"/>
      <c r="F21" s="30"/>
      <c r="G21" s="491"/>
      <c r="H21" s="491"/>
      <c r="I21" s="491"/>
      <c r="J21" s="491"/>
      <c r="K21" s="491"/>
      <c r="L21" s="491"/>
    </row>
    <row r="22" spans="2:15" ht="27.75" customHeight="1" x14ac:dyDescent="0.4">
      <c r="B22" s="239">
        <v>13</v>
      </c>
      <c r="C22" s="241"/>
      <c r="D22" s="30"/>
      <c r="E22" s="30"/>
      <c r="F22" s="30"/>
      <c r="G22" s="491"/>
      <c r="H22" s="491"/>
      <c r="I22" s="491"/>
      <c r="J22" s="491"/>
      <c r="K22" s="491"/>
      <c r="L22" s="491"/>
    </row>
    <row r="23" spans="2:15" ht="27.75" customHeight="1" x14ac:dyDescent="0.4">
      <c r="B23" s="239">
        <v>14</v>
      </c>
      <c r="C23" s="241"/>
      <c r="D23" s="30"/>
      <c r="E23" s="30"/>
      <c r="F23" s="30"/>
      <c r="G23" s="491"/>
      <c r="H23" s="491"/>
      <c r="I23" s="491"/>
      <c r="J23" s="491"/>
      <c r="K23" s="491"/>
      <c r="L23" s="491"/>
    </row>
    <row r="24" spans="2:15" ht="27.75" customHeight="1" thickBot="1" x14ac:dyDescent="0.45">
      <c r="B24" s="239">
        <v>15</v>
      </c>
      <c r="C24" s="241"/>
      <c r="D24" s="30"/>
      <c r="E24" s="30"/>
      <c r="F24" s="30"/>
      <c r="G24" s="491"/>
      <c r="H24" s="491"/>
      <c r="I24" s="491"/>
      <c r="J24" s="491"/>
      <c r="K24" s="491"/>
      <c r="L24" s="491"/>
    </row>
    <row r="25" spans="2:15" ht="27.75" customHeight="1" thickTop="1" x14ac:dyDescent="0.4">
      <c r="B25" s="949" t="s">
        <v>241</v>
      </c>
      <c r="C25" s="949"/>
      <c r="D25" s="332">
        <f>COUNTIFS(D10:D24,"①")+COUNTIFS(D10:D24,"②")+COUNTIFS(D10:D24,"③")+COUNTIFS(D10:D24,"④")</f>
        <v>0</v>
      </c>
      <c r="E25" s="332">
        <f t="shared" ref="E25:K25" si="0">COUNTIFS(E10:E24,"①")+COUNTIFS(E10:E24,"②")+COUNTIFS(E10:E24,"③")+COUNTIFS(E10:E24,"④")</f>
        <v>0</v>
      </c>
      <c r="F25" s="332">
        <f t="shared" si="0"/>
        <v>0</v>
      </c>
      <c r="G25" s="117">
        <f t="shared" si="0"/>
        <v>0</v>
      </c>
      <c r="H25" s="117">
        <f t="shared" si="0"/>
        <v>0</v>
      </c>
      <c r="I25" s="117">
        <f t="shared" si="0"/>
        <v>0</v>
      </c>
      <c r="J25" s="117">
        <f t="shared" si="0"/>
        <v>0</v>
      </c>
      <c r="K25" s="117">
        <f t="shared" si="0"/>
        <v>0</v>
      </c>
      <c r="L25" s="117">
        <f>COUNTIFS(L10:L24,"①")+COUNTIFS(L10:L24,"②")+COUNTIFS(L10:L24,"③")+COUNTIFS(L10:L24,"④")</f>
        <v>0</v>
      </c>
    </row>
    <row r="26" spans="2:15" ht="13.5" customHeight="1" x14ac:dyDescent="0.4">
      <c r="B26" s="950" t="s">
        <v>357</v>
      </c>
      <c r="C26" s="950"/>
      <c r="D26" s="950"/>
      <c r="E26" s="950"/>
      <c r="F26" s="950"/>
      <c r="G26" s="950"/>
      <c r="H26" s="950"/>
      <c r="I26" s="950"/>
      <c r="J26" s="950"/>
      <c r="K26" s="950"/>
      <c r="L26" s="950"/>
      <c r="O26" s="118"/>
    </row>
    <row r="27" spans="2:15" ht="13.5" customHeight="1" x14ac:dyDescent="0.4">
      <c r="B27" s="112" t="s">
        <v>351</v>
      </c>
      <c r="C27" s="240"/>
      <c r="D27" s="240"/>
      <c r="E27" s="240"/>
      <c r="G27" s="240"/>
      <c r="H27" s="240"/>
      <c r="I27" s="240"/>
      <c r="J27" s="240"/>
      <c r="K27" s="240"/>
      <c r="L27" s="240"/>
    </row>
    <row r="28" spans="2:15" ht="13.5" customHeight="1" x14ac:dyDescent="0.4">
      <c r="B28" s="113" t="s">
        <v>352</v>
      </c>
      <c r="C28" s="113"/>
      <c r="D28" s="113"/>
      <c r="E28" s="113"/>
      <c r="F28" s="113"/>
      <c r="G28" s="113"/>
      <c r="H28" s="113"/>
      <c r="I28" s="113"/>
      <c r="J28" s="113"/>
      <c r="K28" s="113"/>
      <c r="L28" s="113"/>
    </row>
    <row r="29" spans="2:15" ht="13.5" customHeight="1" x14ac:dyDescent="0.4">
      <c r="B29" s="113" t="s">
        <v>353</v>
      </c>
      <c r="C29" s="113"/>
      <c r="D29" s="113"/>
      <c r="E29" s="113"/>
      <c r="F29" s="113"/>
      <c r="G29" s="113"/>
      <c r="H29" s="113"/>
      <c r="I29" s="113"/>
      <c r="J29" s="113"/>
      <c r="K29" s="113"/>
      <c r="L29" s="113"/>
    </row>
    <row r="30" spans="2:15" ht="13.5" customHeight="1" x14ac:dyDescent="0.4">
      <c r="B30" s="113" t="s">
        <v>354</v>
      </c>
      <c r="C30" s="113"/>
      <c r="D30" s="113"/>
      <c r="E30" s="113"/>
      <c r="F30" s="113"/>
      <c r="G30" s="113"/>
      <c r="H30" s="113"/>
      <c r="I30" s="113"/>
      <c r="J30" s="113"/>
      <c r="K30" s="113"/>
      <c r="L30" s="113"/>
    </row>
    <row r="31" spans="2:15" ht="15" customHeight="1" x14ac:dyDescent="0.4">
      <c r="B31" s="113" t="s">
        <v>355</v>
      </c>
      <c r="C31" s="240"/>
      <c r="D31" s="240"/>
      <c r="E31" s="240"/>
      <c r="F31" s="240"/>
      <c r="G31" s="240"/>
      <c r="H31" s="240"/>
      <c r="I31" s="240"/>
      <c r="J31" s="240"/>
      <c r="K31" s="240"/>
      <c r="L31" s="240"/>
    </row>
    <row r="32" spans="2:15" ht="11.25" customHeight="1" x14ac:dyDescent="0.4">
      <c r="B32" s="114"/>
      <c r="C32" s="115"/>
      <c r="D32" s="115"/>
      <c r="E32" s="115"/>
      <c r="F32" s="115"/>
      <c r="G32" s="115"/>
      <c r="H32" s="115"/>
      <c r="I32" s="115"/>
      <c r="J32" s="115"/>
      <c r="K32" s="115"/>
      <c r="L32" s="115"/>
    </row>
    <row r="33" spans="2:12" x14ac:dyDescent="0.4">
      <c r="B33" s="7"/>
      <c r="C33" s="7"/>
      <c r="D33" s="7"/>
      <c r="E33" s="7"/>
      <c r="F33" s="7"/>
      <c r="G33" s="7"/>
    </row>
    <row r="34" spans="2:12" x14ac:dyDescent="0.4">
      <c r="B34" s="7"/>
      <c r="C34" s="7"/>
      <c r="D34" s="7"/>
      <c r="E34" s="7"/>
      <c r="F34" s="7"/>
      <c r="G34" s="7"/>
    </row>
    <row r="35" spans="2:12" x14ac:dyDescent="0.4">
      <c r="B35" s="7"/>
      <c r="C35" s="7"/>
      <c r="D35" s="7"/>
      <c r="E35" s="7"/>
      <c r="F35" s="7"/>
      <c r="G35" s="7"/>
    </row>
    <row r="36" spans="2:12" s="7" customFormat="1" x14ac:dyDescent="0.4">
      <c r="I36" s="9"/>
      <c r="J36" s="9"/>
      <c r="K36" s="9"/>
      <c r="L36" s="9"/>
    </row>
    <row r="37" spans="2:12" s="7" customFormat="1" x14ac:dyDescent="0.4">
      <c r="I37" s="9"/>
      <c r="J37" s="9"/>
      <c r="K37" s="9"/>
      <c r="L37" s="9"/>
    </row>
    <row r="38" spans="2:12" s="7" customFormat="1" x14ac:dyDescent="0.4">
      <c r="I38" s="9"/>
      <c r="J38" s="9"/>
      <c r="K38" s="9"/>
      <c r="L38" s="9"/>
    </row>
    <row r="39" spans="2:12" s="7" customFormat="1" x14ac:dyDescent="0.4">
      <c r="I39" s="9"/>
      <c r="J39" s="9"/>
      <c r="K39" s="9"/>
      <c r="L39" s="9"/>
    </row>
    <row r="40" spans="2:12" s="7" customFormat="1" x14ac:dyDescent="0.4">
      <c r="I40" s="9"/>
      <c r="J40" s="9"/>
      <c r="K40" s="9"/>
      <c r="L40" s="9"/>
    </row>
    <row r="41" spans="2:12" s="7" customFormat="1" x14ac:dyDescent="0.4">
      <c r="I41" s="9"/>
      <c r="J41" s="9"/>
      <c r="K41" s="9"/>
      <c r="L41" s="9"/>
    </row>
    <row r="42" spans="2:12" s="7" customFormat="1" x14ac:dyDescent="0.4">
      <c r="I42" s="9"/>
      <c r="J42" s="9"/>
      <c r="K42" s="9"/>
      <c r="L42" s="9"/>
    </row>
    <row r="57" spans="2:49" x14ac:dyDescent="0.4">
      <c r="C57" s="7"/>
      <c r="D57" s="7"/>
      <c r="E57" s="7"/>
      <c r="F57" s="7"/>
      <c r="G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row>
    <row r="58" spans="2:49" x14ac:dyDescent="0.4">
      <c r="B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row>
    <row r="59" spans="2:49" x14ac:dyDescent="0.4">
      <c r="B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row>
    <row r="60" spans="2:49" x14ac:dyDescent="0.4">
      <c r="B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row>
    <row r="61" spans="2:49" x14ac:dyDescent="0.4">
      <c r="B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row>
    <row r="62" spans="2:49" x14ac:dyDescent="0.4">
      <c r="B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row>
    <row r="63" spans="2:49" x14ac:dyDescent="0.4">
      <c r="B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row>
    <row r="64" spans="2:49" x14ac:dyDescent="0.4">
      <c r="B64" s="7"/>
      <c r="C64" s="7"/>
      <c r="D64" s="7"/>
      <c r="E64" s="7"/>
      <c r="F64" s="7"/>
      <c r="G64" s="7"/>
      <c r="I64" s="7"/>
      <c r="J64" s="7"/>
      <c r="K64" s="7"/>
      <c r="L64" s="7"/>
      <c r="M64" s="7"/>
      <c r="N64" s="7"/>
      <c r="O64" s="7"/>
      <c r="P64" s="7"/>
      <c r="Q64" s="7"/>
      <c r="R64" s="7"/>
      <c r="S64" s="7"/>
      <c r="T64" s="7"/>
      <c r="U64" s="7"/>
      <c r="V64" s="7"/>
      <c r="W64" s="7"/>
      <c r="AW64" s="7"/>
    </row>
    <row r="65" spans="2:49" x14ac:dyDescent="0.4">
      <c r="B65" s="7"/>
      <c r="AW65" s="7"/>
    </row>
    <row r="66" spans="2:49" x14ac:dyDescent="0.4">
      <c r="B66" s="7"/>
      <c r="AW66" s="7"/>
    </row>
    <row r="67" spans="2:49" x14ac:dyDescent="0.4">
      <c r="B67" s="7"/>
      <c r="AW67" s="7"/>
    </row>
    <row r="68" spans="2:49" x14ac:dyDescent="0.4">
      <c r="C68" s="7"/>
      <c r="D68" s="7"/>
      <c r="E68" s="7"/>
      <c r="F68" s="7"/>
      <c r="G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row>
    <row r="88" spans="3:16" x14ac:dyDescent="0.4">
      <c r="C88" s="7"/>
      <c r="D88" s="7"/>
      <c r="E88" s="7"/>
      <c r="F88" s="7"/>
      <c r="G88" s="7"/>
      <c r="I88" s="7"/>
      <c r="J88" s="7"/>
      <c r="K88" s="7"/>
      <c r="L88" s="7"/>
      <c r="M88" s="7"/>
      <c r="N88" s="7"/>
      <c r="O88" s="7"/>
      <c r="P88" s="7"/>
    </row>
    <row r="89" spans="3:16" x14ac:dyDescent="0.4">
      <c r="C89" s="7"/>
      <c r="D89" s="7"/>
      <c r="E89" s="7"/>
      <c r="F89" s="7"/>
      <c r="G89" s="7"/>
      <c r="I89" s="7"/>
      <c r="J89" s="7"/>
      <c r="K89" s="7"/>
      <c r="L89" s="7"/>
      <c r="M89" s="7"/>
      <c r="N89" s="7"/>
      <c r="O89" s="7"/>
      <c r="P89" s="7"/>
    </row>
    <row r="90" spans="3:16" x14ac:dyDescent="0.4">
      <c r="C90" s="7"/>
      <c r="D90" s="7"/>
      <c r="E90" s="7"/>
      <c r="F90" s="7"/>
      <c r="G90" s="7"/>
      <c r="I90" s="7"/>
      <c r="J90" s="7"/>
      <c r="K90" s="7"/>
      <c r="L90" s="7"/>
      <c r="M90" s="7"/>
      <c r="N90" s="7"/>
      <c r="O90" s="7"/>
      <c r="P90" s="7"/>
    </row>
    <row r="91" spans="3:16" x14ac:dyDescent="0.4">
      <c r="C91" s="7"/>
      <c r="D91" s="7"/>
      <c r="E91" s="7"/>
      <c r="F91" s="7"/>
      <c r="G91" s="7"/>
      <c r="I91" s="7"/>
      <c r="J91" s="7"/>
      <c r="K91" s="7"/>
      <c r="L91" s="7"/>
      <c r="M91" s="7"/>
      <c r="N91" s="7"/>
      <c r="O91" s="7"/>
      <c r="P91" s="7"/>
    </row>
    <row r="92" spans="3:16" x14ac:dyDescent="0.4">
      <c r="C92" s="7"/>
      <c r="D92" s="7"/>
      <c r="E92" s="7"/>
      <c r="F92" s="7"/>
      <c r="G92" s="7"/>
      <c r="I92" s="7"/>
      <c r="J92" s="7"/>
      <c r="K92" s="7"/>
      <c r="L92" s="7"/>
      <c r="M92" s="7"/>
      <c r="N92" s="7"/>
      <c r="O92" s="7"/>
      <c r="P92" s="7"/>
    </row>
    <row r="93" spans="3:16" x14ac:dyDescent="0.4">
      <c r="C93" s="7"/>
      <c r="D93" s="7"/>
      <c r="E93" s="7"/>
      <c r="F93" s="7"/>
      <c r="G93" s="7"/>
      <c r="I93" s="7"/>
      <c r="J93" s="7"/>
      <c r="K93" s="7"/>
      <c r="L93" s="7"/>
      <c r="M93" s="7"/>
      <c r="N93" s="7"/>
      <c r="O93" s="7"/>
      <c r="P93" s="7"/>
    </row>
  </sheetData>
  <sheetProtection algorithmName="SHA-512" hashValue="XkN2EZynMGTmOzwviC3cBd5vRuK4L1TTXB5kJ32IfOzOWdwt9z6d9KXtImJB+qKLdqkyv+e/z8k2yiWToyurRw==" saltValue="VjWc5+sbPaHk93G1o+BgtA==" spinCount="100000" sheet="1" objects="1" scenarios="1"/>
  <mergeCells count="8">
    <mergeCell ref="B25:C25"/>
    <mergeCell ref="B26:L26"/>
    <mergeCell ref="B3:H3"/>
    <mergeCell ref="B4:L4"/>
    <mergeCell ref="H5:L5"/>
    <mergeCell ref="B8:B9"/>
    <mergeCell ref="C8:C9"/>
    <mergeCell ref="D8:L8"/>
  </mergeCells>
  <phoneticPr fontId="6"/>
  <conditionalFormatting sqref="H5:L5">
    <cfRule type="containsBlanks" dxfId="43" priority="3">
      <formula>LEN(TRIM(H5))=0</formula>
    </cfRule>
  </conditionalFormatting>
  <conditionalFormatting sqref="C10:L24">
    <cfRule type="containsBlanks" dxfId="42" priority="2">
      <formula>LEN(TRIM(C10))=0</formula>
    </cfRule>
  </conditionalFormatting>
  <conditionalFormatting sqref="I3">
    <cfRule type="containsBlanks" dxfId="41" priority="1">
      <formula>LEN(TRIM(I3))=0</formula>
    </cfRule>
  </conditionalFormatting>
  <dataValidations count="1">
    <dataValidation type="list" allowBlank="1" showInputMessage="1" showErrorMessage="1" sqref="D10:L24" xr:uid="{00000000-0002-0000-0900-000000000000}">
      <formula1>"①,②,③,④"</formula1>
    </dataValidation>
  </dataValidations>
  <printOptions horizontalCentered="1"/>
  <pageMargins left="0.19685039370078741" right="0.19685039370078741" top="0.39370078740157483" bottom="0.39370078740157483" header="0.51181102362204722" footer="0.51181102362204722"/>
  <pageSetup paperSize="9" fitToHeight="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H59"/>
  <sheetViews>
    <sheetView showGridLines="0" view="pageBreakPreview" topLeftCell="A7" zoomScale="85" zoomScaleNormal="100" zoomScaleSheetLayoutView="85" workbookViewId="0">
      <selection activeCell="C19" sqref="C19"/>
    </sheetView>
  </sheetViews>
  <sheetFormatPr defaultRowHeight="13.5" x14ac:dyDescent="0.4"/>
  <cols>
    <col min="1" max="1" width="5" style="473" customWidth="1"/>
    <col min="2" max="2" width="18.25" style="473" customWidth="1"/>
    <col min="3" max="3" width="23" style="473" customWidth="1"/>
    <col min="4" max="4" width="13" style="473" customWidth="1"/>
    <col min="5" max="5" width="11.5" style="473" customWidth="1"/>
    <col min="6" max="6" width="17" style="473" customWidth="1"/>
    <col min="7" max="16384" width="9" style="473"/>
  </cols>
  <sheetData>
    <row r="1" spans="1:8" x14ac:dyDescent="0.4">
      <c r="F1" s="474" t="s">
        <v>431</v>
      </c>
      <c r="H1" s="475"/>
    </row>
    <row r="2" spans="1:8" ht="14.25" customHeight="1" x14ac:dyDescent="0.4"/>
    <row r="3" spans="1:8" ht="25.5" customHeight="1" x14ac:dyDescent="0.4">
      <c r="A3" s="956" t="s">
        <v>432</v>
      </c>
      <c r="B3" s="957"/>
      <c r="C3" s="957"/>
      <c r="D3" s="957"/>
      <c r="E3" s="957"/>
      <c r="F3" s="957"/>
    </row>
    <row r="4" spans="1:8" ht="17.25" customHeight="1" x14ac:dyDescent="0.4">
      <c r="A4" s="476"/>
      <c r="C4" s="477" t="s">
        <v>3</v>
      </c>
      <c r="D4" s="958"/>
      <c r="E4" s="958"/>
      <c r="F4" s="958"/>
    </row>
    <row r="5" spans="1:8" ht="12.75" customHeight="1" x14ac:dyDescent="0.4">
      <c r="A5" s="476"/>
      <c r="B5" s="478"/>
      <c r="C5" s="478"/>
      <c r="D5" s="478"/>
      <c r="E5" s="478"/>
      <c r="F5" s="478"/>
    </row>
    <row r="6" spans="1:8" x14ac:dyDescent="0.4">
      <c r="A6" s="473" t="s">
        <v>433</v>
      </c>
    </row>
    <row r="7" spans="1:8" ht="7.5" customHeight="1" x14ac:dyDescent="0.4"/>
    <row r="8" spans="1:8" ht="21.75" customHeight="1" x14ac:dyDescent="0.4">
      <c r="A8" s="959"/>
      <c r="B8" s="961" t="s">
        <v>434</v>
      </c>
      <c r="C8" s="963" t="s">
        <v>435</v>
      </c>
      <c r="D8" s="964"/>
      <c r="E8" s="967" t="s">
        <v>436</v>
      </c>
      <c r="F8" s="967" t="s">
        <v>437</v>
      </c>
    </row>
    <row r="9" spans="1:8" ht="15" customHeight="1" x14ac:dyDescent="0.4">
      <c r="A9" s="960"/>
      <c r="B9" s="962"/>
      <c r="C9" s="965"/>
      <c r="D9" s="966"/>
      <c r="E9" s="962"/>
      <c r="F9" s="962"/>
    </row>
    <row r="10" spans="1:8" ht="39.75" customHeight="1" x14ac:dyDescent="0.4">
      <c r="A10" s="479" t="s">
        <v>254</v>
      </c>
      <c r="B10" s="480"/>
      <c r="C10" s="968"/>
      <c r="D10" s="969"/>
      <c r="E10" s="481"/>
      <c r="F10" s="482"/>
    </row>
    <row r="11" spans="1:8" ht="39.75" customHeight="1" x14ac:dyDescent="0.4">
      <c r="A11" s="479" t="s">
        <v>438</v>
      </c>
      <c r="B11" s="480"/>
      <c r="C11" s="968"/>
      <c r="D11" s="969"/>
      <c r="E11" s="481"/>
      <c r="F11" s="482"/>
    </row>
    <row r="12" spans="1:8" ht="39.75" customHeight="1" x14ac:dyDescent="0.4">
      <c r="A12" s="479" t="s">
        <v>260</v>
      </c>
      <c r="B12" s="480"/>
      <c r="C12" s="968"/>
      <c r="D12" s="969"/>
      <c r="E12" s="481"/>
      <c r="F12" s="480"/>
    </row>
    <row r="13" spans="1:8" ht="39.75" customHeight="1" x14ac:dyDescent="0.4">
      <c r="A13" s="479" t="s">
        <v>439</v>
      </c>
      <c r="B13" s="480"/>
      <c r="C13" s="968"/>
      <c r="D13" s="969"/>
      <c r="E13" s="481"/>
      <c r="F13" s="480"/>
    </row>
    <row r="14" spans="1:8" ht="39.75" customHeight="1" x14ac:dyDescent="0.4">
      <c r="A14" s="479" t="s">
        <v>440</v>
      </c>
      <c r="B14" s="480"/>
      <c r="C14" s="968"/>
      <c r="D14" s="969"/>
      <c r="E14" s="481"/>
      <c r="F14" s="480"/>
    </row>
    <row r="15" spans="1:8" ht="9" customHeight="1" x14ac:dyDescent="0.4"/>
    <row r="16" spans="1:8" x14ac:dyDescent="0.4">
      <c r="A16" s="473" t="s">
        <v>441</v>
      </c>
    </row>
    <row r="17" spans="1:3" ht="5.25" customHeight="1" x14ac:dyDescent="0.4"/>
    <row r="18" spans="1:3" x14ac:dyDescent="0.4">
      <c r="A18" s="483"/>
      <c r="B18" s="484" t="s">
        <v>442</v>
      </c>
      <c r="C18" s="485" t="s">
        <v>443</v>
      </c>
    </row>
    <row r="19" spans="1:3" x14ac:dyDescent="0.4">
      <c r="A19" s="483">
        <v>1</v>
      </c>
      <c r="B19" s="486"/>
      <c r="C19" s="486"/>
    </row>
    <row r="20" spans="1:3" x14ac:dyDescent="0.4">
      <c r="A20" s="483">
        <v>2</v>
      </c>
      <c r="B20" s="486"/>
      <c r="C20" s="486"/>
    </row>
    <row r="21" spans="1:3" x14ac:dyDescent="0.4">
      <c r="A21" s="483">
        <v>3</v>
      </c>
      <c r="B21" s="486"/>
      <c r="C21" s="486"/>
    </row>
    <row r="22" spans="1:3" x14ac:dyDescent="0.4">
      <c r="A22" s="483">
        <v>4</v>
      </c>
      <c r="B22" s="486"/>
      <c r="C22" s="486"/>
    </row>
    <row r="23" spans="1:3" x14ac:dyDescent="0.4">
      <c r="A23" s="483">
        <v>5</v>
      </c>
      <c r="B23" s="486"/>
      <c r="C23" s="486"/>
    </row>
    <row r="24" spans="1:3" x14ac:dyDescent="0.4">
      <c r="A24" s="483">
        <v>6</v>
      </c>
      <c r="B24" s="486"/>
      <c r="C24" s="486"/>
    </row>
    <row r="25" spans="1:3" x14ac:dyDescent="0.4">
      <c r="A25" s="483">
        <v>7</v>
      </c>
      <c r="B25" s="486"/>
      <c r="C25" s="486"/>
    </row>
    <row r="26" spans="1:3" x14ac:dyDescent="0.4">
      <c r="A26" s="483">
        <v>8</v>
      </c>
      <c r="B26" s="486"/>
      <c r="C26" s="486"/>
    </row>
    <row r="27" spans="1:3" x14ac:dyDescent="0.4">
      <c r="A27" s="483">
        <v>9</v>
      </c>
      <c r="B27" s="486"/>
      <c r="C27" s="486"/>
    </row>
    <row r="28" spans="1:3" x14ac:dyDescent="0.4">
      <c r="A28" s="483">
        <v>10</v>
      </c>
      <c r="B28" s="486"/>
      <c r="C28" s="486"/>
    </row>
    <row r="29" spans="1:3" x14ac:dyDescent="0.4">
      <c r="A29" s="483">
        <v>11</v>
      </c>
      <c r="B29" s="486"/>
      <c r="C29" s="486"/>
    </row>
    <row r="30" spans="1:3" x14ac:dyDescent="0.4">
      <c r="A30" s="483">
        <v>12</v>
      </c>
      <c r="B30" s="486"/>
      <c r="C30" s="486"/>
    </row>
    <row r="31" spans="1:3" x14ac:dyDescent="0.4">
      <c r="A31" s="483">
        <v>13</v>
      </c>
      <c r="B31" s="486"/>
      <c r="C31" s="486"/>
    </row>
    <row r="32" spans="1:3" x14ac:dyDescent="0.4">
      <c r="A32" s="483">
        <v>14</v>
      </c>
      <c r="B32" s="486"/>
      <c r="C32" s="486"/>
    </row>
    <row r="33" spans="1:6" x14ac:dyDescent="0.4">
      <c r="A33" s="483">
        <v>15</v>
      </c>
      <c r="B33" s="486"/>
      <c r="C33" s="486"/>
    </row>
    <row r="34" spans="1:6" x14ac:dyDescent="0.4">
      <c r="A34" s="483">
        <v>16</v>
      </c>
      <c r="B34" s="486"/>
      <c r="C34" s="486"/>
    </row>
    <row r="35" spans="1:6" x14ac:dyDescent="0.4">
      <c r="A35" s="483">
        <v>17</v>
      </c>
      <c r="B35" s="486"/>
      <c r="C35" s="486"/>
    </row>
    <row r="36" spans="1:6" x14ac:dyDescent="0.4">
      <c r="A36" s="483">
        <v>18</v>
      </c>
      <c r="B36" s="486"/>
      <c r="C36" s="486"/>
    </row>
    <row r="37" spans="1:6" x14ac:dyDescent="0.4">
      <c r="A37" s="483">
        <v>19</v>
      </c>
      <c r="B37" s="486"/>
      <c r="C37" s="486"/>
    </row>
    <row r="38" spans="1:6" x14ac:dyDescent="0.4">
      <c r="A38" s="483">
        <v>20</v>
      </c>
      <c r="B38" s="486"/>
      <c r="C38" s="486"/>
    </row>
    <row r="39" spans="1:6" x14ac:dyDescent="0.4">
      <c r="A39" s="483">
        <v>21</v>
      </c>
      <c r="B39" s="486"/>
      <c r="C39" s="486"/>
    </row>
    <row r="40" spans="1:6" x14ac:dyDescent="0.4">
      <c r="A40" s="483">
        <v>22</v>
      </c>
      <c r="B40" s="486"/>
      <c r="C40" s="486"/>
    </row>
    <row r="41" spans="1:6" x14ac:dyDescent="0.4">
      <c r="A41" s="483">
        <v>23</v>
      </c>
      <c r="B41" s="486"/>
      <c r="C41" s="486"/>
    </row>
    <row r="42" spans="1:6" x14ac:dyDescent="0.4">
      <c r="A42" s="483">
        <v>24</v>
      </c>
      <c r="B42" s="486"/>
      <c r="C42" s="486"/>
    </row>
    <row r="43" spans="1:6" x14ac:dyDescent="0.4">
      <c r="A43" s="483">
        <v>25</v>
      </c>
      <c r="B43" s="486"/>
      <c r="C43" s="486"/>
    </row>
    <row r="44" spans="1:6" x14ac:dyDescent="0.4">
      <c r="A44" s="483">
        <v>26</v>
      </c>
      <c r="B44" s="486"/>
      <c r="C44" s="486"/>
    </row>
    <row r="45" spans="1:6" x14ac:dyDescent="0.4">
      <c r="A45" s="483">
        <v>27</v>
      </c>
      <c r="B45" s="486"/>
      <c r="C45" s="486"/>
    </row>
    <row r="46" spans="1:6" x14ac:dyDescent="0.4">
      <c r="A46" s="483">
        <v>28</v>
      </c>
      <c r="B46" s="486"/>
      <c r="C46" s="486"/>
      <c r="E46" s="483"/>
      <c r="F46" s="484" t="s">
        <v>86</v>
      </c>
    </row>
    <row r="47" spans="1:6" x14ac:dyDescent="0.4">
      <c r="A47" s="483">
        <v>29</v>
      </c>
      <c r="B47" s="486"/>
      <c r="C47" s="486"/>
      <c r="E47" s="483" t="s">
        <v>444</v>
      </c>
      <c r="F47" s="483">
        <f>COUNTIF(C19:C48,$E$47)</f>
        <v>0</v>
      </c>
    </row>
    <row r="48" spans="1:6" x14ac:dyDescent="0.4">
      <c r="A48" s="483">
        <v>30</v>
      </c>
      <c r="B48" s="486"/>
      <c r="C48" s="486"/>
      <c r="E48" s="483" t="s">
        <v>445</v>
      </c>
      <c r="F48" s="483">
        <f>COUNTIF(C19:C48,$E$48)</f>
        <v>0</v>
      </c>
    </row>
    <row r="49" spans="1:5" x14ac:dyDescent="0.4">
      <c r="A49" s="475" t="s">
        <v>446</v>
      </c>
      <c r="B49" s="475"/>
      <c r="C49" s="475"/>
    </row>
    <row r="50" spans="1:5" x14ac:dyDescent="0.4">
      <c r="D50" s="473" t="s">
        <v>447</v>
      </c>
      <c r="E50" s="473" t="s">
        <v>448</v>
      </c>
    </row>
    <row r="51" spans="1:5" x14ac:dyDescent="0.4">
      <c r="D51" s="473" t="s">
        <v>449</v>
      </c>
      <c r="E51" s="473" t="s">
        <v>450</v>
      </c>
    </row>
    <row r="52" spans="1:5" x14ac:dyDescent="0.4">
      <c r="D52" s="473" t="s">
        <v>451</v>
      </c>
    </row>
    <row r="53" spans="1:5" x14ac:dyDescent="0.4">
      <c r="D53" s="473" t="s">
        <v>452</v>
      </c>
    </row>
    <row r="54" spans="1:5" x14ac:dyDescent="0.4">
      <c r="D54" s="473" t="s">
        <v>453</v>
      </c>
    </row>
    <row r="55" spans="1:5" x14ac:dyDescent="0.4">
      <c r="D55" s="473" t="s">
        <v>454</v>
      </c>
    </row>
    <row r="56" spans="1:5" x14ac:dyDescent="0.4">
      <c r="D56" s="473" t="s">
        <v>455</v>
      </c>
    </row>
    <row r="57" spans="1:5" x14ac:dyDescent="0.4">
      <c r="D57" s="473" t="s">
        <v>456</v>
      </c>
    </row>
    <row r="58" spans="1:5" x14ac:dyDescent="0.4">
      <c r="D58" s="473" t="s">
        <v>457</v>
      </c>
    </row>
    <row r="59" spans="1:5" x14ac:dyDescent="0.4">
      <c r="D59" s="473" t="s">
        <v>458</v>
      </c>
    </row>
  </sheetData>
  <sheetProtection password="DC4F" sheet="1" objects="1" scenarios="1"/>
  <mergeCells count="12">
    <mergeCell ref="C10:D10"/>
    <mergeCell ref="C11:D11"/>
    <mergeCell ref="C12:D12"/>
    <mergeCell ref="C13:D13"/>
    <mergeCell ref="C14:D14"/>
    <mergeCell ref="A3:F3"/>
    <mergeCell ref="D4:F4"/>
    <mergeCell ref="A8:A9"/>
    <mergeCell ref="B8:B9"/>
    <mergeCell ref="C8:D9"/>
    <mergeCell ref="E8:E9"/>
    <mergeCell ref="F8:F9"/>
  </mergeCells>
  <phoneticPr fontId="6"/>
  <dataValidations count="2">
    <dataValidation type="list" allowBlank="1" showInputMessage="1" showErrorMessage="1" sqref="C10:D14" xr:uid="{00000000-0002-0000-0A00-000000000000}">
      <formula1>$D$50:$D$59</formula1>
    </dataValidation>
    <dataValidation type="list" allowBlank="1" showInputMessage="1" showErrorMessage="1" sqref="C19:C49" xr:uid="{00000000-0002-0000-0A00-000001000000}">
      <formula1>$E$50:$E$51</formula1>
    </dataValidation>
  </dataValidations>
  <printOptions horizontalCentered="1"/>
  <pageMargins left="0.70866141732283472" right="0.70866141732283472" top="0.74803149606299213" bottom="0.74803149606299213" header="0.31496062992125984" footer="0.31496062992125984"/>
  <pageSetup paperSize="9" scale="9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J19"/>
  <sheetViews>
    <sheetView showGridLines="0" view="pageBreakPreview" zoomScaleNormal="100" zoomScaleSheetLayoutView="100" workbookViewId="0">
      <selection activeCell="H15" sqref="H15"/>
    </sheetView>
  </sheetViews>
  <sheetFormatPr defaultRowHeight="18.75" customHeight="1" x14ac:dyDescent="0.4"/>
  <cols>
    <col min="1" max="1" width="1.875" style="9" customWidth="1"/>
    <col min="2" max="4" width="9.375" style="9" customWidth="1"/>
    <col min="5" max="8" width="9" style="9"/>
    <col min="9" max="9" width="15" style="9" customWidth="1"/>
    <col min="10" max="10" width="1.875" style="9" customWidth="1"/>
    <col min="11" max="16384" width="9" style="9"/>
  </cols>
  <sheetData>
    <row r="1" spans="2:10" ht="18.75" customHeight="1" x14ac:dyDescent="0.4">
      <c r="B1" s="23"/>
      <c r="C1" s="23"/>
      <c r="D1" s="23"/>
      <c r="E1" s="23"/>
      <c r="F1" s="23"/>
      <c r="G1" s="23"/>
      <c r="H1" s="23"/>
      <c r="I1" s="23"/>
      <c r="J1" s="333" t="s">
        <v>340</v>
      </c>
    </row>
    <row r="2" spans="2:10" ht="18.75" customHeight="1" x14ac:dyDescent="0.4">
      <c r="B2" s="23"/>
      <c r="C2" s="23"/>
      <c r="D2" s="23"/>
      <c r="E2" s="23"/>
      <c r="F2" s="23"/>
      <c r="G2" s="23"/>
      <c r="H2" s="23"/>
      <c r="I2" s="23"/>
      <c r="J2" s="23"/>
    </row>
    <row r="3" spans="2:10" ht="18.75" customHeight="1" x14ac:dyDescent="0.4">
      <c r="B3" s="970" t="s">
        <v>244</v>
      </c>
      <c r="C3" s="970"/>
      <c r="D3" s="970"/>
      <c r="E3" s="970"/>
      <c r="F3" s="970"/>
      <c r="G3" s="970"/>
      <c r="H3" s="970"/>
      <c r="I3" s="970"/>
      <c r="J3" s="23"/>
    </row>
    <row r="4" spans="2:10" ht="18.75" customHeight="1" x14ac:dyDescent="0.4">
      <c r="B4" s="23"/>
      <c r="C4" s="23"/>
      <c r="D4" s="23"/>
      <c r="E4" s="23"/>
      <c r="F4" s="23"/>
      <c r="G4" s="23"/>
      <c r="H4" s="23"/>
      <c r="I4" s="23"/>
      <c r="J4" s="23"/>
    </row>
    <row r="5" spans="2:10" ht="22.5" customHeight="1" x14ac:dyDescent="0.4">
      <c r="B5" s="23"/>
      <c r="C5" s="23"/>
      <c r="D5" s="23"/>
      <c r="E5" s="333" t="s">
        <v>3</v>
      </c>
      <c r="F5" s="971"/>
      <c r="G5" s="971"/>
      <c r="H5" s="971"/>
      <c r="I5" s="971"/>
      <c r="J5" s="23"/>
    </row>
    <row r="6" spans="2:10" ht="18.75" customHeight="1" x14ac:dyDescent="0.4">
      <c r="B6" s="23"/>
      <c r="C6" s="23"/>
      <c r="D6" s="23"/>
      <c r="E6" s="23"/>
      <c r="F6" s="23"/>
      <c r="G6" s="23"/>
      <c r="H6" s="23"/>
      <c r="I6" s="23"/>
      <c r="J6" s="23"/>
    </row>
    <row r="7" spans="2:10" ht="18.75" customHeight="1" x14ac:dyDescent="0.4">
      <c r="B7" s="334" t="s">
        <v>245</v>
      </c>
      <c r="C7" s="23"/>
      <c r="D7" s="23"/>
      <c r="E7" s="23"/>
      <c r="F7" s="23"/>
      <c r="G7" s="23"/>
      <c r="H7" s="23"/>
      <c r="I7" s="23"/>
      <c r="J7" s="23"/>
    </row>
    <row r="8" spans="2:10" ht="7.5" customHeight="1" x14ac:dyDescent="0.4">
      <c r="B8" s="23"/>
      <c r="C8" s="23"/>
      <c r="D8" s="23"/>
      <c r="E8" s="23"/>
      <c r="F8" s="23"/>
      <c r="G8" s="23"/>
      <c r="H8" s="23"/>
      <c r="I8" s="23"/>
      <c r="J8" s="23"/>
    </row>
    <row r="9" spans="2:10" ht="30" customHeight="1" x14ac:dyDescent="0.4">
      <c r="B9" s="972" t="s">
        <v>246</v>
      </c>
      <c r="C9" s="972"/>
      <c r="D9" s="972"/>
      <c r="E9" s="736"/>
      <c r="F9" s="736"/>
      <c r="G9" s="736"/>
      <c r="H9" s="736"/>
      <c r="I9" s="736"/>
      <c r="J9" s="23"/>
    </row>
    <row r="10" spans="2:10" ht="30" customHeight="1" x14ac:dyDescent="0.4">
      <c r="B10" s="972" t="s">
        <v>251</v>
      </c>
      <c r="C10" s="972"/>
      <c r="D10" s="972"/>
      <c r="E10" s="736" t="s">
        <v>247</v>
      </c>
      <c r="F10" s="736"/>
      <c r="G10" s="736"/>
      <c r="H10" s="736"/>
      <c r="I10" s="736"/>
      <c r="J10" s="23"/>
    </row>
    <row r="11" spans="2:10" ht="30" customHeight="1" x14ac:dyDescent="0.4">
      <c r="B11" s="972" t="s">
        <v>252</v>
      </c>
      <c r="C11" s="972"/>
      <c r="D11" s="972"/>
      <c r="E11" s="736" t="s">
        <v>248</v>
      </c>
      <c r="F11" s="736"/>
      <c r="G11" s="736"/>
      <c r="H11" s="736"/>
      <c r="I11" s="736"/>
      <c r="J11" s="23"/>
    </row>
    <row r="12" spans="2:10" ht="18.75" customHeight="1" x14ac:dyDescent="0.4">
      <c r="B12" s="23"/>
      <c r="C12" s="23"/>
      <c r="D12" s="23"/>
      <c r="E12" s="23"/>
      <c r="F12" s="23"/>
      <c r="G12" s="23"/>
      <c r="H12" s="23"/>
      <c r="I12" s="23"/>
      <c r="J12" s="23"/>
    </row>
    <row r="13" spans="2:10" ht="18.75" customHeight="1" x14ac:dyDescent="0.4">
      <c r="B13" s="334" t="s">
        <v>249</v>
      </c>
      <c r="C13" s="23"/>
      <c r="D13" s="23"/>
      <c r="E13" s="23"/>
      <c r="F13" s="23"/>
      <c r="G13" s="23"/>
      <c r="H13" s="23"/>
      <c r="I13" s="23"/>
      <c r="J13" s="23"/>
    </row>
    <row r="14" spans="2:10" ht="26.25" customHeight="1" x14ac:dyDescent="0.4">
      <c r="B14" s="23"/>
      <c r="C14" s="23"/>
      <c r="D14" s="974"/>
      <c r="E14" s="974"/>
      <c r="F14" s="335" t="s">
        <v>88</v>
      </c>
      <c r="G14" s="23"/>
      <c r="H14" s="23"/>
      <c r="I14" s="23"/>
      <c r="J14" s="23"/>
    </row>
    <row r="15" spans="2:10" ht="18.75" customHeight="1" x14ac:dyDescent="0.4">
      <c r="B15" s="23"/>
      <c r="C15" s="23"/>
      <c r="D15" s="23"/>
      <c r="E15" s="23"/>
      <c r="F15" s="23"/>
      <c r="G15" s="23"/>
      <c r="H15" s="23"/>
      <c r="I15" s="23"/>
      <c r="J15" s="23"/>
    </row>
    <row r="16" spans="2:10" ht="18.75" customHeight="1" x14ac:dyDescent="0.4">
      <c r="B16" s="334" t="s">
        <v>358</v>
      </c>
      <c r="C16" s="23"/>
      <c r="D16" s="23"/>
      <c r="E16" s="23"/>
      <c r="F16" s="23"/>
      <c r="G16" s="23"/>
      <c r="H16" s="23"/>
      <c r="I16" s="23"/>
      <c r="J16" s="23"/>
    </row>
    <row r="17" spans="2:10" ht="33.75" customHeight="1" x14ac:dyDescent="0.4">
      <c r="B17" s="973" t="s">
        <v>253</v>
      </c>
      <c r="C17" s="973"/>
      <c r="D17" s="973"/>
      <c r="E17" s="973"/>
      <c r="F17" s="973"/>
      <c r="G17" s="973"/>
      <c r="H17" s="973"/>
      <c r="I17" s="973"/>
      <c r="J17" s="23"/>
    </row>
    <row r="18" spans="2:10" ht="18.75" customHeight="1" x14ac:dyDescent="0.4">
      <c r="B18" s="23" t="s">
        <v>250</v>
      </c>
      <c r="C18" s="23"/>
      <c r="D18" s="23"/>
      <c r="E18" s="23"/>
      <c r="F18" s="23"/>
      <c r="G18" s="23"/>
      <c r="H18" s="23"/>
      <c r="I18" s="23"/>
      <c r="J18" s="23"/>
    </row>
    <row r="19" spans="2:10" ht="18.75" customHeight="1" x14ac:dyDescent="0.4">
      <c r="B19" s="23"/>
      <c r="C19" s="23"/>
      <c r="D19" s="23"/>
      <c r="E19" s="23"/>
      <c r="F19" s="23"/>
      <c r="G19" s="23"/>
      <c r="H19" s="23"/>
      <c r="I19" s="23"/>
      <c r="J19" s="23"/>
    </row>
  </sheetData>
  <sheetProtection password="DC4F" sheet="1" objects="1" scenarios="1"/>
  <mergeCells count="10">
    <mergeCell ref="B3:I3"/>
    <mergeCell ref="F5:I5"/>
    <mergeCell ref="B9:D9"/>
    <mergeCell ref="E9:I9"/>
    <mergeCell ref="B17:I17"/>
    <mergeCell ref="D14:E14"/>
    <mergeCell ref="B10:D10"/>
    <mergeCell ref="E10:I10"/>
    <mergeCell ref="B11:D11"/>
    <mergeCell ref="E11:I11"/>
  </mergeCells>
  <phoneticPr fontId="6"/>
  <printOptions horizontalCentered="1"/>
  <pageMargins left="0.19685039370078741" right="0.19685039370078741" top="0.39370078740157483" bottom="0.3937007874015748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T56"/>
  <sheetViews>
    <sheetView showGridLines="0" view="pageBreakPreview" zoomScale="80" zoomScaleNormal="100" zoomScaleSheetLayoutView="80" workbookViewId="0">
      <selection activeCell="L7" sqref="L7:S7"/>
    </sheetView>
  </sheetViews>
  <sheetFormatPr defaultRowHeight="13.5" x14ac:dyDescent="0.4"/>
  <cols>
    <col min="1" max="1" width="1.875" style="2" customWidth="1"/>
    <col min="2" max="2" width="6.875" style="2" customWidth="1"/>
    <col min="3" max="4" width="2.5" style="2" customWidth="1"/>
    <col min="5" max="6" width="11.5" style="2" customWidth="1"/>
    <col min="7" max="18" width="5.125" style="2" customWidth="1"/>
    <col min="19" max="19" width="4.625" style="2" customWidth="1"/>
    <col min="20" max="20" width="1.875" style="2" customWidth="1"/>
    <col min="21" max="25" width="10.5" style="2" bestFit="1" customWidth="1"/>
    <col min="26" max="16384" width="9" style="2"/>
  </cols>
  <sheetData>
    <row r="1" spans="1:20" ht="18.75" customHeight="1" x14ac:dyDescent="0.4">
      <c r="T1" s="5" t="s">
        <v>341</v>
      </c>
    </row>
    <row r="2" spans="1:20" ht="3.75" customHeight="1" x14ac:dyDescent="0.4"/>
    <row r="3" spans="1:20" ht="18" customHeight="1" x14ac:dyDescent="0.4">
      <c r="M3" s="977"/>
      <c r="N3" s="977"/>
      <c r="O3" s="140" t="s">
        <v>293</v>
      </c>
      <c r="P3" s="457"/>
      <c r="Q3" s="140" t="s">
        <v>292</v>
      </c>
      <c r="R3" s="457"/>
      <c r="S3" s="140" t="s">
        <v>291</v>
      </c>
    </row>
    <row r="4" spans="1:20" x14ac:dyDescent="0.4">
      <c r="B4" s="120" t="s">
        <v>275</v>
      </c>
      <c r="C4" s="120"/>
    </row>
    <row r="5" spans="1:20" ht="18.75" customHeight="1" x14ac:dyDescent="0.4">
      <c r="C5" s="5" t="s">
        <v>74</v>
      </c>
      <c r="D5" s="977"/>
      <c r="E5" s="977"/>
      <c r="F5" s="4" t="s">
        <v>75</v>
      </c>
    </row>
    <row r="6" spans="1:20" ht="13.5" customHeight="1" x14ac:dyDescent="0.4">
      <c r="A6" s="5"/>
      <c r="B6" s="3"/>
      <c r="C6" s="3"/>
      <c r="D6" s="3"/>
      <c r="E6" s="3"/>
      <c r="F6" s="3"/>
      <c r="G6" s="4"/>
      <c r="H6" s="132" t="s">
        <v>274</v>
      </c>
      <c r="L6" s="132"/>
    </row>
    <row r="7" spans="1:20" ht="22.5" customHeight="1" x14ac:dyDescent="0.4">
      <c r="I7" s="997" t="s">
        <v>100</v>
      </c>
      <c r="J7" s="997"/>
      <c r="K7" s="997"/>
      <c r="L7" s="1003"/>
      <c r="M7" s="1003"/>
      <c r="N7" s="1003"/>
      <c r="O7" s="1003"/>
      <c r="P7" s="1003"/>
      <c r="Q7" s="1003"/>
      <c r="R7" s="1003"/>
      <c r="S7" s="1003"/>
    </row>
    <row r="8" spans="1:20" ht="22.5" customHeight="1" x14ac:dyDescent="0.4">
      <c r="I8" s="1005" t="s">
        <v>295</v>
      </c>
      <c r="J8" s="1005"/>
      <c r="K8" s="1005"/>
      <c r="L8" s="1003"/>
      <c r="M8" s="1003"/>
      <c r="N8" s="1003"/>
      <c r="O8" s="1003"/>
      <c r="P8" s="1003"/>
      <c r="Q8" s="1003"/>
      <c r="R8" s="1003"/>
      <c r="S8" s="1003"/>
    </row>
    <row r="9" spans="1:20" ht="22.5" customHeight="1" x14ac:dyDescent="0.4">
      <c r="I9" s="997" t="s">
        <v>0</v>
      </c>
      <c r="J9" s="997"/>
      <c r="K9" s="997"/>
      <c r="L9" s="1003"/>
      <c r="M9" s="1003"/>
      <c r="N9" s="1003"/>
      <c r="O9" s="1003"/>
      <c r="P9" s="1003"/>
      <c r="Q9" s="1003"/>
      <c r="R9" s="1003"/>
      <c r="S9" s="1003"/>
    </row>
    <row r="10" spans="1:20" ht="22.5" customHeight="1" x14ac:dyDescent="0.4">
      <c r="I10" s="998" t="s">
        <v>3</v>
      </c>
      <c r="J10" s="998"/>
      <c r="K10" s="998"/>
      <c r="L10" s="1003"/>
      <c r="M10" s="1003"/>
      <c r="N10" s="1003"/>
      <c r="O10" s="1003"/>
      <c r="P10" s="1003"/>
      <c r="Q10" s="1003"/>
      <c r="R10" s="1003"/>
      <c r="S10" s="1003"/>
    </row>
    <row r="11" spans="1:20" ht="18.75" customHeight="1" x14ac:dyDescent="0.4"/>
    <row r="12" spans="1:20" ht="18.75" customHeight="1" x14ac:dyDescent="0.4">
      <c r="B12" s="999" t="s">
        <v>273</v>
      </c>
      <c r="C12" s="999"/>
      <c r="D12" s="999"/>
      <c r="E12" s="999"/>
      <c r="F12" s="999"/>
      <c r="G12" s="999"/>
      <c r="H12" s="999"/>
      <c r="I12" s="999"/>
      <c r="J12" s="999"/>
      <c r="K12" s="999"/>
      <c r="L12" s="999"/>
      <c r="M12" s="999"/>
      <c r="N12" s="999"/>
      <c r="O12" s="999"/>
      <c r="P12" s="999"/>
      <c r="Q12" s="999"/>
      <c r="R12" s="999"/>
      <c r="S12" s="999"/>
      <c r="T12" s="121"/>
    </row>
    <row r="13" spans="1:20" ht="10.5" customHeight="1" x14ac:dyDescent="0.4"/>
    <row r="14" spans="1:20" ht="37.5" customHeight="1" x14ac:dyDescent="0.4">
      <c r="B14" s="1004" t="s">
        <v>280</v>
      </c>
      <c r="C14" s="1004"/>
      <c r="D14" s="1004"/>
      <c r="E14" s="1004"/>
      <c r="F14" s="1004"/>
      <c r="G14" s="1004"/>
      <c r="H14" s="1004"/>
      <c r="I14" s="1004"/>
      <c r="J14" s="1004"/>
      <c r="K14" s="1004"/>
      <c r="L14" s="1004"/>
      <c r="M14" s="1004"/>
      <c r="N14" s="1004"/>
      <c r="O14" s="1004"/>
      <c r="P14" s="1004"/>
      <c r="Q14" s="1004"/>
      <c r="R14" s="1004"/>
      <c r="S14" s="1004"/>
      <c r="T14" s="122"/>
    </row>
    <row r="15" spans="1:20" ht="12.75" customHeight="1" x14ac:dyDescent="0.4">
      <c r="B15" s="122"/>
      <c r="C15" s="122"/>
      <c r="D15" s="122"/>
      <c r="E15" s="122"/>
      <c r="F15" s="122"/>
      <c r="G15" s="122"/>
      <c r="H15" s="122"/>
      <c r="I15" s="122"/>
      <c r="J15" s="122"/>
      <c r="K15" s="122"/>
      <c r="L15" s="122"/>
      <c r="M15" s="122"/>
      <c r="N15" s="122"/>
      <c r="O15" s="122"/>
      <c r="Q15" s="122"/>
    </row>
    <row r="16" spans="1:20" ht="19.5" customHeight="1" x14ac:dyDescent="0.4">
      <c r="B16" s="134" t="s">
        <v>254</v>
      </c>
      <c r="C16" s="133" t="s">
        <v>255</v>
      </c>
      <c r="D16" s="122"/>
      <c r="E16" s="122"/>
      <c r="F16" s="243"/>
      <c r="G16" s="336" t="s">
        <v>2</v>
      </c>
      <c r="H16" s="243"/>
      <c r="I16" s="336" t="s">
        <v>4</v>
      </c>
      <c r="J16" s="243"/>
      <c r="K16" s="336" t="s">
        <v>1</v>
      </c>
      <c r="L16" s="336" t="s">
        <v>5</v>
      </c>
      <c r="M16" s="996"/>
      <c r="N16" s="996"/>
      <c r="O16" s="336" t="s">
        <v>2</v>
      </c>
      <c r="P16" s="243"/>
      <c r="Q16" s="336" t="s">
        <v>4</v>
      </c>
      <c r="R16" s="243"/>
      <c r="S16" s="336" t="s">
        <v>1</v>
      </c>
    </row>
    <row r="17" spans="2:20" ht="12.75" customHeight="1" x14ac:dyDescent="0.4"/>
    <row r="18" spans="2:20" ht="24" customHeight="1" x14ac:dyDescent="0.4">
      <c r="B18" s="134" t="s">
        <v>256</v>
      </c>
      <c r="C18" s="135" t="s">
        <v>257</v>
      </c>
      <c r="G18" s="1000">
        <f>K43</f>
        <v>0</v>
      </c>
      <c r="H18" s="1000"/>
      <c r="I18" s="1000"/>
      <c r="J18" s="1000"/>
      <c r="K18" s="131" t="s">
        <v>88</v>
      </c>
      <c r="N18" s="124"/>
    </row>
    <row r="19" spans="2:20" ht="7.5" customHeight="1" x14ac:dyDescent="0.4">
      <c r="B19" s="123"/>
      <c r="G19" s="244"/>
      <c r="H19" s="244"/>
      <c r="I19" s="244"/>
      <c r="J19" s="244"/>
      <c r="K19" s="131"/>
      <c r="N19" s="124"/>
    </row>
    <row r="20" spans="2:20" ht="24" customHeight="1" x14ac:dyDescent="0.4">
      <c r="B20" s="123"/>
      <c r="C20" s="125" t="s">
        <v>258</v>
      </c>
      <c r="G20" s="1000">
        <f>G43</f>
        <v>0</v>
      </c>
      <c r="H20" s="1000"/>
      <c r="I20" s="1000"/>
      <c r="J20" s="1000"/>
      <c r="K20" s="131" t="s">
        <v>88</v>
      </c>
      <c r="N20" s="124"/>
    </row>
    <row r="21" spans="2:20" ht="7.5" customHeight="1" x14ac:dyDescent="0.4">
      <c r="B21" s="123"/>
      <c r="G21" s="244"/>
      <c r="H21" s="244"/>
      <c r="I21" s="244"/>
      <c r="J21" s="244"/>
      <c r="K21" s="131"/>
      <c r="N21" s="124"/>
    </row>
    <row r="22" spans="2:20" ht="24" customHeight="1" x14ac:dyDescent="0.4">
      <c r="B22" s="123"/>
      <c r="C22" s="125" t="s">
        <v>259</v>
      </c>
      <c r="G22" s="1000">
        <f>G18-G20</f>
        <v>0</v>
      </c>
      <c r="H22" s="1000"/>
      <c r="I22" s="1000"/>
      <c r="J22" s="1000"/>
      <c r="K22" s="131" t="s">
        <v>88</v>
      </c>
      <c r="N22" s="124"/>
    </row>
    <row r="23" spans="2:20" ht="7.5" customHeight="1" x14ac:dyDescent="0.4"/>
    <row r="24" spans="2:20" ht="18.75" customHeight="1" x14ac:dyDescent="0.4">
      <c r="B24" s="134" t="s">
        <v>260</v>
      </c>
      <c r="C24" s="135" t="s">
        <v>283</v>
      </c>
      <c r="G24" s="1001"/>
      <c r="H24" s="1001"/>
      <c r="I24" s="1001"/>
      <c r="J24" s="1001"/>
      <c r="K24" s="124"/>
      <c r="N24" s="124"/>
    </row>
    <row r="25" spans="2:20" ht="30" customHeight="1" x14ac:dyDescent="0.4">
      <c r="C25" s="1002" t="s">
        <v>261</v>
      </c>
      <c r="D25" s="1002"/>
      <c r="E25" s="1002"/>
      <c r="F25" s="1002"/>
      <c r="G25" s="994" t="s">
        <v>270</v>
      </c>
      <c r="H25" s="994"/>
      <c r="I25" s="994"/>
      <c r="J25" s="994"/>
      <c r="K25" s="994" t="s">
        <v>271</v>
      </c>
      <c r="L25" s="994"/>
      <c r="M25" s="994"/>
      <c r="N25" s="994"/>
      <c r="O25" s="995" t="s">
        <v>272</v>
      </c>
      <c r="P25" s="995"/>
      <c r="Q25" s="995"/>
      <c r="R25" s="995"/>
      <c r="S25" s="337"/>
      <c r="T25" s="126"/>
    </row>
    <row r="26" spans="2:20" ht="26.25" customHeight="1" x14ac:dyDescent="0.4">
      <c r="C26" s="984" t="s">
        <v>262</v>
      </c>
      <c r="D26" s="985"/>
      <c r="E26" s="985"/>
      <c r="F26" s="986"/>
      <c r="G26" s="978"/>
      <c r="H26" s="979"/>
      <c r="I26" s="979"/>
      <c r="J26" s="136" t="s">
        <v>6</v>
      </c>
      <c r="K26" s="978"/>
      <c r="L26" s="979"/>
      <c r="M26" s="979"/>
      <c r="N26" s="136" t="s">
        <v>6</v>
      </c>
      <c r="O26" s="530">
        <f>K26-G26</f>
        <v>0</v>
      </c>
      <c r="P26" s="531"/>
      <c r="Q26" s="531"/>
      <c r="R26" s="136" t="s">
        <v>6</v>
      </c>
      <c r="S26" s="337"/>
    </row>
    <row r="27" spans="2:20" ht="26.25" customHeight="1" x14ac:dyDescent="0.4">
      <c r="C27" s="984" t="s">
        <v>263</v>
      </c>
      <c r="D27" s="985"/>
      <c r="E27" s="985"/>
      <c r="F27" s="986"/>
      <c r="G27" s="978"/>
      <c r="H27" s="979"/>
      <c r="I27" s="979"/>
      <c r="J27" s="136" t="s">
        <v>6</v>
      </c>
      <c r="K27" s="978"/>
      <c r="L27" s="979"/>
      <c r="M27" s="979"/>
      <c r="N27" s="136" t="s">
        <v>6</v>
      </c>
      <c r="O27" s="530">
        <f t="shared" ref="O27:O42" si="0">K27-G27</f>
        <v>0</v>
      </c>
      <c r="P27" s="531"/>
      <c r="Q27" s="531"/>
      <c r="R27" s="136" t="s">
        <v>6</v>
      </c>
      <c r="S27" s="337"/>
    </row>
    <row r="28" spans="2:20" ht="26.25" customHeight="1" x14ac:dyDescent="0.4">
      <c r="C28" s="984" t="s">
        <v>276</v>
      </c>
      <c r="D28" s="985"/>
      <c r="E28" s="985"/>
      <c r="F28" s="986"/>
      <c r="G28" s="978"/>
      <c r="H28" s="979"/>
      <c r="I28" s="979"/>
      <c r="J28" s="136" t="s">
        <v>6</v>
      </c>
      <c r="K28" s="978"/>
      <c r="L28" s="979"/>
      <c r="M28" s="979"/>
      <c r="N28" s="136" t="s">
        <v>6</v>
      </c>
      <c r="O28" s="530">
        <f t="shared" si="0"/>
        <v>0</v>
      </c>
      <c r="P28" s="531"/>
      <c r="Q28" s="531"/>
      <c r="R28" s="136" t="s">
        <v>6</v>
      </c>
      <c r="S28" s="337"/>
    </row>
    <row r="29" spans="2:20" ht="37.5" customHeight="1" x14ac:dyDescent="0.4">
      <c r="C29" s="987" t="s">
        <v>277</v>
      </c>
      <c r="D29" s="988"/>
      <c r="E29" s="988"/>
      <c r="F29" s="989"/>
      <c r="G29" s="978"/>
      <c r="H29" s="979"/>
      <c r="I29" s="979"/>
      <c r="J29" s="136" t="s">
        <v>6</v>
      </c>
      <c r="K29" s="978"/>
      <c r="L29" s="979"/>
      <c r="M29" s="979"/>
      <c r="N29" s="136" t="s">
        <v>6</v>
      </c>
      <c r="O29" s="530">
        <f t="shared" si="0"/>
        <v>0</v>
      </c>
      <c r="P29" s="531"/>
      <c r="Q29" s="531"/>
      <c r="R29" s="136" t="s">
        <v>6</v>
      </c>
      <c r="S29" s="337"/>
    </row>
    <row r="30" spans="2:20" ht="26.25" customHeight="1" x14ac:dyDescent="0.4">
      <c r="C30" s="984" t="s">
        <v>278</v>
      </c>
      <c r="D30" s="985"/>
      <c r="E30" s="985"/>
      <c r="F30" s="986"/>
      <c r="G30" s="978"/>
      <c r="H30" s="979"/>
      <c r="I30" s="979"/>
      <c r="J30" s="136" t="s">
        <v>6</v>
      </c>
      <c r="K30" s="978"/>
      <c r="L30" s="979"/>
      <c r="M30" s="979"/>
      <c r="N30" s="136" t="s">
        <v>6</v>
      </c>
      <c r="O30" s="530">
        <f t="shared" si="0"/>
        <v>0</v>
      </c>
      <c r="P30" s="531"/>
      <c r="Q30" s="531"/>
      <c r="R30" s="136" t="s">
        <v>6</v>
      </c>
      <c r="S30" s="337"/>
    </row>
    <row r="31" spans="2:20" ht="26.25" customHeight="1" x14ac:dyDescent="0.4">
      <c r="C31" s="984" t="s">
        <v>264</v>
      </c>
      <c r="D31" s="985"/>
      <c r="E31" s="985"/>
      <c r="F31" s="986"/>
      <c r="G31" s="978"/>
      <c r="H31" s="979"/>
      <c r="I31" s="979"/>
      <c r="J31" s="136" t="s">
        <v>6</v>
      </c>
      <c r="K31" s="978"/>
      <c r="L31" s="979"/>
      <c r="M31" s="979"/>
      <c r="N31" s="136" t="s">
        <v>6</v>
      </c>
      <c r="O31" s="530">
        <f t="shared" si="0"/>
        <v>0</v>
      </c>
      <c r="P31" s="531"/>
      <c r="Q31" s="531"/>
      <c r="R31" s="136" t="s">
        <v>6</v>
      </c>
      <c r="S31" s="337"/>
    </row>
    <row r="32" spans="2:20" ht="26.25" customHeight="1" x14ac:dyDescent="0.4">
      <c r="C32" s="984" t="s">
        <v>265</v>
      </c>
      <c r="D32" s="985"/>
      <c r="E32" s="985"/>
      <c r="F32" s="986"/>
      <c r="G32" s="978"/>
      <c r="H32" s="979"/>
      <c r="I32" s="979"/>
      <c r="J32" s="136" t="s">
        <v>6</v>
      </c>
      <c r="K32" s="978"/>
      <c r="L32" s="979"/>
      <c r="M32" s="979"/>
      <c r="N32" s="136" t="s">
        <v>6</v>
      </c>
      <c r="O32" s="530">
        <f t="shared" si="0"/>
        <v>0</v>
      </c>
      <c r="P32" s="531"/>
      <c r="Q32" s="531"/>
      <c r="R32" s="136" t="s">
        <v>6</v>
      </c>
      <c r="S32" s="337"/>
    </row>
    <row r="33" spans="2:19" ht="26.25" customHeight="1" x14ac:dyDescent="0.4">
      <c r="C33" s="984" t="s">
        <v>300</v>
      </c>
      <c r="D33" s="985"/>
      <c r="E33" s="985"/>
      <c r="F33" s="986"/>
      <c r="G33" s="978"/>
      <c r="H33" s="979"/>
      <c r="I33" s="979"/>
      <c r="J33" s="136" t="s">
        <v>6</v>
      </c>
      <c r="K33" s="978"/>
      <c r="L33" s="979"/>
      <c r="M33" s="979"/>
      <c r="N33" s="136" t="s">
        <v>6</v>
      </c>
      <c r="O33" s="530">
        <f t="shared" si="0"/>
        <v>0</v>
      </c>
      <c r="P33" s="531"/>
      <c r="Q33" s="531"/>
      <c r="R33" s="136" t="s">
        <v>6</v>
      </c>
      <c r="S33" s="337"/>
    </row>
    <row r="34" spans="2:19" ht="26.25" customHeight="1" x14ac:dyDescent="0.4">
      <c r="C34" s="984" t="s">
        <v>266</v>
      </c>
      <c r="D34" s="985"/>
      <c r="E34" s="985"/>
      <c r="F34" s="986"/>
      <c r="G34" s="978"/>
      <c r="H34" s="979"/>
      <c r="I34" s="979"/>
      <c r="J34" s="136" t="s">
        <v>6</v>
      </c>
      <c r="K34" s="978"/>
      <c r="L34" s="979"/>
      <c r="M34" s="979"/>
      <c r="N34" s="136" t="s">
        <v>6</v>
      </c>
      <c r="O34" s="530">
        <f t="shared" si="0"/>
        <v>0</v>
      </c>
      <c r="P34" s="531"/>
      <c r="Q34" s="531"/>
      <c r="R34" s="136" t="s">
        <v>6</v>
      </c>
      <c r="S34" s="337"/>
    </row>
    <row r="35" spans="2:19" ht="35.25" customHeight="1" x14ac:dyDescent="0.4">
      <c r="C35" s="987" t="s">
        <v>267</v>
      </c>
      <c r="D35" s="988"/>
      <c r="E35" s="988"/>
      <c r="F35" s="989"/>
      <c r="G35" s="978"/>
      <c r="H35" s="979"/>
      <c r="I35" s="979"/>
      <c r="J35" s="136" t="s">
        <v>6</v>
      </c>
      <c r="K35" s="978"/>
      <c r="L35" s="979"/>
      <c r="M35" s="979"/>
      <c r="N35" s="136" t="s">
        <v>6</v>
      </c>
      <c r="O35" s="530">
        <f t="shared" si="0"/>
        <v>0</v>
      </c>
      <c r="P35" s="531"/>
      <c r="Q35" s="531"/>
      <c r="R35" s="136" t="s">
        <v>6</v>
      </c>
      <c r="S35" s="337"/>
    </row>
    <row r="36" spans="2:19" ht="26.25" customHeight="1" x14ac:dyDescent="0.4">
      <c r="C36" s="984" t="s">
        <v>268</v>
      </c>
      <c r="D36" s="985"/>
      <c r="E36" s="985"/>
      <c r="F36" s="986"/>
      <c r="G36" s="978"/>
      <c r="H36" s="979"/>
      <c r="I36" s="979"/>
      <c r="J36" s="136" t="s">
        <v>6</v>
      </c>
      <c r="K36" s="978"/>
      <c r="L36" s="979"/>
      <c r="M36" s="979"/>
      <c r="N36" s="136" t="s">
        <v>6</v>
      </c>
      <c r="O36" s="530">
        <f t="shared" si="0"/>
        <v>0</v>
      </c>
      <c r="P36" s="531"/>
      <c r="Q36" s="531"/>
      <c r="R36" s="136" t="s">
        <v>6</v>
      </c>
      <c r="S36" s="337"/>
    </row>
    <row r="37" spans="2:19" ht="26.25" customHeight="1" x14ac:dyDescent="0.4">
      <c r="C37" s="984" t="s">
        <v>294</v>
      </c>
      <c r="D37" s="985"/>
      <c r="E37" s="985"/>
      <c r="F37" s="986"/>
      <c r="G37" s="978"/>
      <c r="H37" s="979"/>
      <c r="I37" s="979"/>
      <c r="J37" s="136" t="s">
        <v>6</v>
      </c>
      <c r="K37" s="978"/>
      <c r="L37" s="979"/>
      <c r="M37" s="979"/>
      <c r="N37" s="136" t="s">
        <v>6</v>
      </c>
      <c r="O37" s="530">
        <f t="shared" si="0"/>
        <v>0</v>
      </c>
      <c r="P37" s="531"/>
      <c r="Q37" s="531"/>
      <c r="R37" s="136" t="s">
        <v>6</v>
      </c>
      <c r="S37" s="337"/>
    </row>
    <row r="38" spans="2:19" ht="26.25" customHeight="1" x14ac:dyDescent="0.4">
      <c r="C38" s="984" t="s">
        <v>301</v>
      </c>
      <c r="D38" s="985"/>
      <c r="E38" s="985"/>
      <c r="F38" s="986"/>
      <c r="G38" s="978"/>
      <c r="H38" s="979"/>
      <c r="I38" s="979"/>
      <c r="J38" s="136" t="s">
        <v>6</v>
      </c>
      <c r="K38" s="978"/>
      <c r="L38" s="979"/>
      <c r="M38" s="979"/>
      <c r="N38" s="136" t="s">
        <v>6</v>
      </c>
      <c r="O38" s="530">
        <f t="shared" si="0"/>
        <v>0</v>
      </c>
      <c r="P38" s="531"/>
      <c r="Q38" s="531"/>
      <c r="R38" s="136" t="s">
        <v>6</v>
      </c>
      <c r="S38" s="337"/>
    </row>
    <row r="39" spans="2:19" ht="35.25" customHeight="1" x14ac:dyDescent="0.4">
      <c r="C39" s="987" t="s">
        <v>281</v>
      </c>
      <c r="D39" s="988"/>
      <c r="E39" s="988"/>
      <c r="F39" s="989"/>
      <c r="G39" s="978"/>
      <c r="H39" s="979"/>
      <c r="I39" s="979"/>
      <c r="J39" s="136" t="s">
        <v>6</v>
      </c>
      <c r="K39" s="978"/>
      <c r="L39" s="979"/>
      <c r="M39" s="979"/>
      <c r="N39" s="136" t="s">
        <v>6</v>
      </c>
      <c r="O39" s="530">
        <f t="shared" si="0"/>
        <v>0</v>
      </c>
      <c r="P39" s="531"/>
      <c r="Q39" s="531"/>
      <c r="R39" s="136" t="s">
        <v>6</v>
      </c>
      <c r="S39" s="337"/>
    </row>
    <row r="40" spans="2:19" ht="26.25" customHeight="1" x14ac:dyDescent="0.4">
      <c r="C40" s="984" t="s">
        <v>282</v>
      </c>
      <c r="D40" s="985"/>
      <c r="E40" s="985"/>
      <c r="F40" s="986"/>
      <c r="G40" s="978"/>
      <c r="H40" s="979"/>
      <c r="I40" s="979"/>
      <c r="J40" s="136" t="s">
        <v>6</v>
      </c>
      <c r="K40" s="978"/>
      <c r="L40" s="979"/>
      <c r="M40" s="979"/>
      <c r="N40" s="136" t="s">
        <v>6</v>
      </c>
      <c r="O40" s="530">
        <f t="shared" si="0"/>
        <v>0</v>
      </c>
      <c r="P40" s="531"/>
      <c r="Q40" s="531"/>
      <c r="R40" s="136" t="s">
        <v>6</v>
      </c>
      <c r="S40" s="337"/>
    </row>
    <row r="41" spans="2:19" ht="26.25" customHeight="1" x14ac:dyDescent="0.4">
      <c r="C41" s="984" t="s">
        <v>425</v>
      </c>
      <c r="D41" s="985"/>
      <c r="E41" s="985"/>
      <c r="F41" s="986"/>
      <c r="G41" s="978"/>
      <c r="H41" s="979"/>
      <c r="I41" s="979"/>
      <c r="J41" s="136" t="s">
        <v>6</v>
      </c>
      <c r="K41" s="978"/>
      <c r="L41" s="979"/>
      <c r="M41" s="979"/>
      <c r="N41" s="136" t="s">
        <v>6</v>
      </c>
      <c r="O41" s="530">
        <f>K41-G41</f>
        <v>0</v>
      </c>
      <c r="P41" s="531"/>
      <c r="Q41" s="531"/>
      <c r="R41" s="136" t="s">
        <v>6</v>
      </c>
      <c r="S41" s="337"/>
    </row>
    <row r="42" spans="2:19" ht="26.25" customHeight="1" thickBot="1" x14ac:dyDescent="0.45">
      <c r="C42" s="991" t="s">
        <v>279</v>
      </c>
      <c r="D42" s="992"/>
      <c r="E42" s="992"/>
      <c r="F42" s="993"/>
      <c r="G42" s="980"/>
      <c r="H42" s="981"/>
      <c r="I42" s="981"/>
      <c r="J42" s="137" t="s">
        <v>6</v>
      </c>
      <c r="K42" s="980"/>
      <c r="L42" s="981"/>
      <c r="M42" s="981"/>
      <c r="N42" s="137" t="s">
        <v>6</v>
      </c>
      <c r="O42" s="982">
        <f t="shared" si="0"/>
        <v>0</v>
      </c>
      <c r="P42" s="983"/>
      <c r="Q42" s="983"/>
      <c r="R42" s="137" t="s">
        <v>6</v>
      </c>
      <c r="S42" s="337"/>
    </row>
    <row r="43" spans="2:19" ht="36.75" customHeight="1" thickTop="1" x14ac:dyDescent="0.4">
      <c r="C43" s="990" t="s">
        <v>269</v>
      </c>
      <c r="D43" s="990"/>
      <c r="E43" s="990"/>
      <c r="F43" s="990"/>
      <c r="G43" s="975">
        <f>ROUNDDOWN(SUM(G26:I42),-2)</f>
        <v>0</v>
      </c>
      <c r="H43" s="976"/>
      <c r="I43" s="976"/>
      <c r="J43" s="138" t="s">
        <v>6</v>
      </c>
      <c r="K43" s="975">
        <f>ROUNDDOWN(SUM(K26:M42),-2)</f>
        <v>0</v>
      </c>
      <c r="L43" s="976"/>
      <c r="M43" s="976"/>
      <c r="N43" s="138" t="s">
        <v>6</v>
      </c>
      <c r="O43" s="975">
        <f>K43-G43</f>
        <v>0</v>
      </c>
      <c r="P43" s="976"/>
      <c r="Q43" s="976"/>
      <c r="R43" s="138" t="s">
        <v>6</v>
      </c>
      <c r="S43" s="337"/>
    </row>
    <row r="44" spans="2:19" ht="18.75" customHeight="1" x14ac:dyDescent="0.4">
      <c r="B44" s="8"/>
      <c r="C44" s="8"/>
      <c r="D44" s="8"/>
      <c r="E44" s="127"/>
      <c r="F44" s="127"/>
      <c r="G44" s="127"/>
      <c r="H44" s="127"/>
      <c r="I44" s="127"/>
      <c r="J44" s="127"/>
      <c r="K44" s="127"/>
      <c r="L44" s="127"/>
      <c r="M44" s="127"/>
      <c r="S44" s="105"/>
    </row>
    <row r="45" spans="2:19" x14ac:dyDescent="0.4">
      <c r="B45" s="11"/>
      <c r="C45" s="128"/>
      <c r="D45" s="129"/>
      <c r="E45" s="129"/>
      <c r="F45" s="129"/>
      <c r="G45" s="129"/>
      <c r="H45" s="129"/>
      <c r="I45" s="129"/>
      <c r="J45" s="129"/>
      <c r="K45" s="129"/>
      <c r="L45" s="129"/>
      <c r="M45" s="129"/>
      <c r="N45" s="129"/>
      <c r="O45" s="129"/>
      <c r="Q45" s="129"/>
    </row>
    <row r="46" spans="2:19" x14ac:dyDescent="0.4">
      <c r="B46" s="11"/>
      <c r="C46" s="128"/>
      <c r="D46" s="129"/>
      <c r="E46" s="129"/>
      <c r="F46" s="129"/>
      <c r="G46" s="129"/>
      <c r="H46" s="129"/>
      <c r="J46" s="129"/>
      <c r="K46" s="129"/>
      <c r="L46" s="129"/>
      <c r="M46" s="129"/>
      <c r="N46" s="129"/>
      <c r="O46" s="129"/>
      <c r="Q46" s="129"/>
    </row>
    <row r="47" spans="2:19" x14ac:dyDescent="0.4">
      <c r="B47" s="11"/>
      <c r="C47" s="128"/>
      <c r="D47" s="129"/>
      <c r="E47" s="129"/>
      <c r="F47" s="129"/>
      <c r="G47" s="129"/>
      <c r="H47" s="129"/>
      <c r="I47" s="129"/>
      <c r="J47" s="129"/>
      <c r="K47" s="129"/>
      <c r="L47" s="129"/>
      <c r="M47" s="129"/>
      <c r="N47" s="129"/>
      <c r="O47" s="129"/>
      <c r="Q47" s="129"/>
    </row>
    <row r="48" spans="2:19" x14ac:dyDescent="0.4">
      <c r="B48" s="11"/>
      <c r="C48" s="128"/>
      <c r="D48" s="129"/>
      <c r="E48" s="129"/>
      <c r="F48" s="129"/>
      <c r="G48" s="129"/>
      <c r="H48" s="129"/>
      <c r="I48" s="129"/>
      <c r="J48" s="129"/>
      <c r="K48" s="129"/>
      <c r="L48" s="129"/>
      <c r="M48" s="129"/>
      <c r="N48" s="129"/>
      <c r="O48" s="129"/>
      <c r="Q48" s="129"/>
    </row>
    <row r="49" spans="2:17" x14ac:dyDescent="0.4">
      <c r="B49" s="11"/>
      <c r="C49" s="128"/>
      <c r="D49" s="129"/>
      <c r="E49" s="129"/>
      <c r="F49" s="129"/>
      <c r="G49" s="129"/>
      <c r="H49" s="129"/>
      <c r="I49" s="129"/>
      <c r="J49" s="129"/>
      <c r="K49" s="129"/>
      <c r="L49" s="129"/>
      <c r="M49" s="129"/>
      <c r="N49" s="129"/>
      <c r="O49" s="129"/>
      <c r="Q49" s="129"/>
    </row>
    <row r="50" spans="2:17" x14ac:dyDescent="0.4">
      <c r="B50" s="11"/>
      <c r="C50" s="128"/>
      <c r="D50" s="129"/>
      <c r="E50" s="129"/>
      <c r="F50" s="129"/>
      <c r="G50" s="129"/>
      <c r="H50" s="129"/>
      <c r="I50" s="129"/>
      <c r="J50" s="129"/>
      <c r="K50" s="129"/>
      <c r="L50" s="129"/>
      <c r="M50" s="129"/>
      <c r="N50" s="129"/>
      <c r="O50" s="129"/>
      <c r="Q50" s="129"/>
    </row>
    <row r="51" spans="2:17" x14ac:dyDescent="0.4">
      <c r="B51" s="11"/>
      <c r="C51" s="128"/>
      <c r="D51" s="129"/>
      <c r="E51" s="129"/>
      <c r="F51" s="129"/>
      <c r="G51" s="129"/>
      <c r="H51" s="129"/>
      <c r="I51" s="129"/>
      <c r="J51" s="129"/>
      <c r="K51" s="129"/>
      <c r="L51" s="129"/>
      <c r="M51" s="129"/>
      <c r="N51" s="129"/>
      <c r="O51" s="129"/>
      <c r="Q51" s="129"/>
    </row>
    <row r="52" spans="2:17" x14ac:dyDescent="0.4">
      <c r="B52" s="11"/>
      <c r="C52" s="128"/>
      <c r="D52" s="129"/>
      <c r="E52" s="129"/>
      <c r="F52" s="129"/>
      <c r="G52" s="129"/>
      <c r="H52" s="129"/>
      <c r="I52" s="129"/>
      <c r="J52" s="129"/>
      <c r="K52" s="129"/>
      <c r="L52" s="129"/>
      <c r="M52" s="129"/>
      <c r="N52" s="129"/>
      <c r="O52" s="129"/>
      <c r="Q52" s="129"/>
    </row>
    <row r="53" spans="2:17" x14ac:dyDescent="0.4">
      <c r="B53" s="11"/>
      <c r="C53" s="128"/>
      <c r="D53" s="129"/>
      <c r="E53" s="129"/>
      <c r="F53" s="129"/>
      <c r="G53" s="129"/>
      <c r="H53" s="129"/>
      <c r="I53" s="129"/>
      <c r="J53" s="129"/>
      <c r="K53" s="129"/>
      <c r="L53" s="129"/>
      <c r="M53" s="129"/>
      <c r="N53" s="129"/>
      <c r="O53" s="129"/>
      <c r="Q53" s="129"/>
    </row>
    <row r="54" spans="2:17" x14ac:dyDescent="0.4">
      <c r="B54" s="11"/>
      <c r="C54" s="128"/>
      <c r="D54" s="129"/>
      <c r="E54" s="129"/>
      <c r="F54" s="129"/>
      <c r="G54" s="129"/>
      <c r="H54" s="129"/>
      <c r="I54" s="129"/>
      <c r="J54" s="129"/>
      <c r="K54" s="129"/>
      <c r="L54" s="129"/>
      <c r="M54" s="129"/>
      <c r="N54" s="129"/>
      <c r="O54" s="129"/>
      <c r="Q54" s="129"/>
    </row>
    <row r="55" spans="2:17" x14ac:dyDescent="0.4">
      <c r="B55" s="11"/>
      <c r="C55" s="128"/>
      <c r="D55" s="129"/>
      <c r="E55" s="129"/>
      <c r="F55" s="129"/>
      <c r="G55" s="129"/>
      <c r="H55" s="129"/>
      <c r="I55" s="129"/>
      <c r="J55" s="129"/>
      <c r="K55" s="129"/>
      <c r="L55" s="129"/>
      <c r="M55" s="129"/>
      <c r="N55" s="129"/>
      <c r="O55" s="129"/>
      <c r="Q55" s="129"/>
    </row>
    <row r="56" spans="2:17" x14ac:dyDescent="0.4">
      <c r="B56" s="11"/>
      <c r="C56" s="130"/>
      <c r="D56" s="129"/>
      <c r="E56" s="129"/>
      <c r="F56" s="129"/>
      <c r="G56" s="129"/>
      <c r="H56" s="129"/>
      <c r="I56" s="129"/>
      <c r="J56" s="129"/>
      <c r="K56" s="129"/>
      <c r="L56" s="129"/>
      <c r="M56" s="129"/>
      <c r="N56" s="129"/>
      <c r="O56" s="129"/>
      <c r="Q56" s="129"/>
    </row>
  </sheetData>
  <sheetProtection algorithmName="SHA-512" hashValue="U1JgYjczN9QpNZNiApQjvId50pI0O8B6UV85/CeuF3Y39DAkOiq6tRb0zuwsdFJypBhuJdhLQO8mK0+13dehIg==" saltValue="FnY5HQ+gXJp3/LOwPkcbMQ==" spinCount="100000" sheet="1" objects="1" scenarios="1"/>
  <mergeCells count="93">
    <mergeCell ref="D5:E5"/>
    <mergeCell ref="I7:K7"/>
    <mergeCell ref="I8:K8"/>
    <mergeCell ref="L7:S7"/>
    <mergeCell ref="L8:S8"/>
    <mergeCell ref="K25:N25"/>
    <mergeCell ref="O25:R25"/>
    <mergeCell ref="M16:N16"/>
    <mergeCell ref="I9:K9"/>
    <mergeCell ref="I10:K10"/>
    <mergeCell ref="B12:S12"/>
    <mergeCell ref="G20:J20"/>
    <mergeCell ref="G22:J22"/>
    <mergeCell ref="G24:J24"/>
    <mergeCell ref="C25:F25"/>
    <mergeCell ref="G25:J25"/>
    <mergeCell ref="L9:S9"/>
    <mergeCell ref="L10:S10"/>
    <mergeCell ref="B14:S14"/>
    <mergeCell ref="G18:J18"/>
    <mergeCell ref="C43:F43"/>
    <mergeCell ref="C42:F42"/>
    <mergeCell ref="G39:I39"/>
    <mergeCell ref="G35:I35"/>
    <mergeCell ref="G36:I36"/>
    <mergeCell ref="C40:F40"/>
    <mergeCell ref="G43:I43"/>
    <mergeCell ref="G40:I40"/>
    <mergeCell ref="G42:I42"/>
    <mergeCell ref="C37:F37"/>
    <mergeCell ref="C38:F38"/>
    <mergeCell ref="C41:F41"/>
    <mergeCell ref="C27:F27"/>
    <mergeCell ref="K26:M26"/>
    <mergeCell ref="K27:M27"/>
    <mergeCell ref="K28:M28"/>
    <mergeCell ref="K29:M29"/>
    <mergeCell ref="C26:F26"/>
    <mergeCell ref="C28:F28"/>
    <mergeCell ref="C29:F29"/>
    <mergeCell ref="O26:Q26"/>
    <mergeCell ref="O27:Q27"/>
    <mergeCell ref="O28:Q28"/>
    <mergeCell ref="O29:Q29"/>
    <mergeCell ref="G26:I26"/>
    <mergeCell ref="G27:I27"/>
    <mergeCell ref="G28:I28"/>
    <mergeCell ref="G29:I29"/>
    <mergeCell ref="C30:F30"/>
    <mergeCell ref="O30:Q30"/>
    <mergeCell ref="C31:F31"/>
    <mergeCell ref="K39:M39"/>
    <mergeCell ref="G30:I30"/>
    <mergeCell ref="G31:I31"/>
    <mergeCell ref="G32:I32"/>
    <mergeCell ref="C34:F34"/>
    <mergeCell ref="C35:F35"/>
    <mergeCell ref="C36:F36"/>
    <mergeCell ref="C39:F39"/>
    <mergeCell ref="C32:F32"/>
    <mergeCell ref="K30:M30"/>
    <mergeCell ref="G34:I34"/>
    <mergeCell ref="C33:F33"/>
    <mergeCell ref="G33:I33"/>
    <mergeCell ref="O42:Q42"/>
    <mergeCell ref="G37:I37"/>
    <mergeCell ref="O39:Q39"/>
    <mergeCell ref="K36:M36"/>
    <mergeCell ref="K35:M35"/>
    <mergeCell ref="K40:M40"/>
    <mergeCell ref="O40:Q40"/>
    <mergeCell ref="G38:I38"/>
    <mergeCell ref="K38:M38"/>
    <mergeCell ref="O38:Q38"/>
    <mergeCell ref="G41:I41"/>
    <mergeCell ref="K41:M41"/>
    <mergeCell ref="O41:Q41"/>
    <mergeCell ref="O43:Q43"/>
    <mergeCell ref="K43:M43"/>
    <mergeCell ref="M3:N3"/>
    <mergeCell ref="K37:M37"/>
    <mergeCell ref="O37:Q37"/>
    <mergeCell ref="K34:M34"/>
    <mergeCell ref="K32:M32"/>
    <mergeCell ref="K31:M31"/>
    <mergeCell ref="O35:Q35"/>
    <mergeCell ref="O36:Q36"/>
    <mergeCell ref="O31:Q31"/>
    <mergeCell ref="O32:Q32"/>
    <mergeCell ref="O34:Q34"/>
    <mergeCell ref="K42:M42"/>
    <mergeCell ref="K33:M33"/>
    <mergeCell ref="O33:Q33"/>
  </mergeCells>
  <phoneticPr fontId="6"/>
  <conditionalFormatting sqref="L7">
    <cfRule type="cellIs" dxfId="40" priority="68" stopIfTrue="1" operator="equal">
      <formula>""</formula>
    </cfRule>
  </conditionalFormatting>
  <conditionalFormatting sqref="D5">
    <cfRule type="cellIs" dxfId="39" priority="66" stopIfTrue="1" operator="equal">
      <formula>""</formula>
    </cfRule>
  </conditionalFormatting>
  <conditionalFormatting sqref="G20">
    <cfRule type="cellIs" dxfId="38" priority="65" stopIfTrue="1" operator="equal">
      <formula>""</formula>
    </cfRule>
  </conditionalFormatting>
  <conditionalFormatting sqref="L8:L10">
    <cfRule type="cellIs" dxfId="37" priority="61" stopIfTrue="1" operator="equal">
      <formula>""</formula>
    </cfRule>
  </conditionalFormatting>
  <conditionalFormatting sqref="F16 H16 J16 M16:N16 P16 R16">
    <cfRule type="containsBlanks" dxfId="36" priority="60">
      <formula>LEN(TRIM(F16))=0</formula>
    </cfRule>
  </conditionalFormatting>
  <conditionalFormatting sqref="G26:I26">
    <cfRule type="containsBlanks" dxfId="35" priority="59">
      <formula>LEN(TRIM(G26))=0</formula>
    </cfRule>
  </conditionalFormatting>
  <conditionalFormatting sqref="G27:I27">
    <cfRule type="containsBlanks" dxfId="34" priority="58">
      <formula>LEN(TRIM(G27))=0</formula>
    </cfRule>
  </conditionalFormatting>
  <conditionalFormatting sqref="G28:I28">
    <cfRule type="containsBlanks" dxfId="33" priority="57">
      <formula>LEN(TRIM(G28))=0</formula>
    </cfRule>
  </conditionalFormatting>
  <conditionalFormatting sqref="G29:I29">
    <cfRule type="containsBlanks" dxfId="32" priority="56">
      <formula>LEN(TRIM(G29))=0</formula>
    </cfRule>
  </conditionalFormatting>
  <conditionalFormatting sqref="G30:I30">
    <cfRule type="containsBlanks" dxfId="31" priority="55">
      <formula>LEN(TRIM(G30))=0</formula>
    </cfRule>
  </conditionalFormatting>
  <conditionalFormatting sqref="G31:I31">
    <cfRule type="containsBlanks" dxfId="30" priority="54">
      <formula>LEN(TRIM(G31))=0</formula>
    </cfRule>
  </conditionalFormatting>
  <conditionalFormatting sqref="G32:I32">
    <cfRule type="containsBlanks" dxfId="29" priority="53">
      <formula>LEN(TRIM(G32))=0</formula>
    </cfRule>
  </conditionalFormatting>
  <conditionalFormatting sqref="G34:I34">
    <cfRule type="containsBlanks" dxfId="28" priority="52">
      <formula>LEN(TRIM(G34))=0</formula>
    </cfRule>
  </conditionalFormatting>
  <conditionalFormatting sqref="G35:I35">
    <cfRule type="containsBlanks" dxfId="27" priority="51">
      <formula>LEN(TRIM(G35))=0</formula>
    </cfRule>
  </conditionalFormatting>
  <conditionalFormatting sqref="G36:I36">
    <cfRule type="containsBlanks" dxfId="26" priority="50">
      <formula>LEN(TRIM(G36))=0</formula>
    </cfRule>
  </conditionalFormatting>
  <conditionalFormatting sqref="G39:I39">
    <cfRule type="containsBlanks" dxfId="25" priority="49">
      <formula>LEN(TRIM(G39))=0</formula>
    </cfRule>
  </conditionalFormatting>
  <conditionalFormatting sqref="G40:I40">
    <cfRule type="containsBlanks" dxfId="24" priority="47">
      <formula>LEN(TRIM(G40))=0</formula>
    </cfRule>
  </conditionalFormatting>
  <conditionalFormatting sqref="G42:I42">
    <cfRule type="containsBlanks" dxfId="23" priority="46">
      <formula>LEN(TRIM(G42))=0</formula>
    </cfRule>
  </conditionalFormatting>
  <conditionalFormatting sqref="K42:M42">
    <cfRule type="containsBlanks" dxfId="22" priority="45">
      <formula>LEN(TRIM(K42))=0</formula>
    </cfRule>
  </conditionalFormatting>
  <conditionalFormatting sqref="K40:M40">
    <cfRule type="containsBlanks" dxfId="21" priority="44">
      <formula>LEN(TRIM(K40))=0</formula>
    </cfRule>
  </conditionalFormatting>
  <conditionalFormatting sqref="K39:M39">
    <cfRule type="containsBlanks" dxfId="20" priority="42">
      <formula>LEN(TRIM(K39))=0</formula>
    </cfRule>
  </conditionalFormatting>
  <conditionalFormatting sqref="K36:M36">
    <cfRule type="containsBlanks" dxfId="19" priority="41">
      <formula>LEN(TRIM(K36))=0</formula>
    </cfRule>
  </conditionalFormatting>
  <conditionalFormatting sqref="K35:M35">
    <cfRule type="containsBlanks" dxfId="18" priority="40">
      <formula>LEN(TRIM(K35))=0</formula>
    </cfRule>
  </conditionalFormatting>
  <conditionalFormatting sqref="K34:M34">
    <cfRule type="containsBlanks" dxfId="17" priority="39">
      <formula>LEN(TRIM(K34))=0</formula>
    </cfRule>
  </conditionalFormatting>
  <conditionalFormatting sqref="K32:M32">
    <cfRule type="containsBlanks" dxfId="16" priority="38">
      <formula>LEN(TRIM(K32))=0</formula>
    </cfRule>
  </conditionalFormatting>
  <conditionalFormatting sqref="K31:M31">
    <cfRule type="containsBlanks" dxfId="15" priority="37">
      <formula>LEN(TRIM(K31))=0</formula>
    </cfRule>
  </conditionalFormatting>
  <conditionalFormatting sqref="K26:M26">
    <cfRule type="containsBlanks" dxfId="14" priority="36">
      <formula>LEN(TRIM(K26))=0</formula>
    </cfRule>
  </conditionalFormatting>
  <conditionalFormatting sqref="K27:M27">
    <cfRule type="containsBlanks" dxfId="13" priority="35">
      <formula>LEN(TRIM(K27))=0</formula>
    </cfRule>
  </conditionalFormatting>
  <conditionalFormatting sqref="K28:M28">
    <cfRule type="containsBlanks" dxfId="12" priority="34">
      <formula>LEN(TRIM(K28))=0</formula>
    </cfRule>
  </conditionalFormatting>
  <conditionalFormatting sqref="K29:M29">
    <cfRule type="containsBlanks" dxfId="11" priority="33">
      <formula>LEN(TRIM(K29))=0</formula>
    </cfRule>
  </conditionalFormatting>
  <conditionalFormatting sqref="K30:M30">
    <cfRule type="containsBlanks" dxfId="10" priority="32">
      <formula>LEN(TRIM(K30))=0</formula>
    </cfRule>
  </conditionalFormatting>
  <conditionalFormatting sqref="P3 R3">
    <cfRule type="containsBlanks" dxfId="9" priority="14">
      <formula>LEN(TRIM(P3))=0</formula>
    </cfRule>
  </conditionalFormatting>
  <conditionalFormatting sqref="M3:N3">
    <cfRule type="containsBlanks" dxfId="8" priority="13">
      <formula>LEN(TRIM(M3))=0</formula>
    </cfRule>
  </conditionalFormatting>
  <conditionalFormatting sqref="G37:I37">
    <cfRule type="containsBlanks" dxfId="7" priority="12">
      <formula>LEN(TRIM(G37))=0</formula>
    </cfRule>
  </conditionalFormatting>
  <conditionalFormatting sqref="K37:M37">
    <cfRule type="containsBlanks" dxfId="6" priority="11">
      <formula>LEN(TRIM(K37))=0</formula>
    </cfRule>
  </conditionalFormatting>
  <conditionalFormatting sqref="G33:I33">
    <cfRule type="containsBlanks" dxfId="5" priority="8">
      <formula>LEN(TRIM(G33))=0</formula>
    </cfRule>
  </conditionalFormatting>
  <conditionalFormatting sqref="K33:M33">
    <cfRule type="containsBlanks" dxfId="4" priority="7">
      <formula>LEN(TRIM(K33))=0</formula>
    </cfRule>
  </conditionalFormatting>
  <conditionalFormatting sqref="G38:I38">
    <cfRule type="containsBlanks" dxfId="3" priority="6">
      <formula>LEN(TRIM(G38))=0</formula>
    </cfRule>
  </conditionalFormatting>
  <conditionalFormatting sqref="K38:M38">
    <cfRule type="containsBlanks" dxfId="2" priority="5">
      <formula>LEN(TRIM(K38))=0</formula>
    </cfRule>
  </conditionalFormatting>
  <conditionalFormatting sqref="G41:I41">
    <cfRule type="containsBlanks" dxfId="1" priority="2">
      <formula>LEN(TRIM(G41))=0</formula>
    </cfRule>
  </conditionalFormatting>
  <conditionalFormatting sqref="K41:M41">
    <cfRule type="containsBlanks" dxfId="0" priority="1">
      <formula>LEN(TRIM(K41))=0</formula>
    </cfRule>
  </conditionalFormatting>
  <printOptions horizontalCentered="1"/>
  <pageMargins left="0.19685039370078741" right="0.19685039370078741" top="0.39370078740157483" bottom="0.39370078740157483" header="0.31496062992125984" footer="0.31496062992125984"/>
  <pageSetup paperSize="9" scale="83" orientation="portrait" r:id="rId1"/>
  <headerFooter alignWithMargins="0"/>
  <ignoredErrors>
    <ignoredError sqref="B16:B2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75"/>
  <sheetViews>
    <sheetView showGridLines="0" view="pageBreakPreview" zoomScaleNormal="100" zoomScaleSheetLayoutView="100" workbookViewId="0">
      <selection activeCell="K75" sqref="K75"/>
    </sheetView>
  </sheetViews>
  <sheetFormatPr defaultRowHeight="18.75" customHeight="1" x14ac:dyDescent="0.4"/>
  <cols>
    <col min="1" max="1" width="1.75" style="139" customWidth="1"/>
    <col min="2" max="2" width="5" style="139" customWidth="1"/>
    <col min="3" max="3" width="21.875" style="139" customWidth="1"/>
    <col min="4" max="4" width="6.875" style="139" customWidth="1"/>
    <col min="5" max="5" width="15" style="139" customWidth="1"/>
    <col min="6" max="6" width="6.25" style="139" customWidth="1"/>
    <col min="7" max="7" width="5" style="139" customWidth="1"/>
    <col min="8" max="8" width="7.5" style="139" customWidth="1"/>
    <col min="9" max="9" width="6.25" style="139" customWidth="1"/>
    <col min="10" max="10" width="3.125" style="139" customWidth="1"/>
    <col min="11" max="11" width="6.25" style="139" customWidth="1"/>
    <col min="12" max="12" width="3.125" style="139" customWidth="1"/>
    <col min="13" max="13" width="6.25" style="139" customWidth="1"/>
    <col min="14" max="14" width="3.125" style="139" customWidth="1"/>
    <col min="15" max="15" width="1.875" style="139" customWidth="1"/>
    <col min="16" max="16384" width="9" style="139"/>
  </cols>
  <sheetData>
    <row r="1" spans="1:15" ht="18.75" customHeight="1" x14ac:dyDescent="0.4">
      <c r="A1" s="145"/>
      <c r="B1" s="145"/>
      <c r="C1" s="145"/>
      <c r="D1" s="145"/>
      <c r="E1" s="145"/>
      <c r="F1" s="145"/>
      <c r="G1" s="145"/>
      <c r="H1" s="145"/>
      <c r="I1" s="147"/>
      <c r="O1" s="146" t="s">
        <v>327</v>
      </c>
    </row>
    <row r="2" spans="1:15" ht="15" customHeight="1" x14ac:dyDescent="0.4">
      <c r="A2" s="145"/>
      <c r="B2" s="145"/>
      <c r="C2" s="145"/>
      <c r="D2" s="145"/>
      <c r="E2" s="145"/>
      <c r="F2" s="145"/>
      <c r="G2" s="145"/>
      <c r="H2" s="145"/>
      <c r="I2" s="147"/>
      <c r="O2" s="146"/>
    </row>
    <row r="3" spans="1:15" ht="26.25" customHeight="1" x14ac:dyDescent="0.4">
      <c r="A3" s="719" t="s">
        <v>147</v>
      </c>
      <c r="B3" s="719"/>
      <c r="C3" s="719"/>
      <c r="D3" s="719"/>
      <c r="E3" s="719"/>
      <c r="F3" s="446"/>
      <c r="G3" s="148" t="s">
        <v>150</v>
      </c>
      <c r="H3" s="148"/>
      <c r="I3" s="145"/>
    </row>
    <row r="4" spans="1:15" ht="18.75" customHeight="1" x14ac:dyDescent="0.4">
      <c r="A4" s="145"/>
      <c r="B4" s="145"/>
      <c r="C4" s="145"/>
      <c r="D4" s="145"/>
      <c r="E4" s="145"/>
      <c r="F4" s="145"/>
      <c r="G4" s="145"/>
      <c r="H4" s="145"/>
      <c r="I4" s="145"/>
      <c r="J4" s="145"/>
    </row>
    <row r="5" spans="1:15" ht="22.5" customHeight="1" x14ac:dyDescent="0.4">
      <c r="A5" s="145"/>
      <c r="B5" s="145"/>
      <c r="C5" s="145"/>
      <c r="D5" s="145"/>
      <c r="F5" s="146"/>
      <c r="H5" s="146" t="s">
        <v>15</v>
      </c>
      <c r="I5" s="705"/>
      <c r="J5" s="705"/>
      <c r="K5" s="705"/>
      <c r="L5" s="705"/>
      <c r="M5" s="705"/>
      <c r="N5" s="705"/>
    </row>
    <row r="6" spans="1:15" ht="22.5" customHeight="1" x14ac:dyDescent="0.4">
      <c r="A6" s="145"/>
      <c r="B6" s="145"/>
      <c r="C6" s="145"/>
      <c r="D6" s="145"/>
      <c r="F6" s="146"/>
      <c r="H6" s="146" t="s">
        <v>148</v>
      </c>
      <c r="I6" s="705"/>
      <c r="J6" s="705"/>
      <c r="K6" s="705"/>
      <c r="L6" s="705"/>
      <c r="M6" s="705"/>
      <c r="N6" s="705"/>
    </row>
    <row r="7" spans="1:15" ht="18.75" customHeight="1" thickBot="1" x14ac:dyDescent="0.45">
      <c r="A7" s="145"/>
      <c r="B7" s="145"/>
      <c r="C7" s="145"/>
      <c r="D7" s="145"/>
      <c r="E7" s="145"/>
      <c r="F7" s="145"/>
      <c r="G7" s="145"/>
      <c r="H7" s="145"/>
      <c r="I7" s="145"/>
      <c r="J7" s="145"/>
    </row>
    <row r="8" spans="1:15" ht="18.75" customHeight="1" x14ac:dyDescent="0.4">
      <c r="A8" s="145"/>
      <c r="B8" s="706" t="s">
        <v>140</v>
      </c>
      <c r="C8" s="708" t="s">
        <v>141</v>
      </c>
      <c r="D8" s="708" t="s">
        <v>142</v>
      </c>
      <c r="E8" s="710" t="s">
        <v>143</v>
      </c>
      <c r="F8" s="711"/>
      <c r="G8" s="710" t="s">
        <v>144</v>
      </c>
      <c r="H8" s="714"/>
      <c r="I8" s="716" t="s">
        <v>149</v>
      </c>
      <c r="J8" s="717"/>
      <c r="K8" s="717"/>
      <c r="L8" s="717"/>
      <c r="M8" s="717"/>
      <c r="N8" s="718"/>
    </row>
    <row r="9" spans="1:15" ht="22.5" customHeight="1" thickBot="1" x14ac:dyDescent="0.45">
      <c r="A9" s="145"/>
      <c r="B9" s="707"/>
      <c r="C9" s="709"/>
      <c r="D9" s="709"/>
      <c r="E9" s="712"/>
      <c r="F9" s="713"/>
      <c r="G9" s="712"/>
      <c r="H9" s="715"/>
      <c r="I9" s="447"/>
      <c r="J9" s="149" t="s">
        <v>4</v>
      </c>
      <c r="K9" s="256"/>
      <c r="L9" s="149" t="s">
        <v>4</v>
      </c>
      <c r="M9" s="256"/>
      <c r="N9" s="150" t="s">
        <v>4</v>
      </c>
    </row>
    <row r="10" spans="1:15" ht="22.5" customHeight="1" x14ac:dyDescent="0.4">
      <c r="A10" s="145"/>
      <c r="B10" s="151">
        <v>1</v>
      </c>
      <c r="C10" s="248"/>
      <c r="D10" s="249"/>
      <c r="E10" s="703"/>
      <c r="F10" s="704"/>
      <c r="G10" s="250"/>
      <c r="H10" s="152" t="s">
        <v>145</v>
      </c>
      <c r="I10" s="245" t="str">
        <f>IF($G10="","",$G10/5)</f>
        <v/>
      </c>
      <c r="J10" s="153" t="s">
        <v>29</v>
      </c>
      <c r="K10" s="245" t="str">
        <f>IF($G10="","",$G10/5)</f>
        <v/>
      </c>
      <c r="L10" s="153" t="s">
        <v>29</v>
      </c>
      <c r="M10" s="245" t="str">
        <f>IF($G10="","",$G10/5)</f>
        <v/>
      </c>
      <c r="N10" s="154" t="s">
        <v>29</v>
      </c>
    </row>
    <row r="11" spans="1:15" ht="22.5" customHeight="1" x14ac:dyDescent="0.4">
      <c r="A11" s="145"/>
      <c r="B11" s="155">
        <v>2</v>
      </c>
      <c r="C11" s="251"/>
      <c r="D11" s="252"/>
      <c r="E11" s="699"/>
      <c r="F11" s="700"/>
      <c r="G11" s="253"/>
      <c r="H11" s="156" t="s">
        <v>145</v>
      </c>
      <c r="I11" s="246" t="str">
        <f t="shared" ref="I11:I39" si="0">IF($G11="","",$G11/5)</f>
        <v/>
      </c>
      <c r="J11" s="141" t="s">
        <v>29</v>
      </c>
      <c r="K11" s="246" t="str">
        <f t="shared" ref="K11:K39" si="1">IF($G11="","",$G11/5)</f>
        <v/>
      </c>
      <c r="L11" s="141" t="s">
        <v>29</v>
      </c>
      <c r="M11" s="246" t="str">
        <f t="shared" ref="M11:M39" si="2">IF($G11="","",$G11/5)</f>
        <v/>
      </c>
      <c r="N11" s="157" t="s">
        <v>29</v>
      </c>
    </row>
    <row r="12" spans="1:15" ht="22.5" customHeight="1" x14ac:dyDescent="0.4">
      <c r="A12" s="145"/>
      <c r="B12" s="155">
        <v>3</v>
      </c>
      <c r="C12" s="251"/>
      <c r="D12" s="252"/>
      <c r="E12" s="699"/>
      <c r="F12" s="700"/>
      <c r="G12" s="253"/>
      <c r="H12" s="156" t="s">
        <v>145</v>
      </c>
      <c r="I12" s="246" t="str">
        <f t="shared" si="0"/>
        <v/>
      </c>
      <c r="J12" s="141" t="s">
        <v>29</v>
      </c>
      <c r="K12" s="246" t="str">
        <f t="shared" si="1"/>
        <v/>
      </c>
      <c r="L12" s="141" t="s">
        <v>29</v>
      </c>
      <c r="M12" s="246" t="str">
        <f t="shared" si="2"/>
        <v/>
      </c>
      <c r="N12" s="157" t="s">
        <v>29</v>
      </c>
    </row>
    <row r="13" spans="1:15" ht="22.5" customHeight="1" x14ac:dyDescent="0.4">
      <c r="A13" s="145"/>
      <c r="B13" s="155">
        <v>4</v>
      </c>
      <c r="C13" s="251"/>
      <c r="D13" s="252"/>
      <c r="E13" s="699"/>
      <c r="F13" s="700"/>
      <c r="G13" s="253"/>
      <c r="H13" s="156" t="s">
        <v>145</v>
      </c>
      <c r="I13" s="246" t="str">
        <f t="shared" si="0"/>
        <v/>
      </c>
      <c r="J13" s="141" t="s">
        <v>29</v>
      </c>
      <c r="K13" s="246" t="str">
        <f t="shared" si="1"/>
        <v/>
      </c>
      <c r="L13" s="141" t="s">
        <v>29</v>
      </c>
      <c r="M13" s="246" t="str">
        <f t="shared" si="2"/>
        <v/>
      </c>
      <c r="N13" s="157" t="s">
        <v>29</v>
      </c>
    </row>
    <row r="14" spans="1:15" ht="22.5" customHeight="1" x14ac:dyDescent="0.4">
      <c r="A14" s="145"/>
      <c r="B14" s="155">
        <v>5</v>
      </c>
      <c r="C14" s="251"/>
      <c r="D14" s="252"/>
      <c r="E14" s="699"/>
      <c r="F14" s="700"/>
      <c r="G14" s="253"/>
      <c r="H14" s="156" t="s">
        <v>145</v>
      </c>
      <c r="I14" s="246" t="str">
        <f t="shared" si="0"/>
        <v/>
      </c>
      <c r="J14" s="141" t="s">
        <v>29</v>
      </c>
      <c r="K14" s="246" t="str">
        <f t="shared" si="1"/>
        <v/>
      </c>
      <c r="L14" s="141" t="s">
        <v>29</v>
      </c>
      <c r="M14" s="246" t="str">
        <f t="shared" si="2"/>
        <v/>
      </c>
      <c r="N14" s="157" t="s">
        <v>29</v>
      </c>
    </row>
    <row r="15" spans="1:15" ht="22.5" customHeight="1" x14ac:dyDescent="0.4">
      <c r="A15" s="145"/>
      <c r="B15" s="155">
        <v>6</v>
      </c>
      <c r="C15" s="251"/>
      <c r="D15" s="252"/>
      <c r="E15" s="699"/>
      <c r="F15" s="700"/>
      <c r="G15" s="253"/>
      <c r="H15" s="156" t="s">
        <v>145</v>
      </c>
      <c r="I15" s="246" t="str">
        <f t="shared" si="0"/>
        <v/>
      </c>
      <c r="J15" s="141" t="s">
        <v>29</v>
      </c>
      <c r="K15" s="246" t="str">
        <f t="shared" si="1"/>
        <v/>
      </c>
      <c r="L15" s="141" t="s">
        <v>29</v>
      </c>
      <c r="M15" s="246" t="str">
        <f t="shared" si="2"/>
        <v/>
      </c>
      <c r="N15" s="157" t="s">
        <v>29</v>
      </c>
    </row>
    <row r="16" spans="1:15" ht="22.5" customHeight="1" x14ac:dyDescent="0.4">
      <c r="A16" s="145"/>
      <c r="B16" s="155">
        <v>7</v>
      </c>
      <c r="C16" s="251"/>
      <c r="D16" s="252"/>
      <c r="E16" s="699"/>
      <c r="F16" s="700"/>
      <c r="G16" s="253"/>
      <c r="H16" s="156" t="s">
        <v>145</v>
      </c>
      <c r="I16" s="246" t="str">
        <f t="shared" si="0"/>
        <v/>
      </c>
      <c r="J16" s="141" t="s">
        <v>29</v>
      </c>
      <c r="K16" s="246" t="str">
        <f t="shared" si="1"/>
        <v/>
      </c>
      <c r="L16" s="141" t="s">
        <v>29</v>
      </c>
      <c r="M16" s="246" t="str">
        <f t="shared" si="2"/>
        <v/>
      </c>
      <c r="N16" s="157" t="s">
        <v>29</v>
      </c>
    </row>
    <row r="17" spans="1:14" ht="22.5" customHeight="1" x14ac:dyDescent="0.4">
      <c r="A17" s="145"/>
      <c r="B17" s="155">
        <v>8</v>
      </c>
      <c r="C17" s="251"/>
      <c r="D17" s="252"/>
      <c r="E17" s="699"/>
      <c r="F17" s="700"/>
      <c r="G17" s="253"/>
      <c r="H17" s="156" t="s">
        <v>145</v>
      </c>
      <c r="I17" s="246" t="str">
        <f t="shared" si="0"/>
        <v/>
      </c>
      <c r="J17" s="141" t="s">
        <v>29</v>
      </c>
      <c r="K17" s="246" t="str">
        <f t="shared" si="1"/>
        <v/>
      </c>
      <c r="L17" s="141" t="s">
        <v>29</v>
      </c>
      <c r="M17" s="246" t="str">
        <f t="shared" si="2"/>
        <v/>
      </c>
      <c r="N17" s="157" t="s">
        <v>29</v>
      </c>
    </row>
    <row r="18" spans="1:14" ht="22.5" customHeight="1" x14ac:dyDescent="0.4">
      <c r="A18" s="145"/>
      <c r="B18" s="155">
        <v>9</v>
      </c>
      <c r="C18" s="251"/>
      <c r="D18" s="252"/>
      <c r="E18" s="699"/>
      <c r="F18" s="700"/>
      <c r="G18" s="253"/>
      <c r="H18" s="156" t="s">
        <v>145</v>
      </c>
      <c r="I18" s="246" t="str">
        <f t="shared" si="0"/>
        <v/>
      </c>
      <c r="J18" s="141" t="s">
        <v>29</v>
      </c>
      <c r="K18" s="246" t="str">
        <f t="shared" si="1"/>
        <v/>
      </c>
      <c r="L18" s="141" t="s">
        <v>29</v>
      </c>
      <c r="M18" s="246" t="str">
        <f t="shared" si="2"/>
        <v/>
      </c>
      <c r="N18" s="157" t="s">
        <v>29</v>
      </c>
    </row>
    <row r="19" spans="1:14" ht="22.5" customHeight="1" x14ac:dyDescent="0.4">
      <c r="A19" s="145"/>
      <c r="B19" s="155">
        <v>10</v>
      </c>
      <c r="C19" s="251"/>
      <c r="D19" s="252"/>
      <c r="E19" s="699"/>
      <c r="F19" s="700"/>
      <c r="G19" s="253"/>
      <c r="H19" s="156" t="s">
        <v>145</v>
      </c>
      <c r="I19" s="246" t="str">
        <f t="shared" si="0"/>
        <v/>
      </c>
      <c r="J19" s="141" t="s">
        <v>29</v>
      </c>
      <c r="K19" s="246" t="str">
        <f t="shared" si="1"/>
        <v/>
      </c>
      <c r="L19" s="141" t="s">
        <v>29</v>
      </c>
      <c r="M19" s="246" t="str">
        <f t="shared" si="2"/>
        <v/>
      </c>
      <c r="N19" s="157" t="s">
        <v>29</v>
      </c>
    </row>
    <row r="20" spans="1:14" ht="22.5" customHeight="1" x14ac:dyDescent="0.4">
      <c r="A20" s="145"/>
      <c r="B20" s="155">
        <v>11</v>
      </c>
      <c r="C20" s="251"/>
      <c r="D20" s="252"/>
      <c r="E20" s="699"/>
      <c r="F20" s="700"/>
      <c r="G20" s="253"/>
      <c r="H20" s="156" t="s">
        <v>145</v>
      </c>
      <c r="I20" s="246" t="str">
        <f t="shared" si="0"/>
        <v/>
      </c>
      <c r="J20" s="141" t="s">
        <v>29</v>
      </c>
      <c r="K20" s="246" t="str">
        <f t="shared" si="1"/>
        <v/>
      </c>
      <c r="L20" s="141" t="s">
        <v>29</v>
      </c>
      <c r="M20" s="246" t="str">
        <f t="shared" si="2"/>
        <v/>
      </c>
      <c r="N20" s="157" t="s">
        <v>29</v>
      </c>
    </row>
    <row r="21" spans="1:14" ht="22.5" customHeight="1" x14ac:dyDescent="0.4">
      <c r="A21" s="145"/>
      <c r="B21" s="155">
        <v>12</v>
      </c>
      <c r="C21" s="251"/>
      <c r="D21" s="252"/>
      <c r="E21" s="699"/>
      <c r="F21" s="700"/>
      <c r="G21" s="253"/>
      <c r="H21" s="156" t="s">
        <v>145</v>
      </c>
      <c r="I21" s="246" t="str">
        <f t="shared" si="0"/>
        <v/>
      </c>
      <c r="J21" s="141" t="s">
        <v>29</v>
      </c>
      <c r="K21" s="246" t="str">
        <f t="shared" si="1"/>
        <v/>
      </c>
      <c r="L21" s="141" t="s">
        <v>29</v>
      </c>
      <c r="M21" s="246" t="str">
        <f t="shared" si="2"/>
        <v/>
      </c>
      <c r="N21" s="157" t="s">
        <v>29</v>
      </c>
    </row>
    <row r="22" spans="1:14" ht="22.5" customHeight="1" x14ac:dyDescent="0.4">
      <c r="A22" s="145"/>
      <c r="B22" s="155">
        <v>13</v>
      </c>
      <c r="C22" s="251"/>
      <c r="D22" s="252"/>
      <c r="E22" s="699"/>
      <c r="F22" s="700"/>
      <c r="G22" s="253"/>
      <c r="H22" s="156" t="s">
        <v>145</v>
      </c>
      <c r="I22" s="246" t="str">
        <f t="shared" si="0"/>
        <v/>
      </c>
      <c r="J22" s="141" t="s">
        <v>29</v>
      </c>
      <c r="K22" s="246" t="str">
        <f t="shared" si="1"/>
        <v/>
      </c>
      <c r="L22" s="141" t="s">
        <v>29</v>
      </c>
      <c r="M22" s="246" t="str">
        <f t="shared" si="2"/>
        <v/>
      </c>
      <c r="N22" s="157" t="s">
        <v>29</v>
      </c>
    </row>
    <row r="23" spans="1:14" ht="22.5" customHeight="1" x14ac:dyDescent="0.4">
      <c r="A23" s="145"/>
      <c r="B23" s="155">
        <v>14</v>
      </c>
      <c r="C23" s="251"/>
      <c r="D23" s="252"/>
      <c r="E23" s="699"/>
      <c r="F23" s="700"/>
      <c r="G23" s="253"/>
      <c r="H23" s="156" t="s">
        <v>145</v>
      </c>
      <c r="I23" s="246" t="str">
        <f t="shared" si="0"/>
        <v/>
      </c>
      <c r="J23" s="141" t="s">
        <v>29</v>
      </c>
      <c r="K23" s="246" t="str">
        <f t="shared" si="1"/>
        <v/>
      </c>
      <c r="L23" s="141" t="s">
        <v>29</v>
      </c>
      <c r="M23" s="246" t="str">
        <f t="shared" si="2"/>
        <v/>
      </c>
      <c r="N23" s="157" t="s">
        <v>29</v>
      </c>
    </row>
    <row r="24" spans="1:14" ht="22.5" customHeight="1" x14ac:dyDescent="0.4">
      <c r="A24" s="145"/>
      <c r="B24" s="155">
        <v>15</v>
      </c>
      <c r="C24" s="251"/>
      <c r="D24" s="252"/>
      <c r="E24" s="699"/>
      <c r="F24" s="700"/>
      <c r="G24" s="253"/>
      <c r="H24" s="156" t="s">
        <v>145</v>
      </c>
      <c r="I24" s="246" t="str">
        <f t="shared" si="0"/>
        <v/>
      </c>
      <c r="J24" s="141" t="s">
        <v>29</v>
      </c>
      <c r="K24" s="246" t="str">
        <f t="shared" si="1"/>
        <v/>
      </c>
      <c r="L24" s="141" t="s">
        <v>29</v>
      </c>
      <c r="M24" s="246" t="str">
        <f t="shared" si="2"/>
        <v/>
      </c>
      <c r="N24" s="157" t="s">
        <v>29</v>
      </c>
    </row>
    <row r="25" spans="1:14" ht="22.5" customHeight="1" x14ac:dyDescent="0.4">
      <c r="A25" s="145"/>
      <c r="B25" s="155">
        <v>16</v>
      </c>
      <c r="C25" s="251"/>
      <c r="D25" s="252"/>
      <c r="E25" s="699"/>
      <c r="F25" s="700"/>
      <c r="G25" s="253"/>
      <c r="H25" s="156" t="s">
        <v>145</v>
      </c>
      <c r="I25" s="246" t="str">
        <f t="shared" si="0"/>
        <v/>
      </c>
      <c r="J25" s="141" t="s">
        <v>29</v>
      </c>
      <c r="K25" s="246" t="str">
        <f t="shared" si="1"/>
        <v/>
      </c>
      <c r="L25" s="141" t="s">
        <v>29</v>
      </c>
      <c r="M25" s="246" t="str">
        <f t="shared" si="2"/>
        <v/>
      </c>
      <c r="N25" s="157" t="s">
        <v>29</v>
      </c>
    </row>
    <row r="26" spans="1:14" ht="22.5" customHeight="1" x14ac:dyDescent="0.4">
      <c r="A26" s="145"/>
      <c r="B26" s="155">
        <v>17</v>
      </c>
      <c r="C26" s="251"/>
      <c r="D26" s="252"/>
      <c r="E26" s="699"/>
      <c r="F26" s="700"/>
      <c r="G26" s="253"/>
      <c r="H26" s="156" t="s">
        <v>145</v>
      </c>
      <c r="I26" s="246" t="str">
        <f t="shared" si="0"/>
        <v/>
      </c>
      <c r="J26" s="141" t="s">
        <v>29</v>
      </c>
      <c r="K26" s="246" t="str">
        <f t="shared" si="1"/>
        <v/>
      </c>
      <c r="L26" s="141" t="s">
        <v>29</v>
      </c>
      <c r="M26" s="246" t="str">
        <f t="shared" si="2"/>
        <v/>
      </c>
      <c r="N26" s="157" t="s">
        <v>29</v>
      </c>
    </row>
    <row r="27" spans="1:14" ht="22.5" customHeight="1" x14ac:dyDescent="0.4">
      <c r="A27" s="145"/>
      <c r="B27" s="155">
        <v>18</v>
      </c>
      <c r="C27" s="251"/>
      <c r="D27" s="252"/>
      <c r="E27" s="699"/>
      <c r="F27" s="700"/>
      <c r="G27" s="253"/>
      <c r="H27" s="156" t="s">
        <v>145</v>
      </c>
      <c r="I27" s="246" t="str">
        <f t="shared" si="0"/>
        <v/>
      </c>
      <c r="J27" s="141" t="s">
        <v>29</v>
      </c>
      <c r="K27" s="246" t="str">
        <f t="shared" si="1"/>
        <v/>
      </c>
      <c r="L27" s="141" t="s">
        <v>29</v>
      </c>
      <c r="M27" s="246" t="str">
        <f t="shared" si="2"/>
        <v/>
      </c>
      <c r="N27" s="157" t="s">
        <v>29</v>
      </c>
    </row>
    <row r="28" spans="1:14" ht="22.5" customHeight="1" x14ac:dyDescent="0.4">
      <c r="A28" s="145"/>
      <c r="B28" s="155">
        <v>19</v>
      </c>
      <c r="C28" s="251"/>
      <c r="D28" s="252"/>
      <c r="E28" s="699"/>
      <c r="F28" s="700"/>
      <c r="G28" s="253"/>
      <c r="H28" s="156" t="s">
        <v>145</v>
      </c>
      <c r="I28" s="246" t="str">
        <f t="shared" si="0"/>
        <v/>
      </c>
      <c r="J28" s="141" t="s">
        <v>29</v>
      </c>
      <c r="K28" s="246" t="str">
        <f t="shared" si="1"/>
        <v/>
      </c>
      <c r="L28" s="141" t="s">
        <v>29</v>
      </c>
      <c r="M28" s="246" t="str">
        <f t="shared" si="2"/>
        <v/>
      </c>
      <c r="N28" s="157" t="s">
        <v>29</v>
      </c>
    </row>
    <row r="29" spans="1:14" ht="22.5" customHeight="1" x14ac:dyDescent="0.4">
      <c r="A29" s="145"/>
      <c r="B29" s="155">
        <v>20</v>
      </c>
      <c r="C29" s="251"/>
      <c r="D29" s="252"/>
      <c r="E29" s="699"/>
      <c r="F29" s="700"/>
      <c r="G29" s="253"/>
      <c r="H29" s="156" t="s">
        <v>145</v>
      </c>
      <c r="I29" s="246" t="str">
        <f t="shared" si="0"/>
        <v/>
      </c>
      <c r="J29" s="141" t="s">
        <v>29</v>
      </c>
      <c r="K29" s="246" t="str">
        <f t="shared" si="1"/>
        <v/>
      </c>
      <c r="L29" s="141" t="s">
        <v>29</v>
      </c>
      <c r="M29" s="246" t="str">
        <f t="shared" si="2"/>
        <v/>
      </c>
      <c r="N29" s="157" t="s">
        <v>29</v>
      </c>
    </row>
    <row r="30" spans="1:14" ht="22.5" customHeight="1" x14ac:dyDescent="0.4">
      <c r="A30" s="145"/>
      <c r="B30" s="155">
        <v>21</v>
      </c>
      <c r="C30" s="251"/>
      <c r="D30" s="252"/>
      <c r="E30" s="699"/>
      <c r="F30" s="700"/>
      <c r="G30" s="253"/>
      <c r="H30" s="156" t="s">
        <v>145</v>
      </c>
      <c r="I30" s="246" t="str">
        <f t="shared" si="0"/>
        <v/>
      </c>
      <c r="J30" s="141" t="s">
        <v>29</v>
      </c>
      <c r="K30" s="246" t="str">
        <f t="shared" si="1"/>
        <v/>
      </c>
      <c r="L30" s="141" t="s">
        <v>29</v>
      </c>
      <c r="M30" s="246" t="str">
        <f t="shared" si="2"/>
        <v/>
      </c>
      <c r="N30" s="157" t="s">
        <v>29</v>
      </c>
    </row>
    <row r="31" spans="1:14" ht="22.5" customHeight="1" x14ac:dyDescent="0.4">
      <c r="A31" s="145"/>
      <c r="B31" s="155">
        <v>22</v>
      </c>
      <c r="C31" s="251"/>
      <c r="D31" s="252"/>
      <c r="E31" s="699"/>
      <c r="F31" s="700"/>
      <c r="G31" s="253"/>
      <c r="H31" s="156" t="s">
        <v>145</v>
      </c>
      <c r="I31" s="246" t="str">
        <f t="shared" si="0"/>
        <v/>
      </c>
      <c r="J31" s="141" t="s">
        <v>29</v>
      </c>
      <c r="K31" s="246" t="str">
        <f t="shared" si="1"/>
        <v/>
      </c>
      <c r="L31" s="141" t="s">
        <v>29</v>
      </c>
      <c r="M31" s="246" t="str">
        <f t="shared" si="2"/>
        <v/>
      </c>
      <c r="N31" s="157" t="s">
        <v>29</v>
      </c>
    </row>
    <row r="32" spans="1:14" ht="22.5" customHeight="1" x14ac:dyDescent="0.4">
      <c r="A32" s="145"/>
      <c r="B32" s="155">
        <v>23</v>
      </c>
      <c r="C32" s="251"/>
      <c r="D32" s="252"/>
      <c r="E32" s="699"/>
      <c r="F32" s="700"/>
      <c r="G32" s="253"/>
      <c r="H32" s="156" t="s">
        <v>145</v>
      </c>
      <c r="I32" s="246" t="str">
        <f t="shared" si="0"/>
        <v/>
      </c>
      <c r="J32" s="141" t="s">
        <v>29</v>
      </c>
      <c r="K32" s="246" t="str">
        <f t="shared" si="1"/>
        <v/>
      </c>
      <c r="L32" s="141" t="s">
        <v>29</v>
      </c>
      <c r="M32" s="246" t="str">
        <f t="shared" si="2"/>
        <v/>
      </c>
      <c r="N32" s="157" t="s">
        <v>29</v>
      </c>
    </row>
    <row r="33" spans="1:15" ht="22.5" customHeight="1" x14ac:dyDescent="0.4">
      <c r="A33" s="145"/>
      <c r="B33" s="155">
        <v>24</v>
      </c>
      <c r="C33" s="251"/>
      <c r="D33" s="252"/>
      <c r="E33" s="699"/>
      <c r="F33" s="700"/>
      <c r="G33" s="253"/>
      <c r="H33" s="156" t="s">
        <v>145</v>
      </c>
      <c r="I33" s="246" t="str">
        <f t="shared" si="0"/>
        <v/>
      </c>
      <c r="J33" s="141" t="s">
        <v>29</v>
      </c>
      <c r="K33" s="246" t="str">
        <f t="shared" si="1"/>
        <v/>
      </c>
      <c r="L33" s="141" t="s">
        <v>29</v>
      </c>
      <c r="M33" s="246" t="str">
        <f t="shared" si="2"/>
        <v/>
      </c>
      <c r="N33" s="157" t="s">
        <v>29</v>
      </c>
    </row>
    <row r="34" spans="1:15" ht="22.5" customHeight="1" x14ac:dyDescent="0.4">
      <c r="A34" s="145"/>
      <c r="B34" s="155">
        <v>25</v>
      </c>
      <c r="C34" s="251"/>
      <c r="D34" s="252"/>
      <c r="E34" s="699"/>
      <c r="F34" s="700"/>
      <c r="G34" s="253"/>
      <c r="H34" s="156" t="s">
        <v>145</v>
      </c>
      <c r="I34" s="246" t="str">
        <f t="shared" si="0"/>
        <v/>
      </c>
      <c r="J34" s="141" t="s">
        <v>29</v>
      </c>
      <c r="K34" s="246" t="str">
        <f t="shared" si="1"/>
        <v/>
      </c>
      <c r="L34" s="141" t="s">
        <v>29</v>
      </c>
      <c r="M34" s="246" t="str">
        <f t="shared" si="2"/>
        <v/>
      </c>
      <c r="N34" s="157" t="s">
        <v>29</v>
      </c>
    </row>
    <row r="35" spans="1:15" ht="22.5" customHeight="1" x14ac:dyDescent="0.4">
      <c r="A35" s="145"/>
      <c r="B35" s="155">
        <v>26</v>
      </c>
      <c r="C35" s="251"/>
      <c r="D35" s="252"/>
      <c r="E35" s="699"/>
      <c r="F35" s="700"/>
      <c r="G35" s="253"/>
      <c r="H35" s="156" t="s">
        <v>145</v>
      </c>
      <c r="I35" s="246" t="str">
        <f t="shared" si="0"/>
        <v/>
      </c>
      <c r="J35" s="141" t="s">
        <v>29</v>
      </c>
      <c r="K35" s="246" t="str">
        <f t="shared" si="1"/>
        <v/>
      </c>
      <c r="L35" s="141" t="s">
        <v>29</v>
      </c>
      <c r="M35" s="246" t="str">
        <f t="shared" si="2"/>
        <v/>
      </c>
      <c r="N35" s="157" t="s">
        <v>29</v>
      </c>
    </row>
    <row r="36" spans="1:15" ht="22.5" customHeight="1" x14ac:dyDescent="0.4">
      <c r="A36" s="145"/>
      <c r="B36" s="155">
        <v>27</v>
      </c>
      <c r="C36" s="251"/>
      <c r="D36" s="252"/>
      <c r="E36" s="699"/>
      <c r="F36" s="700"/>
      <c r="G36" s="253"/>
      <c r="H36" s="156" t="s">
        <v>145</v>
      </c>
      <c r="I36" s="246" t="str">
        <f t="shared" si="0"/>
        <v/>
      </c>
      <c r="J36" s="141" t="s">
        <v>29</v>
      </c>
      <c r="K36" s="246" t="str">
        <f t="shared" si="1"/>
        <v/>
      </c>
      <c r="L36" s="141" t="s">
        <v>29</v>
      </c>
      <c r="M36" s="246" t="str">
        <f t="shared" si="2"/>
        <v/>
      </c>
      <c r="N36" s="157" t="s">
        <v>29</v>
      </c>
    </row>
    <row r="37" spans="1:15" ht="22.5" customHeight="1" x14ac:dyDescent="0.4">
      <c r="A37" s="145"/>
      <c r="B37" s="155">
        <v>28</v>
      </c>
      <c r="C37" s="251"/>
      <c r="D37" s="252"/>
      <c r="E37" s="699"/>
      <c r="F37" s="700"/>
      <c r="G37" s="253"/>
      <c r="H37" s="156" t="s">
        <v>145</v>
      </c>
      <c r="I37" s="246" t="str">
        <f t="shared" si="0"/>
        <v/>
      </c>
      <c r="J37" s="141" t="s">
        <v>29</v>
      </c>
      <c r="K37" s="246" t="str">
        <f t="shared" si="1"/>
        <v/>
      </c>
      <c r="L37" s="141" t="s">
        <v>29</v>
      </c>
      <c r="M37" s="246" t="str">
        <f t="shared" si="2"/>
        <v/>
      </c>
      <c r="N37" s="157" t="s">
        <v>29</v>
      </c>
    </row>
    <row r="38" spans="1:15" ht="22.5" customHeight="1" x14ac:dyDescent="0.4">
      <c r="A38" s="145"/>
      <c r="B38" s="155">
        <v>29</v>
      </c>
      <c r="C38" s="251"/>
      <c r="D38" s="252"/>
      <c r="E38" s="699"/>
      <c r="F38" s="700"/>
      <c r="G38" s="253"/>
      <c r="H38" s="156" t="s">
        <v>145</v>
      </c>
      <c r="I38" s="246" t="str">
        <f t="shared" si="0"/>
        <v/>
      </c>
      <c r="J38" s="141" t="s">
        <v>29</v>
      </c>
      <c r="K38" s="246" t="str">
        <f t="shared" si="1"/>
        <v/>
      </c>
      <c r="L38" s="141" t="s">
        <v>29</v>
      </c>
      <c r="M38" s="246" t="str">
        <f t="shared" si="2"/>
        <v/>
      </c>
      <c r="N38" s="157" t="s">
        <v>29</v>
      </c>
    </row>
    <row r="39" spans="1:15" ht="22.5" customHeight="1" thickBot="1" x14ac:dyDescent="0.45">
      <c r="A39" s="145"/>
      <c r="B39" s="158">
        <v>30</v>
      </c>
      <c r="C39" s="254"/>
      <c r="D39" s="255"/>
      <c r="E39" s="701"/>
      <c r="F39" s="702"/>
      <c r="G39" s="256"/>
      <c r="H39" s="159" t="s">
        <v>145</v>
      </c>
      <c r="I39" s="247" t="str">
        <f t="shared" si="0"/>
        <v/>
      </c>
      <c r="J39" s="149" t="s">
        <v>29</v>
      </c>
      <c r="K39" s="247" t="str">
        <f t="shared" si="1"/>
        <v/>
      </c>
      <c r="L39" s="149" t="s">
        <v>29</v>
      </c>
      <c r="M39" s="247" t="str">
        <f t="shared" si="2"/>
        <v/>
      </c>
      <c r="N39" s="150" t="s">
        <v>29</v>
      </c>
    </row>
    <row r="40" spans="1:15" ht="22.5" customHeight="1" x14ac:dyDescent="0.4"/>
    <row r="41" spans="1:15" ht="22.5" customHeight="1" x14ac:dyDescent="0.4">
      <c r="O41" s="146" t="s">
        <v>328</v>
      </c>
    </row>
    <row r="42" spans="1:15" ht="15" customHeight="1" thickBot="1" x14ac:dyDescent="0.45"/>
    <row r="43" spans="1:15" ht="18.75" customHeight="1" x14ac:dyDescent="0.4">
      <c r="B43" s="706" t="s">
        <v>140</v>
      </c>
      <c r="C43" s="708" t="s">
        <v>141</v>
      </c>
      <c r="D43" s="708" t="s">
        <v>142</v>
      </c>
      <c r="E43" s="710" t="s">
        <v>143</v>
      </c>
      <c r="F43" s="711"/>
      <c r="G43" s="710" t="s">
        <v>144</v>
      </c>
      <c r="H43" s="714"/>
      <c r="I43" s="716" t="s">
        <v>149</v>
      </c>
      <c r="J43" s="717"/>
      <c r="K43" s="717"/>
      <c r="L43" s="717"/>
      <c r="M43" s="717"/>
      <c r="N43" s="718"/>
    </row>
    <row r="44" spans="1:15" ht="22.5" customHeight="1" thickBot="1" x14ac:dyDescent="0.45">
      <c r="B44" s="707"/>
      <c r="C44" s="709"/>
      <c r="D44" s="709"/>
      <c r="E44" s="712"/>
      <c r="F44" s="713"/>
      <c r="G44" s="712"/>
      <c r="H44" s="715"/>
      <c r="I44" s="447"/>
      <c r="J44" s="149" t="s">
        <v>4</v>
      </c>
      <c r="K44" s="256"/>
      <c r="L44" s="149" t="s">
        <v>4</v>
      </c>
      <c r="M44" s="256"/>
      <c r="N44" s="150" t="s">
        <v>4</v>
      </c>
    </row>
    <row r="45" spans="1:15" ht="22.5" customHeight="1" x14ac:dyDescent="0.4">
      <c r="A45" s="145"/>
      <c r="B45" s="155">
        <v>31</v>
      </c>
      <c r="C45" s="251"/>
      <c r="D45" s="252"/>
      <c r="E45" s="703"/>
      <c r="F45" s="704"/>
      <c r="G45" s="253"/>
      <c r="H45" s="156" t="s">
        <v>145</v>
      </c>
      <c r="I45" s="245" t="str">
        <f>IF($G45="","",$G45/5)</f>
        <v/>
      </c>
      <c r="J45" s="153" t="s">
        <v>29</v>
      </c>
      <c r="K45" s="245" t="str">
        <f t="shared" ref="K45:K74" si="3">IF($G45="","",$G45/5)</f>
        <v/>
      </c>
      <c r="L45" s="153" t="s">
        <v>29</v>
      </c>
      <c r="M45" s="245" t="str">
        <f t="shared" ref="M45:M74" si="4">IF($G45="","",$G45/5)</f>
        <v/>
      </c>
      <c r="N45" s="154" t="s">
        <v>29</v>
      </c>
    </row>
    <row r="46" spans="1:15" ht="22.5" customHeight="1" x14ac:dyDescent="0.4">
      <c r="A46" s="145"/>
      <c r="B46" s="155">
        <v>32</v>
      </c>
      <c r="C46" s="251"/>
      <c r="D46" s="252"/>
      <c r="E46" s="699"/>
      <c r="F46" s="700"/>
      <c r="G46" s="253"/>
      <c r="H46" s="156" t="s">
        <v>145</v>
      </c>
      <c r="I46" s="246" t="str">
        <f t="shared" ref="I46:I74" si="5">IF($G46="","",$G46/5)</f>
        <v/>
      </c>
      <c r="J46" s="141" t="s">
        <v>29</v>
      </c>
      <c r="K46" s="246" t="str">
        <f t="shared" si="3"/>
        <v/>
      </c>
      <c r="L46" s="141" t="s">
        <v>29</v>
      </c>
      <c r="M46" s="246" t="str">
        <f t="shared" si="4"/>
        <v/>
      </c>
      <c r="N46" s="157" t="s">
        <v>29</v>
      </c>
    </row>
    <row r="47" spans="1:15" ht="22.5" customHeight="1" x14ac:dyDescent="0.4">
      <c r="A47" s="145"/>
      <c r="B47" s="155">
        <v>33</v>
      </c>
      <c r="C47" s="251"/>
      <c r="D47" s="252"/>
      <c r="E47" s="699"/>
      <c r="F47" s="700"/>
      <c r="G47" s="253"/>
      <c r="H47" s="156" t="s">
        <v>145</v>
      </c>
      <c r="I47" s="246" t="str">
        <f t="shared" si="5"/>
        <v/>
      </c>
      <c r="J47" s="141" t="s">
        <v>29</v>
      </c>
      <c r="K47" s="246" t="str">
        <f t="shared" si="3"/>
        <v/>
      </c>
      <c r="L47" s="141" t="s">
        <v>29</v>
      </c>
      <c r="M47" s="246" t="str">
        <f t="shared" si="4"/>
        <v/>
      </c>
      <c r="N47" s="157" t="s">
        <v>29</v>
      </c>
    </row>
    <row r="48" spans="1:15" ht="22.5" customHeight="1" x14ac:dyDescent="0.4">
      <c r="A48" s="145"/>
      <c r="B48" s="155">
        <v>34</v>
      </c>
      <c r="C48" s="251"/>
      <c r="D48" s="252"/>
      <c r="E48" s="699"/>
      <c r="F48" s="700"/>
      <c r="G48" s="253"/>
      <c r="H48" s="156" t="s">
        <v>145</v>
      </c>
      <c r="I48" s="246" t="str">
        <f t="shared" si="5"/>
        <v/>
      </c>
      <c r="J48" s="141" t="s">
        <v>29</v>
      </c>
      <c r="K48" s="246" t="str">
        <f t="shared" si="3"/>
        <v/>
      </c>
      <c r="L48" s="141" t="s">
        <v>29</v>
      </c>
      <c r="M48" s="246" t="str">
        <f t="shared" si="4"/>
        <v/>
      </c>
      <c r="N48" s="157" t="s">
        <v>29</v>
      </c>
    </row>
    <row r="49" spans="1:14" ht="22.5" customHeight="1" x14ac:dyDescent="0.4">
      <c r="A49" s="145"/>
      <c r="B49" s="155">
        <v>35</v>
      </c>
      <c r="C49" s="251"/>
      <c r="D49" s="252"/>
      <c r="E49" s="699"/>
      <c r="F49" s="700"/>
      <c r="G49" s="253"/>
      <c r="H49" s="156" t="s">
        <v>145</v>
      </c>
      <c r="I49" s="246" t="str">
        <f t="shared" si="5"/>
        <v/>
      </c>
      <c r="J49" s="141" t="s">
        <v>29</v>
      </c>
      <c r="K49" s="246" t="str">
        <f t="shared" si="3"/>
        <v/>
      </c>
      <c r="L49" s="141" t="s">
        <v>29</v>
      </c>
      <c r="M49" s="246" t="str">
        <f t="shared" si="4"/>
        <v/>
      </c>
      <c r="N49" s="157" t="s">
        <v>29</v>
      </c>
    </row>
    <row r="50" spans="1:14" ht="22.5" customHeight="1" x14ac:dyDescent="0.4">
      <c r="A50" s="145"/>
      <c r="B50" s="155">
        <v>36</v>
      </c>
      <c r="C50" s="251"/>
      <c r="D50" s="252"/>
      <c r="E50" s="699"/>
      <c r="F50" s="700"/>
      <c r="G50" s="253"/>
      <c r="H50" s="156" t="s">
        <v>145</v>
      </c>
      <c r="I50" s="246" t="str">
        <f t="shared" si="5"/>
        <v/>
      </c>
      <c r="J50" s="141" t="s">
        <v>29</v>
      </c>
      <c r="K50" s="246" t="str">
        <f t="shared" si="3"/>
        <v/>
      </c>
      <c r="L50" s="141" t="s">
        <v>29</v>
      </c>
      <c r="M50" s="246" t="str">
        <f t="shared" si="4"/>
        <v/>
      </c>
      <c r="N50" s="157" t="s">
        <v>29</v>
      </c>
    </row>
    <row r="51" spans="1:14" ht="22.5" customHeight="1" x14ac:dyDescent="0.4">
      <c r="A51" s="145"/>
      <c r="B51" s="155">
        <v>37</v>
      </c>
      <c r="C51" s="251"/>
      <c r="D51" s="252"/>
      <c r="E51" s="699"/>
      <c r="F51" s="700"/>
      <c r="G51" s="253"/>
      <c r="H51" s="156" t="s">
        <v>145</v>
      </c>
      <c r="I51" s="246" t="str">
        <f t="shared" si="5"/>
        <v/>
      </c>
      <c r="J51" s="141" t="s">
        <v>29</v>
      </c>
      <c r="K51" s="246" t="str">
        <f t="shared" si="3"/>
        <v/>
      </c>
      <c r="L51" s="141" t="s">
        <v>29</v>
      </c>
      <c r="M51" s="246" t="str">
        <f t="shared" si="4"/>
        <v/>
      </c>
      <c r="N51" s="157" t="s">
        <v>29</v>
      </c>
    </row>
    <row r="52" spans="1:14" ht="22.5" customHeight="1" x14ac:dyDescent="0.4">
      <c r="A52" s="145"/>
      <c r="B52" s="155">
        <v>38</v>
      </c>
      <c r="C52" s="251"/>
      <c r="D52" s="252"/>
      <c r="E52" s="699"/>
      <c r="F52" s="700"/>
      <c r="G52" s="253"/>
      <c r="H52" s="156" t="s">
        <v>145</v>
      </c>
      <c r="I52" s="246" t="str">
        <f t="shared" si="5"/>
        <v/>
      </c>
      <c r="J52" s="141" t="s">
        <v>29</v>
      </c>
      <c r="K52" s="246" t="str">
        <f t="shared" si="3"/>
        <v/>
      </c>
      <c r="L52" s="141" t="s">
        <v>29</v>
      </c>
      <c r="M52" s="246" t="str">
        <f t="shared" si="4"/>
        <v/>
      </c>
      <c r="N52" s="157" t="s">
        <v>29</v>
      </c>
    </row>
    <row r="53" spans="1:14" ht="22.5" customHeight="1" x14ac:dyDescent="0.4">
      <c r="A53" s="145"/>
      <c r="B53" s="155">
        <v>39</v>
      </c>
      <c r="C53" s="251"/>
      <c r="D53" s="252"/>
      <c r="E53" s="699"/>
      <c r="F53" s="700"/>
      <c r="G53" s="253"/>
      <c r="H53" s="156" t="s">
        <v>145</v>
      </c>
      <c r="I53" s="246" t="str">
        <f t="shared" si="5"/>
        <v/>
      </c>
      <c r="J53" s="141" t="s">
        <v>29</v>
      </c>
      <c r="K53" s="246" t="str">
        <f t="shared" si="3"/>
        <v/>
      </c>
      <c r="L53" s="141" t="s">
        <v>29</v>
      </c>
      <c r="M53" s="246" t="str">
        <f t="shared" si="4"/>
        <v/>
      </c>
      <c r="N53" s="157" t="s">
        <v>29</v>
      </c>
    </row>
    <row r="54" spans="1:14" ht="22.5" customHeight="1" x14ac:dyDescent="0.4">
      <c r="A54" s="145"/>
      <c r="B54" s="155">
        <v>40</v>
      </c>
      <c r="C54" s="251"/>
      <c r="D54" s="252"/>
      <c r="E54" s="699"/>
      <c r="F54" s="700"/>
      <c r="G54" s="253"/>
      <c r="H54" s="156" t="s">
        <v>145</v>
      </c>
      <c r="I54" s="246" t="str">
        <f t="shared" si="5"/>
        <v/>
      </c>
      <c r="J54" s="141" t="s">
        <v>29</v>
      </c>
      <c r="K54" s="246" t="str">
        <f t="shared" si="3"/>
        <v/>
      </c>
      <c r="L54" s="141" t="s">
        <v>29</v>
      </c>
      <c r="M54" s="246" t="str">
        <f t="shared" si="4"/>
        <v/>
      </c>
      <c r="N54" s="157" t="s">
        <v>29</v>
      </c>
    </row>
    <row r="55" spans="1:14" ht="22.5" customHeight="1" x14ac:dyDescent="0.4">
      <c r="A55" s="145"/>
      <c r="B55" s="155">
        <v>41</v>
      </c>
      <c r="C55" s="251"/>
      <c r="D55" s="252"/>
      <c r="E55" s="699"/>
      <c r="F55" s="700"/>
      <c r="G55" s="253"/>
      <c r="H55" s="156" t="s">
        <v>145</v>
      </c>
      <c r="I55" s="246" t="str">
        <f t="shared" si="5"/>
        <v/>
      </c>
      <c r="J55" s="141" t="s">
        <v>29</v>
      </c>
      <c r="K55" s="246" t="str">
        <f t="shared" si="3"/>
        <v/>
      </c>
      <c r="L55" s="141" t="s">
        <v>29</v>
      </c>
      <c r="M55" s="246" t="str">
        <f t="shared" si="4"/>
        <v/>
      </c>
      <c r="N55" s="157" t="s">
        <v>29</v>
      </c>
    </row>
    <row r="56" spans="1:14" ht="22.5" customHeight="1" x14ac:dyDescent="0.4">
      <c r="A56" s="145"/>
      <c r="B56" s="155">
        <v>42</v>
      </c>
      <c r="C56" s="251"/>
      <c r="D56" s="252"/>
      <c r="E56" s="699"/>
      <c r="F56" s="700"/>
      <c r="G56" s="253"/>
      <c r="H56" s="156" t="s">
        <v>145</v>
      </c>
      <c r="I56" s="246" t="str">
        <f t="shared" si="5"/>
        <v/>
      </c>
      <c r="J56" s="141" t="s">
        <v>29</v>
      </c>
      <c r="K56" s="246" t="str">
        <f t="shared" si="3"/>
        <v/>
      </c>
      <c r="L56" s="141" t="s">
        <v>29</v>
      </c>
      <c r="M56" s="246" t="str">
        <f t="shared" si="4"/>
        <v/>
      </c>
      <c r="N56" s="157" t="s">
        <v>29</v>
      </c>
    </row>
    <row r="57" spans="1:14" ht="22.5" customHeight="1" x14ac:dyDescent="0.4">
      <c r="A57" s="145"/>
      <c r="B57" s="155">
        <v>43</v>
      </c>
      <c r="C57" s="251"/>
      <c r="D57" s="252"/>
      <c r="E57" s="699"/>
      <c r="F57" s="700"/>
      <c r="G57" s="253"/>
      <c r="H57" s="156" t="s">
        <v>145</v>
      </c>
      <c r="I57" s="246" t="str">
        <f t="shared" si="5"/>
        <v/>
      </c>
      <c r="J57" s="141" t="s">
        <v>29</v>
      </c>
      <c r="K57" s="246" t="str">
        <f t="shared" si="3"/>
        <v/>
      </c>
      <c r="L57" s="141" t="s">
        <v>29</v>
      </c>
      <c r="M57" s="246" t="str">
        <f t="shared" si="4"/>
        <v/>
      </c>
      <c r="N57" s="157" t="s">
        <v>29</v>
      </c>
    </row>
    <row r="58" spans="1:14" ht="22.5" customHeight="1" x14ac:dyDescent="0.4">
      <c r="A58" s="145"/>
      <c r="B58" s="155">
        <v>44</v>
      </c>
      <c r="C58" s="251"/>
      <c r="D58" s="252"/>
      <c r="E58" s="699"/>
      <c r="F58" s="700"/>
      <c r="G58" s="253"/>
      <c r="H58" s="156" t="s">
        <v>145</v>
      </c>
      <c r="I58" s="246" t="str">
        <f t="shared" si="5"/>
        <v/>
      </c>
      <c r="J58" s="141" t="s">
        <v>29</v>
      </c>
      <c r="K58" s="246" t="str">
        <f t="shared" si="3"/>
        <v/>
      </c>
      <c r="L58" s="141" t="s">
        <v>29</v>
      </c>
      <c r="M58" s="246" t="str">
        <f t="shared" si="4"/>
        <v/>
      </c>
      <c r="N58" s="157" t="s">
        <v>29</v>
      </c>
    </row>
    <row r="59" spans="1:14" ht="22.5" customHeight="1" x14ac:dyDescent="0.4">
      <c r="A59" s="145"/>
      <c r="B59" s="155">
        <v>45</v>
      </c>
      <c r="C59" s="251"/>
      <c r="D59" s="252"/>
      <c r="E59" s="699"/>
      <c r="F59" s="700"/>
      <c r="G59" s="253"/>
      <c r="H59" s="156" t="s">
        <v>145</v>
      </c>
      <c r="I59" s="246" t="str">
        <f t="shared" si="5"/>
        <v/>
      </c>
      <c r="J59" s="141" t="s">
        <v>29</v>
      </c>
      <c r="K59" s="246" t="str">
        <f t="shared" si="3"/>
        <v/>
      </c>
      <c r="L59" s="141" t="s">
        <v>29</v>
      </c>
      <c r="M59" s="246" t="str">
        <f t="shared" si="4"/>
        <v/>
      </c>
      <c r="N59" s="157" t="s">
        <v>29</v>
      </c>
    </row>
    <row r="60" spans="1:14" ht="22.5" customHeight="1" x14ac:dyDescent="0.4">
      <c r="A60" s="145"/>
      <c r="B60" s="155">
        <v>46</v>
      </c>
      <c r="C60" s="251"/>
      <c r="D60" s="252"/>
      <c r="E60" s="699"/>
      <c r="F60" s="700"/>
      <c r="G60" s="253"/>
      <c r="H60" s="156" t="s">
        <v>145</v>
      </c>
      <c r="I60" s="246" t="str">
        <f t="shared" si="5"/>
        <v/>
      </c>
      <c r="J60" s="141" t="s">
        <v>29</v>
      </c>
      <c r="K60" s="246" t="str">
        <f t="shared" si="3"/>
        <v/>
      </c>
      <c r="L60" s="141" t="s">
        <v>29</v>
      </c>
      <c r="M60" s="246" t="str">
        <f t="shared" si="4"/>
        <v/>
      </c>
      <c r="N60" s="157" t="s">
        <v>29</v>
      </c>
    </row>
    <row r="61" spans="1:14" ht="22.5" customHeight="1" x14ac:dyDescent="0.4">
      <c r="A61" s="145"/>
      <c r="B61" s="155">
        <v>47</v>
      </c>
      <c r="C61" s="251"/>
      <c r="D61" s="252"/>
      <c r="E61" s="699"/>
      <c r="F61" s="700"/>
      <c r="G61" s="253"/>
      <c r="H61" s="156" t="s">
        <v>145</v>
      </c>
      <c r="I61" s="246" t="str">
        <f t="shared" si="5"/>
        <v/>
      </c>
      <c r="J61" s="141" t="s">
        <v>29</v>
      </c>
      <c r="K61" s="246" t="str">
        <f t="shared" si="3"/>
        <v/>
      </c>
      <c r="L61" s="141" t="s">
        <v>29</v>
      </c>
      <c r="M61" s="246" t="str">
        <f t="shared" si="4"/>
        <v/>
      </c>
      <c r="N61" s="157" t="s">
        <v>29</v>
      </c>
    </row>
    <row r="62" spans="1:14" ht="22.5" customHeight="1" x14ac:dyDescent="0.4">
      <c r="A62" s="145"/>
      <c r="B62" s="155">
        <v>48</v>
      </c>
      <c r="C62" s="251"/>
      <c r="D62" s="252"/>
      <c r="E62" s="699"/>
      <c r="F62" s="700"/>
      <c r="G62" s="253"/>
      <c r="H62" s="156" t="s">
        <v>145</v>
      </c>
      <c r="I62" s="246" t="str">
        <f t="shared" si="5"/>
        <v/>
      </c>
      <c r="J62" s="141" t="s">
        <v>29</v>
      </c>
      <c r="K62" s="246" t="str">
        <f t="shared" si="3"/>
        <v/>
      </c>
      <c r="L62" s="141" t="s">
        <v>29</v>
      </c>
      <c r="M62" s="246" t="str">
        <f t="shared" si="4"/>
        <v/>
      </c>
      <c r="N62" s="157" t="s">
        <v>29</v>
      </c>
    </row>
    <row r="63" spans="1:14" ht="22.5" customHeight="1" x14ac:dyDescent="0.4">
      <c r="A63" s="145"/>
      <c r="B63" s="155">
        <v>49</v>
      </c>
      <c r="C63" s="251"/>
      <c r="D63" s="252"/>
      <c r="E63" s="699"/>
      <c r="F63" s="700"/>
      <c r="G63" s="253"/>
      <c r="H63" s="156" t="s">
        <v>145</v>
      </c>
      <c r="I63" s="246" t="str">
        <f t="shared" si="5"/>
        <v/>
      </c>
      <c r="J63" s="141" t="s">
        <v>29</v>
      </c>
      <c r="K63" s="246" t="str">
        <f t="shared" si="3"/>
        <v/>
      </c>
      <c r="L63" s="141" t="s">
        <v>29</v>
      </c>
      <c r="M63" s="246" t="str">
        <f t="shared" si="4"/>
        <v/>
      </c>
      <c r="N63" s="157" t="s">
        <v>29</v>
      </c>
    </row>
    <row r="64" spans="1:14" ht="22.5" customHeight="1" x14ac:dyDescent="0.4">
      <c r="A64" s="145"/>
      <c r="B64" s="155">
        <v>50</v>
      </c>
      <c r="C64" s="251"/>
      <c r="D64" s="252"/>
      <c r="E64" s="699"/>
      <c r="F64" s="700"/>
      <c r="G64" s="253"/>
      <c r="H64" s="156" t="s">
        <v>145</v>
      </c>
      <c r="I64" s="246" t="str">
        <f t="shared" si="5"/>
        <v/>
      </c>
      <c r="J64" s="141" t="s">
        <v>29</v>
      </c>
      <c r="K64" s="246" t="str">
        <f t="shared" si="3"/>
        <v/>
      </c>
      <c r="L64" s="141" t="s">
        <v>29</v>
      </c>
      <c r="M64" s="246" t="str">
        <f t="shared" si="4"/>
        <v/>
      </c>
      <c r="N64" s="157" t="s">
        <v>29</v>
      </c>
    </row>
    <row r="65" spans="1:14" ht="22.5" customHeight="1" x14ac:dyDescent="0.4">
      <c r="A65" s="145"/>
      <c r="B65" s="155">
        <v>51</v>
      </c>
      <c r="C65" s="251"/>
      <c r="D65" s="252"/>
      <c r="E65" s="699"/>
      <c r="F65" s="700"/>
      <c r="G65" s="253"/>
      <c r="H65" s="156" t="s">
        <v>145</v>
      </c>
      <c r="I65" s="246" t="str">
        <f t="shared" si="5"/>
        <v/>
      </c>
      <c r="J65" s="141" t="s">
        <v>29</v>
      </c>
      <c r="K65" s="246" t="str">
        <f t="shared" si="3"/>
        <v/>
      </c>
      <c r="L65" s="141" t="s">
        <v>29</v>
      </c>
      <c r="M65" s="246" t="str">
        <f t="shared" si="4"/>
        <v/>
      </c>
      <c r="N65" s="157" t="s">
        <v>29</v>
      </c>
    </row>
    <row r="66" spans="1:14" ht="22.5" customHeight="1" x14ac:dyDescent="0.4">
      <c r="A66" s="145"/>
      <c r="B66" s="155">
        <v>52</v>
      </c>
      <c r="C66" s="251"/>
      <c r="D66" s="252"/>
      <c r="E66" s="699"/>
      <c r="F66" s="700"/>
      <c r="G66" s="253"/>
      <c r="H66" s="156" t="s">
        <v>145</v>
      </c>
      <c r="I66" s="246" t="str">
        <f t="shared" si="5"/>
        <v/>
      </c>
      <c r="J66" s="141" t="s">
        <v>29</v>
      </c>
      <c r="K66" s="246" t="str">
        <f t="shared" si="3"/>
        <v/>
      </c>
      <c r="L66" s="141" t="s">
        <v>29</v>
      </c>
      <c r="M66" s="246" t="str">
        <f t="shared" si="4"/>
        <v/>
      </c>
      <c r="N66" s="157" t="s">
        <v>29</v>
      </c>
    </row>
    <row r="67" spans="1:14" ht="22.5" customHeight="1" x14ac:dyDescent="0.4">
      <c r="A67" s="145"/>
      <c r="B67" s="155">
        <v>53</v>
      </c>
      <c r="C67" s="251"/>
      <c r="D67" s="252"/>
      <c r="E67" s="699"/>
      <c r="F67" s="700"/>
      <c r="G67" s="253"/>
      <c r="H67" s="156" t="s">
        <v>145</v>
      </c>
      <c r="I67" s="246" t="str">
        <f t="shared" si="5"/>
        <v/>
      </c>
      <c r="J67" s="141" t="s">
        <v>29</v>
      </c>
      <c r="K67" s="246" t="str">
        <f t="shared" si="3"/>
        <v/>
      </c>
      <c r="L67" s="141" t="s">
        <v>29</v>
      </c>
      <c r="M67" s="246" t="str">
        <f t="shared" si="4"/>
        <v/>
      </c>
      <c r="N67" s="157" t="s">
        <v>29</v>
      </c>
    </row>
    <row r="68" spans="1:14" ht="22.5" customHeight="1" x14ac:dyDescent="0.4">
      <c r="A68" s="145"/>
      <c r="B68" s="155">
        <v>54</v>
      </c>
      <c r="C68" s="251"/>
      <c r="D68" s="252"/>
      <c r="E68" s="699"/>
      <c r="F68" s="700"/>
      <c r="G68" s="253"/>
      <c r="H68" s="156" t="s">
        <v>145</v>
      </c>
      <c r="I68" s="246" t="str">
        <f t="shared" si="5"/>
        <v/>
      </c>
      <c r="J68" s="141" t="s">
        <v>29</v>
      </c>
      <c r="K68" s="246" t="str">
        <f t="shared" si="3"/>
        <v/>
      </c>
      <c r="L68" s="141" t="s">
        <v>29</v>
      </c>
      <c r="M68" s="246" t="str">
        <f t="shared" si="4"/>
        <v/>
      </c>
      <c r="N68" s="157" t="s">
        <v>29</v>
      </c>
    </row>
    <row r="69" spans="1:14" ht="22.5" customHeight="1" x14ac:dyDescent="0.4">
      <c r="A69" s="145"/>
      <c r="B69" s="155">
        <v>55</v>
      </c>
      <c r="C69" s="251"/>
      <c r="D69" s="252"/>
      <c r="E69" s="699"/>
      <c r="F69" s="700"/>
      <c r="G69" s="253"/>
      <c r="H69" s="156" t="s">
        <v>145</v>
      </c>
      <c r="I69" s="246" t="str">
        <f t="shared" si="5"/>
        <v/>
      </c>
      <c r="J69" s="141" t="s">
        <v>29</v>
      </c>
      <c r="K69" s="246" t="str">
        <f t="shared" si="3"/>
        <v/>
      </c>
      <c r="L69" s="141" t="s">
        <v>29</v>
      </c>
      <c r="M69" s="246" t="str">
        <f t="shared" si="4"/>
        <v/>
      </c>
      <c r="N69" s="157" t="s">
        <v>29</v>
      </c>
    </row>
    <row r="70" spans="1:14" ht="22.5" customHeight="1" x14ac:dyDescent="0.4">
      <c r="A70" s="145"/>
      <c r="B70" s="155">
        <v>56</v>
      </c>
      <c r="C70" s="251"/>
      <c r="D70" s="252"/>
      <c r="E70" s="699"/>
      <c r="F70" s="700"/>
      <c r="G70" s="253"/>
      <c r="H70" s="156" t="s">
        <v>145</v>
      </c>
      <c r="I70" s="246" t="str">
        <f t="shared" si="5"/>
        <v/>
      </c>
      <c r="J70" s="141" t="s">
        <v>29</v>
      </c>
      <c r="K70" s="246" t="str">
        <f t="shared" si="3"/>
        <v/>
      </c>
      <c r="L70" s="141" t="s">
        <v>29</v>
      </c>
      <c r="M70" s="246" t="str">
        <f t="shared" si="4"/>
        <v/>
      </c>
      <c r="N70" s="157" t="s">
        <v>29</v>
      </c>
    </row>
    <row r="71" spans="1:14" ht="22.5" customHeight="1" x14ac:dyDescent="0.4">
      <c r="A71" s="145"/>
      <c r="B71" s="155">
        <v>57</v>
      </c>
      <c r="C71" s="251"/>
      <c r="D71" s="252"/>
      <c r="E71" s="699"/>
      <c r="F71" s="700"/>
      <c r="G71" s="253"/>
      <c r="H71" s="156" t="s">
        <v>145</v>
      </c>
      <c r="I71" s="246" t="str">
        <f t="shared" si="5"/>
        <v/>
      </c>
      <c r="J71" s="141" t="s">
        <v>29</v>
      </c>
      <c r="K71" s="246" t="str">
        <f t="shared" si="3"/>
        <v/>
      </c>
      <c r="L71" s="141" t="s">
        <v>29</v>
      </c>
      <c r="M71" s="246" t="str">
        <f t="shared" si="4"/>
        <v/>
      </c>
      <c r="N71" s="157" t="s">
        <v>29</v>
      </c>
    </row>
    <row r="72" spans="1:14" ht="22.5" customHeight="1" x14ac:dyDescent="0.4">
      <c r="A72" s="145"/>
      <c r="B72" s="155">
        <v>58</v>
      </c>
      <c r="C72" s="251"/>
      <c r="D72" s="252"/>
      <c r="E72" s="699"/>
      <c r="F72" s="700"/>
      <c r="G72" s="253"/>
      <c r="H72" s="156" t="s">
        <v>145</v>
      </c>
      <c r="I72" s="246" t="str">
        <f t="shared" si="5"/>
        <v/>
      </c>
      <c r="J72" s="141" t="s">
        <v>29</v>
      </c>
      <c r="K72" s="246" t="str">
        <f t="shared" si="3"/>
        <v/>
      </c>
      <c r="L72" s="141" t="s">
        <v>29</v>
      </c>
      <c r="M72" s="246" t="str">
        <f t="shared" si="4"/>
        <v/>
      </c>
      <c r="N72" s="157" t="s">
        <v>29</v>
      </c>
    </row>
    <row r="73" spans="1:14" ht="22.5" customHeight="1" x14ac:dyDescent="0.4">
      <c r="A73" s="145"/>
      <c r="B73" s="155">
        <v>59</v>
      </c>
      <c r="C73" s="251"/>
      <c r="D73" s="252"/>
      <c r="E73" s="699"/>
      <c r="F73" s="700"/>
      <c r="G73" s="253"/>
      <c r="H73" s="156" t="s">
        <v>145</v>
      </c>
      <c r="I73" s="246" t="str">
        <f t="shared" si="5"/>
        <v/>
      </c>
      <c r="J73" s="141" t="s">
        <v>29</v>
      </c>
      <c r="K73" s="246" t="str">
        <f t="shared" si="3"/>
        <v/>
      </c>
      <c r="L73" s="141" t="s">
        <v>29</v>
      </c>
      <c r="M73" s="246" t="str">
        <f t="shared" si="4"/>
        <v/>
      </c>
      <c r="N73" s="157" t="s">
        <v>29</v>
      </c>
    </row>
    <row r="74" spans="1:14" ht="22.5" customHeight="1" thickBot="1" x14ac:dyDescent="0.45">
      <c r="A74" s="145"/>
      <c r="B74" s="158">
        <v>60</v>
      </c>
      <c r="C74" s="254"/>
      <c r="D74" s="255"/>
      <c r="E74" s="701"/>
      <c r="F74" s="702"/>
      <c r="G74" s="256"/>
      <c r="H74" s="159" t="s">
        <v>145</v>
      </c>
      <c r="I74" s="247" t="str">
        <f t="shared" si="5"/>
        <v/>
      </c>
      <c r="J74" s="149" t="s">
        <v>29</v>
      </c>
      <c r="K74" s="247" t="str">
        <f t="shared" si="3"/>
        <v/>
      </c>
      <c r="L74" s="149" t="s">
        <v>29</v>
      </c>
      <c r="M74" s="247" t="str">
        <f t="shared" si="4"/>
        <v/>
      </c>
      <c r="N74" s="150" t="s">
        <v>29</v>
      </c>
    </row>
    <row r="75" spans="1:14" ht="37.5" customHeight="1" thickBot="1" x14ac:dyDescent="0.45">
      <c r="A75" s="145"/>
      <c r="B75" s="145"/>
      <c r="C75" s="145"/>
      <c r="D75" s="145"/>
      <c r="E75" s="145"/>
      <c r="F75" s="145"/>
      <c r="G75" s="697" t="s">
        <v>146</v>
      </c>
      <c r="H75" s="698"/>
      <c r="I75" s="160">
        <f>ROUNDUP(SUM(I10:I39,I45:I74),0)</f>
        <v>0</v>
      </c>
      <c r="J75" s="161" t="s">
        <v>29</v>
      </c>
      <c r="K75" s="162">
        <f>ROUNDUP(SUM(K10:K39,K45:K74),0)</f>
        <v>0</v>
      </c>
      <c r="L75" s="163" t="s">
        <v>29</v>
      </c>
      <c r="M75" s="164">
        <f>ROUNDUP(SUM(M10:M39,M45:M74),0)</f>
        <v>0</v>
      </c>
      <c r="N75" s="165" t="s">
        <v>29</v>
      </c>
    </row>
  </sheetData>
  <sheetProtection password="DC4F" sheet="1" objects="1" scenarios="1"/>
  <mergeCells count="76">
    <mergeCell ref="I8:N8"/>
    <mergeCell ref="B8:B9"/>
    <mergeCell ref="C8:C9"/>
    <mergeCell ref="D8:D9"/>
    <mergeCell ref="G8:H9"/>
    <mergeCell ref="A3:E3"/>
    <mergeCell ref="E8:F9"/>
    <mergeCell ref="E21:F21"/>
    <mergeCell ref="E10:F10"/>
    <mergeCell ref="E11:F11"/>
    <mergeCell ref="E12:F12"/>
    <mergeCell ref="E13:F13"/>
    <mergeCell ref="E14:F14"/>
    <mergeCell ref="E15:F15"/>
    <mergeCell ref="E16:F16"/>
    <mergeCell ref="E17:F17"/>
    <mergeCell ref="E18:F18"/>
    <mergeCell ref="E19:F19"/>
    <mergeCell ref="E20:F20"/>
    <mergeCell ref="E30:F30"/>
    <mergeCell ref="E31:F31"/>
    <mergeCell ref="E32:F32"/>
    <mergeCell ref="E33:F33"/>
    <mergeCell ref="E22:F22"/>
    <mergeCell ref="E23:F23"/>
    <mergeCell ref="E24:F24"/>
    <mergeCell ref="E25:F25"/>
    <mergeCell ref="E26:F26"/>
    <mergeCell ref="E27:F27"/>
    <mergeCell ref="I5:N5"/>
    <mergeCell ref="I6:N6"/>
    <mergeCell ref="B43:B44"/>
    <mergeCell ref="C43:C44"/>
    <mergeCell ref="D43:D44"/>
    <mergeCell ref="E43:F44"/>
    <mergeCell ref="G43:H44"/>
    <mergeCell ref="I43:N43"/>
    <mergeCell ref="E34:F34"/>
    <mergeCell ref="E35:F35"/>
    <mergeCell ref="E36:F36"/>
    <mergeCell ref="E37:F37"/>
    <mergeCell ref="E38:F38"/>
    <mergeCell ref="E39:F39"/>
    <mergeCell ref="E28:F28"/>
    <mergeCell ref="E29:F29"/>
    <mergeCell ref="E56:F56"/>
    <mergeCell ref="E45:F45"/>
    <mergeCell ref="E46:F46"/>
    <mergeCell ref="E47:F47"/>
    <mergeCell ref="E48:F48"/>
    <mergeCell ref="E49:F49"/>
    <mergeCell ref="E50:F50"/>
    <mergeCell ref="E51:F51"/>
    <mergeCell ref="E52:F52"/>
    <mergeCell ref="E53:F53"/>
    <mergeCell ref="E54:F54"/>
    <mergeCell ref="E55:F55"/>
    <mergeCell ref="E68:F68"/>
    <mergeCell ref="E57:F57"/>
    <mergeCell ref="E58:F58"/>
    <mergeCell ref="E59:F59"/>
    <mergeCell ref="E60:F60"/>
    <mergeCell ref="E61:F61"/>
    <mergeCell ref="E62:F62"/>
    <mergeCell ref="E63:F63"/>
    <mergeCell ref="E64:F64"/>
    <mergeCell ref="E65:F65"/>
    <mergeCell ref="E66:F66"/>
    <mergeCell ref="E67:F67"/>
    <mergeCell ref="G75:H75"/>
    <mergeCell ref="E69:F69"/>
    <mergeCell ref="E70:F70"/>
    <mergeCell ref="E71:F71"/>
    <mergeCell ref="E72:F72"/>
    <mergeCell ref="E73:F73"/>
    <mergeCell ref="E74:F74"/>
  </mergeCells>
  <phoneticPr fontId="6"/>
  <conditionalFormatting sqref="I9 K9 M9">
    <cfRule type="containsBlanks" dxfId="93" priority="8">
      <formula>LEN(TRIM(I9))=0</formula>
    </cfRule>
  </conditionalFormatting>
  <conditionalFormatting sqref="C39:E39 C45:D74 C10:E11 C12:D38 G10:G39 G45:G74">
    <cfRule type="containsBlanks" dxfId="92" priority="7">
      <formula>LEN(TRIM(C10))=0</formula>
    </cfRule>
  </conditionalFormatting>
  <conditionalFormatting sqref="F3">
    <cfRule type="containsBlanks" dxfId="91" priority="6">
      <formula>LEN(TRIM(F3))=0</formula>
    </cfRule>
  </conditionalFormatting>
  <conditionalFormatting sqref="E12:E38">
    <cfRule type="containsBlanks" dxfId="90" priority="5">
      <formula>LEN(TRIM(E12))=0</formula>
    </cfRule>
  </conditionalFormatting>
  <conditionalFormatting sqref="I44 K44 M44">
    <cfRule type="containsBlanks" dxfId="89" priority="4">
      <formula>LEN(TRIM(I44))=0</formula>
    </cfRule>
  </conditionalFormatting>
  <conditionalFormatting sqref="E74 E45:E46">
    <cfRule type="containsBlanks" dxfId="88" priority="3">
      <formula>LEN(TRIM(E45))=0</formula>
    </cfRule>
  </conditionalFormatting>
  <conditionalFormatting sqref="E47:E73">
    <cfRule type="containsBlanks" dxfId="87" priority="2">
      <formula>LEN(TRIM(E47))=0</formula>
    </cfRule>
  </conditionalFormatting>
  <conditionalFormatting sqref="I5:N6">
    <cfRule type="containsBlanks" dxfId="86" priority="1">
      <formula>LEN(TRIM(I5))=0</formula>
    </cfRule>
  </conditionalFormatting>
  <dataValidations count="2">
    <dataValidation type="list" allowBlank="1" showInputMessage="1" showErrorMessage="1" sqref="G10:G42 G45:G74" xr:uid="{00000000-0002-0000-0100-000000000000}">
      <formula1>"1,2,3,4,5"</formula1>
    </dataValidation>
    <dataValidation type="list" allowBlank="1" showInputMessage="1" showErrorMessage="1" sqref="D10:D42 D45:D74" xr:uid="{00000000-0002-0000-0100-000001000000}">
      <formula1>"１年, ２年, ３年, ４年, ５年, ６年"</formula1>
    </dataValidation>
  </dataValidations>
  <printOptions horizontalCentered="1"/>
  <pageMargins left="0.19685039370078741" right="0.19685039370078741" top="0.39370078740157483" bottom="0.39370078740157483" header="0.31496062992125984" footer="0.31496062992125984"/>
  <pageSetup paperSize="9" scale="90" orientation="portrait" r:id="rId1"/>
  <rowBreaks count="1" manualBreakCount="1">
    <brk id="40"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P110"/>
  <sheetViews>
    <sheetView showGridLines="0" view="pageBreakPreview" topLeftCell="A24" zoomScaleNormal="100" zoomScaleSheetLayoutView="100" workbookViewId="0">
      <selection activeCell="K43" sqref="K43"/>
    </sheetView>
  </sheetViews>
  <sheetFormatPr defaultRowHeight="16.5" customHeight="1" x14ac:dyDescent="0.4"/>
  <cols>
    <col min="1" max="1" width="1.875" style="23" customWidth="1"/>
    <col min="2" max="2" width="5" style="23" customWidth="1"/>
    <col min="3" max="3" width="18.75" style="23" customWidth="1"/>
    <col min="4" max="5" width="6.875" style="23" customWidth="1"/>
    <col min="6" max="14" width="7.5" style="23" customWidth="1"/>
    <col min="15" max="15" width="1.875" style="23" customWidth="1"/>
    <col min="16" max="16384" width="9" style="23"/>
  </cols>
  <sheetData>
    <row r="1" spans="2:15" s="10" customFormat="1" ht="16.5" customHeight="1" x14ac:dyDescent="0.4">
      <c r="O1" s="11" t="s">
        <v>329</v>
      </c>
    </row>
    <row r="2" spans="2:15" s="10" customFormat="1" ht="15" customHeight="1" x14ac:dyDescent="0.4">
      <c r="N2" s="11"/>
    </row>
    <row r="3" spans="2:15" s="10" customFormat="1" ht="18.75" customHeight="1" x14ac:dyDescent="0.4">
      <c r="B3" s="731" t="s">
        <v>330</v>
      </c>
      <c r="C3" s="731"/>
      <c r="D3" s="731"/>
      <c r="E3" s="731"/>
      <c r="F3" s="731"/>
      <c r="G3" s="731"/>
      <c r="H3" s="731"/>
      <c r="I3" s="731"/>
      <c r="J3" s="450"/>
      <c r="K3" s="32" t="s">
        <v>167</v>
      </c>
      <c r="L3" s="31"/>
      <c r="M3" s="31"/>
      <c r="N3" s="31"/>
    </row>
    <row r="4" spans="2:15" s="10" customFormat="1" ht="15" customHeight="1" x14ac:dyDescent="0.4">
      <c r="B4" s="24"/>
      <c r="C4" s="24"/>
      <c r="D4" s="24"/>
      <c r="E4" s="24"/>
      <c r="F4" s="24"/>
      <c r="G4" s="24"/>
      <c r="H4" s="24"/>
      <c r="I4" s="24"/>
      <c r="J4" s="24"/>
      <c r="K4" s="24"/>
      <c r="L4" s="24"/>
      <c r="M4" s="24"/>
      <c r="N4" s="24"/>
    </row>
    <row r="5" spans="2:15" s="10" customFormat="1" ht="16.5" customHeight="1" x14ac:dyDescent="0.4">
      <c r="B5" s="25"/>
      <c r="C5" s="25"/>
      <c r="D5" s="25"/>
      <c r="E5" s="25"/>
      <c r="F5" s="25"/>
      <c r="G5" s="25"/>
      <c r="H5" s="25"/>
      <c r="I5" s="11" t="s">
        <v>3</v>
      </c>
      <c r="J5" s="730"/>
      <c r="K5" s="730"/>
      <c r="L5" s="730"/>
      <c r="M5" s="730"/>
      <c r="N5" s="730"/>
    </row>
    <row r="6" spans="2:15" s="10" customFormat="1" ht="16.5" customHeight="1" x14ac:dyDescent="0.4">
      <c r="B6" s="12" t="s">
        <v>165</v>
      </c>
      <c r="C6" s="26"/>
      <c r="D6" s="27"/>
      <c r="E6" s="27"/>
      <c r="F6" s="27"/>
      <c r="G6" s="27"/>
      <c r="H6" s="27"/>
      <c r="I6" s="27"/>
      <c r="J6" s="27"/>
      <c r="K6" s="27"/>
      <c r="L6" s="27"/>
      <c r="M6" s="27"/>
      <c r="N6" s="27"/>
    </row>
    <row r="7" spans="2:15" s="10" customFormat="1" ht="16.5" customHeight="1" x14ac:dyDescent="0.4">
      <c r="B7" s="732" t="s">
        <v>151</v>
      </c>
      <c r="C7" s="732" t="s">
        <v>153</v>
      </c>
      <c r="D7" s="734" t="s">
        <v>166</v>
      </c>
      <c r="E7" s="732" t="s">
        <v>154</v>
      </c>
      <c r="F7" s="736" t="s">
        <v>164</v>
      </c>
      <c r="G7" s="736"/>
      <c r="H7" s="736"/>
      <c r="I7" s="736"/>
      <c r="J7" s="736"/>
      <c r="K7" s="736"/>
      <c r="L7" s="736"/>
      <c r="M7" s="736"/>
      <c r="N7" s="736"/>
    </row>
    <row r="8" spans="2:15" s="10" customFormat="1" ht="16.5" customHeight="1" x14ac:dyDescent="0.4">
      <c r="B8" s="733"/>
      <c r="C8" s="733"/>
      <c r="D8" s="735"/>
      <c r="E8" s="733"/>
      <c r="F8" s="142" t="s">
        <v>155</v>
      </c>
      <c r="G8" s="142" t="s">
        <v>156</v>
      </c>
      <c r="H8" s="142" t="s">
        <v>98</v>
      </c>
      <c r="I8" s="142" t="s">
        <v>157</v>
      </c>
      <c r="J8" s="142" t="s">
        <v>158</v>
      </c>
      <c r="K8" s="142" t="s">
        <v>20</v>
      </c>
      <c r="L8" s="142" t="s">
        <v>80</v>
      </c>
      <c r="M8" s="142" t="s">
        <v>159</v>
      </c>
      <c r="N8" s="142" t="s">
        <v>160</v>
      </c>
    </row>
    <row r="9" spans="2:15" s="10" customFormat="1" ht="18.75" customHeight="1" x14ac:dyDescent="0.4">
      <c r="B9" s="28">
        <v>1</v>
      </c>
      <c r="C9" s="28"/>
      <c r="D9" s="28"/>
      <c r="E9" s="29"/>
      <c r="F9" s="30"/>
      <c r="G9" s="30"/>
      <c r="H9" s="30"/>
      <c r="I9" s="30"/>
      <c r="J9" s="30"/>
      <c r="K9" s="30"/>
      <c r="L9" s="30"/>
      <c r="M9" s="30"/>
      <c r="N9" s="30"/>
    </row>
    <row r="10" spans="2:15" s="10" customFormat="1" ht="18.75" customHeight="1" x14ac:dyDescent="0.4">
      <c r="B10" s="28">
        <v>2</v>
      </c>
      <c r="C10" s="28"/>
      <c r="D10" s="28"/>
      <c r="E10" s="29"/>
      <c r="F10" s="30"/>
      <c r="G10" s="30"/>
      <c r="H10" s="30"/>
      <c r="I10" s="30"/>
      <c r="J10" s="30"/>
      <c r="K10" s="30"/>
      <c r="L10" s="30"/>
      <c r="M10" s="30"/>
      <c r="N10" s="30"/>
    </row>
    <row r="11" spans="2:15" s="10" customFormat="1" ht="18.75" customHeight="1" x14ac:dyDescent="0.4">
      <c r="B11" s="28">
        <v>3</v>
      </c>
      <c r="C11" s="28"/>
      <c r="D11" s="28"/>
      <c r="E11" s="29"/>
      <c r="F11" s="30"/>
      <c r="G11" s="30"/>
      <c r="H11" s="30"/>
      <c r="I11" s="30"/>
      <c r="J11" s="30"/>
      <c r="K11" s="30"/>
      <c r="L11" s="30"/>
      <c r="M11" s="30"/>
      <c r="N11" s="30"/>
    </row>
    <row r="12" spans="2:15" s="10" customFormat="1" ht="18.75" customHeight="1" x14ac:dyDescent="0.4">
      <c r="B12" s="28">
        <v>4</v>
      </c>
      <c r="C12" s="28"/>
      <c r="D12" s="28"/>
      <c r="E12" s="29"/>
      <c r="F12" s="30"/>
      <c r="G12" s="30"/>
      <c r="H12" s="30"/>
      <c r="I12" s="30"/>
      <c r="J12" s="30"/>
      <c r="K12" s="30"/>
      <c r="L12" s="30"/>
      <c r="M12" s="30"/>
      <c r="N12" s="30"/>
    </row>
    <row r="13" spans="2:15" s="10" customFormat="1" ht="18.75" customHeight="1" x14ac:dyDescent="0.4">
      <c r="B13" s="28">
        <v>5</v>
      </c>
      <c r="C13" s="28"/>
      <c r="D13" s="28"/>
      <c r="E13" s="29"/>
      <c r="F13" s="30"/>
      <c r="G13" s="30"/>
      <c r="H13" s="30"/>
      <c r="I13" s="30"/>
      <c r="J13" s="30"/>
      <c r="K13" s="30"/>
      <c r="L13" s="30"/>
      <c r="M13" s="30"/>
      <c r="N13" s="30"/>
    </row>
    <row r="14" spans="2:15" s="10" customFormat="1" ht="18.75" customHeight="1" x14ac:dyDescent="0.4">
      <c r="B14" s="28">
        <v>6</v>
      </c>
      <c r="C14" s="28"/>
      <c r="D14" s="28"/>
      <c r="E14" s="29"/>
      <c r="F14" s="30"/>
      <c r="G14" s="30"/>
      <c r="H14" s="30"/>
      <c r="I14" s="30"/>
      <c r="J14" s="30"/>
      <c r="K14" s="30"/>
      <c r="L14" s="30"/>
      <c r="M14" s="30"/>
      <c r="N14" s="30"/>
    </row>
    <row r="15" spans="2:15" s="10" customFormat="1" ht="18.75" customHeight="1" x14ac:dyDescent="0.4">
      <c r="B15" s="28">
        <v>7</v>
      </c>
      <c r="C15" s="28"/>
      <c r="D15" s="28"/>
      <c r="E15" s="29"/>
      <c r="F15" s="30"/>
      <c r="G15" s="30"/>
      <c r="H15" s="30"/>
      <c r="I15" s="30"/>
      <c r="J15" s="30"/>
      <c r="K15" s="30"/>
      <c r="L15" s="30"/>
      <c r="M15" s="30"/>
      <c r="N15" s="30"/>
    </row>
    <row r="16" spans="2:15" s="10" customFormat="1" ht="18.75" customHeight="1" x14ac:dyDescent="0.4">
      <c r="B16" s="28">
        <v>8</v>
      </c>
      <c r="C16" s="28"/>
      <c r="D16" s="28"/>
      <c r="E16" s="29"/>
      <c r="F16" s="30"/>
      <c r="G16" s="30"/>
      <c r="H16" s="30"/>
      <c r="I16" s="30"/>
      <c r="J16" s="30"/>
      <c r="K16" s="30"/>
      <c r="L16" s="30"/>
      <c r="M16" s="30"/>
      <c r="N16" s="30"/>
    </row>
    <row r="17" spans="2:14" s="10" customFormat="1" ht="18.75" customHeight="1" x14ac:dyDescent="0.4">
      <c r="B17" s="28">
        <v>9</v>
      </c>
      <c r="C17" s="28"/>
      <c r="D17" s="28"/>
      <c r="E17" s="29"/>
      <c r="F17" s="30"/>
      <c r="G17" s="30"/>
      <c r="H17" s="30"/>
      <c r="I17" s="30"/>
      <c r="J17" s="30"/>
      <c r="K17" s="30"/>
      <c r="L17" s="30"/>
      <c r="M17" s="30"/>
      <c r="N17" s="30"/>
    </row>
    <row r="18" spans="2:14" s="10" customFormat="1" ht="18.75" customHeight="1" x14ac:dyDescent="0.4">
      <c r="B18" s="28">
        <v>10</v>
      </c>
      <c r="C18" s="28"/>
      <c r="D18" s="28"/>
      <c r="E18" s="29"/>
      <c r="F18" s="30"/>
      <c r="G18" s="30"/>
      <c r="H18" s="30"/>
      <c r="I18" s="30"/>
      <c r="J18" s="30"/>
      <c r="K18" s="30"/>
      <c r="L18" s="30"/>
      <c r="M18" s="30"/>
      <c r="N18" s="30"/>
    </row>
    <row r="19" spans="2:14" s="10" customFormat="1" ht="18.75" customHeight="1" x14ac:dyDescent="0.4">
      <c r="B19" s="28">
        <v>11</v>
      </c>
      <c r="C19" s="28"/>
      <c r="D19" s="28"/>
      <c r="E19" s="29"/>
      <c r="F19" s="30"/>
      <c r="G19" s="30"/>
      <c r="H19" s="30"/>
      <c r="I19" s="30"/>
      <c r="J19" s="30"/>
      <c r="K19" s="30"/>
      <c r="L19" s="30"/>
      <c r="M19" s="30"/>
      <c r="N19" s="30"/>
    </row>
    <row r="20" spans="2:14" s="10" customFormat="1" ht="18.75" customHeight="1" x14ac:dyDescent="0.4">
      <c r="B20" s="28">
        <v>12</v>
      </c>
      <c r="C20" s="28"/>
      <c r="D20" s="28"/>
      <c r="E20" s="29"/>
      <c r="F20" s="30"/>
      <c r="G20" s="30"/>
      <c r="H20" s="30"/>
      <c r="I20" s="30"/>
      <c r="J20" s="30"/>
      <c r="K20" s="30"/>
      <c r="L20" s="30"/>
      <c r="M20" s="30"/>
      <c r="N20" s="30"/>
    </row>
    <row r="21" spans="2:14" s="10" customFormat="1" ht="18.75" customHeight="1" x14ac:dyDescent="0.4">
      <c r="B21" s="28">
        <v>13</v>
      </c>
      <c r="C21" s="28"/>
      <c r="D21" s="28"/>
      <c r="E21" s="29"/>
      <c r="F21" s="30"/>
      <c r="G21" s="30"/>
      <c r="H21" s="30"/>
      <c r="I21" s="30"/>
      <c r="J21" s="30"/>
      <c r="K21" s="30"/>
      <c r="L21" s="30"/>
      <c r="M21" s="30"/>
      <c r="N21" s="30"/>
    </row>
    <row r="22" spans="2:14" s="10" customFormat="1" ht="18.75" customHeight="1" x14ac:dyDescent="0.4">
      <c r="B22" s="28">
        <v>14</v>
      </c>
      <c r="C22" s="28"/>
      <c r="D22" s="28"/>
      <c r="E22" s="29"/>
      <c r="F22" s="30"/>
      <c r="G22" s="30"/>
      <c r="H22" s="30"/>
      <c r="I22" s="30"/>
      <c r="J22" s="30"/>
      <c r="K22" s="30"/>
      <c r="L22" s="30"/>
      <c r="M22" s="30"/>
      <c r="N22" s="30"/>
    </row>
    <row r="23" spans="2:14" s="10" customFormat="1" ht="18.75" customHeight="1" x14ac:dyDescent="0.4">
      <c r="B23" s="28">
        <v>15</v>
      </c>
      <c r="C23" s="28"/>
      <c r="D23" s="28"/>
      <c r="E23" s="29"/>
      <c r="F23" s="30"/>
      <c r="G23" s="30"/>
      <c r="H23" s="30"/>
      <c r="I23" s="30"/>
      <c r="J23" s="30"/>
      <c r="K23" s="30"/>
      <c r="L23" s="30"/>
      <c r="M23" s="30"/>
      <c r="N23" s="30"/>
    </row>
    <row r="24" spans="2:14" s="10" customFormat="1" ht="18.75" customHeight="1" x14ac:dyDescent="0.4">
      <c r="B24" s="28">
        <v>16</v>
      </c>
      <c r="C24" s="28"/>
      <c r="D24" s="28"/>
      <c r="E24" s="29"/>
      <c r="F24" s="30"/>
      <c r="G24" s="30"/>
      <c r="H24" s="30"/>
      <c r="I24" s="30"/>
      <c r="J24" s="30"/>
      <c r="K24" s="30"/>
      <c r="L24" s="30"/>
      <c r="M24" s="30"/>
      <c r="N24" s="30"/>
    </row>
    <row r="25" spans="2:14" s="10" customFormat="1" ht="18.75" customHeight="1" x14ac:dyDescent="0.4">
      <c r="B25" s="28">
        <v>17</v>
      </c>
      <c r="C25" s="28"/>
      <c r="D25" s="28"/>
      <c r="E25" s="29"/>
      <c r="F25" s="30"/>
      <c r="G25" s="30"/>
      <c r="H25" s="30"/>
      <c r="I25" s="30"/>
      <c r="J25" s="30"/>
      <c r="K25" s="30"/>
      <c r="L25" s="30"/>
      <c r="M25" s="30"/>
      <c r="N25" s="30"/>
    </row>
    <row r="26" spans="2:14" s="10" customFormat="1" ht="18.75" customHeight="1" x14ac:dyDescent="0.4">
      <c r="B26" s="28">
        <v>18</v>
      </c>
      <c r="C26" s="28"/>
      <c r="D26" s="28"/>
      <c r="E26" s="29"/>
      <c r="F26" s="30"/>
      <c r="G26" s="30"/>
      <c r="H26" s="30"/>
      <c r="I26" s="30"/>
      <c r="J26" s="30"/>
      <c r="K26" s="30"/>
      <c r="L26" s="30"/>
      <c r="M26" s="30"/>
      <c r="N26" s="30"/>
    </row>
    <row r="27" spans="2:14" s="10" customFormat="1" ht="18.75" customHeight="1" x14ac:dyDescent="0.4">
      <c r="B27" s="28">
        <v>19</v>
      </c>
      <c r="C27" s="28"/>
      <c r="D27" s="28"/>
      <c r="E27" s="29"/>
      <c r="F27" s="30"/>
      <c r="G27" s="30"/>
      <c r="H27" s="30"/>
      <c r="I27" s="30"/>
      <c r="J27" s="30"/>
      <c r="K27" s="30"/>
      <c r="L27" s="30"/>
      <c r="M27" s="30"/>
      <c r="N27" s="30"/>
    </row>
    <row r="28" spans="2:14" s="10" customFormat="1" ht="18.75" customHeight="1" x14ac:dyDescent="0.4">
      <c r="B28" s="28">
        <v>20</v>
      </c>
      <c r="C28" s="28"/>
      <c r="D28" s="28"/>
      <c r="E28" s="29"/>
      <c r="F28" s="30"/>
      <c r="G28" s="30"/>
      <c r="H28" s="30"/>
      <c r="I28" s="30"/>
      <c r="J28" s="30"/>
      <c r="K28" s="30"/>
      <c r="L28" s="30"/>
      <c r="M28" s="30"/>
      <c r="N28" s="30"/>
    </row>
    <row r="29" spans="2:14" s="10" customFormat="1" ht="13.5" customHeight="1" x14ac:dyDescent="0.4">
      <c r="B29" s="14" t="s">
        <v>161</v>
      </c>
      <c r="E29" s="15"/>
      <c r="F29" s="16"/>
      <c r="G29" s="16"/>
      <c r="H29" s="16"/>
      <c r="I29" s="16"/>
      <c r="J29" s="13"/>
      <c r="K29" s="13"/>
      <c r="L29" s="13"/>
      <c r="M29" s="13"/>
      <c r="N29" s="13"/>
    </row>
    <row r="30" spans="2:14" s="10" customFormat="1" ht="13.5" customHeight="1" x14ac:dyDescent="0.4">
      <c r="B30" s="18" t="s">
        <v>162</v>
      </c>
      <c r="E30" s="19"/>
      <c r="F30" s="19"/>
      <c r="G30" s="20"/>
      <c r="H30" s="20"/>
      <c r="I30" s="20"/>
      <c r="J30" s="17"/>
      <c r="K30" s="17"/>
      <c r="L30" s="17"/>
      <c r="M30" s="17"/>
      <c r="N30" s="17"/>
    </row>
    <row r="31" spans="2:14" s="10" customFormat="1" ht="13.5" customHeight="1" x14ac:dyDescent="0.4">
      <c r="B31" s="18" t="s">
        <v>163</v>
      </c>
      <c r="E31" s="21"/>
      <c r="F31" s="21"/>
      <c r="G31" s="21"/>
      <c r="H31" s="21"/>
      <c r="I31" s="21"/>
      <c r="J31" s="17"/>
      <c r="K31" s="17"/>
      <c r="L31" s="17"/>
      <c r="M31" s="17"/>
      <c r="N31" s="17"/>
    </row>
    <row r="32" spans="2:14" s="10" customFormat="1" ht="13.5" customHeight="1" x14ac:dyDescent="0.4">
      <c r="B32" s="18" t="s">
        <v>331</v>
      </c>
      <c r="E32" s="21"/>
      <c r="F32" s="21"/>
      <c r="G32" s="21"/>
      <c r="H32" s="21"/>
      <c r="I32" s="21"/>
      <c r="J32" s="17"/>
      <c r="K32" s="17"/>
      <c r="L32" s="17"/>
      <c r="M32" s="17"/>
      <c r="N32" s="17"/>
    </row>
    <row r="33" spans="2:14" s="10" customFormat="1" ht="13.5" customHeight="1" x14ac:dyDescent="0.4">
      <c r="B33" s="18" t="s">
        <v>318</v>
      </c>
      <c r="E33" s="21"/>
      <c r="F33" s="21"/>
      <c r="G33" s="21"/>
      <c r="H33" s="21"/>
      <c r="I33" s="21"/>
      <c r="J33" s="17"/>
      <c r="K33" s="17"/>
      <c r="L33" s="17"/>
      <c r="M33" s="17"/>
      <c r="N33" s="17"/>
    </row>
    <row r="34" spans="2:14" s="10" customFormat="1" ht="13.5" customHeight="1" x14ac:dyDescent="0.4">
      <c r="B34" s="18" t="s">
        <v>317</v>
      </c>
      <c r="E34" s="21"/>
      <c r="F34" s="21"/>
      <c r="G34" s="21"/>
      <c r="H34" s="21"/>
      <c r="I34" s="21"/>
      <c r="J34" s="17"/>
      <c r="K34" s="17"/>
      <c r="L34" s="17"/>
      <c r="M34" s="17"/>
      <c r="N34" s="17"/>
    </row>
    <row r="35" spans="2:14" s="10" customFormat="1" ht="16.5" customHeight="1" x14ac:dyDescent="0.4">
      <c r="B35" s="17"/>
      <c r="C35" s="17"/>
      <c r="D35" s="22"/>
      <c r="E35" s="22"/>
      <c r="F35" s="22"/>
      <c r="G35" s="22"/>
      <c r="H35" s="22"/>
      <c r="I35" s="22"/>
      <c r="J35" s="17"/>
      <c r="K35" s="17"/>
      <c r="L35" s="17"/>
      <c r="M35" s="17"/>
      <c r="N35" s="17"/>
    </row>
    <row r="36" spans="2:14" s="10" customFormat="1" ht="16.5" customHeight="1" x14ac:dyDescent="0.4">
      <c r="B36" s="12" t="s">
        <v>290</v>
      </c>
      <c r="C36" s="26"/>
      <c r="D36" s="27"/>
      <c r="E36" s="27"/>
      <c r="F36" s="27"/>
      <c r="G36" s="27"/>
      <c r="H36" s="27"/>
      <c r="I36" s="27"/>
      <c r="J36" s="27"/>
      <c r="K36" s="27"/>
      <c r="L36" s="27"/>
      <c r="M36" s="27"/>
      <c r="N36" s="27"/>
    </row>
    <row r="37" spans="2:14" s="10" customFormat="1" ht="16.5" customHeight="1" thickBot="1" x14ac:dyDescent="0.45">
      <c r="B37" s="732"/>
      <c r="C37" s="732"/>
      <c r="D37" s="732"/>
      <c r="E37" s="732"/>
      <c r="F37" s="142" t="s">
        <v>155</v>
      </c>
      <c r="G37" s="142" t="s">
        <v>156</v>
      </c>
      <c r="H37" s="142" t="s">
        <v>98</v>
      </c>
      <c r="I37" s="142" t="s">
        <v>157</v>
      </c>
      <c r="J37" s="142" t="s">
        <v>158</v>
      </c>
      <c r="K37" s="142" t="s">
        <v>20</v>
      </c>
      <c r="L37" s="142" t="s">
        <v>80</v>
      </c>
      <c r="M37" s="142" t="s">
        <v>159</v>
      </c>
      <c r="N37" s="142" t="s">
        <v>160</v>
      </c>
    </row>
    <row r="38" spans="2:14" s="10" customFormat="1" ht="16.5" customHeight="1" thickTop="1" x14ac:dyDescent="0.4">
      <c r="B38" s="725" t="s">
        <v>8</v>
      </c>
      <c r="C38" s="720" t="s">
        <v>168</v>
      </c>
      <c r="D38" s="720"/>
      <c r="E38" s="720"/>
      <c r="F38" s="449">
        <f>COUNTIFS(F$9:F$28,"○",$D$9:$D$28,1,$E$9:$E$28,"&lt;&gt;④",$E$9:$E$28,"&lt;&gt;⑤")</f>
        <v>0</v>
      </c>
      <c r="G38" s="449">
        <f>COUNTIFS(G$9:G$28,"○",$D$9:$D$28,1,$E$9:$E$28,"&lt;&gt;④",$E$9:$E$28,"&lt;&gt;⑤")</f>
        <v>0</v>
      </c>
      <c r="H38" s="449">
        <f>COUNTIFS(H$9:H$28,"○",$D$9:$D$28,1,$E$9:$E$28,"&lt;&gt;④",$E$9:$E$28,"&lt;&gt;⑤")</f>
        <v>0</v>
      </c>
      <c r="I38" s="449">
        <f t="shared" ref="I38:N38" si="0">COUNTIFS(I$9:I$28,"○",$D$9:$D$28,1,$E$9:$E$28,"&lt;&gt;④",$E$9:$E$28,"&lt;&gt;⑤")</f>
        <v>0</v>
      </c>
      <c r="J38" s="449">
        <f t="shared" si="0"/>
        <v>0</v>
      </c>
      <c r="K38" s="449">
        <f t="shared" si="0"/>
        <v>0</v>
      </c>
      <c r="L38" s="449">
        <f t="shared" si="0"/>
        <v>0</v>
      </c>
      <c r="M38" s="449">
        <f t="shared" si="0"/>
        <v>0</v>
      </c>
      <c r="N38" s="449">
        <f t="shared" si="0"/>
        <v>0</v>
      </c>
    </row>
    <row r="39" spans="2:14" s="10" customFormat="1" ht="16.5" customHeight="1" x14ac:dyDescent="0.4">
      <c r="B39" s="726"/>
      <c r="C39" s="721" t="s">
        <v>169</v>
      </c>
      <c r="D39" s="723" t="s">
        <v>94</v>
      </c>
      <c r="E39" s="723"/>
      <c r="F39" s="451" t="str">
        <f>IF(F$38&gt;=3,"○","")</f>
        <v/>
      </c>
      <c r="G39" s="451" t="str">
        <f>IF(G$38&gt;=3,"○","")</f>
        <v/>
      </c>
      <c r="H39" s="451" t="str">
        <f t="shared" ref="H39:N39" si="1">IF(H$38&gt;=3,"○","")</f>
        <v/>
      </c>
      <c r="I39" s="451" t="str">
        <f t="shared" si="1"/>
        <v/>
      </c>
      <c r="J39" s="451" t="str">
        <f t="shared" si="1"/>
        <v/>
      </c>
      <c r="K39" s="451" t="str">
        <f t="shared" si="1"/>
        <v/>
      </c>
      <c r="L39" s="451" t="str">
        <f t="shared" si="1"/>
        <v/>
      </c>
      <c r="M39" s="451" t="str">
        <f t="shared" si="1"/>
        <v/>
      </c>
      <c r="N39" s="451" t="str">
        <f t="shared" si="1"/>
        <v/>
      </c>
    </row>
    <row r="40" spans="2:14" s="10" customFormat="1" ht="16.5" customHeight="1" x14ac:dyDescent="0.4">
      <c r="B40" s="726"/>
      <c r="C40" s="721"/>
      <c r="D40" s="724" t="s">
        <v>95</v>
      </c>
      <c r="E40" s="724"/>
      <c r="F40" s="452" t="str">
        <f>IF(F$38&gt;=6,"○","")</f>
        <v/>
      </c>
      <c r="G40" s="452" t="str">
        <f t="shared" ref="G40:N40" si="2">IF(G$38&gt;=6,"○","")</f>
        <v/>
      </c>
      <c r="H40" s="452" t="str">
        <f t="shared" si="2"/>
        <v/>
      </c>
      <c r="I40" s="452" t="str">
        <f t="shared" si="2"/>
        <v/>
      </c>
      <c r="J40" s="452" t="str">
        <f t="shared" si="2"/>
        <v/>
      </c>
      <c r="K40" s="452" t="str">
        <f t="shared" si="2"/>
        <v/>
      </c>
      <c r="L40" s="452" t="str">
        <f t="shared" si="2"/>
        <v/>
      </c>
      <c r="M40" s="452" t="str">
        <f t="shared" si="2"/>
        <v/>
      </c>
      <c r="N40" s="452" t="str">
        <f t="shared" si="2"/>
        <v/>
      </c>
    </row>
    <row r="41" spans="2:14" s="10" customFormat="1" ht="16.5" customHeight="1" thickBot="1" x14ac:dyDescent="0.45">
      <c r="B41" s="729"/>
      <c r="C41" s="722"/>
      <c r="D41" s="728" t="s">
        <v>96</v>
      </c>
      <c r="E41" s="728"/>
      <c r="F41" s="453" t="str">
        <f>IF(F$38&gt;=9,"○","")</f>
        <v/>
      </c>
      <c r="G41" s="453" t="str">
        <f t="shared" ref="G41:N41" si="3">IF(G$38&gt;=9,"○","")</f>
        <v/>
      </c>
      <c r="H41" s="453" t="str">
        <f t="shared" si="3"/>
        <v/>
      </c>
      <c r="I41" s="453" t="str">
        <f t="shared" si="3"/>
        <v/>
      </c>
      <c r="J41" s="453" t="str">
        <f t="shared" si="3"/>
        <v/>
      </c>
      <c r="K41" s="453" t="str">
        <f t="shared" si="3"/>
        <v/>
      </c>
      <c r="L41" s="453" t="str">
        <f t="shared" si="3"/>
        <v/>
      </c>
      <c r="M41" s="453" t="str">
        <f t="shared" si="3"/>
        <v/>
      </c>
      <c r="N41" s="453" t="str">
        <f t="shared" si="3"/>
        <v/>
      </c>
    </row>
    <row r="42" spans="2:14" s="10" customFormat="1" ht="16.5" customHeight="1" thickTop="1" x14ac:dyDescent="0.4">
      <c r="B42" s="725" t="s">
        <v>9</v>
      </c>
      <c r="C42" s="720" t="s">
        <v>168</v>
      </c>
      <c r="D42" s="720"/>
      <c r="E42" s="720"/>
      <c r="F42" s="449">
        <f>COUNTIFS(F$9:F$28,"○",$D$9:$D$28,2,$E$9:$E$28,"&lt;&gt;④",$E$9:$E$28,"&lt;&gt;⑤")</f>
        <v>0</v>
      </c>
      <c r="G42" s="449">
        <f>COUNTIFS(G$9:G$28,"○",$D$9:$D$28,2,$E$9:$E$28,"&lt;&gt;④",$E$9:$E$28,"&lt;&gt;⑤")</f>
        <v>0</v>
      </c>
      <c r="H42" s="449">
        <f t="shared" ref="H42:N42" si="4">COUNTIFS(H$9:H$28,"○",$D$9:$D$28,2,$E$9:$E$28,"&lt;&gt;④",$E$9:$E$28,"&lt;&gt;⑤")</f>
        <v>0</v>
      </c>
      <c r="I42" s="449">
        <f t="shared" si="4"/>
        <v>0</v>
      </c>
      <c r="J42" s="449">
        <f t="shared" si="4"/>
        <v>0</v>
      </c>
      <c r="K42" s="449">
        <f t="shared" si="4"/>
        <v>0</v>
      </c>
      <c r="L42" s="449">
        <f t="shared" si="4"/>
        <v>0</v>
      </c>
      <c r="M42" s="449">
        <f t="shared" si="4"/>
        <v>0</v>
      </c>
      <c r="N42" s="449">
        <f t="shared" si="4"/>
        <v>0</v>
      </c>
    </row>
    <row r="43" spans="2:14" s="10" customFormat="1" ht="16.5" customHeight="1" x14ac:dyDescent="0.4">
      <c r="B43" s="726"/>
      <c r="C43" s="721" t="s">
        <v>169</v>
      </c>
      <c r="D43" s="723" t="s">
        <v>94</v>
      </c>
      <c r="E43" s="723"/>
      <c r="F43" s="451" t="str">
        <f>IF(F$42&gt;=3,"○","")</f>
        <v/>
      </c>
      <c r="G43" s="451" t="str">
        <f t="shared" ref="G43:N43" si="5">IF(G$42&gt;=3,"○","")</f>
        <v/>
      </c>
      <c r="H43" s="451" t="str">
        <f t="shared" si="5"/>
        <v/>
      </c>
      <c r="I43" s="451" t="str">
        <f t="shared" si="5"/>
        <v/>
      </c>
      <c r="J43" s="451" t="str">
        <f t="shared" si="5"/>
        <v/>
      </c>
      <c r="K43" s="451" t="str">
        <f t="shared" si="5"/>
        <v/>
      </c>
      <c r="L43" s="451" t="str">
        <f t="shared" si="5"/>
        <v/>
      </c>
      <c r="M43" s="451" t="str">
        <f t="shared" si="5"/>
        <v/>
      </c>
      <c r="N43" s="451" t="str">
        <f t="shared" si="5"/>
        <v/>
      </c>
    </row>
    <row r="44" spans="2:14" s="10" customFormat="1" ht="16.5" customHeight="1" x14ac:dyDescent="0.4">
      <c r="B44" s="726"/>
      <c r="C44" s="721"/>
      <c r="D44" s="724" t="s">
        <v>95</v>
      </c>
      <c r="E44" s="724"/>
      <c r="F44" s="452" t="str">
        <f>IF(F$42&gt;=6,"○","")</f>
        <v/>
      </c>
      <c r="G44" s="452" t="str">
        <f t="shared" ref="G44:N44" si="6">IF(G$42&gt;=6,"○","")</f>
        <v/>
      </c>
      <c r="H44" s="452" t="str">
        <f t="shared" si="6"/>
        <v/>
      </c>
      <c r="I44" s="452" t="str">
        <f t="shared" si="6"/>
        <v/>
      </c>
      <c r="J44" s="452" t="str">
        <f t="shared" si="6"/>
        <v/>
      </c>
      <c r="K44" s="452" t="str">
        <f t="shared" si="6"/>
        <v/>
      </c>
      <c r="L44" s="452" t="str">
        <f t="shared" si="6"/>
        <v/>
      </c>
      <c r="M44" s="452" t="str">
        <f t="shared" si="6"/>
        <v/>
      </c>
      <c r="N44" s="452" t="str">
        <f t="shared" si="6"/>
        <v/>
      </c>
    </row>
    <row r="45" spans="2:14" s="10" customFormat="1" ht="16.5" customHeight="1" thickBot="1" x14ac:dyDescent="0.45">
      <c r="B45" s="729"/>
      <c r="C45" s="722"/>
      <c r="D45" s="728" t="s">
        <v>96</v>
      </c>
      <c r="E45" s="728"/>
      <c r="F45" s="453" t="str">
        <f>IF(F$42&gt;=9,"○","")</f>
        <v/>
      </c>
      <c r="G45" s="453" t="str">
        <f t="shared" ref="G45:N45" si="7">IF(G$42&gt;=9,"○","")</f>
        <v/>
      </c>
      <c r="H45" s="453" t="str">
        <f t="shared" si="7"/>
        <v/>
      </c>
      <c r="I45" s="453" t="str">
        <f t="shared" si="7"/>
        <v/>
      </c>
      <c r="J45" s="453" t="str">
        <f t="shared" si="7"/>
        <v/>
      </c>
      <c r="K45" s="453" t="str">
        <f t="shared" si="7"/>
        <v/>
      </c>
      <c r="L45" s="453" t="str">
        <f t="shared" si="7"/>
        <v/>
      </c>
      <c r="M45" s="453" t="str">
        <f t="shared" si="7"/>
        <v/>
      </c>
      <c r="N45" s="453" t="str">
        <f t="shared" si="7"/>
        <v/>
      </c>
    </row>
    <row r="46" spans="2:14" s="10" customFormat="1" ht="16.5" customHeight="1" thickTop="1" x14ac:dyDescent="0.4">
      <c r="B46" s="725" t="s">
        <v>10</v>
      </c>
      <c r="C46" s="720" t="s">
        <v>168</v>
      </c>
      <c r="D46" s="720"/>
      <c r="E46" s="720"/>
      <c r="F46" s="449">
        <f>COUNTIFS(F$9:F$28,"○",$D$9:$D$28,3,$E$9:$E$28,"&lt;&gt;④",$E$9:$E$28,"&lt;&gt;⑤")</f>
        <v>0</v>
      </c>
      <c r="G46" s="449">
        <f t="shared" ref="G46:N46" si="8">COUNTIFS(G$9:G$28,"○",$D$9:$D$28,3,$E$9:$E$28,"&lt;&gt;④",$E$9:$E$28,"&lt;&gt;⑤")</f>
        <v>0</v>
      </c>
      <c r="H46" s="449">
        <f t="shared" si="8"/>
        <v>0</v>
      </c>
      <c r="I46" s="449">
        <f t="shared" si="8"/>
        <v>0</v>
      </c>
      <c r="J46" s="449">
        <f t="shared" si="8"/>
        <v>0</v>
      </c>
      <c r="K46" s="449">
        <f t="shared" si="8"/>
        <v>0</v>
      </c>
      <c r="L46" s="449">
        <f t="shared" si="8"/>
        <v>0</v>
      </c>
      <c r="M46" s="449">
        <f t="shared" si="8"/>
        <v>0</v>
      </c>
      <c r="N46" s="449">
        <f t="shared" si="8"/>
        <v>0</v>
      </c>
    </row>
    <row r="47" spans="2:14" s="10" customFormat="1" ht="16.5" customHeight="1" x14ac:dyDescent="0.4">
      <c r="B47" s="726"/>
      <c r="C47" s="721" t="s">
        <v>169</v>
      </c>
      <c r="D47" s="723" t="s">
        <v>94</v>
      </c>
      <c r="E47" s="723"/>
      <c r="F47" s="451" t="str">
        <f>IF(F$46&gt;=3,"○","")</f>
        <v/>
      </c>
      <c r="G47" s="451" t="str">
        <f>IF(G$46&gt;=3,"○","")</f>
        <v/>
      </c>
      <c r="H47" s="451" t="str">
        <f t="shared" ref="H47:N47" si="9">IF(H$46&gt;=3,"○","")</f>
        <v/>
      </c>
      <c r="I47" s="451" t="str">
        <f t="shared" si="9"/>
        <v/>
      </c>
      <c r="J47" s="451" t="str">
        <f t="shared" si="9"/>
        <v/>
      </c>
      <c r="K47" s="451" t="str">
        <f t="shared" si="9"/>
        <v/>
      </c>
      <c r="L47" s="451" t="str">
        <f t="shared" si="9"/>
        <v/>
      </c>
      <c r="M47" s="451" t="str">
        <f t="shared" si="9"/>
        <v/>
      </c>
      <c r="N47" s="451" t="str">
        <f t="shared" si="9"/>
        <v/>
      </c>
    </row>
    <row r="48" spans="2:14" s="10" customFormat="1" ht="16.5" customHeight="1" x14ac:dyDescent="0.4">
      <c r="B48" s="726"/>
      <c r="C48" s="721"/>
      <c r="D48" s="724" t="s">
        <v>95</v>
      </c>
      <c r="E48" s="724"/>
      <c r="F48" s="452" t="str">
        <f>IF(F$46&gt;=6,"○","")</f>
        <v/>
      </c>
      <c r="G48" s="452" t="str">
        <f t="shared" ref="G48:N48" si="10">IF(G$46&gt;=6,"○","")</f>
        <v/>
      </c>
      <c r="H48" s="452" t="str">
        <f t="shared" si="10"/>
        <v/>
      </c>
      <c r="I48" s="452" t="str">
        <f t="shared" si="10"/>
        <v/>
      </c>
      <c r="J48" s="452" t="str">
        <f t="shared" si="10"/>
        <v/>
      </c>
      <c r="K48" s="452" t="str">
        <f t="shared" si="10"/>
        <v/>
      </c>
      <c r="L48" s="452" t="str">
        <f t="shared" si="10"/>
        <v/>
      </c>
      <c r="M48" s="452" t="str">
        <f t="shared" si="10"/>
        <v/>
      </c>
      <c r="N48" s="452" t="str">
        <f t="shared" si="10"/>
        <v/>
      </c>
    </row>
    <row r="49" spans="2:14" s="10" customFormat="1" ht="16.5" customHeight="1" thickBot="1" x14ac:dyDescent="0.45">
      <c r="B49" s="729"/>
      <c r="C49" s="722"/>
      <c r="D49" s="728" t="s">
        <v>96</v>
      </c>
      <c r="E49" s="728"/>
      <c r="F49" s="453" t="str">
        <f>IF(F$46&gt;=9,"○","")</f>
        <v/>
      </c>
      <c r="G49" s="453" t="str">
        <f t="shared" ref="G49:N49" si="11">IF(G$46&gt;=9,"○","")</f>
        <v/>
      </c>
      <c r="H49" s="453" t="str">
        <f t="shared" si="11"/>
        <v/>
      </c>
      <c r="I49" s="453" t="str">
        <f t="shared" si="11"/>
        <v/>
      </c>
      <c r="J49" s="453" t="str">
        <f t="shared" si="11"/>
        <v/>
      </c>
      <c r="K49" s="453" t="str">
        <f t="shared" si="11"/>
        <v/>
      </c>
      <c r="L49" s="453" t="str">
        <f t="shared" si="11"/>
        <v/>
      </c>
      <c r="M49" s="453" t="str">
        <f t="shared" si="11"/>
        <v/>
      </c>
      <c r="N49" s="453" t="str">
        <f t="shared" si="11"/>
        <v/>
      </c>
    </row>
    <row r="50" spans="2:14" s="10" customFormat="1" ht="16.5" customHeight="1" thickTop="1" x14ac:dyDescent="0.4">
      <c r="B50" s="725" t="s">
        <v>11</v>
      </c>
      <c r="C50" s="720" t="s">
        <v>168</v>
      </c>
      <c r="D50" s="720"/>
      <c r="E50" s="720"/>
      <c r="F50" s="449">
        <f>COUNTIFS(F$9:F$28,"○",$D$9:$D$28,4,$E$9:$E$28,"&lt;&gt;④",$E$9:$E$28,"&lt;&gt;⑤")</f>
        <v>0</v>
      </c>
      <c r="G50" s="449">
        <f t="shared" ref="G50:N50" si="12">COUNTIFS(G$9:G$28,"○",$D$9:$D$28,4,$E$9:$E$28,"&lt;&gt;④",$E$9:$E$28,"&lt;&gt;⑤")</f>
        <v>0</v>
      </c>
      <c r="H50" s="449">
        <f t="shared" si="12"/>
        <v>0</v>
      </c>
      <c r="I50" s="449">
        <f t="shared" si="12"/>
        <v>0</v>
      </c>
      <c r="J50" s="449">
        <f t="shared" si="12"/>
        <v>0</v>
      </c>
      <c r="K50" s="449">
        <f t="shared" si="12"/>
        <v>0</v>
      </c>
      <c r="L50" s="449">
        <f t="shared" si="12"/>
        <v>0</v>
      </c>
      <c r="M50" s="449">
        <f t="shared" si="12"/>
        <v>0</v>
      </c>
      <c r="N50" s="449">
        <f t="shared" si="12"/>
        <v>0</v>
      </c>
    </row>
    <row r="51" spans="2:14" s="10" customFormat="1" ht="16.5" customHeight="1" x14ac:dyDescent="0.4">
      <c r="B51" s="726"/>
      <c r="C51" s="721" t="s">
        <v>169</v>
      </c>
      <c r="D51" s="723" t="s">
        <v>94</v>
      </c>
      <c r="E51" s="723"/>
      <c r="F51" s="451" t="str">
        <f>IF(F$50&gt;=3,"○","")</f>
        <v/>
      </c>
      <c r="G51" s="451" t="str">
        <f t="shared" ref="G51:N51" si="13">IF(G$50&gt;=3,"○","")</f>
        <v/>
      </c>
      <c r="H51" s="451" t="str">
        <f t="shared" si="13"/>
        <v/>
      </c>
      <c r="I51" s="451" t="str">
        <f t="shared" si="13"/>
        <v/>
      </c>
      <c r="J51" s="451" t="str">
        <f t="shared" si="13"/>
        <v/>
      </c>
      <c r="K51" s="451" t="str">
        <f t="shared" si="13"/>
        <v/>
      </c>
      <c r="L51" s="451" t="str">
        <f t="shared" si="13"/>
        <v/>
      </c>
      <c r="M51" s="451" t="str">
        <f t="shared" si="13"/>
        <v/>
      </c>
      <c r="N51" s="451" t="str">
        <f t="shared" si="13"/>
        <v/>
      </c>
    </row>
    <row r="52" spans="2:14" s="10" customFormat="1" ht="16.5" customHeight="1" x14ac:dyDescent="0.4">
      <c r="B52" s="726"/>
      <c r="C52" s="721"/>
      <c r="D52" s="724" t="s">
        <v>95</v>
      </c>
      <c r="E52" s="724"/>
      <c r="F52" s="452" t="str">
        <f>IF(F$50&gt;=6,"○","")</f>
        <v/>
      </c>
      <c r="G52" s="452" t="str">
        <f t="shared" ref="G52:N52" si="14">IF(G$50&gt;=6,"○","")</f>
        <v/>
      </c>
      <c r="H52" s="452" t="str">
        <f t="shared" si="14"/>
        <v/>
      </c>
      <c r="I52" s="452" t="str">
        <f t="shared" si="14"/>
        <v/>
      </c>
      <c r="J52" s="452" t="str">
        <f t="shared" si="14"/>
        <v/>
      </c>
      <c r="K52" s="452" t="str">
        <f t="shared" si="14"/>
        <v/>
      </c>
      <c r="L52" s="452" t="str">
        <f t="shared" si="14"/>
        <v/>
      </c>
      <c r="M52" s="452" t="str">
        <f t="shared" si="14"/>
        <v/>
      </c>
      <c r="N52" s="452" t="str">
        <f t="shared" si="14"/>
        <v/>
      </c>
    </row>
    <row r="53" spans="2:14" s="10" customFormat="1" ht="16.5" customHeight="1" thickBot="1" x14ac:dyDescent="0.45">
      <c r="B53" s="729"/>
      <c r="C53" s="722"/>
      <c r="D53" s="728" t="s">
        <v>96</v>
      </c>
      <c r="E53" s="728"/>
      <c r="F53" s="453" t="str">
        <f>IF(F$50&gt;=9,"○","")</f>
        <v/>
      </c>
      <c r="G53" s="453" t="str">
        <f t="shared" ref="G53:N53" si="15">IF(G$50&gt;=9,"○","")</f>
        <v/>
      </c>
      <c r="H53" s="453" t="str">
        <f t="shared" si="15"/>
        <v/>
      </c>
      <c r="I53" s="453" t="str">
        <f t="shared" si="15"/>
        <v/>
      </c>
      <c r="J53" s="453" t="str">
        <f t="shared" si="15"/>
        <v/>
      </c>
      <c r="K53" s="453" t="str">
        <f t="shared" si="15"/>
        <v/>
      </c>
      <c r="L53" s="453" t="str">
        <f t="shared" si="15"/>
        <v/>
      </c>
      <c r="M53" s="453" t="str">
        <f t="shared" si="15"/>
        <v/>
      </c>
      <c r="N53" s="453" t="str">
        <f t="shared" si="15"/>
        <v/>
      </c>
    </row>
    <row r="54" spans="2:14" s="10" customFormat="1" ht="16.5" customHeight="1" thickTop="1" x14ac:dyDescent="0.4">
      <c r="B54" s="725" t="s">
        <v>12</v>
      </c>
      <c r="C54" s="720" t="s">
        <v>168</v>
      </c>
      <c r="D54" s="720"/>
      <c r="E54" s="720"/>
      <c r="F54" s="449">
        <f>COUNTIFS(F$9:F$28,"○",$D$9:$D$28,5,$E$9:$E$28,"&lt;&gt;④",$E$9:$E$28,"&lt;&gt;⑤")</f>
        <v>0</v>
      </c>
      <c r="G54" s="449">
        <f t="shared" ref="G54:N54" si="16">COUNTIFS(G$9:G$28,"○",$D$9:$D$28,5,$E$9:$E$28,"&lt;&gt;④",$E$9:$E$28,"&lt;&gt;⑤")</f>
        <v>0</v>
      </c>
      <c r="H54" s="449">
        <f t="shared" si="16"/>
        <v>0</v>
      </c>
      <c r="I54" s="449">
        <f t="shared" si="16"/>
        <v>0</v>
      </c>
      <c r="J54" s="449">
        <f t="shared" si="16"/>
        <v>0</v>
      </c>
      <c r="K54" s="449">
        <f t="shared" si="16"/>
        <v>0</v>
      </c>
      <c r="L54" s="449">
        <f t="shared" si="16"/>
        <v>0</v>
      </c>
      <c r="M54" s="449">
        <f t="shared" si="16"/>
        <v>0</v>
      </c>
      <c r="N54" s="449">
        <f t="shared" si="16"/>
        <v>0</v>
      </c>
    </row>
    <row r="55" spans="2:14" s="10" customFormat="1" ht="16.5" customHeight="1" x14ac:dyDescent="0.4">
      <c r="B55" s="726"/>
      <c r="C55" s="721" t="s">
        <v>169</v>
      </c>
      <c r="D55" s="723" t="s">
        <v>94</v>
      </c>
      <c r="E55" s="723"/>
      <c r="F55" s="451" t="str">
        <f>IF(F$54&gt;=3,"○","")</f>
        <v/>
      </c>
      <c r="G55" s="451" t="str">
        <f>IF(G$54&gt;=3,"○","")</f>
        <v/>
      </c>
      <c r="H55" s="451" t="str">
        <f t="shared" ref="H55:N55" si="17">IF(H$54&gt;=3,"○","")</f>
        <v/>
      </c>
      <c r="I55" s="451" t="str">
        <f t="shared" si="17"/>
        <v/>
      </c>
      <c r="J55" s="451" t="str">
        <f t="shared" si="17"/>
        <v/>
      </c>
      <c r="K55" s="451" t="str">
        <f t="shared" si="17"/>
        <v/>
      </c>
      <c r="L55" s="451" t="str">
        <f t="shared" si="17"/>
        <v/>
      </c>
      <c r="M55" s="451" t="str">
        <f t="shared" si="17"/>
        <v/>
      </c>
      <c r="N55" s="451" t="str">
        <f t="shared" si="17"/>
        <v/>
      </c>
    </row>
    <row r="56" spans="2:14" s="10" customFormat="1" ht="16.5" customHeight="1" x14ac:dyDescent="0.4">
      <c r="B56" s="726"/>
      <c r="C56" s="721"/>
      <c r="D56" s="724" t="s">
        <v>95</v>
      </c>
      <c r="E56" s="724"/>
      <c r="F56" s="452" t="str">
        <f>IF(F$54&gt;=6,"○","")</f>
        <v/>
      </c>
      <c r="G56" s="452" t="str">
        <f t="shared" ref="G56:N56" si="18">IF(G$54&gt;=6,"○","")</f>
        <v/>
      </c>
      <c r="H56" s="452" t="str">
        <f t="shared" si="18"/>
        <v/>
      </c>
      <c r="I56" s="452" t="str">
        <f t="shared" si="18"/>
        <v/>
      </c>
      <c r="J56" s="452" t="str">
        <f t="shared" si="18"/>
        <v/>
      </c>
      <c r="K56" s="452" t="str">
        <f t="shared" si="18"/>
        <v/>
      </c>
      <c r="L56" s="452" t="str">
        <f t="shared" si="18"/>
        <v/>
      </c>
      <c r="M56" s="452" t="str">
        <f t="shared" si="18"/>
        <v/>
      </c>
      <c r="N56" s="452" t="str">
        <f t="shared" si="18"/>
        <v/>
      </c>
    </row>
    <row r="57" spans="2:14" s="10" customFormat="1" ht="16.5" customHeight="1" x14ac:dyDescent="0.4">
      <c r="B57" s="726"/>
      <c r="C57" s="721"/>
      <c r="D57" s="727" t="s">
        <v>96</v>
      </c>
      <c r="E57" s="727"/>
      <c r="F57" s="454" t="str">
        <f>IF(F$54&gt;=9,"○","")</f>
        <v/>
      </c>
      <c r="G57" s="454" t="str">
        <f t="shared" ref="G57:N57" si="19">IF(G$54&gt;=9,"○","")</f>
        <v/>
      </c>
      <c r="H57" s="454" t="str">
        <f t="shared" si="19"/>
        <v/>
      </c>
      <c r="I57" s="454" t="str">
        <f t="shared" si="19"/>
        <v/>
      </c>
      <c r="J57" s="454" t="str">
        <f t="shared" si="19"/>
        <v/>
      </c>
      <c r="K57" s="454" t="str">
        <f t="shared" si="19"/>
        <v/>
      </c>
      <c r="L57" s="454" t="str">
        <f t="shared" si="19"/>
        <v/>
      </c>
      <c r="M57" s="454" t="str">
        <f t="shared" si="19"/>
        <v/>
      </c>
      <c r="N57" s="454" t="str">
        <f t="shared" si="19"/>
        <v/>
      </c>
    </row>
    <row r="58" spans="2:14" s="10" customFormat="1" ht="16.5" customHeight="1" x14ac:dyDescent="0.4">
      <c r="B58" s="23"/>
      <c r="C58" s="23"/>
      <c r="D58" s="23"/>
      <c r="E58" s="23"/>
      <c r="F58" s="23"/>
      <c r="G58" s="23"/>
      <c r="H58" s="23"/>
      <c r="I58" s="23"/>
      <c r="J58" s="23"/>
    </row>
    <row r="59" spans="2:14" s="10" customFormat="1" ht="16.5" customHeight="1" x14ac:dyDescent="0.4">
      <c r="B59" s="23"/>
      <c r="C59" s="23"/>
      <c r="D59" s="23"/>
      <c r="E59" s="23"/>
      <c r="F59" s="23"/>
      <c r="G59" s="23"/>
      <c r="H59" s="23"/>
      <c r="I59" s="23"/>
      <c r="J59" s="23"/>
    </row>
    <row r="60" spans="2:14" s="10" customFormat="1" ht="16.5" customHeight="1" x14ac:dyDescent="0.4">
      <c r="B60" s="23"/>
      <c r="C60" s="23"/>
      <c r="D60" s="23"/>
      <c r="E60" s="23"/>
      <c r="F60" s="23"/>
      <c r="G60" s="23"/>
      <c r="H60" s="23"/>
      <c r="I60" s="23"/>
      <c r="J60" s="23"/>
    </row>
    <row r="61" spans="2:14" s="10" customFormat="1" ht="16.5" customHeight="1" x14ac:dyDescent="0.4">
      <c r="B61" s="23"/>
      <c r="C61" s="23"/>
      <c r="D61" s="23"/>
      <c r="E61" s="23"/>
      <c r="F61" s="23"/>
      <c r="G61" s="23"/>
      <c r="H61" s="23"/>
      <c r="I61" s="23"/>
      <c r="J61" s="23"/>
    </row>
    <row r="62" spans="2:14" s="10" customFormat="1" ht="16.5" customHeight="1" x14ac:dyDescent="0.4">
      <c r="B62" s="23"/>
      <c r="C62" s="23"/>
      <c r="D62" s="23"/>
      <c r="E62" s="23"/>
      <c r="F62" s="23"/>
      <c r="G62" s="23"/>
      <c r="H62" s="23"/>
      <c r="I62" s="23"/>
      <c r="J62" s="23"/>
    </row>
    <row r="63" spans="2:14" s="10" customFormat="1" ht="16.5" customHeight="1" x14ac:dyDescent="0.4">
      <c r="B63" s="23"/>
      <c r="C63" s="23"/>
      <c r="D63" s="23"/>
      <c r="E63" s="23"/>
      <c r="F63" s="23"/>
      <c r="G63" s="23"/>
      <c r="H63" s="23"/>
      <c r="I63" s="23"/>
      <c r="J63" s="23"/>
    </row>
    <row r="64" spans="2:14" s="10" customFormat="1" ht="16.5" customHeight="1" x14ac:dyDescent="0.4">
      <c r="B64" s="23"/>
      <c r="C64" s="23"/>
      <c r="D64" s="23"/>
      <c r="E64" s="23"/>
      <c r="F64" s="23"/>
      <c r="G64" s="23"/>
      <c r="H64" s="23"/>
      <c r="I64" s="23"/>
      <c r="J64" s="23"/>
    </row>
    <row r="65" spans="2:10" s="10" customFormat="1" ht="16.5" customHeight="1" x14ac:dyDescent="0.4">
      <c r="B65" s="23"/>
      <c r="C65" s="23"/>
      <c r="D65" s="23"/>
      <c r="E65" s="23"/>
      <c r="F65" s="23"/>
      <c r="G65" s="23"/>
      <c r="H65" s="23"/>
      <c r="I65" s="23"/>
      <c r="J65" s="23"/>
    </row>
    <row r="66" spans="2:10" s="10" customFormat="1" ht="16.5" customHeight="1" x14ac:dyDescent="0.4">
      <c r="B66" s="23"/>
      <c r="C66" s="23"/>
      <c r="D66" s="23"/>
      <c r="E66" s="23"/>
      <c r="F66" s="23"/>
      <c r="G66" s="23"/>
      <c r="H66" s="23"/>
      <c r="I66" s="23"/>
      <c r="J66" s="23"/>
    </row>
    <row r="67" spans="2:10" s="10" customFormat="1" ht="16.5" customHeight="1" x14ac:dyDescent="0.4">
      <c r="B67" s="23"/>
      <c r="C67" s="23"/>
      <c r="D67" s="23"/>
      <c r="E67" s="23"/>
      <c r="F67" s="23"/>
      <c r="G67" s="23"/>
      <c r="H67" s="23"/>
      <c r="I67" s="23"/>
      <c r="J67" s="23"/>
    </row>
    <row r="68" spans="2:10" s="10" customFormat="1" ht="16.5" customHeight="1" x14ac:dyDescent="0.4">
      <c r="B68" s="23"/>
      <c r="C68" s="23"/>
      <c r="D68" s="23"/>
      <c r="E68" s="23"/>
      <c r="F68" s="23"/>
      <c r="G68" s="23"/>
      <c r="H68" s="23"/>
      <c r="I68" s="23"/>
      <c r="J68" s="23"/>
    </row>
    <row r="69" spans="2:10" s="10" customFormat="1" ht="16.5" customHeight="1" x14ac:dyDescent="0.4">
      <c r="B69" s="23"/>
      <c r="C69" s="23"/>
      <c r="D69" s="23"/>
      <c r="E69" s="23"/>
      <c r="F69" s="23"/>
      <c r="G69" s="23"/>
      <c r="H69" s="23"/>
      <c r="I69" s="23"/>
      <c r="J69" s="23"/>
    </row>
    <row r="70" spans="2:10" s="10" customFormat="1" ht="16.5" customHeight="1" x14ac:dyDescent="0.4">
      <c r="B70" s="23"/>
      <c r="C70" s="23"/>
      <c r="D70" s="23"/>
      <c r="E70" s="23"/>
      <c r="F70" s="23"/>
      <c r="G70" s="23"/>
      <c r="H70" s="23"/>
      <c r="I70" s="23"/>
      <c r="J70" s="23"/>
    </row>
    <row r="71" spans="2:10" s="10" customFormat="1" ht="16.5" customHeight="1" x14ac:dyDescent="0.4">
      <c r="B71" s="23"/>
      <c r="C71" s="23"/>
      <c r="D71" s="23"/>
      <c r="E71" s="23"/>
      <c r="F71" s="23"/>
      <c r="G71" s="23"/>
      <c r="H71" s="23"/>
      <c r="I71" s="23"/>
      <c r="J71" s="23"/>
    </row>
    <row r="72" spans="2:10" s="10" customFormat="1" ht="16.5" customHeight="1" x14ac:dyDescent="0.4">
      <c r="B72" s="23"/>
      <c r="C72" s="23"/>
      <c r="D72" s="23"/>
      <c r="E72" s="23"/>
      <c r="F72" s="23"/>
      <c r="G72" s="23"/>
      <c r="H72" s="23"/>
      <c r="I72" s="23"/>
      <c r="J72" s="23"/>
    </row>
    <row r="73" spans="2:10" s="10" customFormat="1" ht="16.5" customHeight="1" x14ac:dyDescent="0.4">
      <c r="B73" s="23"/>
      <c r="C73" s="23"/>
      <c r="D73" s="23"/>
      <c r="E73" s="23"/>
      <c r="F73" s="23"/>
      <c r="G73" s="23"/>
      <c r="H73" s="23"/>
      <c r="I73" s="23"/>
      <c r="J73" s="23"/>
    </row>
    <row r="74" spans="2:10" s="10" customFormat="1" ht="16.5" customHeight="1" x14ac:dyDescent="0.4">
      <c r="B74" s="23"/>
      <c r="C74" s="23"/>
    </row>
    <row r="75" spans="2:10" s="10" customFormat="1" ht="16.5" customHeight="1" x14ac:dyDescent="0.4">
      <c r="D75" s="23"/>
      <c r="E75" s="23"/>
      <c r="F75" s="23"/>
      <c r="G75" s="23"/>
      <c r="H75" s="23"/>
      <c r="I75" s="23"/>
      <c r="J75" s="23"/>
    </row>
    <row r="76" spans="2:10" s="10" customFormat="1" ht="16.5" customHeight="1" x14ac:dyDescent="0.4">
      <c r="D76" s="23"/>
      <c r="E76" s="23"/>
      <c r="F76" s="23"/>
      <c r="G76" s="23"/>
      <c r="H76" s="23"/>
      <c r="I76" s="23"/>
      <c r="J76" s="23"/>
    </row>
    <row r="77" spans="2:10" s="10" customFormat="1" ht="16.5" customHeight="1" x14ac:dyDescent="0.4">
      <c r="D77" s="23"/>
      <c r="E77" s="23"/>
      <c r="F77" s="23"/>
      <c r="G77" s="23"/>
      <c r="H77" s="23"/>
      <c r="I77" s="23"/>
      <c r="J77" s="23"/>
    </row>
    <row r="78" spans="2:10" s="10" customFormat="1" ht="16.5" customHeight="1" x14ac:dyDescent="0.4">
      <c r="D78" s="23"/>
      <c r="E78" s="23"/>
      <c r="F78" s="23"/>
      <c r="G78" s="23"/>
      <c r="H78" s="23"/>
      <c r="I78" s="23"/>
      <c r="J78" s="23"/>
    </row>
    <row r="79" spans="2:10" s="10" customFormat="1" ht="16.5" customHeight="1" x14ac:dyDescent="0.4">
      <c r="D79" s="23"/>
      <c r="E79" s="23"/>
      <c r="F79" s="23"/>
      <c r="G79" s="23"/>
      <c r="H79" s="23"/>
      <c r="I79" s="23"/>
      <c r="J79" s="23"/>
    </row>
    <row r="80" spans="2:10" s="10" customFormat="1" ht="16.5" customHeight="1" x14ac:dyDescent="0.4">
      <c r="D80" s="23"/>
      <c r="E80" s="23"/>
      <c r="F80" s="23"/>
      <c r="G80" s="23"/>
      <c r="H80" s="23"/>
      <c r="I80" s="23"/>
      <c r="J80" s="23"/>
    </row>
    <row r="81" spans="2:42" s="10" customFormat="1" ht="16.5" customHeight="1" x14ac:dyDescent="0.4"/>
    <row r="82" spans="2:42" ht="16.5" customHeight="1" x14ac:dyDescent="0.4">
      <c r="B82" s="10"/>
      <c r="C82" s="10"/>
      <c r="AP82" s="10"/>
    </row>
    <row r="83" spans="2:42" ht="16.5" customHeight="1" x14ac:dyDescent="0.4">
      <c r="B83" s="10"/>
      <c r="C83" s="10"/>
      <c r="AP83" s="10"/>
    </row>
    <row r="84" spans="2:42" ht="16.5" customHeight="1" x14ac:dyDescent="0.4">
      <c r="B84" s="10"/>
      <c r="C84" s="10"/>
      <c r="AP84" s="10"/>
    </row>
    <row r="85" spans="2:42" ht="16.5" customHeight="1" x14ac:dyDescent="0.4">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row>
    <row r="104" spans="4:14" ht="16.5" customHeight="1" x14ac:dyDescent="0.4">
      <c r="D104" s="10"/>
      <c r="E104" s="10"/>
      <c r="F104" s="10"/>
      <c r="G104" s="10"/>
      <c r="H104" s="10"/>
      <c r="I104" s="10"/>
      <c r="J104" s="10"/>
      <c r="K104" s="10"/>
      <c r="L104" s="10"/>
      <c r="M104" s="10"/>
      <c r="N104" s="10"/>
    </row>
    <row r="105" spans="4:14" ht="16.5" customHeight="1" x14ac:dyDescent="0.4">
      <c r="D105" s="10"/>
      <c r="E105" s="10"/>
      <c r="F105" s="10"/>
      <c r="G105" s="10"/>
      <c r="H105" s="10"/>
      <c r="I105" s="10"/>
      <c r="J105" s="10"/>
      <c r="K105" s="10"/>
      <c r="L105" s="10"/>
      <c r="M105" s="10"/>
      <c r="N105" s="10"/>
    </row>
    <row r="106" spans="4:14" ht="16.5" customHeight="1" x14ac:dyDescent="0.4">
      <c r="D106" s="10"/>
      <c r="E106" s="10"/>
      <c r="F106" s="10"/>
      <c r="G106" s="10"/>
      <c r="H106" s="10"/>
      <c r="I106" s="10"/>
      <c r="J106" s="10"/>
      <c r="K106" s="10"/>
      <c r="L106" s="10"/>
      <c r="M106" s="10"/>
      <c r="N106" s="10"/>
    </row>
    <row r="107" spans="4:14" ht="16.5" customHeight="1" x14ac:dyDescent="0.4">
      <c r="D107" s="10"/>
      <c r="E107" s="10"/>
      <c r="F107" s="10"/>
      <c r="G107" s="10"/>
      <c r="H107" s="10"/>
      <c r="I107" s="10"/>
      <c r="J107" s="10"/>
      <c r="K107" s="10"/>
      <c r="L107" s="10"/>
      <c r="M107" s="10"/>
      <c r="N107" s="10"/>
    </row>
    <row r="108" spans="4:14" ht="16.5" customHeight="1" x14ac:dyDescent="0.4">
      <c r="D108" s="10"/>
      <c r="E108" s="10"/>
      <c r="F108" s="10"/>
      <c r="G108" s="10"/>
      <c r="H108" s="10"/>
      <c r="I108" s="10"/>
      <c r="J108" s="10"/>
      <c r="K108" s="10"/>
      <c r="L108" s="10"/>
      <c r="M108" s="10"/>
      <c r="N108" s="10"/>
    </row>
    <row r="109" spans="4:14" ht="16.5" customHeight="1" x14ac:dyDescent="0.4">
      <c r="D109" s="10"/>
      <c r="E109" s="10"/>
      <c r="F109" s="10"/>
      <c r="G109" s="10"/>
      <c r="H109" s="10"/>
      <c r="I109" s="10"/>
      <c r="J109" s="10"/>
      <c r="K109" s="10"/>
      <c r="L109" s="10"/>
      <c r="M109" s="10"/>
      <c r="N109" s="10"/>
    </row>
    <row r="110" spans="4:14" ht="16.5" customHeight="1" x14ac:dyDescent="0.4">
      <c r="D110" s="10"/>
      <c r="E110" s="10"/>
      <c r="F110" s="10"/>
      <c r="G110" s="10"/>
      <c r="H110" s="10"/>
      <c r="I110" s="10"/>
      <c r="J110" s="10"/>
      <c r="K110" s="10"/>
      <c r="L110" s="10"/>
      <c r="M110" s="10"/>
      <c r="N110" s="10"/>
    </row>
  </sheetData>
  <sheetProtection algorithmName="SHA-512" hashValue="oASJ/raJpgQp6iuZW62of7iX10kJ49G6EI0ahmVqrkxew0QwBHitOYyvOZ3IzXd8e5rBbBrrkncsrK02EOfLtw==" saltValue="/1pP6DLZJgSZSSiogG5gKQ==" spinCount="100000" sheet="1" objects="1" scenarios="1"/>
  <mergeCells count="38">
    <mergeCell ref="D53:E53"/>
    <mergeCell ref="B46:B49"/>
    <mergeCell ref="B3:I3"/>
    <mergeCell ref="C38:E38"/>
    <mergeCell ref="C39:C41"/>
    <mergeCell ref="B38:B41"/>
    <mergeCell ref="B37:E37"/>
    <mergeCell ref="D39:E39"/>
    <mergeCell ref="B7:B8"/>
    <mergeCell ref="D7:D8"/>
    <mergeCell ref="C7:C8"/>
    <mergeCell ref="E7:E8"/>
    <mergeCell ref="F7:N7"/>
    <mergeCell ref="D40:E40"/>
    <mergeCell ref="D41:E41"/>
    <mergeCell ref="D45:E45"/>
    <mergeCell ref="J5:N5"/>
    <mergeCell ref="B42:B45"/>
    <mergeCell ref="C42:E42"/>
    <mergeCell ref="C43:C45"/>
    <mergeCell ref="D43:E43"/>
    <mergeCell ref="D44:E44"/>
    <mergeCell ref="C46:E46"/>
    <mergeCell ref="C47:C49"/>
    <mergeCell ref="D47:E47"/>
    <mergeCell ref="D48:E48"/>
    <mergeCell ref="B54:B57"/>
    <mergeCell ref="C54:E54"/>
    <mergeCell ref="C55:C57"/>
    <mergeCell ref="D55:E55"/>
    <mergeCell ref="D56:E56"/>
    <mergeCell ref="D57:E57"/>
    <mergeCell ref="D49:E49"/>
    <mergeCell ref="B50:B53"/>
    <mergeCell ref="C50:E50"/>
    <mergeCell ref="C51:C53"/>
    <mergeCell ref="D51:E51"/>
    <mergeCell ref="D52:E52"/>
  </mergeCells>
  <phoneticPr fontId="6"/>
  <conditionalFormatting sqref="J3 J5:N5 C9:N28">
    <cfRule type="containsBlanks" dxfId="85" priority="1">
      <formula>LEN(TRIM(C3))=0</formula>
    </cfRule>
  </conditionalFormatting>
  <dataValidations count="3">
    <dataValidation type="list" allowBlank="1" showInputMessage="1" showErrorMessage="1" sqref="D9:D28" xr:uid="{00000000-0002-0000-0200-000000000000}">
      <formula1>"1,2,3,4,5,"</formula1>
    </dataValidation>
    <dataValidation type="list" allowBlank="1" showInputMessage="1" showErrorMessage="1" sqref="E9:E28" xr:uid="{00000000-0002-0000-0200-000001000000}">
      <formula1>"①,②,③,④,⑤"</formula1>
    </dataValidation>
    <dataValidation type="list" allowBlank="1" showInputMessage="1" showErrorMessage="1" sqref="F9:N28" xr:uid="{00000000-0002-0000-0200-000002000000}">
      <formula1>"○"</formula1>
    </dataValidation>
  </dataValidations>
  <printOptions horizontalCentered="1"/>
  <pageMargins left="0.19685039370078741" right="0.19685039370078741" top="0.39370078740157483" bottom="0.39370078740157483" header="0.51181102362204722" footer="0.51181102362204722"/>
  <pageSetup paperSize="9" scale="8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J29"/>
  <sheetViews>
    <sheetView showGridLines="0" view="pageBreakPreview" zoomScaleNormal="100" zoomScaleSheetLayoutView="100" workbookViewId="0">
      <selection activeCell="S20" sqref="S20:AW20"/>
    </sheetView>
  </sheetViews>
  <sheetFormatPr defaultRowHeight="13.5" x14ac:dyDescent="0.15"/>
  <cols>
    <col min="1" max="57" width="1.625" style="34" customWidth="1"/>
    <col min="58" max="60" width="9" style="34"/>
    <col min="61" max="61" width="9" style="34" customWidth="1"/>
    <col min="62" max="16384" width="9" style="34"/>
  </cols>
  <sheetData>
    <row r="1" spans="1:62" ht="15.75" customHeight="1" x14ac:dyDescent="0.15">
      <c r="A1" s="257"/>
      <c r="B1" s="257"/>
      <c r="C1" s="257"/>
      <c r="D1" s="257"/>
      <c r="E1" s="257"/>
      <c r="F1" s="257"/>
      <c r="G1" s="257"/>
      <c r="H1" s="257"/>
      <c r="I1" s="257"/>
      <c r="J1" s="257"/>
      <c r="K1" s="257"/>
      <c r="L1" s="257"/>
      <c r="M1" s="257"/>
      <c r="N1" s="257"/>
      <c r="O1" s="257"/>
      <c r="P1" s="257"/>
      <c r="Q1" s="257"/>
      <c r="R1" s="257"/>
      <c r="S1" s="257"/>
      <c r="T1" s="257"/>
      <c r="U1" s="257"/>
      <c r="V1" s="257"/>
      <c r="W1" s="257"/>
      <c r="X1" s="257"/>
      <c r="Y1" s="257"/>
      <c r="Z1" s="257"/>
      <c r="AA1" s="257"/>
      <c r="AB1" s="257"/>
      <c r="AC1" s="257"/>
      <c r="AD1" s="257"/>
      <c r="AE1" s="257"/>
      <c r="AF1" s="257"/>
      <c r="AG1" s="257"/>
      <c r="AH1" s="257"/>
      <c r="AI1" s="257"/>
      <c r="AJ1" s="257"/>
      <c r="AK1" s="257"/>
      <c r="AL1" s="257"/>
      <c r="AM1" s="257"/>
      <c r="AN1" s="257"/>
      <c r="AO1" s="257"/>
      <c r="AP1" s="257"/>
      <c r="AQ1" s="257"/>
      <c r="AR1" s="257"/>
      <c r="AS1" s="257"/>
      <c r="AT1" s="257"/>
      <c r="AU1" s="257"/>
      <c r="AV1" s="257"/>
      <c r="AW1" s="257"/>
      <c r="AX1" s="257"/>
      <c r="AY1" s="257"/>
      <c r="AZ1" s="257"/>
      <c r="BA1" s="257"/>
      <c r="BB1" s="257"/>
      <c r="BC1" s="257"/>
      <c r="BD1" s="257"/>
      <c r="BE1" s="258" t="s">
        <v>332</v>
      </c>
    </row>
    <row r="2" spans="1:62" ht="15" customHeight="1" x14ac:dyDescent="0.15">
      <c r="A2" s="257"/>
      <c r="B2" s="259"/>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c r="AH2" s="260"/>
      <c r="AI2" s="260"/>
      <c r="AJ2" s="260"/>
      <c r="AK2" s="260"/>
      <c r="AL2" s="260"/>
      <c r="AM2" s="260"/>
      <c r="AN2" s="260"/>
      <c r="AO2" s="260"/>
      <c r="AP2" s="260"/>
      <c r="AQ2" s="260"/>
      <c r="AR2" s="260"/>
      <c r="AS2" s="260"/>
      <c r="AT2" s="260"/>
      <c r="AU2" s="260"/>
      <c r="AV2" s="260"/>
      <c r="AW2" s="260"/>
      <c r="AX2" s="260"/>
      <c r="AY2" s="260"/>
      <c r="AZ2" s="260"/>
      <c r="BA2" s="260"/>
      <c r="BB2" s="260"/>
      <c r="BC2" s="260"/>
      <c r="BD2" s="260"/>
      <c r="BE2" s="260"/>
    </row>
    <row r="3" spans="1:62" ht="22.5" customHeight="1" x14ac:dyDescent="0.15">
      <c r="A3" s="257"/>
      <c r="B3" s="753" t="s">
        <v>170</v>
      </c>
      <c r="C3" s="753"/>
      <c r="D3" s="753"/>
      <c r="E3" s="753"/>
      <c r="F3" s="753"/>
      <c r="G3" s="753"/>
      <c r="H3" s="753"/>
      <c r="I3" s="753"/>
      <c r="J3" s="753"/>
      <c r="K3" s="753"/>
      <c r="L3" s="753"/>
      <c r="M3" s="753"/>
      <c r="N3" s="753"/>
      <c r="O3" s="753"/>
      <c r="P3" s="753"/>
      <c r="Q3" s="753"/>
      <c r="R3" s="753"/>
      <c r="S3" s="753"/>
      <c r="T3" s="753"/>
      <c r="U3" s="753"/>
      <c r="V3" s="753"/>
      <c r="W3" s="753"/>
      <c r="X3" s="753"/>
      <c r="Y3" s="753"/>
      <c r="Z3" s="753"/>
      <c r="AA3" s="753"/>
      <c r="AB3" s="753"/>
      <c r="AC3" s="753"/>
      <c r="AD3" s="753"/>
      <c r="AE3" s="753"/>
      <c r="AF3" s="753"/>
      <c r="AG3" s="753"/>
      <c r="AH3" s="753"/>
      <c r="AI3" s="753"/>
      <c r="AJ3" s="753"/>
      <c r="AK3" s="753"/>
      <c r="AL3" s="753"/>
      <c r="AM3" s="753"/>
      <c r="AN3" s="753"/>
      <c r="AO3" s="753"/>
      <c r="AP3" s="753"/>
      <c r="AQ3" s="753"/>
      <c r="AR3" s="753"/>
      <c r="AS3" s="753"/>
      <c r="AT3" s="753"/>
      <c r="AU3" s="753"/>
      <c r="AV3" s="753"/>
      <c r="AW3" s="753"/>
      <c r="AX3" s="753"/>
      <c r="AY3" s="753"/>
      <c r="AZ3" s="753"/>
      <c r="BA3" s="753"/>
      <c r="BB3" s="753"/>
      <c r="BC3" s="753"/>
      <c r="BD3" s="753"/>
      <c r="BE3" s="260"/>
    </row>
    <row r="4" spans="1:62" ht="17.25" customHeight="1" x14ac:dyDescent="0.15">
      <c r="A4" s="257"/>
      <c r="B4" s="257"/>
      <c r="C4" s="257"/>
      <c r="D4" s="257"/>
      <c r="E4" s="257"/>
      <c r="F4" s="257"/>
      <c r="G4" s="257"/>
      <c r="H4" s="257"/>
      <c r="I4" s="257"/>
      <c r="J4" s="257"/>
      <c r="K4" s="257"/>
      <c r="L4" s="257"/>
      <c r="M4" s="257"/>
      <c r="N4" s="257"/>
      <c r="O4" s="257"/>
      <c r="P4" s="257"/>
      <c r="Q4" s="257"/>
      <c r="R4" s="257"/>
      <c r="S4" s="257"/>
      <c r="T4" s="257"/>
      <c r="U4" s="257"/>
      <c r="V4" s="257"/>
      <c r="W4" s="257"/>
      <c r="X4" s="257"/>
      <c r="Y4" s="257"/>
      <c r="Z4" s="257"/>
      <c r="AA4" s="257"/>
      <c r="AB4" s="257"/>
      <c r="AC4" s="257"/>
      <c r="AD4" s="257"/>
      <c r="AE4" s="257"/>
      <c r="AF4" s="257"/>
      <c r="AG4" s="257"/>
      <c r="AH4" s="257"/>
      <c r="AI4" s="257"/>
      <c r="AJ4" s="257"/>
      <c r="AK4" s="257"/>
      <c r="AL4" s="257"/>
      <c r="AM4" s="257"/>
      <c r="AN4" s="257"/>
      <c r="AO4" s="257"/>
      <c r="AP4" s="257"/>
      <c r="AQ4" s="257"/>
      <c r="AR4" s="257"/>
      <c r="AS4" s="257"/>
      <c r="AT4" s="257"/>
      <c r="AU4" s="257"/>
      <c r="AV4" s="257"/>
      <c r="AW4" s="257"/>
      <c r="AX4" s="257"/>
      <c r="AY4" s="257"/>
      <c r="AZ4" s="257"/>
      <c r="BA4" s="257"/>
      <c r="BB4" s="257"/>
      <c r="BC4" s="257"/>
      <c r="BD4" s="257"/>
      <c r="BE4" s="257"/>
    </row>
    <row r="5" spans="1:62" s="36" customFormat="1" ht="20.100000000000001" customHeight="1" x14ac:dyDescent="0.4">
      <c r="A5" s="261"/>
      <c r="B5" s="261"/>
      <c r="C5" s="261"/>
      <c r="D5" s="261"/>
      <c r="E5" s="261"/>
      <c r="F5" s="261"/>
      <c r="G5" s="261"/>
      <c r="H5" s="261"/>
      <c r="I5" s="261"/>
      <c r="J5" s="261"/>
      <c r="K5" s="261"/>
      <c r="L5" s="261"/>
      <c r="M5" s="261"/>
      <c r="N5" s="261"/>
      <c r="O5" s="261"/>
      <c r="P5" s="261"/>
      <c r="Q5" s="261"/>
      <c r="R5" s="261"/>
      <c r="S5" s="261"/>
      <c r="T5" s="261"/>
      <c r="U5" s="261"/>
      <c r="V5" s="261"/>
      <c r="W5" s="261"/>
      <c r="X5" s="261"/>
      <c r="Y5" s="261"/>
      <c r="Z5" s="261"/>
      <c r="AA5" s="261"/>
      <c r="AB5" s="261"/>
      <c r="AC5" s="261"/>
      <c r="AD5" s="261"/>
      <c r="AE5" s="261"/>
      <c r="AF5" s="261"/>
      <c r="AG5" s="261"/>
      <c r="AH5" s="261"/>
      <c r="AI5" s="261"/>
      <c r="AJ5" s="261"/>
      <c r="AK5" s="261"/>
      <c r="AL5" s="261"/>
      <c r="AM5" s="741"/>
      <c r="AN5" s="741"/>
      <c r="AO5" s="741"/>
      <c r="AP5" s="741"/>
      <c r="AQ5" s="741"/>
      <c r="AR5" s="741"/>
      <c r="AS5" s="739" t="s">
        <v>2</v>
      </c>
      <c r="AT5" s="739"/>
      <c r="AU5" s="738"/>
      <c r="AV5" s="738"/>
      <c r="AW5" s="738"/>
      <c r="AX5" s="739" t="s">
        <v>4</v>
      </c>
      <c r="AY5" s="739"/>
      <c r="AZ5" s="738"/>
      <c r="BA5" s="738"/>
      <c r="BB5" s="738"/>
      <c r="BC5" s="739" t="s">
        <v>1</v>
      </c>
      <c r="BD5" s="739"/>
      <c r="BE5" s="262"/>
    </row>
    <row r="6" spans="1:62" s="36" customFormat="1" ht="20.100000000000001" customHeight="1" x14ac:dyDescent="0.4">
      <c r="A6" s="261"/>
      <c r="B6" s="261" t="s">
        <v>187</v>
      </c>
      <c r="C6" s="261"/>
      <c r="D6" s="261"/>
      <c r="E6" s="261"/>
      <c r="F6" s="261"/>
      <c r="G6" s="261"/>
      <c r="H6" s="261"/>
      <c r="I6" s="261"/>
      <c r="J6" s="261"/>
      <c r="K6" s="261"/>
      <c r="L6" s="261"/>
      <c r="M6" s="261"/>
      <c r="N6" s="261"/>
      <c r="O6" s="261"/>
      <c r="P6" s="261"/>
      <c r="Q6" s="261"/>
      <c r="R6" s="261"/>
      <c r="S6" s="261"/>
      <c r="T6" s="261"/>
      <c r="U6" s="261"/>
      <c r="V6" s="261"/>
      <c r="W6" s="261"/>
      <c r="X6" s="261"/>
      <c r="Y6" s="261"/>
      <c r="Z6" s="261"/>
      <c r="AA6" s="261"/>
      <c r="AB6" s="261"/>
      <c r="AC6" s="261"/>
      <c r="AD6" s="261"/>
      <c r="AE6" s="261"/>
      <c r="AF6" s="261"/>
      <c r="AG6" s="261"/>
      <c r="AH6" s="261"/>
      <c r="AI6" s="261"/>
      <c r="AJ6" s="261"/>
      <c r="AK6" s="261"/>
      <c r="AL6" s="261"/>
      <c r="AM6" s="263"/>
      <c r="AN6" s="263"/>
      <c r="AO6" s="263"/>
      <c r="AP6" s="263"/>
      <c r="AQ6" s="263"/>
      <c r="AR6" s="263"/>
      <c r="AS6" s="264"/>
      <c r="AT6" s="264"/>
      <c r="AU6" s="265"/>
      <c r="AV6" s="265"/>
      <c r="AW6" s="265"/>
      <c r="AX6" s="264"/>
      <c r="AY6" s="264"/>
      <c r="AZ6" s="265"/>
      <c r="BA6" s="265"/>
      <c r="BB6" s="265"/>
      <c r="BC6" s="264"/>
      <c r="BD6" s="264"/>
      <c r="BE6" s="262"/>
    </row>
    <row r="7" spans="1:62" s="36" customFormat="1" ht="20.100000000000001" customHeight="1" x14ac:dyDescent="0.4">
      <c r="A7" s="261"/>
      <c r="B7" s="261"/>
      <c r="C7" s="261"/>
      <c r="D7" s="261"/>
      <c r="E7" s="261"/>
      <c r="F7" s="261"/>
      <c r="G7" s="266" t="s">
        <v>184</v>
      </c>
      <c r="H7" s="741"/>
      <c r="I7" s="741"/>
      <c r="J7" s="741"/>
      <c r="K7" s="741"/>
      <c r="L7" s="741"/>
      <c r="M7" s="741"/>
      <c r="N7" s="741"/>
      <c r="O7" s="741"/>
      <c r="P7" s="261" t="s">
        <v>185</v>
      </c>
      <c r="Q7" s="261"/>
      <c r="R7" s="261"/>
      <c r="S7" s="261"/>
      <c r="T7" s="261"/>
      <c r="U7" s="261"/>
      <c r="V7" s="261"/>
      <c r="W7" s="261"/>
      <c r="X7" s="261"/>
      <c r="Y7" s="261"/>
      <c r="Z7" s="261"/>
      <c r="AA7" s="261"/>
      <c r="AB7" s="261"/>
      <c r="AC7" s="261"/>
      <c r="AD7" s="261"/>
      <c r="AE7" s="261"/>
      <c r="AF7" s="261"/>
      <c r="AG7" s="261"/>
      <c r="AH7" s="261"/>
      <c r="AI7" s="261"/>
      <c r="AJ7" s="261"/>
      <c r="AK7" s="261"/>
      <c r="AL7" s="261"/>
      <c r="AM7" s="261"/>
      <c r="AN7" s="261"/>
      <c r="AO7" s="261"/>
      <c r="AP7" s="261"/>
      <c r="AQ7" s="261"/>
      <c r="AR7" s="261"/>
      <c r="AS7" s="261"/>
      <c r="AT7" s="261"/>
      <c r="AU7" s="261"/>
      <c r="AV7" s="261"/>
      <c r="AW7" s="261"/>
      <c r="AX7" s="261"/>
      <c r="AY7" s="261"/>
      <c r="AZ7" s="261"/>
      <c r="BA7" s="261"/>
      <c r="BB7" s="261"/>
      <c r="BC7" s="261"/>
      <c r="BD7" s="261"/>
      <c r="BE7" s="261"/>
    </row>
    <row r="8" spans="1:62" s="36" customFormat="1" ht="20.100000000000001" customHeight="1" x14ac:dyDescent="0.4">
      <c r="A8" s="261"/>
      <c r="B8" s="261"/>
      <c r="C8" s="261"/>
      <c r="D8" s="261"/>
      <c r="E8" s="261"/>
      <c r="F8" s="261"/>
      <c r="G8" s="266"/>
      <c r="H8" s="263"/>
      <c r="I8" s="263"/>
      <c r="J8" s="263"/>
      <c r="K8" s="263"/>
      <c r="L8" s="263"/>
      <c r="M8" s="263"/>
      <c r="N8" s="263"/>
      <c r="O8" s="263"/>
      <c r="P8" s="261"/>
      <c r="Q8" s="261"/>
      <c r="R8" s="261"/>
      <c r="S8" s="261"/>
      <c r="T8" s="261"/>
      <c r="U8" s="261"/>
      <c r="V8" s="261" t="s">
        <v>188</v>
      </c>
      <c r="W8" s="261"/>
      <c r="X8" s="261"/>
      <c r="Y8" s="261"/>
      <c r="Z8" s="261"/>
      <c r="AA8" s="261"/>
      <c r="AB8" s="261"/>
      <c r="AC8" s="261"/>
      <c r="AD8" s="261"/>
      <c r="AE8" s="261"/>
      <c r="AF8" s="261"/>
      <c r="AG8" s="261"/>
      <c r="AH8" s="261"/>
      <c r="AI8" s="261"/>
      <c r="AJ8" s="261"/>
      <c r="AK8" s="261"/>
      <c r="AL8" s="261"/>
      <c r="AM8" s="261"/>
      <c r="AN8" s="261"/>
      <c r="AO8" s="261"/>
      <c r="AP8" s="261"/>
      <c r="AQ8" s="261"/>
      <c r="AR8" s="261"/>
      <c r="AS8" s="261"/>
      <c r="AT8" s="261"/>
      <c r="AU8" s="261"/>
      <c r="AV8" s="261"/>
      <c r="AW8" s="261"/>
      <c r="AX8" s="261"/>
      <c r="AY8" s="261"/>
      <c r="AZ8" s="261"/>
      <c r="BA8" s="261"/>
      <c r="BB8" s="261"/>
      <c r="BC8" s="261"/>
      <c r="BD8" s="261"/>
      <c r="BE8" s="261"/>
    </row>
    <row r="9" spans="1:62" s="36" customFormat="1" ht="22.5" customHeight="1" x14ac:dyDescent="0.4">
      <c r="A9" s="261"/>
      <c r="B9" s="261"/>
      <c r="C9" s="261"/>
      <c r="D9" s="261"/>
      <c r="E9" s="261"/>
      <c r="F9" s="261"/>
      <c r="G9" s="261"/>
      <c r="H9" s="267"/>
      <c r="I9" s="267"/>
      <c r="J9" s="267"/>
      <c r="K9" s="267"/>
      <c r="L9" s="267"/>
      <c r="M9" s="267"/>
      <c r="N9" s="267"/>
      <c r="O9" s="267"/>
      <c r="P9" s="261"/>
      <c r="Q9" s="261"/>
      <c r="R9" s="261"/>
      <c r="S9" s="261"/>
      <c r="T9" s="261"/>
      <c r="U9" s="261"/>
      <c r="V9" s="261"/>
      <c r="W9" s="261"/>
      <c r="X9" s="755" t="s">
        <v>100</v>
      </c>
      <c r="Y9" s="755"/>
      <c r="Z9" s="755"/>
      <c r="AA9" s="755"/>
      <c r="AB9" s="755"/>
      <c r="AC9" s="755"/>
      <c r="AD9" s="755"/>
      <c r="AE9" s="755"/>
      <c r="AF9" s="755"/>
      <c r="AG9" s="755" t="s">
        <v>100</v>
      </c>
      <c r="AH9" s="737"/>
      <c r="AI9" s="737"/>
      <c r="AJ9" s="737"/>
      <c r="AK9" s="737"/>
      <c r="AL9" s="737"/>
      <c r="AM9" s="737"/>
      <c r="AN9" s="737"/>
      <c r="AO9" s="737"/>
      <c r="AP9" s="737"/>
      <c r="AQ9" s="737"/>
      <c r="AR9" s="737"/>
      <c r="AS9" s="737"/>
      <c r="AT9" s="737"/>
      <c r="AU9" s="737"/>
      <c r="AV9" s="737"/>
      <c r="AW9" s="737"/>
      <c r="AX9" s="737"/>
      <c r="AY9" s="737"/>
      <c r="AZ9" s="737"/>
      <c r="BA9" s="737"/>
      <c r="BB9" s="737"/>
      <c r="BC9" s="737"/>
      <c r="BD9" s="737"/>
      <c r="BE9" s="267"/>
    </row>
    <row r="10" spans="1:62" s="36" customFormat="1" ht="22.5" customHeight="1" x14ac:dyDescent="0.4">
      <c r="A10" s="261"/>
      <c r="B10" s="261"/>
      <c r="C10" s="261"/>
      <c r="D10" s="261"/>
      <c r="E10" s="261"/>
      <c r="F10" s="261"/>
      <c r="G10" s="261"/>
      <c r="H10" s="267"/>
      <c r="I10" s="267"/>
      <c r="J10" s="267"/>
      <c r="K10" s="267"/>
      <c r="L10" s="267"/>
      <c r="M10" s="267"/>
      <c r="N10" s="267"/>
      <c r="O10" s="267"/>
      <c r="P10" s="261"/>
      <c r="Q10" s="261"/>
      <c r="R10" s="261"/>
      <c r="S10" s="261"/>
      <c r="T10" s="261"/>
      <c r="U10" s="261"/>
      <c r="V10" s="261"/>
      <c r="W10" s="261"/>
      <c r="X10" s="755" t="s">
        <v>101</v>
      </c>
      <c r="Y10" s="755"/>
      <c r="Z10" s="755"/>
      <c r="AA10" s="755"/>
      <c r="AB10" s="755"/>
      <c r="AC10" s="755"/>
      <c r="AD10" s="755"/>
      <c r="AE10" s="755"/>
      <c r="AF10" s="755"/>
      <c r="AG10" s="755" t="s">
        <v>186</v>
      </c>
      <c r="AH10" s="737"/>
      <c r="AI10" s="737"/>
      <c r="AJ10" s="737"/>
      <c r="AK10" s="737"/>
      <c r="AL10" s="737"/>
      <c r="AM10" s="737"/>
      <c r="AN10" s="737"/>
      <c r="AO10" s="737"/>
      <c r="AP10" s="737"/>
      <c r="AQ10" s="737"/>
      <c r="AR10" s="737"/>
      <c r="AS10" s="737"/>
      <c r="AT10" s="737"/>
      <c r="AU10" s="737"/>
      <c r="AV10" s="737"/>
      <c r="AW10" s="737"/>
      <c r="AX10" s="737"/>
      <c r="AY10" s="737"/>
      <c r="AZ10" s="737"/>
      <c r="BA10" s="737"/>
      <c r="BB10" s="737"/>
      <c r="BC10" s="737"/>
      <c r="BD10" s="737"/>
      <c r="BE10" s="267"/>
    </row>
    <row r="11" spans="1:62" s="36" customFormat="1" ht="22.5" customHeight="1" x14ac:dyDescent="0.4">
      <c r="A11" s="261"/>
      <c r="B11" s="261"/>
      <c r="C11" s="261"/>
      <c r="D11" s="261"/>
      <c r="E11" s="261"/>
      <c r="F11" s="261"/>
      <c r="G11" s="261"/>
      <c r="H11" s="267"/>
      <c r="I11" s="267"/>
      <c r="J11" s="267"/>
      <c r="K11" s="267"/>
      <c r="L11" s="267"/>
      <c r="M11" s="267"/>
      <c r="N11" s="267"/>
      <c r="O11" s="267"/>
      <c r="P11" s="261"/>
      <c r="Q11" s="261"/>
      <c r="R11" s="261"/>
      <c r="S11" s="261"/>
      <c r="T11" s="261"/>
      <c r="U11" s="261"/>
      <c r="V11" s="261"/>
      <c r="W11" s="261"/>
      <c r="X11" s="755" t="s">
        <v>0</v>
      </c>
      <c r="Y11" s="755"/>
      <c r="Z11" s="755"/>
      <c r="AA11" s="755"/>
      <c r="AB11" s="755"/>
      <c r="AC11" s="755"/>
      <c r="AD11" s="755"/>
      <c r="AE11" s="755"/>
      <c r="AF11" s="755"/>
      <c r="AG11" s="755"/>
      <c r="AH11" s="737"/>
      <c r="AI11" s="737"/>
      <c r="AJ11" s="737"/>
      <c r="AK11" s="737"/>
      <c r="AL11" s="737"/>
      <c r="AM11" s="737"/>
      <c r="AN11" s="737"/>
      <c r="AO11" s="737"/>
      <c r="AP11" s="737"/>
      <c r="AQ11" s="737"/>
      <c r="AR11" s="737"/>
      <c r="AS11" s="737"/>
      <c r="AT11" s="737"/>
      <c r="AU11" s="737"/>
      <c r="AV11" s="737"/>
      <c r="AW11" s="737"/>
      <c r="AX11" s="737"/>
      <c r="AY11" s="737"/>
      <c r="AZ11" s="737"/>
      <c r="BA11" s="737"/>
      <c r="BB11" s="737"/>
      <c r="BC11" s="737"/>
      <c r="BD11" s="737"/>
      <c r="BE11" s="267"/>
    </row>
    <row r="12" spans="1:62" s="36" customFormat="1" ht="22.5" customHeight="1" x14ac:dyDescent="0.4">
      <c r="A12" s="261"/>
      <c r="B12" s="261"/>
      <c r="C12" s="261"/>
      <c r="D12" s="261"/>
      <c r="E12" s="261"/>
      <c r="F12" s="261"/>
      <c r="G12" s="261"/>
      <c r="H12" s="267"/>
      <c r="I12" s="267"/>
      <c r="J12" s="267"/>
      <c r="K12" s="267"/>
      <c r="L12" s="267"/>
      <c r="M12" s="267"/>
      <c r="N12" s="267"/>
      <c r="O12" s="267"/>
      <c r="P12" s="261"/>
      <c r="Q12" s="261"/>
      <c r="R12" s="261"/>
      <c r="S12" s="261"/>
      <c r="T12" s="261"/>
      <c r="U12" s="261"/>
      <c r="V12" s="261"/>
      <c r="W12" s="261"/>
      <c r="X12" s="755" t="s">
        <v>3</v>
      </c>
      <c r="Y12" s="755"/>
      <c r="Z12" s="755"/>
      <c r="AA12" s="755"/>
      <c r="AB12" s="755"/>
      <c r="AC12" s="755"/>
      <c r="AD12" s="755"/>
      <c r="AE12" s="755"/>
      <c r="AF12" s="755"/>
      <c r="AG12" s="755"/>
      <c r="AH12" s="737"/>
      <c r="AI12" s="737"/>
      <c r="AJ12" s="737"/>
      <c r="AK12" s="737"/>
      <c r="AL12" s="737"/>
      <c r="AM12" s="737"/>
      <c r="AN12" s="737"/>
      <c r="AO12" s="737"/>
      <c r="AP12" s="737"/>
      <c r="AQ12" s="737"/>
      <c r="AR12" s="737"/>
      <c r="AS12" s="737"/>
      <c r="AT12" s="737"/>
      <c r="AU12" s="737"/>
      <c r="AV12" s="737"/>
      <c r="AW12" s="737"/>
      <c r="AX12" s="737"/>
      <c r="AY12" s="737"/>
      <c r="AZ12" s="737"/>
      <c r="BA12" s="737"/>
      <c r="BB12" s="737"/>
      <c r="BC12" s="737"/>
      <c r="BD12" s="737"/>
      <c r="BE12" s="267"/>
    </row>
    <row r="13" spans="1:62" s="36" customFormat="1" ht="22.5" customHeight="1" x14ac:dyDescent="0.4">
      <c r="A13" s="261"/>
      <c r="B13" s="261"/>
      <c r="C13" s="261"/>
      <c r="D13" s="261"/>
      <c r="E13" s="261"/>
      <c r="F13" s="261"/>
      <c r="G13" s="261"/>
      <c r="H13" s="267"/>
      <c r="I13" s="267"/>
      <c r="J13" s="267"/>
      <c r="K13" s="267"/>
      <c r="L13" s="267"/>
      <c r="M13" s="267"/>
      <c r="N13" s="267"/>
      <c r="O13" s="267"/>
      <c r="P13" s="261"/>
      <c r="Q13" s="261"/>
      <c r="R13" s="261"/>
      <c r="S13" s="261"/>
      <c r="T13" s="261"/>
      <c r="U13" s="261"/>
      <c r="V13" s="261"/>
      <c r="W13" s="261"/>
      <c r="X13" s="268"/>
      <c r="Y13" s="268"/>
      <c r="Z13" s="268"/>
      <c r="AA13" s="268"/>
      <c r="AB13" s="268"/>
      <c r="AC13" s="268"/>
      <c r="AD13" s="268"/>
      <c r="AE13" s="268"/>
      <c r="AF13" s="268"/>
      <c r="AG13" s="268"/>
      <c r="AH13" s="269"/>
      <c r="AI13" s="269"/>
      <c r="AJ13" s="269"/>
      <c r="AK13" s="269"/>
      <c r="AL13" s="269"/>
      <c r="AM13" s="269"/>
      <c r="AN13" s="269"/>
      <c r="AO13" s="269"/>
      <c r="AP13" s="269"/>
      <c r="AQ13" s="269"/>
      <c r="AR13" s="269"/>
      <c r="AS13" s="269"/>
      <c r="AT13" s="269"/>
      <c r="AU13" s="269"/>
      <c r="AV13" s="269"/>
      <c r="AW13" s="269"/>
      <c r="AX13" s="269"/>
      <c r="AY13" s="269"/>
      <c r="AZ13" s="269"/>
      <c r="BA13" s="269"/>
      <c r="BB13" s="269"/>
      <c r="BC13" s="269"/>
      <c r="BD13" s="269"/>
      <c r="BE13" s="267"/>
    </row>
    <row r="14" spans="1:62" ht="20.100000000000001" customHeight="1" x14ac:dyDescent="0.15">
      <c r="A14" s="257"/>
      <c r="B14" s="257"/>
      <c r="C14" s="752" t="s">
        <v>289</v>
      </c>
      <c r="D14" s="752"/>
      <c r="E14" s="752"/>
      <c r="F14" s="752"/>
      <c r="G14" s="752"/>
      <c r="H14" s="752"/>
      <c r="I14" s="752"/>
      <c r="J14" s="752"/>
      <c r="K14" s="752"/>
      <c r="L14" s="752"/>
      <c r="M14" s="752"/>
      <c r="N14" s="752"/>
      <c r="O14" s="752"/>
      <c r="P14" s="752"/>
      <c r="Q14" s="752"/>
      <c r="R14" s="752"/>
      <c r="S14" s="752"/>
      <c r="T14" s="752"/>
      <c r="U14" s="752"/>
      <c r="V14" s="752"/>
      <c r="W14" s="752"/>
      <c r="X14" s="752"/>
      <c r="Y14" s="752"/>
      <c r="Z14" s="752"/>
      <c r="AA14" s="752"/>
      <c r="AB14" s="752"/>
      <c r="AC14" s="752"/>
      <c r="AD14" s="752"/>
      <c r="AE14" s="752"/>
      <c r="AF14" s="752"/>
      <c r="AG14" s="752"/>
      <c r="AH14" s="752"/>
      <c r="AI14" s="752"/>
      <c r="AJ14" s="752"/>
      <c r="AK14" s="752"/>
      <c r="AL14" s="752"/>
      <c r="AM14" s="752"/>
      <c r="AN14" s="752"/>
      <c r="AO14" s="752"/>
      <c r="AP14" s="752"/>
      <c r="AQ14" s="752"/>
      <c r="AR14" s="752"/>
      <c r="AS14" s="752"/>
      <c r="AT14" s="752"/>
      <c r="AU14" s="752"/>
      <c r="AV14" s="752"/>
      <c r="AW14" s="752"/>
      <c r="AX14" s="752"/>
      <c r="AY14" s="752"/>
      <c r="AZ14" s="752"/>
      <c r="BA14" s="752"/>
      <c r="BB14" s="752"/>
      <c r="BC14" s="752"/>
      <c r="BD14" s="270"/>
      <c r="BE14" s="270"/>
      <c r="BJ14" s="37"/>
    </row>
    <row r="15" spans="1:62" ht="20.100000000000001" customHeight="1" x14ac:dyDescent="0.15">
      <c r="A15" s="257"/>
      <c r="B15" s="270"/>
      <c r="C15" s="752"/>
      <c r="D15" s="752"/>
      <c r="E15" s="752"/>
      <c r="F15" s="752"/>
      <c r="G15" s="752"/>
      <c r="H15" s="752"/>
      <c r="I15" s="752"/>
      <c r="J15" s="752"/>
      <c r="K15" s="752"/>
      <c r="L15" s="752"/>
      <c r="M15" s="752"/>
      <c r="N15" s="752"/>
      <c r="O15" s="752"/>
      <c r="P15" s="752"/>
      <c r="Q15" s="752"/>
      <c r="R15" s="752"/>
      <c r="S15" s="752"/>
      <c r="T15" s="752"/>
      <c r="U15" s="752"/>
      <c r="V15" s="752"/>
      <c r="W15" s="752"/>
      <c r="X15" s="752"/>
      <c r="Y15" s="752"/>
      <c r="Z15" s="752"/>
      <c r="AA15" s="752"/>
      <c r="AB15" s="752"/>
      <c r="AC15" s="752"/>
      <c r="AD15" s="752"/>
      <c r="AE15" s="752"/>
      <c r="AF15" s="752"/>
      <c r="AG15" s="752"/>
      <c r="AH15" s="752"/>
      <c r="AI15" s="752"/>
      <c r="AJ15" s="752"/>
      <c r="AK15" s="752"/>
      <c r="AL15" s="752"/>
      <c r="AM15" s="752"/>
      <c r="AN15" s="752"/>
      <c r="AO15" s="752"/>
      <c r="AP15" s="752"/>
      <c r="AQ15" s="752"/>
      <c r="AR15" s="752"/>
      <c r="AS15" s="752"/>
      <c r="AT15" s="752"/>
      <c r="AU15" s="752"/>
      <c r="AV15" s="752"/>
      <c r="AW15" s="752"/>
      <c r="AX15" s="752"/>
      <c r="AY15" s="752"/>
      <c r="AZ15" s="752"/>
      <c r="BA15" s="752"/>
      <c r="BB15" s="752"/>
      <c r="BC15" s="752"/>
      <c r="BD15" s="270"/>
      <c r="BE15" s="270"/>
      <c r="BF15" s="750"/>
      <c r="BG15" s="750"/>
    </row>
    <row r="16" spans="1:62" ht="20.100000000000001" customHeight="1" x14ac:dyDescent="0.15">
      <c r="A16" s="257"/>
      <c r="B16" s="270"/>
      <c r="C16" s="270"/>
      <c r="D16" s="271"/>
      <c r="E16" s="271"/>
      <c r="F16" s="271"/>
      <c r="G16" s="271"/>
      <c r="H16" s="271"/>
      <c r="I16" s="271"/>
      <c r="J16" s="271"/>
      <c r="K16" s="271"/>
      <c r="L16" s="271"/>
      <c r="M16" s="271"/>
      <c r="N16" s="271"/>
      <c r="O16" s="271"/>
      <c r="P16" s="271"/>
      <c r="Q16" s="271"/>
      <c r="R16" s="271"/>
      <c r="S16" s="271"/>
      <c r="T16" s="271"/>
      <c r="U16" s="271"/>
      <c r="V16" s="271"/>
      <c r="W16" s="271"/>
      <c r="X16" s="271"/>
      <c r="Y16" s="271"/>
      <c r="Z16" s="271"/>
      <c r="AA16" s="271"/>
      <c r="AB16" s="271"/>
      <c r="AC16" s="271"/>
      <c r="AD16" s="271"/>
      <c r="AE16" s="271"/>
      <c r="AF16" s="271"/>
      <c r="AG16" s="271"/>
      <c r="AH16" s="271"/>
      <c r="AI16" s="271"/>
      <c r="AJ16" s="271"/>
      <c r="AK16" s="271"/>
      <c r="AL16" s="271"/>
      <c r="AM16" s="271"/>
      <c r="AN16" s="271"/>
      <c r="AO16" s="271"/>
      <c r="AP16" s="271"/>
      <c r="AQ16" s="271"/>
      <c r="AR16" s="271"/>
      <c r="AS16" s="271"/>
      <c r="AT16" s="271"/>
      <c r="AU16" s="271"/>
      <c r="AV16" s="271"/>
      <c r="AW16" s="271"/>
      <c r="AX16" s="271"/>
      <c r="AY16" s="271"/>
      <c r="AZ16" s="271"/>
      <c r="BA16" s="271"/>
      <c r="BB16" s="271"/>
      <c r="BC16" s="271"/>
      <c r="BD16" s="270"/>
      <c r="BE16" s="270"/>
      <c r="BF16" s="43"/>
      <c r="BG16" s="43"/>
    </row>
    <row r="17" spans="1:57" ht="37.5" customHeight="1" x14ac:dyDescent="0.15">
      <c r="A17" s="257"/>
      <c r="B17" s="257"/>
      <c r="C17" s="257"/>
      <c r="D17" s="257"/>
      <c r="E17" s="257"/>
      <c r="F17" s="257"/>
      <c r="G17" s="257"/>
      <c r="H17" s="257"/>
      <c r="I17" s="740" t="s">
        <v>153</v>
      </c>
      <c r="J17" s="740"/>
      <c r="K17" s="740"/>
      <c r="L17" s="740"/>
      <c r="M17" s="740"/>
      <c r="N17" s="740"/>
      <c r="O17" s="740"/>
      <c r="P17" s="740"/>
      <c r="Q17" s="740"/>
      <c r="R17" s="740"/>
      <c r="S17" s="740"/>
      <c r="T17" s="740"/>
      <c r="U17" s="740"/>
      <c r="V17" s="740"/>
      <c r="W17" s="740"/>
      <c r="X17" s="740"/>
      <c r="Y17" s="740"/>
      <c r="Z17" s="740"/>
      <c r="AA17" s="740"/>
      <c r="AB17" s="740"/>
      <c r="AC17" s="740"/>
      <c r="AD17" s="740"/>
      <c r="AE17" s="740"/>
      <c r="AF17" s="740"/>
      <c r="AG17" s="740"/>
      <c r="AH17" s="740"/>
      <c r="AI17" s="740"/>
      <c r="AJ17" s="740"/>
      <c r="AK17" s="740"/>
      <c r="AL17" s="740"/>
      <c r="AM17" s="740"/>
      <c r="AN17" s="740"/>
      <c r="AO17" s="740"/>
      <c r="AP17" s="740"/>
      <c r="AQ17" s="740"/>
      <c r="AR17" s="740"/>
      <c r="AS17" s="740"/>
      <c r="AT17" s="740"/>
      <c r="AU17" s="740"/>
      <c r="AV17" s="740"/>
      <c r="AW17" s="740"/>
      <c r="AX17" s="261"/>
      <c r="AY17" s="261"/>
      <c r="AZ17" s="261"/>
      <c r="BA17" s="261"/>
      <c r="BB17" s="261"/>
      <c r="BC17" s="261"/>
      <c r="BD17" s="261"/>
      <c r="BE17" s="257"/>
    </row>
    <row r="18" spans="1:57" ht="37.5" customHeight="1" x14ac:dyDescent="0.15">
      <c r="A18" s="257"/>
      <c r="B18" s="257"/>
      <c r="C18" s="257"/>
      <c r="D18" s="257"/>
      <c r="E18" s="257"/>
      <c r="F18" s="257"/>
      <c r="G18" s="257"/>
      <c r="H18" s="257"/>
      <c r="I18" s="740" t="s">
        <v>189</v>
      </c>
      <c r="J18" s="740"/>
      <c r="K18" s="740"/>
      <c r="L18" s="740"/>
      <c r="M18" s="740"/>
      <c r="N18" s="740"/>
      <c r="O18" s="740"/>
      <c r="P18" s="740"/>
      <c r="Q18" s="740"/>
      <c r="R18" s="740"/>
      <c r="S18" s="740"/>
      <c r="T18" s="740"/>
      <c r="U18" s="740"/>
      <c r="V18" s="740"/>
      <c r="W18" s="740"/>
      <c r="X18" s="740"/>
      <c r="Y18" s="740"/>
      <c r="Z18" s="740"/>
      <c r="AA18" s="740"/>
      <c r="AB18" s="740"/>
      <c r="AC18" s="740"/>
      <c r="AD18" s="740"/>
      <c r="AE18" s="740"/>
      <c r="AF18" s="740"/>
      <c r="AG18" s="740"/>
      <c r="AH18" s="740"/>
      <c r="AI18" s="740"/>
      <c r="AJ18" s="740"/>
      <c r="AK18" s="740"/>
      <c r="AL18" s="740"/>
      <c r="AM18" s="740"/>
      <c r="AN18" s="740"/>
      <c r="AO18" s="740"/>
      <c r="AP18" s="740"/>
      <c r="AQ18" s="740"/>
      <c r="AR18" s="740"/>
      <c r="AS18" s="740"/>
      <c r="AT18" s="740"/>
      <c r="AU18" s="740"/>
      <c r="AV18" s="740"/>
      <c r="AW18" s="740"/>
      <c r="AX18" s="261"/>
      <c r="AY18" s="261"/>
      <c r="AZ18" s="261"/>
      <c r="BA18" s="261"/>
      <c r="BB18" s="261"/>
      <c r="BC18" s="261"/>
      <c r="BD18" s="261"/>
      <c r="BE18" s="257"/>
    </row>
    <row r="19" spans="1:57" ht="37.5" customHeight="1" x14ac:dyDescent="0.15">
      <c r="A19" s="257"/>
      <c r="B19" s="257"/>
      <c r="C19" s="257"/>
      <c r="D19" s="257"/>
      <c r="E19" s="257"/>
      <c r="F19" s="257"/>
      <c r="G19" s="257"/>
      <c r="H19" s="257"/>
      <c r="I19" s="740" t="s">
        <v>152</v>
      </c>
      <c r="J19" s="740"/>
      <c r="K19" s="740"/>
      <c r="L19" s="740"/>
      <c r="M19" s="740"/>
      <c r="N19" s="740"/>
      <c r="O19" s="740"/>
      <c r="P19" s="740"/>
      <c r="Q19" s="740"/>
      <c r="R19" s="740"/>
      <c r="S19" s="751"/>
      <c r="T19" s="740"/>
      <c r="U19" s="740"/>
      <c r="V19" s="740"/>
      <c r="W19" s="740"/>
      <c r="X19" s="740"/>
      <c r="Y19" s="740"/>
      <c r="Z19" s="740"/>
      <c r="AA19" s="740"/>
      <c r="AB19" s="740"/>
      <c r="AC19" s="740"/>
      <c r="AD19" s="740"/>
      <c r="AE19" s="740"/>
      <c r="AF19" s="740"/>
      <c r="AG19" s="740"/>
      <c r="AH19" s="740"/>
      <c r="AI19" s="740"/>
      <c r="AJ19" s="740"/>
      <c r="AK19" s="740"/>
      <c r="AL19" s="740"/>
      <c r="AM19" s="740"/>
      <c r="AN19" s="740"/>
      <c r="AO19" s="740"/>
      <c r="AP19" s="740"/>
      <c r="AQ19" s="740"/>
      <c r="AR19" s="740"/>
      <c r="AS19" s="740"/>
      <c r="AT19" s="740"/>
      <c r="AU19" s="740"/>
      <c r="AV19" s="740"/>
      <c r="AW19" s="740"/>
      <c r="AX19" s="261"/>
      <c r="AY19" s="261"/>
      <c r="AZ19" s="261"/>
      <c r="BA19" s="261"/>
      <c r="BB19" s="261"/>
      <c r="BC19" s="261"/>
      <c r="BD19" s="261"/>
      <c r="BE19" s="257"/>
    </row>
    <row r="20" spans="1:57" ht="37.5" customHeight="1" x14ac:dyDescent="0.15">
      <c r="A20" s="257"/>
      <c r="B20" s="257"/>
      <c r="C20" s="257"/>
      <c r="D20" s="257"/>
      <c r="E20" s="257"/>
      <c r="F20" s="257"/>
      <c r="G20" s="257"/>
      <c r="H20" s="257"/>
      <c r="I20" s="742" t="s">
        <v>190</v>
      </c>
      <c r="J20" s="742"/>
      <c r="K20" s="742"/>
      <c r="L20" s="742"/>
      <c r="M20" s="742"/>
      <c r="N20" s="742"/>
      <c r="O20" s="742"/>
      <c r="P20" s="742"/>
      <c r="Q20" s="742"/>
      <c r="R20" s="742"/>
      <c r="S20" s="743"/>
      <c r="T20" s="740"/>
      <c r="U20" s="740"/>
      <c r="V20" s="740"/>
      <c r="W20" s="740"/>
      <c r="X20" s="740"/>
      <c r="Y20" s="740"/>
      <c r="Z20" s="740"/>
      <c r="AA20" s="740"/>
      <c r="AB20" s="740"/>
      <c r="AC20" s="740"/>
      <c r="AD20" s="740"/>
      <c r="AE20" s="740"/>
      <c r="AF20" s="740"/>
      <c r="AG20" s="740"/>
      <c r="AH20" s="740"/>
      <c r="AI20" s="740"/>
      <c r="AJ20" s="740"/>
      <c r="AK20" s="740"/>
      <c r="AL20" s="740"/>
      <c r="AM20" s="740"/>
      <c r="AN20" s="740"/>
      <c r="AO20" s="740"/>
      <c r="AP20" s="740"/>
      <c r="AQ20" s="740"/>
      <c r="AR20" s="740"/>
      <c r="AS20" s="740"/>
      <c r="AT20" s="740"/>
      <c r="AU20" s="740"/>
      <c r="AV20" s="740"/>
      <c r="AW20" s="740"/>
      <c r="AX20" s="261"/>
      <c r="AY20" s="261"/>
      <c r="AZ20" s="261"/>
      <c r="BA20" s="261"/>
      <c r="BB20" s="261"/>
      <c r="BC20" s="261"/>
      <c r="BD20" s="261"/>
      <c r="BE20" s="257"/>
    </row>
    <row r="21" spans="1:57" ht="37.5" customHeight="1" x14ac:dyDescent="0.15">
      <c r="A21" s="257"/>
      <c r="B21" s="257"/>
      <c r="C21" s="257"/>
      <c r="D21" s="257"/>
      <c r="E21" s="257"/>
      <c r="F21" s="257"/>
      <c r="G21" s="257"/>
      <c r="H21" s="257"/>
      <c r="I21" s="257"/>
      <c r="J21" s="257"/>
      <c r="K21" s="257"/>
      <c r="L21" s="257"/>
      <c r="M21" s="257"/>
      <c r="N21" s="257"/>
      <c r="O21" s="257"/>
      <c r="P21" s="257"/>
      <c r="Q21" s="257"/>
      <c r="R21" s="257"/>
      <c r="S21" s="257"/>
      <c r="T21" s="257"/>
      <c r="U21" s="257"/>
      <c r="V21" s="257"/>
      <c r="W21" s="257"/>
      <c r="X21" s="257"/>
      <c r="Y21" s="257"/>
      <c r="Z21" s="257"/>
      <c r="AA21" s="257"/>
      <c r="AB21" s="257"/>
      <c r="AC21" s="257"/>
      <c r="AD21" s="257"/>
      <c r="AE21" s="257"/>
      <c r="AF21" s="257"/>
      <c r="AG21" s="257"/>
      <c r="AH21" s="257"/>
      <c r="AI21" s="257"/>
      <c r="AJ21" s="257"/>
      <c r="AK21" s="257"/>
      <c r="AL21" s="257"/>
      <c r="AM21" s="257"/>
      <c r="AN21" s="257"/>
      <c r="AO21" s="257"/>
      <c r="AP21" s="257"/>
      <c r="AQ21" s="257"/>
      <c r="AR21" s="257"/>
      <c r="AS21" s="257"/>
      <c r="AT21" s="257"/>
      <c r="AU21" s="257"/>
      <c r="AV21" s="257"/>
      <c r="AW21" s="257"/>
      <c r="AX21" s="257"/>
      <c r="AY21" s="257"/>
      <c r="AZ21" s="257"/>
      <c r="BA21" s="257"/>
      <c r="BB21" s="257"/>
      <c r="BC21" s="257"/>
      <c r="BD21" s="257"/>
      <c r="BE21" s="257"/>
    </row>
    <row r="22" spans="1:57" x14ac:dyDescent="0.15">
      <c r="A22" s="257"/>
      <c r="B22" s="257" t="s">
        <v>171</v>
      </c>
      <c r="C22" s="257"/>
      <c r="D22" s="257"/>
      <c r="E22" s="257"/>
      <c r="F22" s="257"/>
      <c r="G22" s="257"/>
      <c r="H22" s="257"/>
      <c r="I22" s="257"/>
      <c r="J22" s="257"/>
      <c r="K22" s="257"/>
      <c r="L22" s="257"/>
      <c r="M22" s="257"/>
      <c r="N22" s="257"/>
      <c r="O22" s="257"/>
      <c r="P22" s="257"/>
      <c r="Q22" s="257"/>
      <c r="R22" s="257"/>
      <c r="S22" s="257"/>
      <c r="T22" s="257"/>
      <c r="U22" s="257"/>
      <c r="V22" s="257"/>
      <c r="W22" s="257"/>
      <c r="X22" s="257"/>
      <c r="Y22" s="257"/>
      <c r="Z22" s="257"/>
      <c r="AA22" s="257"/>
      <c r="AB22" s="257"/>
      <c r="AC22" s="257"/>
      <c r="AD22" s="257"/>
      <c r="AE22" s="257"/>
      <c r="AF22" s="257"/>
      <c r="AG22" s="257"/>
      <c r="AH22" s="257"/>
      <c r="AI22" s="257"/>
      <c r="AJ22" s="257"/>
      <c r="AK22" s="257"/>
      <c r="AL22" s="257"/>
      <c r="AM22" s="257"/>
      <c r="AN22" s="257"/>
      <c r="AO22" s="257"/>
      <c r="AP22" s="257"/>
      <c r="AQ22" s="257"/>
      <c r="AR22" s="257"/>
      <c r="AS22" s="257"/>
      <c r="AT22" s="257"/>
      <c r="AU22" s="257"/>
      <c r="AV22" s="257"/>
      <c r="AW22" s="257"/>
      <c r="AX22" s="257"/>
      <c r="AY22" s="257"/>
      <c r="AZ22" s="257"/>
      <c r="BA22" s="257"/>
      <c r="BB22" s="257"/>
      <c r="BC22" s="257"/>
      <c r="BD22" s="257"/>
      <c r="BE22" s="257"/>
    </row>
    <row r="23" spans="1:57" ht="33.75" customHeight="1" x14ac:dyDescent="0.15">
      <c r="A23" s="257"/>
      <c r="B23" s="744" t="s">
        <v>191</v>
      </c>
      <c r="C23" s="745"/>
      <c r="D23" s="745"/>
      <c r="E23" s="745"/>
      <c r="F23" s="745"/>
      <c r="G23" s="745"/>
      <c r="H23" s="745"/>
      <c r="I23" s="745"/>
      <c r="J23" s="745"/>
      <c r="K23" s="745"/>
      <c r="L23" s="745"/>
      <c r="M23" s="745"/>
      <c r="N23" s="745"/>
      <c r="O23" s="745"/>
      <c r="P23" s="745"/>
      <c r="Q23" s="745"/>
      <c r="R23" s="745"/>
      <c r="S23" s="745"/>
      <c r="T23" s="745"/>
      <c r="U23" s="745"/>
      <c r="V23" s="745"/>
      <c r="W23" s="745"/>
      <c r="X23" s="745"/>
      <c r="Y23" s="745"/>
      <c r="Z23" s="745"/>
      <c r="AA23" s="745"/>
      <c r="AB23" s="745"/>
      <c r="AC23" s="745"/>
      <c r="AD23" s="745"/>
      <c r="AE23" s="745"/>
      <c r="AF23" s="745"/>
      <c r="AG23" s="745"/>
      <c r="AH23" s="745"/>
      <c r="AI23" s="745"/>
      <c r="AJ23" s="745"/>
      <c r="AK23" s="745"/>
      <c r="AL23" s="745"/>
      <c r="AM23" s="745"/>
      <c r="AN23" s="745"/>
      <c r="AO23" s="745"/>
      <c r="AP23" s="745"/>
      <c r="AQ23" s="745"/>
      <c r="AR23" s="745"/>
      <c r="AS23" s="745"/>
      <c r="AT23" s="745"/>
      <c r="AU23" s="745"/>
      <c r="AV23" s="745"/>
      <c r="AW23" s="745"/>
      <c r="AX23" s="745"/>
      <c r="AY23" s="745"/>
      <c r="AZ23" s="745"/>
      <c r="BA23" s="745"/>
      <c r="BB23" s="745"/>
      <c r="BC23" s="745"/>
      <c r="BD23" s="746"/>
      <c r="BE23" s="257"/>
    </row>
    <row r="24" spans="1:57" ht="33.75" customHeight="1" x14ac:dyDescent="0.15">
      <c r="A24" s="257"/>
      <c r="B24" s="747"/>
      <c r="C24" s="748"/>
      <c r="D24" s="748"/>
      <c r="E24" s="748"/>
      <c r="F24" s="748"/>
      <c r="G24" s="748"/>
      <c r="H24" s="748"/>
      <c r="I24" s="748"/>
      <c r="J24" s="748"/>
      <c r="K24" s="748"/>
      <c r="L24" s="748"/>
      <c r="M24" s="748"/>
      <c r="N24" s="748"/>
      <c r="O24" s="748"/>
      <c r="P24" s="748"/>
      <c r="Q24" s="748"/>
      <c r="R24" s="748"/>
      <c r="S24" s="748"/>
      <c r="T24" s="748"/>
      <c r="U24" s="748"/>
      <c r="V24" s="748"/>
      <c r="W24" s="748"/>
      <c r="X24" s="748"/>
      <c r="Y24" s="748"/>
      <c r="Z24" s="748"/>
      <c r="AA24" s="748"/>
      <c r="AB24" s="748"/>
      <c r="AC24" s="748"/>
      <c r="AD24" s="748"/>
      <c r="AE24" s="748"/>
      <c r="AF24" s="748"/>
      <c r="AG24" s="748"/>
      <c r="AH24" s="748"/>
      <c r="AI24" s="748"/>
      <c r="AJ24" s="748"/>
      <c r="AK24" s="748"/>
      <c r="AL24" s="748"/>
      <c r="AM24" s="748"/>
      <c r="AN24" s="748"/>
      <c r="AO24" s="748"/>
      <c r="AP24" s="748"/>
      <c r="AQ24" s="748"/>
      <c r="AR24" s="748"/>
      <c r="AS24" s="748"/>
      <c r="AT24" s="748"/>
      <c r="AU24" s="748"/>
      <c r="AV24" s="748"/>
      <c r="AW24" s="748"/>
      <c r="AX24" s="748"/>
      <c r="AY24" s="748"/>
      <c r="AZ24" s="748"/>
      <c r="BA24" s="748"/>
      <c r="BB24" s="748"/>
      <c r="BC24" s="748"/>
      <c r="BD24" s="749"/>
      <c r="BE24" s="257"/>
    </row>
    <row r="25" spans="1:57" ht="15" customHeight="1" x14ac:dyDescent="0.15">
      <c r="A25" s="257"/>
      <c r="B25" s="272"/>
      <c r="C25" s="273"/>
      <c r="D25" s="273"/>
      <c r="E25" s="273"/>
      <c r="F25" s="273"/>
      <c r="G25" s="273"/>
      <c r="H25" s="273"/>
      <c r="I25" s="273"/>
      <c r="J25" s="273"/>
      <c r="K25" s="273"/>
      <c r="L25" s="273"/>
      <c r="M25" s="273"/>
      <c r="N25" s="273"/>
      <c r="O25" s="273"/>
      <c r="P25" s="273"/>
      <c r="Q25" s="273"/>
      <c r="R25" s="273"/>
      <c r="S25" s="273"/>
      <c r="T25" s="273"/>
      <c r="U25" s="273"/>
      <c r="V25" s="273"/>
      <c r="W25" s="273"/>
      <c r="X25" s="273"/>
      <c r="Y25" s="273"/>
      <c r="Z25" s="273"/>
      <c r="AA25" s="273"/>
      <c r="AB25" s="273"/>
      <c r="AC25" s="273"/>
      <c r="AD25" s="273"/>
      <c r="AE25" s="273"/>
      <c r="AF25" s="273"/>
      <c r="AG25" s="273"/>
      <c r="AH25" s="273"/>
      <c r="AI25" s="273"/>
      <c r="AJ25" s="273"/>
      <c r="AK25" s="273"/>
      <c r="AL25" s="273"/>
      <c r="AM25" s="273"/>
      <c r="AN25" s="273"/>
      <c r="AO25" s="273"/>
      <c r="AP25" s="273"/>
      <c r="AQ25" s="273"/>
      <c r="AR25" s="273"/>
      <c r="AS25" s="273"/>
      <c r="AT25" s="273"/>
      <c r="AU25" s="273"/>
      <c r="AV25" s="273"/>
      <c r="AW25" s="273"/>
      <c r="AX25" s="273"/>
      <c r="AY25" s="273"/>
      <c r="AZ25" s="273"/>
      <c r="BA25" s="273"/>
      <c r="BB25" s="273"/>
      <c r="BC25" s="273"/>
      <c r="BD25" s="274"/>
      <c r="BE25" s="257"/>
    </row>
    <row r="26" spans="1:57" ht="26.25" customHeight="1" x14ac:dyDescent="0.15">
      <c r="A26" s="257"/>
      <c r="B26" s="275"/>
      <c r="C26" s="270"/>
      <c r="D26" s="270"/>
      <c r="E26" s="270"/>
      <c r="F26" s="270"/>
      <c r="G26" s="270"/>
      <c r="H26" s="270"/>
      <c r="I26" s="270"/>
      <c r="J26" s="270"/>
      <c r="K26" s="270"/>
      <c r="L26" s="270"/>
      <c r="M26" s="270"/>
      <c r="N26" s="270"/>
      <c r="O26" s="270"/>
      <c r="P26" s="270"/>
      <c r="Q26" s="270"/>
      <c r="R26" s="270"/>
      <c r="S26" s="270"/>
      <c r="T26" s="270"/>
      <c r="U26" s="270"/>
      <c r="V26" s="270"/>
      <c r="W26" s="270"/>
      <c r="X26" s="270"/>
      <c r="Y26" s="270"/>
      <c r="Z26" s="270"/>
      <c r="AA26" s="270"/>
      <c r="AB26" s="270"/>
      <c r="AC26" s="270"/>
      <c r="AD26" s="270"/>
      <c r="AE26" s="270"/>
      <c r="AF26" s="270"/>
      <c r="AG26" s="261"/>
      <c r="AH26" s="261"/>
      <c r="AI26" s="261"/>
      <c r="AJ26" s="261"/>
      <c r="AK26" s="261"/>
      <c r="AL26" s="741"/>
      <c r="AM26" s="741"/>
      <c r="AN26" s="741"/>
      <c r="AO26" s="741"/>
      <c r="AP26" s="741"/>
      <c r="AQ26" s="741"/>
      <c r="AR26" s="739" t="s">
        <v>2</v>
      </c>
      <c r="AS26" s="739"/>
      <c r="AT26" s="738"/>
      <c r="AU26" s="738"/>
      <c r="AV26" s="738"/>
      <c r="AW26" s="739" t="s">
        <v>4</v>
      </c>
      <c r="AX26" s="739"/>
      <c r="AY26" s="738"/>
      <c r="AZ26" s="738"/>
      <c r="BA26" s="738"/>
      <c r="BB26" s="739" t="s">
        <v>1</v>
      </c>
      <c r="BC26" s="739"/>
      <c r="BD26" s="276"/>
      <c r="BE26" s="257"/>
    </row>
    <row r="27" spans="1:57" ht="33.75" customHeight="1" x14ac:dyDescent="0.15">
      <c r="A27" s="257"/>
      <c r="B27" s="277"/>
      <c r="C27" s="278"/>
      <c r="D27" s="278"/>
      <c r="E27" s="278"/>
      <c r="F27" s="278"/>
      <c r="G27" s="278"/>
      <c r="H27" s="278"/>
      <c r="I27" s="278"/>
      <c r="J27" s="278"/>
      <c r="K27" s="279"/>
      <c r="L27" s="279"/>
      <c r="M27" s="279"/>
      <c r="N27" s="279"/>
      <c r="O27" s="279"/>
      <c r="P27" s="279"/>
      <c r="Q27" s="279"/>
      <c r="R27" s="279"/>
      <c r="S27" s="279"/>
      <c r="T27" s="279"/>
      <c r="U27" s="279"/>
      <c r="V27" s="279"/>
      <c r="W27" s="279"/>
      <c r="X27" s="279"/>
      <c r="Y27" s="279"/>
      <c r="Z27" s="279"/>
      <c r="AA27" s="279"/>
      <c r="AB27" s="279"/>
      <c r="AC27" s="279"/>
      <c r="AD27" s="279"/>
      <c r="AE27" s="259"/>
      <c r="AF27" s="280" t="s">
        <v>172</v>
      </c>
      <c r="AG27" s="754"/>
      <c r="AH27" s="754"/>
      <c r="AI27" s="754"/>
      <c r="AJ27" s="754"/>
      <c r="AK27" s="754"/>
      <c r="AL27" s="754"/>
      <c r="AM27" s="754"/>
      <c r="AN27" s="754"/>
      <c r="AO27" s="754"/>
      <c r="AP27" s="754"/>
      <c r="AQ27" s="754"/>
      <c r="AR27" s="754"/>
      <c r="AS27" s="754"/>
      <c r="AT27" s="754"/>
      <c r="AU27" s="754"/>
      <c r="AV27" s="754"/>
      <c r="AW27" s="754"/>
      <c r="AX27" s="754"/>
      <c r="AY27" s="754"/>
      <c r="AZ27" s="754"/>
      <c r="BA27" s="754"/>
      <c r="BB27" s="754"/>
      <c r="BC27" s="754"/>
      <c r="BD27" s="281"/>
      <c r="BE27" s="257"/>
    </row>
    <row r="28" spans="1:57" ht="11.25" customHeight="1" x14ac:dyDescent="0.15">
      <c r="A28" s="257"/>
      <c r="B28" s="282"/>
      <c r="C28" s="283"/>
      <c r="D28" s="283"/>
      <c r="E28" s="283"/>
      <c r="F28" s="283"/>
      <c r="G28" s="283"/>
      <c r="H28" s="283"/>
      <c r="I28" s="283"/>
      <c r="J28" s="283"/>
      <c r="K28" s="284"/>
      <c r="L28" s="284"/>
      <c r="M28" s="284"/>
      <c r="N28" s="284"/>
      <c r="O28" s="284"/>
      <c r="P28" s="284"/>
      <c r="Q28" s="284"/>
      <c r="R28" s="284"/>
      <c r="S28" s="284"/>
      <c r="T28" s="284"/>
      <c r="U28" s="284"/>
      <c r="V28" s="284"/>
      <c r="W28" s="284"/>
      <c r="X28" s="284"/>
      <c r="Y28" s="284"/>
      <c r="Z28" s="284"/>
      <c r="AA28" s="284"/>
      <c r="AB28" s="284"/>
      <c r="AC28" s="284"/>
      <c r="AD28" s="284"/>
      <c r="AE28" s="284"/>
      <c r="AF28" s="284"/>
      <c r="AG28" s="284"/>
      <c r="AH28" s="284"/>
      <c r="AI28" s="284"/>
      <c r="AJ28" s="284"/>
      <c r="AK28" s="284"/>
      <c r="AL28" s="284"/>
      <c r="AM28" s="284"/>
      <c r="AN28" s="284"/>
      <c r="AO28" s="284"/>
      <c r="AP28" s="284"/>
      <c r="AQ28" s="284"/>
      <c r="AR28" s="284"/>
      <c r="AS28" s="284"/>
      <c r="AT28" s="284"/>
      <c r="AU28" s="284"/>
      <c r="AV28" s="284"/>
      <c r="AW28" s="284"/>
      <c r="AX28" s="284"/>
      <c r="AY28" s="284"/>
      <c r="AZ28" s="284"/>
      <c r="BA28" s="284"/>
      <c r="BB28" s="284"/>
      <c r="BC28" s="284"/>
      <c r="BD28" s="285"/>
      <c r="BE28" s="257"/>
    </row>
    <row r="29" spans="1:57" x14ac:dyDescent="0.15">
      <c r="A29" s="33"/>
      <c r="B29" s="33"/>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row>
  </sheetData>
  <sheetProtection password="DC4F" sheet="1" objects="1" scenarios="1"/>
  <mergeCells count="34">
    <mergeCell ref="B3:BD3"/>
    <mergeCell ref="BC5:BD5"/>
    <mergeCell ref="AG27:BC27"/>
    <mergeCell ref="H7:O7"/>
    <mergeCell ref="X11:AG11"/>
    <mergeCell ref="AX5:AY5"/>
    <mergeCell ref="AS5:AT5"/>
    <mergeCell ref="AM5:AR5"/>
    <mergeCell ref="AU5:AW5"/>
    <mergeCell ref="AZ5:BB5"/>
    <mergeCell ref="X9:AG9"/>
    <mergeCell ref="X10:AG10"/>
    <mergeCell ref="X12:AG12"/>
    <mergeCell ref="AH9:BD9"/>
    <mergeCell ref="AH10:BD10"/>
    <mergeCell ref="AH11:BD11"/>
    <mergeCell ref="BF15:BG15"/>
    <mergeCell ref="I17:R17"/>
    <mergeCell ref="S17:AW17"/>
    <mergeCell ref="I19:R19"/>
    <mergeCell ref="S19:AW19"/>
    <mergeCell ref="C14:BC15"/>
    <mergeCell ref="AH12:BD12"/>
    <mergeCell ref="AY26:BA26"/>
    <mergeCell ref="BB26:BC26"/>
    <mergeCell ref="I18:R18"/>
    <mergeCell ref="S18:AW18"/>
    <mergeCell ref="AL26:AQ26"/>
    <mergeCell ref="AR26:AS26"/>
    <mergeCell ref="AT26:AV26"/>
    <mergeCell ref="AW26:AX26"/>
    <mergeCell ref="I20:R20"/>
    <mergeCell ref="S20:AW20"/>
    <mergeCell ref="B23:BD24"/>
  </mergeCells>
  <phoneticPr fontId="8"/>
  <printOptions horizontalCentered="1"/>
  <pageMargins left="0.19685039370078741" right="0.19685039370078741" top="0.39370078740157483" bottom="0.39370078740157483" header="0.51181102362204722" footer="0.51181102362204722"/>
  <pageSetup paperSize="9" scale="98"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T42"/>
  <sheetViews>
    <sheetView showGridLines="0" view="pageBreakPreview" zoomScaleNormal="85" zoomScaleSheetLayoutView="100" workbookViewId="0">
      <selection activeCell="B34" sqref="B34:H34"/>
    </sheetView>
  </sheetViews>
  <sheetFormatPr defaultRowHeight="13.5" x14ac:dyDescent="0.4"/>
  <cols>
    <col min="1" max="1" width="1.625" style="40" customWidth="1"/>
    <col min="2" max="2" width="5.625" style="40" customWidth="1"/>
    <col min="3" max="3" width="6.875" style="40" customWidth="1"/>
    <col min="4" max="4" width="8" style="40" customWidth="1"/>
    <col min="5" max="5" width="23.5" style="40" customWidth="1"/>
    <col min="6" max="6" width="11.5" style="40" customWidth="1"/>
    <col min="7" max="7" width="27.625" style="40" customWidth="1"/>
    <col min="8" max="8" width="12.125" style="40" customWidth="1"/>
    <col min="9" max="9" width="1.625" style="40" customWidth="1"/>
    <col min="10" max="16384" width="9" style="40"/>
  </cols>
  <sheetData>
    <row r="1" spans="1:17" s="34" customFormat="1" ht="15.75" customHeight="1" x14ac:dyDescent="0.15">
      <c r="A1" s="257"/>
      <c r="B1" s="257"/>
      <c r="C1" s="257"/>
      <c r="D1" s="257"/>
      <c r="E1" s="257"/>
      <c r="F1" s="257"/>
      <c r="G1" s="257"/>
      <c r="H1" s="259"/>
      <c r="I1" s="258" t="s">
        <v>333</v>
      </c>
      <c r="Q1" s="38"/>
    </row>
    <row r="2" spans="1:17" s="34" customFormat="1" ht="15.75" customHeight="1" x14ac:dyDescent="0.15">
      <c r="A2" s="257"/>
      <c r="B2" s="257"/>
      <c r="C2" s="257"/>
      <c r="D2" s="257"/>
      <c r="E2" s="257"/>
      <c r="F2" s="257"/>
      <c r="G2" s="257"/>
      <c r="H2" s="286" t="s">
        <v>173</v>
      </c>
      <c r="I2" s="257"/>
      <c r="Q2" s="38"/>
    </row>
    <row r="3" spans="1:17" ht="29.25" customHeight="1" x14ac:dyDescent="0.4">
      <c r="A3" s="287"/>
      <c r="B3" s="781" t="s">
        <v>174</v>
      </c>
      <c r="C3" s="781"/>
      <c r="D3" s="781"/>
      <c r="E3" s="781"/>
      <c r="F3" s="781"/>
      <c r="G3" s="781"/>
      <c r="H3" s="781"/>
      <c r="I3" s="287"/>
    </row>
    <row r="4" spans="1:17" ht="5.25" customHeight="1" x14ac:dyDescent="0.4">
      <c r="A4" s="287"/>
      <c r="B4" s="288"/>
      <c r="C4" s="288"/>
      <c r="D4" s="288"/>
      <c r="E4" s="288"/>
      <c r="F4" s="288"/>
      <c r="G4" s="288"/>
      <c r="H4" s="288"/>
      <c r="I4" s="287"/>
    </row>
    <row r="5" spans="1:17" s="34" customFormat="1" x14ac:dyDescent="0.15">
      <c r="A5" s="257"/>
      <c r="B5" s="740" t="s">
        <v>153</v>
      </c>
      <c r="C5" s="740"/>
      <c r="D5" s="740"/>
      <c r="E5" s="740"/>
      <c r="F5" s="740" t="s">
        <v>175</v>
      </c>
      <c r="G5" s="740"/>
      <c r="H5" s="740"/>
      <c r="I5" s="261"/>
      <c r="J5" s="35"/>
      <c r="K5" s="35"/>
      <c r="L5" s="35"/>
      <c r="M5" s="33"/>
      <c r="N5" s="33"/>
    </row>
    <row r="6" spans="1:17" s="34" customFormat="1" x14ac:dyDescent="0.15">
      <c r="A6" s="257"/>
      <c r="B6" s="740"/>
      <c r="C6" s="740"/>
      <c r="D6" s="740"/>
      <c r="E6" s="740"/>
      <c r="F6" s="740"/>
      <c r="G6" s="740"/>
      <c r="H6" s="740"/>
      <c r="I6" s="261"/>
      <c r="J6" s="35"/>
      <c r="K6" s="35"/>
      <c r="L6" s="35"/>
      <c r="M6" s="33"/>
      <c r="N6" s="33"/>
    </row>
    <row r="7" spans="1:17" s="34" customFormat="1" x14ac:dyDescent="0.15">
      <c r="A7" s="257"/>
      <c r="B7" s="740" t="s">
        <v>189</v>
      </c>
      <c r="C7" s="740"/>
      <c r="D7" s="782"/>
      <c r="E7" s="783"/>
      <c r="F7" s="740" t="s">
        <v>152</v>
      </c>
      <c r="G7" s="740"/>
      <c r="H7" s="740"/>
      <c r="I7" s="261"/>
      <c r="J7" s="35"/>
      <c r="K7" s="35"/>
      <c r="L7" s="35"/>
      <c r="M7" s="33"/>
      <c r="N7" s="33"/>
    </row>
    <row r="8" spans="1:17" s="34" customFormat="1" x14ac:dyDescent="0.15">
      <c r="A8" s="257"/>
      <c r="B8" s="740"/>
      <c r="C8" s="740"/>
      <c r="D8" s="784"/>
      <c r="E8" s="785"/>
      <c r="F8" s="740"/>
      <c r="G8" s="740"/>
      <c r="H8" s="740"/>
      <c r="I8" s="261"/>
      <c r="J8" s="35"/>
      <c r="K8" s="35"/>
      <c r="L8" s="35"/>
      <c r="M8" s="33"/>
      <c r="N8" s="33"/>
    </row>
    <row r="9" spans="1:17" ht="15" customHeight="1" x14ac:dyDescent="0.4">
      <c r="A9" s="287"/>
      <c r="B9" s="287"/>
      <c r="C9" s="287"/>
      <c r="D9" s="287"/>
      <c r="E9" s="287"/>
      <c r="F9" s="287"/>
      <c r="G9" s="287"/>
      <c r="H9" s="287"/>
      <c r="I9" s="287"/>
    </row>
    <row r="10" spans="1:17" ht="18.75" customHeight="1" x14ac:dyDescent="0.4">
      <c r="A10" s="287"/>
      <c r="B10" s="769" t="s">
        <v>192</v>
      </c>
      <c r="C10" s="769"/>
      <c r="D10" s="769"/>
      <c r="E10" s="769"/>
      <c r="F10" s="769"/>
      <c r="G10" s="769"/>
      <c r="H10" s="769"/>
      <c r="I10" s="287"/>
    </row>
    <row r="11" spans="1:17" ht="11.25" customHeight="1" x14ac:dyDescent="0.4">
      <c r="A11" s="287"/>
      <c r="B11" s="289"/>
      <c r="C11" s="290"/>
      <c r="D11" s="290"/>
      <c r="E11" s="290"/>
      <c r="F11" s="290"/>
      <c r="G11" s="290"/>
      <c r="H11" s="291"/>
      <c r="I11" s="287"/>
    </row>
    <row r="12" spans="1:17" ht="18.75" customHeight="1" x14ac:dyDescent="0.4">
      <c r="A12" s="287"/>
      <c r="B12" s="292" t="s">
        <v>14</v>
      </c>
      <c r="C12" s="293" t="s">
        <v>193</v>
      </c>
      <c r="D12" s="287"/>
      <c r="E12" s="294"/>
      <c r="F12" s="294"/>
      <c r="G12" s="294"/>
      <c r="H12" s="295"/>
      <c r="I12" s="287"/>
    </row>
    <row r="13" spans="1:17" ht="18.75" customHeight="1" x14ac:dyDescent="0.4">
      <c r="A13" s="287"/>
      <c r="B13" s="292" t="s">
        <v>14</v>
      </c>
      <c r="C13" s="293" t="s">
        <v>194</v>
      </c>
      <c r="D13" s="294"/>
      <c r="E13" s="294"/>
      <c r="F13" s="294"/>
      <c r="G13" s="294"/>
      <c r="H13" s="295"/>
      <c r="I13" s="287"/>
    </row>
    <row r="14" spans="1:17" ht="18.75" customHeight="1" x14ac:dyDescent="0.4">
      <c r="A14" s="287"/>
      <c r="B14" s="292" t="s">
        <v>14</v>
      </c>
      <c r="C14" s="293" t="s">
        <v>195</v>
      </c>
      <c r="D14" s="294"/>
      <c r="E14" s="294"/>
      <c r="F14" s="294"/>
      <c r="G14" s="294"/>
      <c r="H14" s="295"/>
      <c r="I14" s="287"/>
    </row>
    <row r="15" spans="1:17" ht="18.75" customHeight="1" x14ac:dyDescent="0.4">
      <c r="A15" s="287"/>
      <c r="B15" s="292" t="s">
        <v>14</v>
      </c>
      <c r="C15" s="293" t="s">
        <v>196</v>
      </c>
      <c r="D15" s="294"/>
      <c r="E15" s="294"/>
      <c r="F15" s="294"/>
      <c r="G15" s="294"/>
      <c r="H15" s="295"/>
      <c r="I15" s="287"/>
    </row>
    <row r="16" spans="1:17" ht="18.75" customHeight="1" x14ac:dyDescent="0.4">
      <c r="A16" s="287"/>
      <c r="B16" s="292" t="s">
        <v>14</v>
      </c>
      <c r="C16" s="293" t="s">
        <v>197</v>
      </c>
      <c r="D16" s="294"/>
      <c r="E16" s="294"/>
      <c r="F16" s="294"/>
      <c r="G16" s="294"/>
      <c r="H16" s="295"/>
      <c r="I16" s="287"/>
    </row>
    <row r="17" spans="1:9" ht="18.75" customHeight="1" x14ac:dyDescent="0.4">
      <c r="A17" s="287"/>
      <c r="B17" s="292" t="s">
        <v>14</v>
      </c>
      <c r="C17" s="293" t="s">
        <v>198</v>
      </c>
      <c r="D17" s="294"/>
      <c r="E17" s="294"/>
      <c r="F17" s="294"/>
      <c r="G17" s="294"/>
      <c r="H17" s="295"/>
      <c r="I17" s="287"/>
    </row>
    <row r="18" spans="1:9" ht="18.75" customHeight="1" x14ac:dyDescent="0.4">
      <c r="A18" s="287"/>
      <c r="B18" s="292" t="s">
        <v>14</v>
      </c>
      <c r="C18" s="293" t="s">
        <v>199</v>
      </c>
      <c r="D18" s="294"/>
      <c r="E18" s="294"/>
      <c r="F18" s="294"/>
      <c r="G18" s="294"/>
      <c r="H18" s="295"/>
      <c r="I18" s="287"/>
    </row>
    <row r="19" spans="1:9" ht="18.75" customHeight="1" x14ac:dyDescent="0.4">
      <c r="A19" s="287"/>
      <c r="B19" s="292" t="s">
        <v>14</v>
      </c>
      <c r="C19" s="293" t="s">
        <v>200</v>
      </c>
      <c r="D19" s="294"/>
      <c r="E19" s="294"/>
      <c r="F19" s="294"/>
      <c r="G19" s="294"/>
      <c r="H19" s="295"/>
      <c r="I19" s="287"/>
    </row>
    <row r="20" spans="1:9" ht="18.75" customHeight="1" x14ac:dyDescent="0.4">
      <c r="A20" s="287"/>
      <c r="B20" s="292" t="s">
        <v>14</v>
      </c>
      <c r="C20" s="293" t="s">
        <v>201</v>
      </c>
      <c r="D20" s="294"/>
      <c r="E20" s="294"/>
      <c r="F20" s="294"/>
      <c r="G20" s="294"/>
      <c r="H20" s="295"/>
      <c r="I20" s="287"/>
    </row>
    <row r="21" spans="1:9" ht="11.25" customHeight="1" x14ac:dyDescent="0.4">
      <c r="A21" s="287"/>
      <c r="B21" s="296"/>
      <c r="C21" s="297"/>
      <c r="D21" s="298"/>
      <c r="E21" s="298"/>
      <c r="F21" s="298"/>
      <c r="G21" s="298"/>
      <c r="H21" s="299"/>
      <c r="I21" s="287"/>
    </row>
    <row r="22" spans="1:9" ht="15" customHeight="1" x14ac:dyDescent="0.4">
      <c r="A22" s="287"/>
      <c r="B22" s="294"/>
      <c r="C22" s="300"/>
      <c r="D22" s="294"/>
      <c r="E22" s="294"/>
      <c r="F22" s="294"/>
      <c r="G22" s="294"/>
      <c r="H22" s="294"/>
      <c r="I22" s="287"/>
    </row>
    <row r="23" spans="1:9" ht="18.75" customHeight="1" x14ac:dyDescent="0.4">
      <c r="A23" s="287"/>
      <c r="B23" s="759" t="s">
        <v>176</v>
      </c>
      <c r="C23" s="759"/>
      <c r="D23" s="759"/>
      <c r="E23" s="759"/>
      <c r="F23" s="759"/>
      <c r="G23" s="759"/>
      <c r="H23" s="759"/>
      <c r="I23" s="287"/>
    </row>
    <row r="24" spans="1:9" ht="18.75" customHeight="1" x14ac:dyDescent="0.4">
      <c r="A24" s="287"/>
      <c r="B24" s="770" t="s">
        <v>202</v>
      </c>
      <c r="C24" s="770"/>
      <c r="D24" s="770"/>
      <c r="E24" s="770"/>
      <c r="F24" s="770"/>
      <c r="G24" s="770"/>
      <c r="H24" s="770"/>
      <c r="I24" s="287"/>
    </row>
    <row r="25" spans="1:9" ht="29.25" customHeight="1" x14ac:dyDescent="0.4">
      <c r="A25" s="287"/>
      <c r="B25" s="771" t="s">
        <v>177</v>
      </c>
      <c r="C25" s="772"/>
      <c r="D25" s="772"/>
      <c r="E25" s="772"/>
      <c r="F25" s="772"/>
      <c r="G25" s="772"/>
      <c r="H25" s="773"/>
      <c r="I25" s="287"/>
    </row>
    <row r="26" spans="1:9" ht="29.25" customHeight="1" x14ac:dyDescent="0.4">
      <c r="A26" s="287"/>
      <c r="B26" s="774"/>
      <c r="C26" s="775"/>
      <c r="D26" s="775"/>
      <c r="E26" s="775"/>
      <c r="F26" s="775"/>
      <c r="G26" s="775"/>
      <c r="H26" s="776"/>
      <c r="I26" s="287"/>
    </row>
    <row r="27" spans="1:9" ht="29.25" customHeight="1" x14ac:dyDescent="0.4">
      <c r="A27" s="287"/>
      <c r="B27" s="774"/>
      <c r="C27" s="775"/>
      <c r="D27" s="775"/>
      <c r="E27" s="775"/>
      <c r="F27" s="775"/>
      <c r="G27" s="775"/>
      <c r="H27" s="776"/>
      <c r="I27" s="287"/>
    </row>
    <row r="28" spans="1:9" ht="29.25" customHeight="1" x14ac:dyDescent="0.4">
      <c r="A28" s="287"/>
      <c r="B28" s="777" t="s">
        <v>178</v>
      </c>
      <c r="C28" s="775"/>
      <c r="D28" s="775"/>
      <c r="E28" s="775"/>
      <c r="F28" s="775"/>
      <c r="G28" s="775"/>
      <c r="H28" s="776"/>
      <c r="I28" s="287"/>
    </row>
    <row r="29" spans="1:9" ht="23.25" customHeight="1" x14ac:dyDescent="0.4">
      <c r="A29" s="287"/>
      <c r="B29" s="774"/>
      <c r="C29" s="775"/>
      <c r="D29" s="775"/>
      <c r="E29" s="775"/>
      <c r="F29" s="775"/>
      <c r="G29" s="775"/>
      <c r="H29" s="776"/>
      <c r="I29" s="287"/>
    </row>
    <row r="30" spans="1:9" ht="29.25" customHeight="1" x14ac:dyDescent="0.4">
      <c r="A30" s="287"/>
      <c r="B30" s="774"/>
      <c r="C30" s="775"/>
      <c r="D30" s="775"/>
      <c r="E30" s="775"/>
      <c r="F30" s="775"/>
      <c r="G30" s="775"/>
      <c r="H30" s="776"/>
      <c r="I30" s="287"/>
    </row>
    <row r="31" spans="1:9" ht="29.25" customHeight="1" x14ac:dyDescent="0.4">
      <c r="A31" s="287"/>
      <c r="B31" s="778"/>
      <c r="C31" s="779"/>
      <c r="D31" s="779"/>
      <c r="E31" s="779"/>
      <c r="F31" s="779"/>
      <c r="G31" s="779"/>
      <c r="H31" s="780"/>
      <c r="I31" s="287"/>
    </row>
    <row r="32" spans="1:9" ht="15" customHeight="1" x14ac:dyDescent="0.4">
      <c r="A32" s="287"/>
      <c r="B32" s="287"/>
      <c r="C32" s="287"/>
      <c r="D32" s="287"/>
      <c r="E32" s="287"/>
      <c r="F32" s="287"/>
      <c r="G32" s="287"/>
      <c r="H32" s="287"/>
      <c r="I32" s="287"/>
    </row>
    <row r="33" spans="1:20" ht="18.75" customHeight="1" x14ac:dyDescent="0.4">
      <c r="A33" s="287"/>
      <c r="B33" s="759" t="s">
        <v>179</v>
      </c>
      <c r="C33" s="759"/>
      <c r="D33" s="759"/>
      <c r="E33" s="759"/>
      <c r="F33" s="759"/>
      <c r="G33" s="759"/>
      <c r="H33" s="759"/>
      <c r="I33" s="287"/>
    </row>
    <row r="34" spans="1:20" ht="84.75" customHeight="1" x14ac:dyDescent="0.4">
      <c r="A34" s="287"/>
      <c r="B34" s="760"/>
      <c r="C34" s="761"/>
      <c r="D34" s="761"/>
      <c r="E34" s="761"/>
      <c r="F34" s="761"/>
      <c r="G34" s="761"/>
      <c r="H34" s="762"/>
      <c r="I34" s="287"/>
    </row>
    <row r="35" spans="1:20" ht="15" customHeight="1" x14ac:dyDescent="0.4">
      <c r="A35" s="287"/>
      <c r="B35" s="301"/>
      <c r="C35" s="302"/>
      <c r="D35" s="302"/>
      <c r="E35" s="302"/>
      <c r="F35" s="302"/>
      <c r="G35" s="302"/>
      <c r="H35" s="302"/>
      <c r="I35" s="287"/>
    </row>
    <row r="36" spans="1:20" ht="28.5" customHeight="1" x14ac:dyDescent="0.4">
      <c r="A36" s="287"/>
      <c r="B36" s="756" t="s">
        <v>180</v>
      </c>
      <c r="C36" s="756"/>
      <c r="D36" s="303" t="s">
        <v>181</v>
      </c>
      <c r="E36" s="304"/>
      <c r="F36" s="304" t="s">
        <v>182</v>
      </c>
      <c r="G36" s="757"/>
      <c r="H36" s="758"/>
      <c r="I36" s="287"/>
    </row>
    <row r="37" spans="1:20" ht="15" customHeight="1" x14ac:dyDescent="0.4">
      <c r="A37" s="287"/>
      <c r="B37" s="287"/>
      <c r="C37" s="287"/>
      <c r="D37" s="287"/>
      <c r="E37" s="287"/>
      <c r="F37" s="287"/>
      <c r="G37" s="287"/>
      <c r="H37" s="305"/>
      <c r="I37" s="287"/>
    </row>
    <row r="38" spans="1:20" s="34" customFormat="1" ht="18.75" customHeight="1" x14ac:dyDescent="0.15">
      <c r="A38" s="257"/>
      <c r="B38" s="306" t="s">
        <v>183</v>
      </c>
      <c r="C38" s="257"/>
      <c r="D38" s="257"/>
      <c r="E38" s="257"/>
      <c r="F38" s="257"/>
      <c r="G38" s="257"/>
      <c r="H38" s="257"/>
      <c r="I38" s="257"/>
      <c r="J38" s="33"/>
      <c r="K38" s="33"/>
      <c r="L38" s="33"/>
      <c r="M38" s="33"/>
      <c r="N38" s="33"/>
      <c r="O38" s="33"/>
      <c r="P38" s="33"/>
      <c r="Q38" s="33"/>
      <c r="R38" s="33"/>
      <c r="S38" s="33"/>
      <c r="T38" s="33"/>
    </row>
    <row r="39" spans="1:20" ht="41.25" customHeight="1" x14ac:dyDescent="0.4">
      <c r="A39" s="287"/>
      <c r="B39" s="763" t="s">
        <v>203</v>
      </c>
      <c r="C39" s="764"/>
      <c r="D39" s="764"/>
      <c r="E39" s="764"/>
      <c r="F39" s="764"/>
      <c r="G39" s="764"/>
      <c r="H39" s="765"/>
      <c r="I39" s="287"/>
    </row>
    <row r="40" spans="1:20" ht="18.75" customHeight="1" x14ac:dyDescent="0.4">
      <c r="A40" s="287"/>
      <c r="B40" s="766" t="s">
        <v>173</v>
      </c>
      <c r="C40" s="767"/>
      <c r="D40" s="767"/>
      <c r="E40" s="767"/>
      <c r="F40" s="767"/>
      <c r="G40" s="767"/>
      <c r="H40" s="768"/>
      <c r="I40" s="287"/>
    </row>
    <row r="41" spans="1:20" ht="28.5" customHeight="1" x14ac:dyDescent="0.4">
      <c r="A41" s="287"/>
      <c r="B41" s="756" t="s">
        <v>180</v>
      </c>
      <c r="C41" s="756"/>
      <c r="D41" s="303" t="s">
        <v>204</v>
      </c>
      <c r="E41" s="304"/>
      <c r="F41" s="304" t="s">
        <v>205</v>
      </c>
      <c r="G41" s="757"/>
      <c r="H41" s="758"/>
      <c r="I41" s="287"/>
    </row>
    <row r="42" spans="1:20" ht="28.5" customHeight="1" x14ac:dyDescent="0.4">
      <c r="A42" s="39"/>
      <c r="B42" s="41"/>
      <c r="C42" s="41"/>
      <c r="D42" s="41"/>
      <c r="E42" s="42"/>
      <c r="F42" s="41"/>
      <c r="G42" s="41"/>
      <c r="H42" s="41"/>
      <c r="I42" s="39"/>
    </row>
  </sheetData>
  <sheetProtection password="DC4F" sheet="1" objects="1" scenarios="1"/>
  <mergeCells count="22">
    <mergeCell ref="B3:H3"/>
    <mergeCell ref="B5:C6"/>
    <mergeCell ref="D5:E6"/>
    <mergeCell ref="F5:F6"/>
    <mergeCell ref="B7:C8"/>
    <mergeCell ref="D7:E8"/>
    <mergeCell ref="F7:F8"/>
    <mergeCell ref="B41:C41"/>
    <mergeCell ref="G41:H41"/>
    <mergeCell ref="G5:H6"/>
    <mergeCell ref="G7:H8"/>
    <mergeCell ref="B33:H33"/>
    <mergeCell ref="B34:H34"/>
    <mergeCell ref="B36:C36"/>
    <mergeCell ref="G36:H36"/>
    <mergeCell ref="B39:H39"/>
    <mergeCell ref="B40:H40"/>
    <mergeCell ref="B10:H10"/>
    <mergeCell ref="B23:H23"/>
    <mergeCell ref="B24:H24"/>
    <mergeCell ref="B25:H27"/>
    <mergeCell ref="B28:H31"/>
  </mergeCells>
  <phoneticPr fontId="6"/>
  <pageMargins left="0.59055118110236227" right="0.35433070866141736" top="0.51181102362204722" bottom="0.51181102362204722" header="0.51181102362204722" footer="0.51181102362204722"/>
  <pageSetup paperSize="9" scale="86"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I94"/>
  <sheetViews>
    <sheetView showGridLines="0" view="pageBreakPreview" zoomScaleNormal="100" zoomScaleSheetLayoutView="100" workbookViewId="0">
      <selection activeCell="N8" sqref="N8"/>
    </sheetView>
  </sheetViews>
  <sheetFormatPr defaultRowHeight="13.5" x14ac:dyDescent="0.4"/>
  <cols>
    <col min="1" max="1" width="1.625" style="70" customWidth="1"/>
    <col min="2" max="2" width="3.25" style="70" bestFit="1" customWidth="1"/>
    <col min="3" max="3" width="19.5" style="70" customWidth="1"/>
    <col min="4" max="15" width="8.375" style="70" customWidth="1"/>
    <col min="16" max="16" width="24" style="70" customWidth="1"/>
    <col min="17" max="17" width="1.375" style="70" customWidth="1"/>
    <col min="18" max="18" width="9" style="70"/>
    <col min="19" max="19" width="5.125" style="70" customWidth="1"/>
    <col min="20" max="24" width="8" style="70" customWidth="1"/>
    <col min="25" max="16384" width="9" style="70"/>
  </cols>
  <sheetData>
    <row r="1" spans="1:61" ht="13.5" customHeight="1" x14ac:dyDescent="0.4">
      <c r="A1" s="44"/>
      <c r="B1" s="44"/>
      <c r="C1" s="44"/>
      <c r="D1" s="44"/>
      <c r="E1" s="44"/>
      <c r="F1" s="44"/>
      <c r="G1" s="44"/>
      <c r="H1" s="44"/>
      <c r="I1" s="44"/>
      <c r="J1" s="44"/>
      <c r="K1" s="44"/>
      <c r="L1" s="45"/>
      <c r="M1" s="44"/>
      <c r="N1" s="44"/>
      <c r="O1" s="45"/>
      <c r="Q1" s="45" t="s">
        <v>334</v>
      </c>
    </row>
    <row r="2" spans="1:61" ht="7.5" customHeight="1" x14ac:dyDescent="0.4">
      <c r="A2" s="44"/>
      <c r="B2" s="44"/>
      <c r="C2" s="44"/>
      <c r="D2" s="44"/>
      <c r="E2" s="44"/>
      <c r="F2" s="44"/>
      <c r="G2" s="44"/>
      <c r="H2" s="44"/>
      <c r="I2" s="44"/>
      <c r="J2" s="44"/>
      <c r="K2" s="44"/>
      <c r="L2" s="45"/>
      <c r="M2" s="44"/>
      <c r="N2" s="44"/>
      <c r="O2" s="45"/>
      <c r="P2" s="45"/>
      <c r="Q2" s="44"/>
    </row>
    <row r="3" spans="1:61" ht="22.5" customHeight="1" x14ac:dyDescent="0.4">
      <c r="A3" s="44"/>
      <c r="B3" s="790" t="s">
        <v>223</v>
      </c>
      <c r="C3" s="790"/>
      <c r="D3" s="790"/>
      <c r="E3" s="790"/>
      <c r="F3" s="790"/>
      <c r="G3" s="790"/>
      <c r="H3" s="790"/>
      <c r="I3" s="790"/>
      <c r="J3" s="790"/>
      <c r="K3" s="790"/>
      <c r="L3" s="790"/>
      <c r="M3" s="307"/>
      <c r="N3" s="80" t="s">
        <v>167</v>
      </c>
      <c r="O3" s="79"/>
      <c r="P3" s="79"/>
      <c r="Q3" s="44"/>
      <c r="R3" s="73"/>
      <c r="S3" s="73"/>
      <c r="T3" s="73">
        <v>919000</v>
      </c>
      <c r="U3" s="73"/>
      <c r="V3" s="73"/>
      <c r="W3" s="73"/>
      <c r="X3" s="73"/>
    </row>
    <row r="4" spans="1:61" ht="16.5" customHeight="1" thickBot="1" x14ac:dyDescent="0.45">
      <c r="A4" s="44"/>
      <c r="B4" s="64" t="s">
        <v>217</v>
      </c>
      <c r="C4" s="71"/>
      <c r="D4" s="71"/>
      <c r="E4" s="71"/>
      <c r="F4" s="71"/>
      <c r="G4" s="71"/>
      <c r="H4" s="71"/>
      <c r="I4" s="71"/>
      <c r="J4" s="71"/>
      <c r="K4" s="71"/>
      <c r="L4" s="71"/>
      <c r="M4" s="71"/>
      <c r="N4" s="71"/>
      <c r="O4" s="71"/>
      <c r="P4" s="71"/>
      <c r="Q4" s="6"/>
      <c r="R4" s="73"/>
      <c r="S4" s="309" t="s">
        <v>359</v>
      </c>
      <c r="T4" s="310">
        <v>131000</v>
      </c>
      <c r="U4" s="310">
        <v>131000</v>
      </c>
      <c r="V4" s="73"/>
      <c r="W4" s="73"/>
      <c r="X4" s="73"/>
    </row>
    <row r="5" spans="1:61" s="73" customFormat="1" ht="26.25" customHeight="1" thickBot="1" x14ac:dyDescent="0.2">
      <c r="A5" s="6"/>
      <c r="B5" s="810" t="s">
        <v>218</v>
      </c>
      <c r="C5" s="811"/>
      <c r="D5" s="72"/>
      <c r="E5" s="72"/>
      <c r="F5" s="6"/>
      <c r="L5" s="789" t="s">
        <v>206</v>
      </c>
      <c r="M5" s="789"/>
      <c r="N5" s="788"/>
      <c r="O5" s="788"/>
      <c r="P5" s="788"/>
      <c r="Q5" s="6"/>
      <c r="S5" s="309" t="s">
        <v>360</v>
      </c>
      <c r="T5" s="310">
        <v>263000</v>
      </c>
      <c r="U5" s="310">
        <v>263000</v>
      </c>
    </row>
    <row r="6" spans="1:61" s="73" customFormat="1" ht="11.25" customHeight="1" x14ac:dyDescent="0.4">
      <c r="A6" s="6"/>
      <c r="B6" s="75"/>
      <c r="C6" s="75"/>
      <c r="D6" s="74"/>
      <c r="E6" s="74"/>
      <c r="F6" s="74"/>
      <c r="G6" s="74"/>
      <c r="H6" s="74"/>
      <c r="I6" s="74"/>
      <c r="J6" s="74"/>
      <c r="K6" s="74"/>
      <c r="L6" s="74"/>
      <c r="M6" s="74"/>
      <c r="N6" s="74"/>
      <c r="O6" s="74"/>
      <c r="P6" s="74"/>
      <c r="Q6" s="6"/>
      <c r="S6" s="309" t="s">
        <v>361</v>
      </c>
      <c r="T6" s="310">
        <v>394000</v>
      </c>
      <c r="U6" s="310">
        <v>394000</v>
      </c>
    </row>
    <row r="7" spans="1:61" s="73" customFormat="1" ht="26.25" customHeight="1" x14ac:dyDescent="0.4">
      <c r="A7" s="6"/>
      <c r="B7" s="75"/>
      <c r="C7" s="75"/>
      <c r="D7" s="74"/>
      <c r="E7" s="74"/>
      <c r="F7" s="74"/>
      <c r="G7" s="74"/>
      <c r="H7" s="74"/>
      <c r="I7" s="74"/>
      <c r="J7" s="74"/>
      <c r="K7" s="74"/>
      <c r="L7" s="789" t="s">
        <v>207</v>
      </c>
      <c r="M7" s="789"/>
      <c r="N7" s="308"/>
      <c r="O7" s="74"/>
      <c r="P7" s="74"/>
      <c r="Q7" s="6"/>
      <c r="S7" s="309" t="s">
        <v>362</v>
      </c>
      <c r="T7" s="310">
        <v>0</v>
      </c>
      <c r="U7" s="310">
        <v>131000</v>
      </c>
    </row>
    <row r="8" spans="1:61" s="73" customFormat="1" ht="11.25" customHeight="1" x14ac:dyDescent="0.15">
      <c r="A8" s="6"/>
      <c r="B8" s="76"/>
      <c r="C8" s="74"/>
      <c r="D8" s="74"/>
      <c r="E8" s="74"/>
      <c r="F8" s="74"/>
      <c r="G8" s="74"/>
      <c r="H8" s="74"/>
      <c r="I8" s="74"/>
      <c r="J8" s="74"/>
      <c r="K8" s="74"/>
      <c r="L8" s="74"/>
      <c r="M8" s="74"/>
      <c r="N8" s="74"/>
      <c r="O8" s="74"/>
      <c r="P8" s="77" t="s">
        <v>208</v>
      </c>
      <c r="Q8" s="6"/>
      <c r="S8" s="311" t="s">
        <v>363</v>
      </c>
      <c r="T8" s="312">
        <v>0</v>
      </c>
      <c r="U8" s="312">
        <v>263000</v>
      </c>
      <c r="V8" s="70"/>
      <c r="W8" s="70"/>
      <c r="X8" s="70"/>
    </row>
    <row r="9" spans="1:61" s="73" customFormat="1" ht="15" customHeight="1" x14ac:dyDescent="0.4">
      <c r="A9" s="44"/>
      <c r="B9" s="812" t="s">
        <v>151</v>
      </c>
      <c r="C9" s="812" t="s">
        <v>209</v>
      </c>
      <c r="D9" s="815" t="s">
        <v>210</v>
      </c>
      <c r="E9" s="816"/>
      <c r="F9" s="816"/>
      <c r="G9" s="816"/>
      <c r="H9" s="816"/>
      <c r="I9" s="816"/>
      <c r="J9" s="816"/>
      <c r="K9" s="816"/>
      <c r="L9" s="816"/>
      <c r="M9" s="816"/>
      <c r="N9" s="816"/>
      <c r="O9" s="817"/>
      <c r="P9" s="808" t="s">
        <v>211</v>
      </c>
      <c r="Q9" s="44"/>
      <c r="S9" s="70"/>
      <c r="T9" s="70"/>
      <c r="U9" s="70"/>
      <c r="V9" s="70"/>
      <c r="W9" s="70"/>
      <c r="X9" s="70"/>
    </row>
    <row r="10" spans="1:61" ht="15" customHeight="1" x14ac:dyDescent="0.4">
      <c r="A10" s="44"/>
      <c r="B10" s="813"/>
      <c r="C10" s="814"/>
      <c r="D10" s="78" t="s">
        <v>155</v>
      </c>
      <c r="E10" s="78" t="s">
        <v>156</v>
      </c>
      <c r="F10" s="78" t="s">
        <v>98</v>
      </c>
      <c r="G10" s="78" t="s">
        <v>157</v>
      </c>
      <c r="H10" s="78" t="s">
        <v>158</v>
      </c>
      <c r="I10" s="78" t="s">
        <v>20</v>
      </c>
      <c r="J10" s="78" t="s">
        <v>80</v>
      </c>
      <c r="K10" s="78" t="s">
        <v>159</v>
      </c>
      <c r="L10" s="78" t="s">
        <v>160</v>
      </c>
      <c r="M10" s="78" t="s">
        <v>212</v>
      </c>
      <c r="N10" s="78" t="s">
        <v>213</v>
      </c>
      <c r="O10" s="78" t="s">
        <v>214</v>
      </c>
      <c r="P10" s="809"/>
      <c r="Q10" s="44"/>
      <c r="T10" s="313" t="s">
        <v>359</v>
      </c>
      <c r="U10" s="313" t="s">
        <v>360</v>
      </c>
      <c r="V10" s="313" t="s">
        <v>361</v>
      </c>
      <c r="W10" s="313" t="s">
        <v>362</v>
      </c>
      <c r="X10" s="313" t="s">
        <v>363</v>
      </c>
    </row>
    <row r="11" spans="1:61" ht="15" customHeight="1" x14ac:dyDescent="0.4">
      <c r="A11" s="44"/>
      <c r="B11" s="803">
        <v>1</v>
      </c>
      <c r="C11" s="805"/>
      <c r="D11" s="801"/>
      <c r="E11" s="801"/>
      <c r="F11" s="806"/>
      <c r="G11" s="801"/>
      <c r="H11" s="801"/>
      <c r="I11" s="801"/>
      <c r="J11" s="801"/>
      <c r="K11" s="801"/>
      <c r="L11" s="801"/>
      <c r="M11" s="801"/>
      <c r="N11" s="802" t="str">
        <f t="shared" ref="N11:O11" si="0">IF(M11="","",M11)</f>
        <v/>
      </c>
      <c r="O11" s="802" t="str">
        <f t="shared" si="0"/>
        <v/>
      </c>
      <c r="P11" s="46">
        <f>ROUNDDOWN(T11/12*$T$4+U11/12*$T$5+V11/12*$T$6,-2)</f>
        <v>0</v>
      </c>
      <c r="Q11" s="44"/>
      <c r="T11" s="818">
        <f>COUNTIF($D11:$O12,T$10)</f>
        <v>0</v>
      </c>
      <c r="U11" s="818">
        <f>COUNTIF($D11:$O12,U$10)</f>
        <v>0</v>
      </c>
      <c r="V11" s="818">
        <f>COUNTIF($D11:$O12,V$10)</f>
        <v>0</v>
      </c>
      <c r="W11" s="818">
        <f>COUNTIF($D11:$O12,W$10)</f>
        <v>0</v>
      </c>
      <c r="X11" s="818">
        <f>COUNTIF($D11:$O12,X$10)</f>
        <v>0</v>
      </c>
    </row>
    <row r="12" spans="1:61" ht="15" customHeight="1" x14ac:dyDescent="0.4">
      <c r="A12" s="44"/>
      <c r="B12" s="804"/>
      <c r="C12" s="805"/>
      <c r="D12" s="801"/>
      <c r="E12" s="807"/>
      <c r="F12" s="807"/>
      <c r="G12" s="801"/>
      <c r="H12" s="801"/>
      <c r="I12" s="801"/>
      <c r="J12" s="801"/>
      <c r="K12" s="801"/>
      <c r="L12" s="801"/>
      <c r="M12" s="801"/>
      <c r="N12" s="802"/>
      <c r="O12" s="802"/>
      <c r="P12" s="47">
        <f>ROUNDDOWN(T11/12*$U$4+U11/12*$U$5+V11/12*$U$6+W11/12*$U$7+X11/12*$U$8,-2)</f>
        <v>0</v>
      </c>
      <c r="Q12" s="44"/>
      <c r="T12" s="819"/>
      <c r="U12" s="819"/>
      <c r="V12" s="819"/>
      <c r="W12" s="819"/>
      <c r="X12" s="819"/>
    </row>
    <row r="13" spans="1:61" ht="15" customHeight="1" x14ac:dyDescent="0.4">
      <c r="A13" s="44"/>
      <c r="B13" s="803">
        <v>2</v>
      </c>
      <c r="C13" s="805"/>
      <c r="D13" s="806"/>
      <c r="E13" s="806"/>
      <c r="F13" s="806"/>
      <c r="G13" s="801"/>
      <c r="H13" s="801"/>
      <c r="I13" s="801"/>
      <c r="J13" s="801"/>
      <c r="K13" s="801"/>
      <c r="L13" s="801"/>
      <c r="M13" s="801"/>
      <c r="N13" s="802" t="str">
        <f t="shared" ref="N13:O13" si="1">IF(M13="","",M13)</f>
        <v/>
      </c>
      <c r="O13" s="802" t="str">
        <f t="shared" si="1"/>
        <v/>
      </c>
      <c r="P13" s="46">
        <f>ROUNDDOWN(T13/12*$T$4+U13/12*$T$5+V13/12*$T$6,-2)</f>
        <v>0</v>
      </c>
      <c r="Q13" s="44"/>
      <c r="T13" s="818">
        <f>COUNTIF($D13:$O14,T$10)</f>
        <v>0</v>
      </c>
      <c r="U13" s="818">
        <f>COUNTIF($D13:$O14,U$10)</f>
        <v>0</v>
      </c>
      <c r="V13" s="818">
        <f>COUNTIF($D13:$O14,V$10)</f>
        <v>0</v>
      </c>
      <c r="W13" s="818">
        <f>COUNTIF($D13:$O14,W$10)</f>
        <v>0</v>
      </c>
      <c r="X13" s="818">
        <f>COUNTIF($D13:$O14,X$10)</f>
        <v>0</v>
      </c>
    </row>
    <row r="14" spans="1:61" ht="15" customHeight="1" x14ac:dyDescent="0.4">
      <c r="A14" s="44"/>
      <c r="B14" s="804"/>
      <c r="C14" s="805"/>
      <c r="D14" s="807"/>
      <c r="E14" s="807"/>
      <c r="F14" s="807"/>
      <c r="G14" s="801"/>
      <c r="H14" s="801"/>
      <c r="I14" s="801"/>
      <c r="J14" s="801"/>
      <c r="K14" s="801"/>
      <c r="L14" s="801"/>
      <c r="M14" s="801"/>
      <c r="N14" s="802"/>
      <c r="O14" s="802"/>
      <c r="P14" s="47">
        <f>ROUNDDOWN(T13/12*$U$4+U13/12*$U$5+V13/12*$U$6+W13/12*$U$7+X13/12*$U$8,-2)</f>
        <v>0</v>
      </c>
      <c r="Q14" s="44"/>
      <c r="T14" s="819"/>
      <c r="U14" s="819"/>
      <c r="V14" s="819"/>
      <c r="W14" s="819"/>
      <c r="X14" s="819"/>
      <c r="BI14" s="73"/>
    </row>
    <row r="15" spans="1:61" ht="15" customHeight="1" x14ac:dyDescent="0.4">
      <c r="A15" s="44"/>
      <c r="B15" s="803">
        <v>3</v>
      </c>
      <c r="C15" s="805"/>
      <c r="D15" s="806"/>
      <c r="E15" s="806"/>
      <c r="F15" s="806"/>
      <c r="G15" s="801"/>
      <c r="H15" s="801"/>
      <c r="I15" s="801"/>
      <c r="J15" s="801"/>
      <c r="K15" s="801"/>
      <c r="L15" s="801"/>
      <c r="M15" s="801"/>
      <c r="N15" s="802" t="str">
        <f t="shared" ref="N15:O15" si="2">IF(M15="","",M15)</f>
        <v/>
      </c>
      <c r="O15" s="802" t="str">
        <f t="shared" si="2"/>
        <v/>
      </c>
      <c r="P15" s="46">
        <f>ROUNDDOWN(T15/12*$T$4+U15/12*$T$5+V15/12*$T$6,-2)</f>
        <v>0</v>
      </c>
      <c r="Q15" s="44"/>
      <c r="T15" s="818">
        <f>COUNTIF($D15:$O16,T$10)</f>
        <v>0</v>
      </c>
      <c r="U15" s="818">
        <f t="shared" ref="U15:X15" si="3">COUNTIF($D15:$O16,U$10)</f>
        <v>0</v>
      </c>
      <c r="V15" s="818">
        <f t="shared" si="3"/>
        <v>0</v>
      </c>
      <c r="W15" s="818">
        <f t="shared" si="3"/>
        <v>0</v>
      </c>
      <c r="X15" s="818">
        <f t="shared" si="3"/>
        <v>0</v>
      </c>
    </row>
    <row r="16" spans="1:61" ht="15" customHeight="1" x14ac:dyDescent="0.4">
      <c r="A16" s="44"/>
      <c r="B16" s="804"/>
      <c r="C16" s="805"/>
      <c r="D16" s="807"/>
      <c r="E16" s="807"/>
      <c r="F16" s="807"/>
      <c r="G16" s="801"/>
      <c r="H16" s="801"/>
      <c r="I16" s="801"/>
      <c r="J16" s="801"/>
      <c r="K16" s="801"/>
      <c r="L16" s="801"/>
      <c r="M16" s="801"/>
      <c r="N16" s="802"/>
      <c r="O16" s="802"/>
      <c r="P16" s="47">
        <f>ROUNDDOWN(T15/12*$U$4+U15/12*$U$5+V15/12*$U$6+W15/12*$U$7+X15/12*$U$8,-2)</f>
        <v>0</v>
      </c>
      <c r="Q16" s="44"/>
      <c r="T16" s="819"/>
      <c r="U16" s="819"/>
      <c r="V16" s="819"/>
      <c r="W16" s="819"/>
      <c r="X16" s="819"/>
    </row>
    <row r="17" spans="1:24" ht="15" customHeight="1" x14ac:dyDescent="0.4">
      <c r="A17" s="44"/>
      <c r="B17" s="803">
        <v>4</v>
      </c>
      <c r="C17" s="805"/>
      <c r="D17" s="806"/>
      <c r="E17" s="806"/>
      <c r="F17" s="806"/>
      <c r="G17" s="801"/>
      <c r="H17" s="801"/>
      <c r="I17" s="801"/>
      <c r="J17" s="801"/>
      <c r="K17" s="801"/>
      <c r="L17" s="801"/>
      <c r="M17" s="801"/>
      <c r="N17" s="802" t="str">
        <f t="shared" ref="N17:O17" si="4">IF(M17="","",M17)</f>
        <v/>
      </c>
      <c r="O17" s="802" t="str">
        <f t="shared" si="4"/>
        <v/>
      </c>
      <c r="P17" s="46">
        <f>ROUNDDOWN(T17/12*$T$4+U17/12*$T$5+V17/12*$T$6,-2)</f>
        <v>0</v>
      </c>
      <c r="Q17" s="44"/>
      <c r="T17" s="818">
        <f>COUNTIF($D17:$O18,T$10)</f>
        <v>0</v>
      </c>
      <c r="U17" s="818">
        <f t="shared" ref="U17" si="5">COUNTIF($D17:$O18,U$10)</f>
        <v>0</v>
      </c>
      <c r="V17" s="818">
        <f>COUNTIF($D17:$O18,V$10)</f>
        <v>0</v>
      </c>
      <c r="W17" s="818">
        <f t="shared" ref="W17:X17" si="6">COUNTIF($D17:$O18,W$10)</f>
        <v>0</v>
      </c>
      <c r="X17" s="818">
        <f t="shared" si="6"/>
        <v>0</v>
      </c>
    </row>
    <row r="18" spans="1:24" ht="15" customHeight="1" x14ac:dyDescent="0.4">
      <c r="A18" s="44"/>
      <c r="B18" s="804"/>
      <c r="C18" s="805"/>
      <c r="D18" s="807"/>
      <c r="E18" s="807"/>
      <c r="F18" s="807"/>
      <c r="G18" s="801"/>
      <c r="H18" s="801"/>
      <c r="I18" s="801"/>
      <c r="J18" s="801"/>
      <c r="K18" s="801"/>
      <c r="L18" s="801"/>
      <c r="M18" s="801"/>
      <c r="N18" s="802"/>
      <c r="O18" s="802"/>
      <c r="P18" s="47">
        <f>ROUNDDOWN(T17/12*$U$4+U17/12*$U$5+V17/12*$U$6+W17/12*$U$7+X17/12*$U$8,-2)</f>
        <v>0</v>
      </c>
      <c r="Q18" s="44"/>
      <c r="T18" s="819"/>
      <c r="U18" s="819"/>
      <c r="V18" s="819"/>
      <c r="W18" s="819"/>
      <c r="X18" s="819"/>
    </row>
    <row r="19" spans="1:24" ht="15" customHeight="1" x14ac:dyDescent="0.4">
      <c r="A19" s="44"/>
      <c r="B19" s="803">
        <v>5</v>
      </c>
      <c r="C19" s="805"/>
      <c r="D19" s="806"/>
      <c r="E19" s="806"/>
      <c r="F19" s="806"/>
      <c r="G19" s="801"/>
      <c r="H19" s="801"/>
      <c r="I19" s="801"/>
      <c r="J19" s="801"/>
      <c r="K19" s="801"/>
      <c r="L19" s="801"/>
      <c r="M19" s="801"/>
      <c r="N19" s="802" t="str">
        <f t="shared" ref="N19:O19" si="7">IF(M19="","",M19)</f>
        <v/>
      </c>
      <c r="O19" s="802" t="str">
        <f t="shared" si="7"/>
        <v/>
      </c>
      <c r="P19" s="46">
        <f>ROUNDDOWN(T19/12*$T$4+U19/12*$T$5+V19/12*$T$6,-2)</f>
        <v>0</v>
      </c>
      <c r="Q19" s="44"/>
      <c r="T19" s="818">
        <f t="shared" ref="T19:X19" si="8">COUNTIF($D19:$O20,T$10)</f>
        <v>0</v>
      </c>
      <c r="U19" s="818">
        <f t="shared" si="8"/>
        <v>0</v>
      </c>
      <c r="V19" s="818">
        <f t="shared" si="8"/>
        <v>0</v>
      </c>
      <c r="W19" s="818">
        <f t="shared" si="8"/>
        <v>0</v>
      </c>
      <c r="X19" s="818">
        <f t="shared" si="8"/>
        <v>0</v>
      </c>
    </row>
    <row r="20" spans="1:24" ht="15" customHeight="1" x14ac:dyDescent="0.4">
      <c r="A20" s="44"/>
      <c r="B20" s="804"/>
      <c r="C20" s="805"/>
      <c r="D20" s="807"/>
      <c r="E20" s="807"/>
      <c r="F20" s="807"/>
      <c r="G20" s="801"/>
      <c r="H20" s="801"/>
      <c r="I20" s="801"/>
      <c r="J20" s="801"/>
      <c r="K20" s="801"/>
      <c r="L20" s="801"/>
      <c r="M20" s="801"/>
      <c r="N20" s="802"/>
      <c r="O20" s="802"/>
      <c r="P20" s="47">
        <f>ROUNDDOWN(T19/12*$U$4+U19/12*$U$5+V19/12*$U$6+W19/12*$U$7+X19/12*$U$8,-2)</f>
        <v>0</v>
      </c>
      <c r="Q20" s="44"/>
      <c r="T20" s="819"/>
      <c r="U20" s="819"/>
      <c r="V20" s="819"/>
      <c r="W20" s="819"/>
      <c r="X20" s="819"/>
    </row>
    <row r="21" spans="1:24" ht="15" customHeight="1" x14ac:dyDescent="0.4">
      <c r="A21" s="44"/>
      <c r="B21" s="803">
        <v>6</v>
      </c>
      <c r="C21" s="805"/>
      <c r="D21" s="806"/>
      <c r="E21" s="806"/>
      <c r="F21" s="806"/>
      <c r="G21" s="801"/>
      <c r="H21" s="801"/>
      <c r="I21" s="801"/>
      <c r="J21" s="801"/>
      <c r="K21" s="801"/>
      <c r="L21" s="801"/>
      <c r="M21" s="801"/>
      <c r="N21" s="802" t="str">
        <f t="shared" ref="N21:O21" si="9">IF(M21="","",M21)</f>
        <v/>
      </c>
      <c r="O21" s="802" t="str">
        <f t="shared" si="9"/>
        <v/>
      </c>
      <c r="P21" s="46">
        <f>ROUNDDOWN(T21/12*$T$4+U21/12*$T$5+V21/12*$T$6,-2)</f>
        <v>0</v>
      </c>
      <c r="Q21" s="44"/>
      <c r="T21" s="818">
        <f t="shared" ref="T21:U21" si="10">COUNTIF($D21:$O22,T$10)</f>
        <v>0</v>
      </c>
      <c r="U21" s="818">
        <f t="shared" si="10"/>
        <v>0</v>
      </c>
      <c r="V21" s="818">
        <f>COUNTIF($D21:$O22,V$10)</f>
        <v>0</v>
      </c>
      <c r="W21" s="818">
        <f t="shared" ref="W21:X21" si="11">COUNTIF($D21:$O22,W$10)</f>
        <v>0</v>
      </c>
      <c r="X21" s="818">
        <f t="shared" si="11"/>
        <v>0</v>
      </c>
    </row>
    <row r="22" spans="1:24" ht="15" customHeight="1" x14ac:dyDescent="0.4">
      <c r="A22" s="44"/>
      <c r="B22" s="804"/>
      <c r="C22" s="805"/>
      <c r="D22" s="807"/>
      <c r="E22" s="807"/>
      <c r="F22" s="807"/>
      <c r="G22" s="801"/>
      <c r="H22" s="801"/>
      <c r="I22" s="801"/>
      <c r="J22" s="801"/>
      <c r="K22" s="801"/>
      <c r="L22" s="801"/>
      <c r="M22" s="801"/>
      <c r="N22" s="802"/>
      <c r="O22" s="802"/>
      <c r="P22" s="47">
        <f>ROUNDDOWN(T21/12*$U$4+U21/12*$U$5+V21/12*$U$6+W21/12*$U$7+X21/12*$U$8,-2)</f>
        <v>0</v>
      </c>
      <c r="Q22" s="44"/>
      <c r="T22" s="819"/>
      <c r="U22" s="819"/>
      <c r="V22" s="819"/>
      <c r="W22" s="819"/>
      <c r="X22" s="819"/>
    </row>
    <row r="23" spans="1:24" ht="15" customHeight="1" x14ac:dyDescent="0.4">
      <c r="A23" s="44"/>
      <c r="B23" s="803">
        <v>7</v>
      </c>
      <c r="C23" s="805"/>
      <c r="D23" s="806"/>
      <c r="E23" s="806"/>
      <c r="F23" s="806"/>
      <c r="G23" s="801"/>
      <c r="H23" s="801"/>
      <c r="I23" s="801"/>
      <c r="J23" s="801"/>
      <c r="K23" s="801"/>
      <c r="L23" s="801"/>
      <c r="M23" s="801"/>
      <c r="N23" s="802" t="str">
        <f t="shared" ref="N23:O23" si="12">IF(M23="","",M23)</f>
        <v/>
      </c>
      <c r="O23" s="802" t="str">
        <f t="shared" si="12"/>
        <v/>
      </c>
      <c r="P23" s="46">
        <f>ROUNDDOWN(T23/12*$T$4+U23/12*$T$5+V23/12*$T$6,-2)</f>
        <v>0</v>
      </c>
      <c r="Q23" s="44"/>
      <c r="T23" s="818">
        <f>COUNTIF($D23:$O24,T$10)</f>
        <v>0</v>
      </c>
      <c r="U23" s="818">
        <f t="shared" ref="U23:X23" si="13">COUNTIF($D23:$O24,U$10)</f>
        <v>0</v>
      </c>
      <c r="V23" s="818">
        <f t="shared" si="13"/>
        <v>0</v>
      </c>
      <c r="W23" s="818">
        <f t="shared" si="13"/>
        <v>0</v>
      </c>
      <c r="X23" s="818">
        <f t="shared" si="13"/>
        <v>0</v>
      </c>
    </row>
    <row r="24" spans="1:24" ht="15" customHeight="1" x14ac:dyDescent="0.4">
      <c r="A24" s="44"/>
      <c r="B24" s="804"/>
      <c r="C24" s="805"/>
      <c r="D24" s="807"/>
      <c r="E24" s="807"/>
      <c r="F24" s="807"/>
      <c r="G24" s="801"/>
      <c r="H24" s="801"/>
      <c r="I24" s="801"/>
      <c r="J24" s="801"/>
      <c r="K24" s="801"/>
      <c r="L24" s="801"/>
      <c r="M24" s="801"/>
      <c r="N24" s="802"/>
      <c r="O24" s="802"/>
      <c r="P24" s="47">
        <f>ROUNDDOWN(T23/12*$U$4+U23/12*$U$5+V23/12*$U$6+W23/12*$U$7+X23/12*$U$8,-2)</f>
        <v>0</v>
      </c>
      <c r="Q24" s="44"/>
      <c r="T24" s="819"/>
      <c r="U24" s="819"/>
      <c r="V24" s="819"/>
      <c r="W24" s="819"/>
      <c r="X24" s="819"/>
    </row>
    <row r="25" spans="1:24" ht="15" customHeight="1" x14ac:dyDescent="0.4">
      <c r="A25" s="44"/>
      <c r="B25" s="803">
        <v>8</v>
      </c>
      <c r="C25" s="805"/>
      <c r="D25" s="806"/>
      <c r="E25" s="806"/>
      <c r="F25" s="806"/>
      <c r="G25" s="801"/>
      <c r="H25" s="801"/>
      <c r="I25" s="801"/>
      <c r="J25" s="801"/>
      <c r="K25" s="801"/>
      <c r="L25" s="801"/>
      <c r="M25" s="801"/>
      <c r="N25" s="802" t="str">
        <f t="shared" ref="N25:O25" si="14">IF(M25="","",M25)</f>
        <v/>
      </c>
      <c r="O25" s="802" t="str">
        <f t="shared" si="14"/>
        <v/>
      </c>
      <c r="P25" s="46">
        <f>ROUNDDOWN(T25/12*$T$4+U25/12*$T$5+V25/12*$T$6,-2)</f>
        <v>0</v>
      </c>
      <c r="Q25" s="44"/>
      <c r="T25" s="818">
        <f t="shared" ref="T25:X25" si="15">COUNTIF($D25:$O26,T$10)</f>
        <v>0</v>
      </c>
      <c r="U25" s="818">
        <f t="shared" si="15"/>
        <v>0</v>
      </c>
      <c r="V25" s="818">
        <f t="shared" si="15"/>
        <v>0</v>
      </c>
      <c r="W25" s="818">
        <f t="shared" si="15"/>
        <v>0</v>
      </c>
      <c r="X25" s="818">
        <f t="shared" si="15"/>
        <v>0</v>
      </c>
    </row>
    <row r="26" spans="1:24" ht="15" customHeight="1" x14ac:dyDescent="0.4">
      <c r="A26" s="44"/>
      <c r="B26" s="804"/>
      <c r="C26" s="805"/>
      <c r="D26" s="807"/>
      <c r="E26" s="807"/>
      <c r="F26" s="807"/>
      <c r="G26" s="801"/>
      <c r="H26" s="801"/>
      <c r="I26" s="801"/>
      <c r="J26" s="801"/>
      <c r="K26" s="801"/>
      <c r="L26" s="801"/>
      <c r="M26" s="801"/>
      <c r="N26" s="802"/>
      <c r="O26" s="802"/>
      <c r="P26" s="47">
        <f>ROUNDDOWN(T25/12*$U$4+U25/12*$U$5+V25/12*$U$6+W25/12*$U$7+X25/12*$U$8,-2)</f>
        <v>0</v>
      </c>
      <c r="Q26" s="44"/>
      <c r="T26" s="819"/>
      <c r="U26" s="819"/>
      <c r="V26" s="819"/>
      <c r="W26" s="819"/>
      <c r="X26" s="819"/>
    </row>
    <row r="27" spans="1:24" ht="15" customHeight="1" x14ac:dyDescent="0.4">
      <c r="A27" s="44"/>
      <c r="B27" s="803">
        <v>9</v>
      </c>
      <c r="C27" s="805"/>
      <c r="D27" s="806"/>
      <c r="E27" s="806"/>
      <c r="F27" s="806"/>
      <c r="G27" s="801"/>
      <c r="H27" s="801"/>
      <c r="I27" s="801"/>
      <c r="J27" s="801"/>
      <c r="K27" s="801"/>
      <c r="L27" s="801"/>
      <c r="M27" s="801"/>
      <c r="N27" s="802" t="str">
        <f t="shared" ref="N27:O27" si="16">IF(M27="","",M27)</f>
        <v/>
      </c>
      <c r="O27" s="802" t="str">
        <f t="shared" si="16"/>
        <v/>
      </c>
      <c r="P27" s="46">
        <f>ROUNDDOWN(T27/12*$T$4+U27/12*$T$5+V27/12*$T$6,-2)</f>
        <v>0</v>
      </c>
      <c r="Q27" s="44"/>
      <c r="T27" s="818">
        <f t="shared" ref="T27:X27" si="17">COUNTIF($D27:$O28,T$10)</f>
        <v>0</v>
      </c>
      <c r="U27" s="818">
        <f t="shared" si="17"/>
        <v>0</v>
      </c>
      <c r="V27" s="818">
        <f t="shared" si="17"/>
        <v>0</v>
      </c>
      <c r="W27" s="818">
        <f t="shared" si="17"/>
        <v>0</v>
      </c>
      <c r="X27" s="818">
        <f t="shared" si="17"/>
        <v>0</v>
      </c>
    </row>
    <row r="28" spans="1:24" ht="15" customHeight="1" x14ac:dyDescent="0.4">
      <c r="A28" s="44"/>
      <c r="B28" s="804"/>
      <c r="C28" s="805"/>
      <c r="D28" s="807"/>
      <c r="E28" s="807"/>
      <c r="F28" s="807"/>
      <c r="G28" s="801"/>
      <c r="H28" s="801"/>
      <c r="I28" s="801"/>
      <c r="J28" s="801"/>
      <c r="K28" s="801"/>
      <c r="L28" s="801"/>
      <c r="M28" s="801"/>
      <c r="N28" s="802"/>
      <c r="O28" s="802"/>
      <c r="P28" s="47">
        <f>ROUNDDOWN(T27/12*$U$4+U27/12*$U$5+V27/12*$U$6+W27/12*$U$7+X27/12*$U$8,-2)</f>
        <v>0</v>
      </c>
      <c r="Q28" s="44"/>
      <c r="T28" s="819"/>
      <c r="U28" s="819"/>
      <c r="V28" s="819"/>
      <c r="W28" s="819"/>
      <c r="X28" s="819"/>
    </row>
    <row r="29" spans="1:24" ht="15" customHeight="1" x14ac:dyDescent="0.4">
      <c r="A29" s="44"/>
      <c r="B29" s="803">
        <v>10</v>
      </c>
      <c r="C29" s="805"/>
      <c r="D29" s="806"/>
      <c r="E29" s="806"/>
      <c r="F29" s="806"/>
      <c r="G29" s="801"/>
      <c r="H29" s="801"/>
      <c r="I29" s="801"/>
      <c r="J29" s="801"/>
      <c r="K29" s="801"/>
      <c r="L29" s="801"/>
      <c r="M29" s="801"/>
      <c r="N29" s="802" t="str">
        <f t="shared" ref="N29:O29" si="18">IF(M29="","",M29)</f>
        <v/>
      </c>
      <c r="O29" s="802" t="str">
        <f t="shared" si="18"/>
        <v/>
      </c>
      <c r="P29" s="46">
        <f>ROUNDDOWN(T29/12*$T$4+U29/12*$T$5+V29/12*$T$6,-2)</f>
        <v>0</v>
      </c>
      <c r="Q29" s="44"/>
      <c r="T29" s="818">
        <f>COUNTIF($D29:$O30,T$10)</f>
        <v>0</v>
      </c>
      <c r="U29" s="818">
        <f t="shared" ref="U29:X29" si="19">COUNTIF($D29:$O30,U$10)</f>
        <v>0</v>
      </c>
      <c r="V29" s="818">
        <f t="shared" si="19"/>
        <v>0</v>
      </c>
      <c r="W29" s="818">
        <f t="shared" si="19"/>
        <v>0</v>
      </c>
      <c r="X29" s="818">
        <f t="shared" si="19"/>
        <v>0</v>
      </c>
    </row>
    <row r="30" spans="1:24" ht="15" customHeight="1" thickBot="1" x14ac:dyDescent="0.45">
      <c r="A30" s="44"/>
      <c r="B30" s="804"/>
      <c r="C30" s="805"/>
      <c r="D30" s="807"/>
      <c r="E30" s="807"/>
      <c r="F30" s="807"/>
      <c r="G30" s="801"/>
      <c r="H30" s="801"/>
      <c r="I30" s="801"/>
      <c r="J30" s="801"/>
      <c r="K30" s="801"/>
      <c r="L30" s="801"/>
      <c r="M30" s="801"/>
      <c r="N30" s="802"/>
      <c r="O30" s="802"/>
      <c r="P30" s="47">
        <f>ROUNDDOWN(T29/12*$U$4+U29/12*$U$5+V29/12*$U$6+W29/12*$U$7+X29/12*$U$8,-2)</f>
        <v>0</v>
      </c>
      <c r="Q30" s="44"/>
      <c r="T30" s="819"/>
      <c r="U30" s="819"/>
      <c r="V30" s="819"/>
      <c r="W30" s="819"/>
      <c r="X30" s="819"/>
    </row>
    <row r="31" spans="1:24" ht="14.25" customHeight="1" thickTop="1" x14ac:dyDescent="0.4">
      <c r="A31" s="44"/>
      <c r="B31" s="791" t="s">
        <v>86</v>
      </c>
      <c r="C31" s="792"/>
      <c r="D31" s="795"/>
      <c r="E31" s="796"/>
      <c r="F31" s="796"/>
      <c r="G31" s="796"/>
      <c r="H31" s="796"/>
      <c r="I31" s="796"/>
      <c r="J31" s="796"/>
      <c r="K31" s="796"/>
      <c r="L31" s="796"/>
      <c r="M31" s="796"/>
      <c r="N31" s="796"/>
      <c r="O31" s="797"/>
      <c r="P31" s="48">
        <f>IF(P11="","",SUM(P11,P13,P15,P17,P19,P21,P23,P25,P27,P29))</f>
        <v>0</v>
      </c>
      <c r="Q31" s="44"/>
    </row>
    <row r="32" spans="1:24" ht="15" customHeight="1" x14ac:dyDescent="0.4">
      <c r="A32" s="44"/>
      <c r="B32" s="793"/>
      <c r="C32" s="794"/>
      <c r="D32" s="798"/>
      <c r="E32" s="799"/>
      <c r="F32" s="799"/>
      <c r="G32" s="799"/>
      <c r="H32" s="799"/>
      <c r="I32" s="799"/>
      <c r="J32" s="799"/>
      <c r="K32" s="799"/>
      <c r="L32" s="799"/>
      <c r="M32" s="799"/>
      <c r="N32" s="799"/>
      <c r="O32" s="800"/>
      <c r="P32" s="49"/>
      <c r="Q32" s="44"/>
    </row>
    <row r="33" spans="1:17" ht="11.25" customHeight="1" x14ac:dyDescent="0.4">
      <c r="A33" s="44"/>
      <c r="B33" s="50"/>
      <c r="C33" s="50"/>
      <c r="D33" s="51"/>
      <c r="E33" s="51"/>
      <c r="F33" s="51"/>
      <c r="G33" s="51"/>
      <c r="H33" s="51"/>
      <c r="I33" s="51"/>
      <c r="J33" s="51"/>
      <c r="K33" s="51"/>
      <c r="L33" s="51"/>
      <c r="M33" s="51"/>
      <c r="N33" s="51"/>
      <c r="O33" s="51"/>
      <c r="P33" s="51"/>
      <c r="Q33" s="44"/>
    </row>
    <row r="34" spans="1:17" ht="18.75" customHeight="1" x14ac:dyDescent="0.15">
      <c r="A34" s="44"/>
      <c r="B34" s="44"/>
      <c r="C34" s="786" t="s">
        <v>215</v>
      </c>
      <c r="D34" s="786"/>
      <c r="E34" s="786"/>
      <c r="F34" s="786"/>
      <c r="G34" s="786"/>
      <c r="H34" s="786"/>
      <c r="I34" s="786"/>
      <c r="J34" s="786"/>
      <c r="K34" s="787">
        <f>IF(P31="","",IF(P31&gt;T3,T3,P31))</f>
        <v>0</v>
      </c>
      <c r="L34" s="787"/>
      <c r="M34" s="787"/>
      <c r="N34" s="787"/>
      <c r="O34" s="787"/>
      <c r="P34" s="52" t="s">
        <v>88</v>
      </c>
      <c r="Q34" s="44"/>
    </row>
    <row r="35" spans="1:17" ht="11.25" customHeight="1" x14ac:dyDescent="0.4">
      <c r="A35" s="44"/>
      <c r="B35" s="53"/>
      <c r="C35" s="54"/>
      <c r="D35" s="54"/>
      <c r="E35" s="54"/>
      <c r="F35" s="54"/>
      <c r="G35" s="54"/>
      <c r="H35" s="54"/>
      <c r="I35" s="54"/>
      <c r="J35" s="54"/>
      <c r="K35" s="54"/>
      <c r="L35" s="54"/>
      <c r="M35" s="54"/>
      <c r="N35" s="54"/>
      <c r="O35" s="54"/>
      <c r="P35" s="55"/>
      <c r="Q35" s="44"/>
    </row>
    <row r="36" spans="1:17" ht="12.75" customHeight="1" x14ac:dyDescent="0.4">
      <c r="A36" s="44"/>
      <c r="B36" s="57" t="s">
        <v>216</v>
      </c>
      <c r="D36" s="57"/>
      <c r="E36" s="57"/>
      <c r="F36" s="57"/>
      <c r="G36" s="57"/>
      <c r="H36" s="57"/>
      <c r="I36" s="57"/>
      <c r="J36" s="57"/>
      <c r="K36" s="57"/>
      <c r="L36" s="56"/>
      <c r="M36" s="56"/>
      <c r="N36" s="56"/>
      <c r="O36" s="56"/>
      <c r="P36" s="58"/>
      <c r="Q36" s="44"/>
    </row>
    <row r="37" spans="1:17" ht="12.75" customHeight="1" x14ac:dyDescent="0.4">
      <c r="A37" s="44"/>
      <c r="B37" s="62" t="s">
        <v>219</v>
      </c>
      <c r="D37" s="61"/>
      <c r="E37" s="56"/>
      <c r="F37" s="56"/>
      <c r="G37" s="56"/>
      <c r="H37" s="56"/>
      <c r="I37" s="56"/>
      <c r="J37" s="56"/>
      <c r="K37" s="56"/>
      <c r="L37" s="56"/>
      <c r="M37" s="56"/>
      <c r="N37" s="56"/>
      <c r="O37" s="56"/>
      <c r="P37" s="56"/>
      <c r="Q37" s="44"/>
    </row>
    <row r="38" spans="1:17" ht="12.75" customHeight="1" x14ac:dyDescent="0.4">
      <c r="A38" s="44"/>
      <c r="B38" s="62" t="s">
        <v>220</v>
      </c>
      <c r="D38" s="62"/>
      <c r="E38" s="57"/>
      <c r="F38" s="57"/>
      <c r="G38" s="57"/>
      <c r="H38" s="56"/>
      <c r="I38" s="56"/>
      <c r="J38" s="56"/>
      <c r="K38" s="56"/>
      <c r="L38" s="56"/>
      <c r="M38" s="56"/>
      <c r="N38" s="56"/>
      <c r="O38" s="56"/>
      <c r="P38" s="63"/>
      <c r="Q38" s="44"/>
    </row>
    <row r="39" spans="1:17" ht="12.75" customHeight="1" x14ac:dyDescent="0.4">
      <c r="A39" s="44"/>
      <c r="B39" s="62" t="s">
        <v>221</v>
      </c>
      <c r="D39" s="61"/>
      <c r="E39" s="64"/>
      <c r="F39" s="64"/>
      <c r="G39" s="64"/>
      <c r="H39" s="56"/>
      <c r="I39" s="56"/>
      <c r="J39" s="56"/>
      <c r="K39" s="56"/>
      <c r="L39" s="56"/>
      <c r="M39" s="56"/>
      <c r="N39" s="56"/>
      <c r="O39" s="56"/>
      <c r="P39" s="63"/>
      <c r="Q39" s="44"/>
    </row>
    <row r="40" spans="1:17" ht="12.75" customHeight="1" x14ac:dyDescent="0.4">
      <c r="A40" s="44"/>
      <c r="B40" s="57" t="s">
        <v>350</v>
      </c>
      <c r="D40" s="61"/>
      <c r="E40" s="54"/>
      <c r="F40" s="54"/>
      <c r="G40" s="54"/>
      <c r="H40" s="56"/>
      <c r="I40" s="56"/>
      <c r="J40" s="56"/>
      <c r="K40" s="56"/>
      <c r="L40" s="56"/>
      <c r="M40" s="56"/>
      <c r="N40" s="56"/>
      <c r="O40" s="56"/>
      <c r="P40" s="54"/>
      <c r="Q40" s="44"/>
    </row>
    <row r="41" spans="1:17" ht="12.75" customHeight="1" x14ac:dyDescent="0.4">
      <c r="A41" s="44"/>
      <c r="B41" s="57" t="s">
        <v>222</v>
      </c>
      <c r="D41" s="61"/>
      <c r="E41" s="44"/>
      <c r="F41" s="44"/>
      <c r="G41" s="44"/>
      <c r="H41" s="44"/>
      <c r="I41" s="44"/>
      <c r="J41" s="44"/>
      <c r="K41" s="44"/>
      <c r="L41" s="44"/>
      <c r="M41" s="44"/>
      <c r="N41" s="44"/>
      <c r="O41" s="44"/>
      <c r="P41" s="44"/>
      <c r="Q41" s="44"/>
    </row>
    <row r="42" spans="1:17" ht="7.5" customHeight="1" x14ac:dyDescent="0.4">
      <c r="A42" s="44"/>
      <c r="B42" s="6"/>
      <c r="C42" s="65"/>
      <c r="D42" s="61"/>
      <c r="E42" s="44"/>
      <c r="F42" s="44"/>
      <c r="G42" s="44"/>
      <c r="H42" s="44"/>
      <c r="I42" s="44"/>
      <c r="J42" s="44"/>
      <c r="K42" s="44"/>
      <c r="L42" s="44"/>
      <c r="M42" s="44"/>
      <c r="N42" s="44"/>
      <c r="O42" s="44"/>
      <c r="P42" s="44"/>
      <c r="Q42" s="44"/>
    </row>
    <row r="43" spans="1:17" x14ac:dyDescent="0.4">
      <c r="A43" s="44"/>
      <c r="B43" s="44"/>
      <c r="C43" s="44"/>
      <c r="D43" s="44"/>
      <c r="E43" s="44"/>
      <c r="F43" s="44"/>
      <c r="G43" s="44"/>
      <c r="H43" s="44"/>
      <c r="I43" s="44"/>
      <c r="J43" s="44"/>
      <c r="K43" s="44"/>
      <c r="L43" s="44"/>
      <c r="M43" s="44"/>
      <c r="N43" s="44"/>
      <c r="O43" s="44"/>
      <c r="P43" s="44"/>
      <c r="Q43" s="44"/>
    </row>
    <row r="44" spans="1:17" x14ac:dyDescent="0.4">
      <c r="L44" s="68"/>
    </row>
    <row r="45" spans="1:17" x14ac:dyDescent="0.4">
      <c r="L45" s="69"/>
    </row>
    <row r="46" spans="1:17" x14ac:dyDescent="0.4">
      <c r="L46" s="68"/>
    </row>
    <row r="47" spans="1:17" x14ac:dyDescent="0.4">
      <c r="L47" s="69"/>
    </row>
    <row r="48" spans="1:17" x14ac:dyDescent="0.4">
      <c r="L48" s="69"/>
    </row>
    <row r="49" spans="2:47" x14ac:dyDescent="0.4">
      <c r="L49" s="68"/>
    </row>
    <row r="50" spans="2:47" x14ac:dyDescent="0.4">
      <c r="L50" s="69"/>
    </row>
    <row r="51" spans="2:47" x14ac:dyDescent="0.4">
      <c r="L51" s="68"/>
    </row>
    <row r="52" spans="2:47" x14ac:dyDescent="0.4">
      <c r="L52" s="69"/>
    </row>
    <row r="53" spans="2:47" x14ac:dyDescent="0.4">
      <c r="L53" s="69"/>
    </row>
    <row r="58" spans="2:47" x14ac:dyDescent="0.4">
      <c r="D58" s="44"/>
      <c r="E58" s="44"/>
      <c r="F58" s="44"/>
      <c r="G58" s="44"/>
      <c r="H58" s="44"/>
      <c r="I58" s="44"/>
      <c r="J58" s="44"/>
      <c r="K58" s="44"/>
      <c r="L58" s="44"/>
      <c r="M58" s="44"/>
      <c r="N58" s="44"/>
      <c r="O58" s="44"/>
      <c r="P58" s="44"/>
      <c r="Q58" s="44"/>
    </row>
    <row r="59" spans="2:47" x14ac:dyDescent="0.4">
      <c r="B59" s="44"/>
      <c r="C59" s="44"/>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row>
    <row r="60" spans="2:47" x14ac:dyDescent="0.4">
      <c r="B60" s="44"/>
      <c r="C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row>
    <row r="61" spans="2:47" x14ac:dyDescent="0.4">
      <c r="B61" s="44"/>
      <c r="C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row>
    <row r="62" spans="2:47" x14ac:dyDescent="0.4">
      <c r="B62" s="44"/>
      <c r="C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row>
    <row r="63" spans="2:47" x14ac:dyDescent="0.4">
      <c r="B63" s="44"/>
      <c r="C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row>
    <row r="64" spans="2:47" x14ac:dyDescent="0.4">
      <c r="B64" s="44"/>
      <c r="C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row>
    <row r="65" spans="2:48" x14ac:dyDescent="0.4">
      <c r="B65" s="44"/>
      <c r="C65" s="44"/>
      <c r="D65" s="44"/>
      <c r="E65" s="44"/>
      <c r="F65" s="44"/>
      <c r="G65" s="44"/>
      <c r="H65" s="44"/>
      <c r="I65" s="44"/>
      <c r="J65" s="44"/>
      <c r="K65" s="44"/>
      <c r="L65" s="44"/>
      <c r="M65" s="44"/>
      <c r="N65" s="44"/>
      <c r="O65" s="44"/>
      <c r="P65" s="44"/>
      <c r="Q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row>
    <row r="66" spans="2:48" x14ac:dyDescent="0.4">
      <c r="B66" s="44"/>
      <c r="C66" s="44"/>
      <c r="R66" s="44"/>
      <c r="AV66" s="44"/>
    </row>
    <row r="67" spans="2:48" x14ac:dyDescent="0.4">
      <c r="B67" s="44"/>
      <c r="C67" s="44"/>
      <c r="AV67" s="44"/>
    </row>
    <row r="68" spans="2:48" x14ac:dyDescent="0.4">
      <c r="B68" s="44"/>
      <c r="C68" s="44"/>
      <c r="AV68" s="44"/>
    </row>
    <row r="69" spans="2:48" x14ac:dyDescent="0.4">
      <c r="D69" s="44"/>
      <c r="E69" s="44"/>
      <c r="F69" s="44"/>
      <c r="G69" s="44"/>
      <c r="H69" s="44"/>
      <c r="I69" s="44"/>
      <c r="J69" s="44"/>
      <c r="K69" s="44"/>
      <c r="L69" s="44"/>
      <c r="M69" s="44"/>
      <c r="N69" s="44"/>
      <c r="O69" s="44"/>
      <c r="P69" s="44"/>
      <c r="Q69" s="44"/>
      <c r="AV69" s="44"/>
    </row>
    <row r="70" spans="2:48" x14ac:dyDescent="0.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row>
    <row r="89" spans="4:17" x14ac:dyDescent="0.4">
      <c r="D89" s="44"/>
      <c r="E89" s="44"/>
      <c r="F89" s="44"/>
      <c r="G89" s="44"/>
      <c r="H89" s="44"/>
      <c r="I89" s="44"/>
      <c r="J89" s="44"/>
      <c r="K89" s="44"/>
      <c r="L89" s="44"/>
      <c r="M89" s="44"/>
      <c r="N89" s="44"/>
      <c r="O89" s="44"/>
      <c r="P89" s="44"/>
      <c r="Q89" s="44"/>
    </row>
    <row r="90" spans="4:17" x14ac:dyDescent="0.4">
      <c r="D90" s="44"/>
      <c r="E90" s="44"/>
      <c r="F90" s="44"/>
      <c r="G90" s="44"/>
      <c r="H90" s="44"/>
      <c r="I90" s="44"/>
      <c r="J90" s="44"/>
      <c r="K90" s="44"/>
      <c r="L90" s="44"/>
      <c r="M90" s="44"/>
      <c r="N90" s="44"/>
      <c r="O90" s="44"/>
      <c r="P90" s="44"/>
      <c r="Q90" s="44"/>
    </row>
    <row r="91" spans="4:17" x14ac:dyDescent="0.4">
      <c r="D91" s="44"/>
      <c r="E91" s="44"/>
      <c r="F91" s="44"/>
      <c r="G91" s="44"/>
      <c r="H91" s="44"/>
      <c r="I91" s="44"/>
      <c r="J91" s="44"/>
      <c r="K91" s="44"/>
      <c r="L91" s="44"/>
      <c r="M91" s="44"/>
      <c r="N91" s="44"/>
      <c r="O91" s="44"/>
      <c r="P91" s="44"/>
      <c r="Q91" s="44"/>
    </row>
    <row r="92" spans="4:17" x14ac:dyDescent="0.4">
      <c r="D92" s="44"/>
      <c r="E92" s="44"/>
      <c r="F92" s="44"/>
      <c r="G92" s="44"/>
      <c r="H92" s="44"/>
      <c r="I92" s="44"/>
      <c r="J92" s="44"/>
      <c r="K92" s="44"/>
      <c r="L92" s="44"/>
      <c r="M92" s="44"/>
      <c r="N92" s="44"/>
      <c r="O92" s="44"/>
      <c r="P92" s="44"/>
      <c r="Q92" s="44"/>
    </row>
    <row r="93" spans="4:17" x14ac:dyDescent="0.4">
      <c r="D93" s="44"/>
      <c r="E93" s="44"/>
      <c r="F93" s="44"/>
      <c r="G93" s="44"/>
      <c r="H93" s="44"/>
      <c r="I93" s="44"/>
      <c r="J93" s="44"/>
      <c r="K93" s="44"/>
      <c r="L93" s="44"/>
      <c r="M93" s="44"/>
      <c r="N93" s="44"/>
      <c r="O93" s="44"/>
      <c r="P93" s="44"/>
      <c r="Q93" s="44"/>
    </row>
    <row r="94" spans="4:17" x14ac:dyDescent="0.4">
      <c r="D94" s="44"/>
      <c r="E94" s="44"/>
      <c r="F94" s="44"/>
      <c r="G94" s="44"/>
      <c r="H94" s="44"/>
      <c r="I94" s="44"/>
      <c r="J94" s="44"/>
      <c r="K94" s="44"/>
      <c r="L94" s="44"/>
      <c r="M94" s="44"/>
      <c r="N94" s="44"/>
      <c r="O94" s="44"/>
      <c r="P94" s="44"/>
      <c r="Q94" s="44"/>
    </row>
  </sheetData>
  <sheetProtection algorithmName="SHA-512" hashValue="ggPcok4F5K5DJFFQ3AQLwXX5sMP3GWHz3FVgS9vOZ3S3occ20svlMjdqyw/4PtQFXOR5GhVGJh/e7q/5HfEluA==" saltValue="LUNevGXa81Gb+jXB71uuUA==" spinCount="100000" sheet="1" objects="1" scenarios="1"/>
  <mergeCells count="203">
    <mergeCell ref="T27:T28"/>
    <mergeCell ref="U27:U28"/>
    <mergeCell ref="V27:V28"/>
    <mergeCell ref="W27:W28"/>
    <mergeCell ref="X27:X28"/>
    <mergeCell ref="T29:T30"/>
    <mergeCell ref="U29:U30"/>
    <mergeCell ref="V29:V30"/>
    <mergeCell ref="W29:W30"/>
    <mergeCell ref="X29:X30"/>
    <mergeCell ref="T23:T24"/>
    <mergeCell ref="U23:U24"/>
    <mergeCell ref="V23:V24"/>
    <mergeCell ref="W23:W24"/>
    <mergeCell ref="X23:X24"/>
    <mergeCell ref="T25:T26"/>
    <mergeCell ref="U25:U26"/>
    <mergeCell ref="V25:V26"/>
    <mergeCell ref="W25:W26"/>
    <mergeCell ref="X25:X26"/>
    <mergeCell ref="T19:T20"/>
    <mergeCell ref="U19:U20"/>
    <mergeCell ref="V19:V20"/>
    <mergeCell ref="W19:W20"/>
    <mergeCell ref="X19:X20"/>
    <mergeCell ref="T21:T22"/>
    <mergeCell ref="U21:U22"/>
    <mergeCell ref="V21:V22"/>
    <mergeCell ref="W21:W22"/>
    <mergeCell ref="X21:X22"/>
    <mergeCell ref="T15:T16"/>
    <mergeCell ref="U15:U16"/>
    <mergeCell ref="V15:V16"/>
    <mergeCell ref="W15:W16"/>
    <mergeCell ref="X15:X16"/>
    <mergeCell ref="T17:T18"/>
    <mergeCell ref="U17:U18"/>
    <mergeCell ref="V17:V18"/>
    <mergeCell ref="W17:W18"/>
    <mergeCell ref="X17:X18"/>
    <mergeCell ref="T11:T12"/>
    <mergeCell ref="U11:U12"/>
    <mergeCell ref="V11:V12"/>
    <mergeCell ref="W11:W12"/>
    <mergeCell ref="X11:X12"/>
    <mergeCell ref="T13:T14"/>
    <mergeCell ref="U13:U14"/>
    <mergeCell ref="V13:V14"/>
    <mergeCell ref="W13:W14"/>
    <mergeCell ref="X13:X14"/>
    <mergeCell ref="P9:P10"/>
    <mergeCell ref="B11:B12"/>
    <mergeCell ref="C11:C12"/>
    <mergeCell ref="D11:D12"/>
    <mergeCell ref="E11:E12"/>
    <mergeCell ref="F11:F12"/>
    <mergeCell ref="G11:G12"/>
    <mergeCell ref="B5:C5"/>
    <mergeCell ref="N11:N12"/>
    <mergeCell ref="O11:O12"/>
    <mergeCell ref="H11:H12"/>
    <mergeCell ref="I11:I12"/>
    <mergeCell ref="J11:J12"/>
    <mergeCell ref="K11:K12"/>
    <mergeCell ref="L11:L12"/>
    <mergeCell ref="M11:M12"/>
    <mergeCell ref="B9:B10"/>
    <mergeCell ref="C9:C10"/>
    <mergeCell ref="D9:O9"/>
    <mergeCell ref="K13:K14"/>
    <mergeCell ref="L13:L14"/>
    <mergeCell ref="M13:M14"/>
    <mergeCell ref="N13:N14"/>
    <mergeCell ref="O13:O14"/>
    <mergeCell ref="B13:B14"/>
    <mergeCell ref="C13:C14"/>
    <mergeCell ref="D13:D14"/>
    <mergeCell ref="E13:E14"/>
    <mergeCell ref="F13:F14"/>
    <mergeCell ref="G13:G14"/>
    <mergeCell ref="H13:H14"/>
    <mergeCell ref="I13:I14"/>
    <mergeCell ref="J13:J14"/>
    <mergeCell ref="N15:N16"/>
    <mergeCell ref="O15:O16"/>
    <mergeCell ref="H15:H16"/>
    <mergeCell ref="I15:I16"/>
    <mergeCell ref="J15:J16"/>
    <mergeCell ref="K15:K16"/>
    <mergeCell ref="L15:L16"/>
    <mergeCell ref="M15:M16"/>
    <mergeCell ref="B15:B16"/>
    <mergeCell ref="C15:C16"/>
    <mergeCell ref="D15:D16"/>
    <mergeCell ref="E15:E16"/>
    <mergeCell ref="F15:F16"/>
    <mergeCell ref="G15:G16"/>
    <mergeCell ref="K17:K18"/>
    <mergeCell ref="L17:L18"/>
    <mergeCell ref="M17:M18"/>
    <mergeCell ref="N17:N18"/>
    <mergeCell ref="O17:O18"/>
    <mergeCell ref="B17:B18"/>
    <mergeCell ref="C17:C18"/>
    <mergeCell ref="D17:D18"/>
    <mergeCell ref="E17:E18"/>
    <mergeCell ref="F17:F18"/>
    <mergeCell ref="G17:G18"/>
    <mergeCell ref="H17:H18"/>
    <mergeCell ref="I17:I18"/>
    <mergeCell ref="J17:J18"/>
    <mergeCell ref="N19:N20"/>
    <mergeCell ref="O19:O20"/>
    <mergeCell ref="H19:H20"/>
    <mergeCell ref="I19:I20"/>
    <mergeCell ref="J19:J20"/>
    <mergeCell ref="K19:K20"/>
    <mergeCell ref="L19:L20"/>
    <mergeCell ref="M19:M20"/>
    <mergeCell ref="B19:B20"/>
    <mergeCell ref="C19:C20"/>
    <mergeCell ref="D19:D20"/>
    <mergeCell ref="E19:E20"/>
    <mergeCell ref="F19:F20"/>
    <mergeCell ref="G19:G20"/>
    <mergeCell ref="K21:K22"/>
    <mergeCell ref="L21:L22"/>
    <mergeCell ref="M21:M22"/>
    <mergeCell ref="N21:N22"/>
    <mergeCell ref="O21:O22"/>
    <mergeCell ref="B21:B22"/>
    <mergeCell ref="C21:C22"/>
    <mergeCell ref="D21:D22"/>
    <mergeCell ref="E21:E22"/>
    <mergeCell ref="F21:F22"/>
    <mergeCell ref="G21:G22"/>
    <mergeCell ref="H21:H22"/>
    <mergeCell ref="I21:I22"/>
    <mergeCell ref="J21:J22"/>
    <mergeCell ref="N23:N24"/>
    <mergeCell ref="O23:O24"/>
    <mergeCell ref="H23:H24"/>
    <mergeCell ref="I23:I24"/>
    <mergeCell ref="J23:J24"/>
    <mergeCell ref="K23:K24"/>
    <mergeCell ref="L23:L24"/>
    <mergeCell ref="M23:M24"/>
    <mergeCell ref="B23:B24"/>
    <mergeCell ref="C23:C24"/>
    <mergeCell ref="D23:D24"/>
    <mergeCell ref="E23:E24"/>
    <mergeCell ref="F23:F24"/>
    <mergeCell ref="G23:G24"/>
    <mergeCell ref="K25:K26"/>
    <mergeCell ref="L25:L26"/>
    <mergeCell ref="M25:M26"/>
    <mergeCell ref="N25:N26"/>
    <mergeCell ref="O25:O26"/>
    <mergeCell ref="B25:B26"/>
    <mergeCell ref="C25:C26"/>
    <mergeCell ref="D25:D26"/>
    <mergeCell ref="E25:E26"/>
    <mergeCell ref="F25:F26"/>
    <mergeCell ref="G25:G26"/>
    <mergeCell ref="H25:H26"/>
    <mergeCell ref="I25:I26"/>
    <mergeCell ref="J25:J26"/>
    <mergeCell ref="H27:H28"/>
    <mergeCell ref="I27:I28"/>
    <mergeCell ref="J27:J28"/>
    <mergeCell ref="K27:K28"/>
    <mergeCell ref="L27:L28"/>
    <mergeCell ref="M27:M28"/>
    <mergeCell ref="B27:B28"/>
    <mergeCell ref="C27:C28"/>
    <mergeCell ref="D27:D28"/>
    <mergeCell ref="E27:E28"/>
    <mergeCell ref="F27:F28"/>
    <mergeCell ref="G27:G28"/>
    <mergeCell ref="C34:J34"/>
    <mergeCell ref="K34:O34"/>
    <mergeCell ref="N5:P5"/>
    <mergeCell ref="L5:M5"/>
    <mergeCell ref="L7:M7"/>
    <mergeCell ref="B3:L3"/>
    <mergeCell ref="B31:C32"/>
    <mergeCell ref="D31:O32"/>
    <mergeCell ref="K29:K30"/>
    <mergeCell ref="L29:L30"/>
    <mergeCell ref="M29:M30"/>
    <mergeCell ref="N29:N30"/>
    <mergeCell ref="O29:O30"/>
    <mergeCell ref="B29:B30"/>
    <mergeCell ref="C29:C30"/>
    <mergeCell ref="D29:D30"/>
    <mergeCell ref="E29:E30"/>
    <mergeCell ref="F29:F30"/>
    <mergeCell ref="G29:G30"/>
    <mergeCell ref="H29:H30"/>
    <mergeCell ref="I29:I30"/>
    <mergeCell ref="J29:J30"/>
    <mergeCell ref="N27:N28"/>
    <mergeCell ref="O27:O28"/>
  </mergeCells>
  <phoneticPr fontId="6"/>
  <conditionalFormatting sqref="C13 C15">
    <cfRule type="cellIs" dxfId="84" priority="6" stopIfTrue="1" operator="equal">
      <formula>""</formula>
    </cfRule>
  </conditionalFormatting>
  <conditionalFormatting sqref="C11 C21 C23 C25 C27 C29 C17 C19">
    <cfRule type="cellIs" dxfId="83" priority="5" stopIfTrue="1" operator="equal">
      <formula>""</formula>
    </cfRule>
  </conditionalFormatting>
  <conditionalFormatting sqref="D11:O11 D13:O13 D15:O15 D17:O17 D19:O19 D21:O21 D23:O23 D25:O25 D27:O27 D29:O29">
    <cfRule type="cellIs" dxfId="82" priority="4" stopIfTrue="1" operator="equal">
      <formula>""</formula>
    </cfRule>
  </conditionalFormatting>
  <conditionalFormatting sqref="N5">
    <cfRule type="containsBlanks" dxfId="81" priority="3">
      <formula>LEN(TRIM(N5))=0</formula>
    </cfRule>
  </conditionalFormatting>
  <conditionalFormatting sqref="N7">
    <cfRule type="containsBlanks" dxfId="80" priority="2">
      <formula>LEN(TRIM(N7))=0</formula>
    </cfRule>
  </conditionalFormatting>
  <conditionalFormatting sqref="M3">
    <cfRule type="containsBlanks" dxfId="79" priority="1">
      <formula>LEN(TRIM(M3))=0</formula>
    </cfRule>
  </conditionalFormatting>
  <dataValidations count="1">
    <dataValidation type="list" allowBlank="1" showInputMessage="1" showErrorMessage="1" sqref="D11:O30" xr:uid="{00000000-0002-0000-0500-000000000000}">
      <formula1>"①,②,③,④,⑤"</formula1>
    </dataValidation>
  </dataValidations>
  <printOptions horizontalCentered="1"/>
  <pageMargins left="0.19685039370078741" right="0.19685039370078741" top="0.39370078740157483" bottom="0.39370078740157483" header="0.31496062992125984" footer="0.31496062992125984"/>
  <pageSetup paperSize="9" scale="88"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J91"/>
  <sheetViews>
    <sheetView showGridLines="0" view="pageBreakPreview" zoomScale="85" zoomScaleNormal="100" zoomScaleSheetLayoutView="85" workbookViewId="0">
      <selection activeCell="D12" sqref="D12"/>
    </sheetView>
  </sheetViews>
  <sheetFormatPr defaultRowHeight="13.5" x14ac:dyDescent="0.4"/>
  <cols>
    <col min="1" max="1" width="2.375" style="70" customWidth="1"/>
    <col min="2" max="2" width="3.25" style="70" bestFit="1" customWidth="1"/>
    <col min="3" max="3" width="16.875" style="70" customWidth="1"/>
    <col min="4" max="4" width="8.75" style="70" customWidth="1"/>
    <col min="5" max="5" width="6.875" style="70" customWidth="1"/>
    <col min="6" max="6" width="10" style="70" customWidth="1"/>
    <col min="7" max="7" width="2.625" style="70" bestFit="1" customWidth="1"/>
    <col min="8" max="8" width="3.5" style="70" bestFit="1" customWidth="1"/>
    <col min="9" max="9" width="2.625" style="70" bestFit="1" customWidth="1"/>
    <col min="10" max="10" width="5.5" style="70" bestFit="1" customWidth="1"/>
    <col min="11" max="13" width="3.25" style="70" customWidth="1"/>
    <col min="14" max="14" width="5.5" style="70" bestFit="1" customWidth="1"/>
    <col min="15" max="16" width="3.5" style="70" bestFit="1" customWidth="1"/>
    <col min="17" max="17" width="2.75" style="70" customWidth="1"/>
    <col min="18" max="18" width="5.5" style="70" bestFit="1" customWidth="1"/>
    <col min="19" max="19" width="6.375" style="70" customWidth="1"/>
    <col min="20" max="20" width="12.125" style="70" customWidth="1"/>
    <col min="21" max="21" width="6.375" style="70" customWidth="1"/>
    <col min="22" max="22" width="12.5" style="70" customWidth="1"/>
    <col min="23" max="25" width="7.125" style="70" customWidth="1"/>
    <col min="26" max="26" width="2.125" style="70" customWidth="1"/>
    <col min="27" max="16384" width="9" style="70"/>
  </cols>
  <sheetData>
    <row r="1" spans="1:62" ht="13.5" customHeight="1" x14ac:dyDescent="0.4">
      <c r="A1" s="44"/>
      <c r="B1" s="44"/>
      <c r="C1" s="44"/>
      <c r="D1" s="44"/>
      <c r="E1" s="44"/>
      <c r="F1" s="44"/>
      <c r="G1" s="44"/>
      <c r="H1" s="44"/>
      <c r="I1" s="44"/>
      <c r="J1" s="44"/>
      <c r="K1" s="44"/>
      <c r="L1" s="44"/>
      <c r="M1" s="44"/>
      <c r="N1" s="44"/>
      <c r="O1" s="44"/>
      <c r="P1" s="44"/>
      <c r="Q1" s="44"/>
      <c r="R1" s="44"/>
      <c r="S1" s="44"/>
      <c r="T1" s="44"/>
      <c r="U1" s="44"/>
      <c r="V1" s="44"/>
      <c r="W1" s="45"/>
      <c r="X1" s="45"/>
      <c r="Z1" s="45" t="s">
        <v>335</v>
      </c>
    </row>
    <row r="2" spans="1:62" ht="12" customHeight="1" x14ac:dyDescent="0.4">
      <c r="A2" s="44"/>
      <c r="B2" s="44"/>
      <c r="C2" s="44"/>
      <c r="D2" s="44"/>
      <c r="E2" s="44"/>
      <c r="F2" s="44"/>
      <c r="G2" s="44"/>
      <c r="H2" s="44"/>
      <c r="I2" s="44"/>
      <c r="J2" s="44"/>
      <c r="K2" s="44"/>
      <c r="L2" s="44"/>
      <c r="M2" s="44"/>
      <c r="N2" s="44"/>
      <c r="O2" s="44"/>
      <c r="P2" s="44"/>
      <c r="Q2" s="44"/>
      <c r="R2" s="44"/>
      <c r="S2" s="44"/>
      <c r="T2" s="44"/>
      <c r="U2" s="44"/>
      <c r="V2" s="44"/>
      <c r="W2" s="44"/>
      <c r="X2" s="44"/>
      <c r="Y2" s="44"/>
      <c r="Z2" s="44"/>
    </row>
    <row r="3" spans="1:62" ht="22.5" customHeight="1" x14ac:dyDescent="0.4">
      <c r="A3" s="44"/>
      <c r="B3" s="839" t="s">
        <v>224</v>
      </c>
      <c r="C3" s="839"/>
      <c r="D3" s="839"/>
      <c r="E3" s="839"/>
      <c r="F3" s="839"/>
      <c r="G3" s="839"/>
      <c r="H3" s="839"/>
      <c r="I3" s="839"/>
      <c r="J3" s="839"/>
      <c r="K3" s="839"/>
      <c r="L3" s="839"/>
      <c r="M3" s="839"/>
      <c r="N3" s="839"/>
      <c r="O3" s="839"/>
      <c r="P3" s="839"/>
      <c r="Q3" s="839"/>
      <c r="R3" s="839"/>
      <c r="S3" s="839"/>
      <c r="T3" s="839"/>
      <c r="U3" s="839"/>
      <c r="V3" s="839"/>
      <c r="W3" s="839"/>
      <c r="X3" s="839"/>
      <c r="Y3" s="839"/>
      <c r="Z3" s="44"/>
    </row>
    <row r="4" spans="1:62" ht="15" customHeight="1" thickBot="1" x14ac:dyDescent="0.45">
      <c r="A4" s="44"/>
      <c r="B4" s="64" t="s">
        <v>237</v>
      </c>
      <c r="C4" s="71"/>
      <c r="D4" s="71"/>
      <c r="E4" s="71"/>
      <c r="F4" s="71"/>
      <c r="G4" s="71"/>
      <c r="H4" s="71"/>
      <c r="I4" s="71"/>
      <c r="J4" s="71"/>
      <c r="K4" s="71"/>
      <c r="L4" s="71"/>
      <c r="M4" s="71"/>
      <c r="N4" s="71"/>
      <c r="O4" s="71"/>
      <c r="P4" s="71"/>
      <c r="Q4" s="71"/>
      <c r="R4" s="71"/>
      <c r="S4" s="71"/>
      <c r="T4" s="71"/>
      <c r="U4" s="71"/>
      <c r="V4" s="71"/>
      <c r="W4" s="71"/>
      <c r="X4" s="71"/>
      <c r="Y4" s="71"/>
      <c r="Z4" s="44"/>
    </row>
    <row r="5" spans="1:62" s="73" customFormat="1" ht="26.25" customHeight="1" thickBot="1" x14ac:dyDescent="0.45">
      <c r="A5" s="6"/>
      <c r="B5" s="810" t="s">
        <v>238</v>
      </c>
      <c r="C5" s="841"/>
      <c r="D5" s="811"/>
      <c r="E5" s="6"/>
      <c r="F5" s="6"/>
      <c r="G5" s="6"/>
      <c r="H5" s="6"/>
      <c r="I5" s="6"/>
      <c r="J5" s="6"/>
      <c r="K5" s="62"/>
      <c r="S5" s="840" t="s">
        <v>3</v>
      </c>
      <c r="T5" s="840"/>
      <c r="U5" s="842"/>
      <c r="V5" s="842"/>
      <c r="W5" s="842"/>
      <c r="X5" s="842"/>
      <c r="Y5" s="842"/>
      <c r="Z5" s="6"/>
    </row>
    <row r="6" spans="1:62" s="73" customFormat="1" ht="13.5" customHeight="1" x14ac:dyDescent="0.4">
      <c r="A6" s="6"/>
      <c r="B6" s="61"/>
      <c r="C6" s="74"/>
      <c r="D6" s="74"/>
      <c r="E6" s="74"/>
      <c r="F6" s="74"/>
      <c r="G6" s="74"/>
      <c r="H6" s="74"/>
      <c r="I6" s="74"/>
      <c r="J6" s="74"/>
      <c r="K6" s="74"/>
      <c r="V6" s="74"/>
      <c r="W6" s="6"/>
      <c r="X6" s="6"/>
      <c r="Y6" s="6"/>
      <c r="Z6" s="6"/>
    </row>
    <row r="7" spans="1:62" s="73" customFormat="1" ht="26.25" customHeight="1" x14ac:dyDescent="0.4">
      <c r="A7" s="6"/>
      <c r="B7" s="61"/>
      <c r="C7" s="74"/>
      <c r="D7" s="74"/>
      <c r="E7" s="74"/>
      <c r="F7" s="74"/>
      <c r="G7" s="74"/>
      <c r="H7" s="74"/>
      <c r="I7" s="74"/>
      <c r="J7" s="74"/>
      <c r="K7" s="74"/>
      <c r="L7" s="74"/>
      <c r="M7" s="74"/>
      <c r="N7" s="74"/>
      <c r="O7" s="74"/>
      <c r="P7" s="74"/>
      <c r="Q7" s="74"/>
      <c r="R7" s="74"/>
      <c r="S7" s="840" t="s">
        <v>207</v>
      </c>
      <c r="T7" s="840"/>
      <c r="U7" s="308"/>
      <c r="V7" s="74"/>
      <c r="Z7" s="6"/>
    </row>
    <row r="8" spans="1:62" s="73" customFormat="1" ht="14.25" x14ac:dyDescent="0.15">
      <c r="A8" s="6"/>
      <c r="B8" s="76"/>
      <c r="C8" s="74"/>
      <c r="D8" s="74"/>
      <c r="E8" s="74"/>
      <c r="F8" s="74"/>
      <c r="G8" s="74"/>
      <c r="H8" s="74"/>
      <c r="I8" s="74"/>
      <c r="J8" s="74"/>
      <c r="K8" s="74"/>
      <c r="L8" s="74"/>
      <c r="M8" s="74"/>
      <c r="N8" s="74"/>
      <c r="O8" s="74"/>
      <c r="P8" s="74"/>
      <c r="Q8" s="74"/>
      <c r="R8" s="74"/>
      <c r="S8" s="74"/>
      <c r="T8" s="74"/>
      <c r="U8" s="74"/>
      <c r="V8" s="6"/>
      <c r="W8" s="77"/>
      <c r="X8" s="77"/>
      <c r="Y8" s="77"/>
      <c r="Z8" s="6"/>
    </row>
    <row r="9" spans="1:62" ht="22.5" customHeight="1" x14ac:dyDescent="0.4">
      <c r="A9" s="44"/>
      <c r="B9" s="812" t="s">
        <v>151</v>
      </c>
      <c r="C9" s="812" t="s">
        <v>209</v>
      </c>
      <c r="D9" s="829" t="s">
        <v>225</v>
      </c>
      <c r="E9" s="82"/>
      <c r="F9" s="821" t="s">
        <v>284</v>
      </c>
      <c r="G9" s="835" t="s">
        <v>236</v>
      </c>
      <c r="H9" s="836"/>
      <c r="I9" s="836"/>
      <c r="J9" s="836"/>
      <c r="K9" s="836"/>
      <c r="L9" s="836"/>
      <c r="M9" s="836"/>
      <c r="N9" s="836"/>
      <c r="O9" s="836"/>
      <c r="P9" s="836"/>
      <c r="Q9" s="836"/>
      <c r="R9" s="837"/>
      <c r="S9" s="815" t="s">
        <v>285</v>
      </c>
      <c r="T9" s="816"/>
      <c r="U9" s="816"/>
      <c r="V9" s="817"/>
      <c r="W9" s="820" t="s">
        <v>226</v>
      </c>
      <c r="X9" s="820"/>
      <c r="Y9" s="820"/>
      <c r="Z9" s="44"/>
    </row>
    <row r="10" spans="1:62" ht="28.5" customHeight="1" x14ac:dyDescent="0.4">
      <c r="A10" s="44"/>
      <c r="B10" s="814"/>
      <c r="C10" s="814"/>
      <c r="D10" s="822"/>
      <c r="E10" s="821" t="s">
        <v>227</v>
      </c>
      <c r="F10" s="822"/>
      <c r="G10" s="823" t="s">
        <v>228</v>
      </c>
      <c r="H10" s="824"/>
      <c r="I10" s="824"/>
      <c r="J10" s="825"/>
      <c r="K10" s="829" t="s">
        <v>229</v>
      </c>
      <c r="L10" s="830"/>
      <c r="M10" s="830"/>
      <c r="N10" s="831"/>
      <c r="O10" s="823" t="s">
        <v>86</v>
      </c>
      <c r="P10" s="824"/>
      <c r="Q10" s="824"/>
      <c r="R10" s="825"/>
      <c r="S10" s="832" t="s">
        <v>230</v>
      </c>
      <c r="T10" s="828"/>
      <c r="U10" s="826" t="s">
        <v>231</v>
      </c>
      <c r="V10" s="828"/>
      <c r="W10" s="829" t="s">
        <v>232</v>
      </c>
      <c r="X10" s="829" t="s">
        <v>233</v>
      </c>
      <c r="Y10" s="821" t="s">
        <v>234</v>
      </c>
      <c r="Z10" s="44"/>
    </row>
    <row r="11" spans="1:62" ht="32.25" customHeight="1" x14ac:dyDescent="0.4">
      <c r="A11" s="44"/>
      <c r="B11" s="813"/>
      <c r="C11" s="814"/>
      <c r="D11" s="814"/>
      <c r="E11" s="822"/>
      <c r="F11" s="838"/>
      <c r="G11" s="826"/>
      <c r="H11" s="827"/>
      <c r="I11" s="827"/>
      <c r="J11" s="828"/>
      <c r="K11" s="832"/>
      <c r="L11" s="833"/>
      <c r="M11" s="833"/>
      <c r="N11" s="834"/>
      <c r="O11" s="826"/>
      <c r="P11" s="827"/>
      <c r="Q11" s="827"/>
      <c r="R11" s="828"/>
      <c r="S11" s="826"/>
      <c r="T11" s="828"/>
      <c r="U11" s="826"/>
      <c r="V11" s="828"/>
      <c r="W11" s="832"/>
      <c r="X11" s="832"/>
      <c r="Y11" s="822"/>
      <c r="Z11" s="44"/>
    </row>
    <row r="12" spans="1:62" ht="30" customHeight="1" x14ac:dyDescent="0.4">
      <c r="A12" s="44"/>
      <c r="B12" s="83">
        <v>1</v>
      </c>
      <c r="C12" s="95"/>
      <c r="D12" s="30"/>
      <c r="E12" s="92" t="s">
        <v>14</v>
      </c>
      <c r="F12" s="493" t="str">
        <f>IF(D12="支援員Ⅱ", "〇",IF(D12="支援員Ⅲ","〇",IF(D12= "補助員Ⅱ","〇","")))</f>
        <v/>
      </c>
      <c r="G12" s="99"/>
      <c r="H12" s="90" t="s">
        <v>70</v>
      </c>
      <c r="I12" s="100"/>
      <c r="J12" s="85" t="s">
        <v>235</v>
      </c>
      <c r="K12" s="99"/>
      <c r="L12" s="90" t="s">
        <v>70</v>
      </c>
      <c r="M12" s="100"/>
      <c r="N12" s="85" t="s">
        <v>235</v>
      </c>
      <c r="O12" s="314" t="str">
        <f t="shared" ref="O12:O21" si="0">IF(I12="","",ROUNDDOWN(((G12+K12)*12+I12+M12)/12,0))</f>
        <v/>
      </c>
      <c r="P12" s="90" t="s">
        <v>70</v>
      </c>
      <c r="Q12" s="315" t="str">
        <f t="shared" ref="Q12:Q21" si="1">IF(I12="","",((G12+K12)*12+I12+M12)-(O12*12))</f>
        <v/>
      </c>
      <c r="R12" s="85" t="s">
        <v>235</v>
      </c>
      <c r="S12" s="86"/>
      <c r="T12" s="87"/>
      <c r="U12" s="88"/>
      <c r="V12" s="89"/>
      <c r="W12" s="88"/>
      <c r="X12" s="88"/>
      <c r="Y12" s="96"/>
      <c r="Z12" s="44"/>
      <c r="BJ12" s="73"/>
    </row>
    <row r="13" spans="1:62" ht="30" customHeight="1" x14ac:dyDescent="0.4">
      <c r="A13" s="44"/>
      <c r="B13" s="83">
        <v>2</v>
      </c>
      <c r="C13" s="95"/>
      <c r="D13" s="30"/>
      <c r="E13" s="92" t="s">
        <v>14</v>
      </c>
      <c r="F13" s="493" t="str">
        <f t="shared" ref="F13:F21" si="2">IF(D13="支援員Ⅱ", "〇",IF(D13="支援員Ⅲ","〇",IF(D13= "補助員Ⅱ","〇","")))</f>
        <v/>
      </c>
      <c r="G13" s="99"/>
      <c r="H13" s="90" t="s">
        <v>70</v>
      </c>
      <c r="I13" s="100"/>
      <c r="J13" s="85" t="s">
        <v>235</v>
      </c>
      <c r="K13" s="99"/>
      <c r="L13" s="90" t="s">
        <v>70</v>
      </c>
      <c r="M13" s="100"/>
      <c r="N13" s="85" t="s">
        <v>235</v>
      </c>
      <c r="O13" s="314" t="str">
        <f t="shared" si="0"/>
        <v/>
      </c>
      <c r="P13" s="90" t="s">
        <v>70</v>
      </c>
      <c r="Q13" s="315" t="str">
        <f t="shared" si="1"/>
        <v/>
      </c>
      <c r="R13" s="91" t="s">
        <v>235</v>
      </c>
      <c r="S13" s="86"/>
      <c r="T13" s="93"/>
      <c r="U13" s="88"/>
      <c r="V13" s="94"/>
      <c r="W13" s="88"/>
      <c r="X13" s="88"/>
      <c r="Y13" s="96"/>
      <c r="Z13" s="44"/>
    </row>
    <row r="14" spans="1:62" ht="30" customHeight="1" x14ac:dyDescent="0.4">
      <c r="A14" s="44"/>
      <c r="B14" s="83">
        <v>3</v>
      </c>
      <c r="C14" s="95"/>
      <c r="D14" s="30"/>
      <c r="E14" s="92" t="s">
        <v>14</v>
      </c>
      <c r="F14" s="493" t="str">
        <f t="shared" si="2"/>
        <v/>
      </c>
      <c r="G14" s="99"/>
      <c r="H14" s="90" t="s">
        <v>70</v>
      </c>
      <c r="I14" s="100"/>
      <c r="J14" s="85" t="s">
        <v>235</v>
      </c>
      <c r="K14" s="99"/>
      <c r="L14" s="90" t="s">
        <v>70</v>
      </c>
      <c r="M14" s="100"/>
      <c r="N14" s="85" t="s">
        <v>235</v>
      </c>
      <c r="O14" s="314" t="str">
        <f t="shared" si="0"/>
        <v/>
      </c>
      <c r="P14" s="90" t="s">
        <v>70</v>
      </c>
      <c r="Q14" s="315" t="str">
        <f t="shared" si="1"/>
        <v/>
      </c>
      <c r="R14" s="91" t="s">
        <v>235</v>
      </c>
      <c r="S14" s="86"/>
      <c r="T14" s="93"/>
      <c r="U14" s="88"/>
      <c r="V14" s="94"/>
      <c r="W14" s="88"/>
      <c r="X14" s="88"/>
      <c r="Y14" s="96"/>
      <c r="Z14" s="44"/>
    </row>
    <row r="15" spans="1:62" ht="30" customHeight="1" x14ac:dyDescent="0.4">
      <c r="A15" s="44"/>
      <c r="B15" s="83">
        <v>4</v>
      </c>
      <c r="C15" s="95"/>
      <c r="D15" s="30"/>
      <c r="E15" s="92" t="s">
        <v>14</v>
      </c>
      <c r="F15" s="493" t="str">
        <f t="shared" si="2"/>
        <v/>
      </c>
      <c r="G15" s="99"/>
      <c r="H15" s="90" t="s">
        <v>70</v>
      </c>
      <c r="I15" s="100"/>
      <c r="J15" s="85" t="s">
        <v>235</v>
      </c>
      <c r="K15" s="99"/>
      <c r="L15" s="90" t="s">
        <v>70</v>
      </c>
      <c r="M15" s="100"/>
      <c r="N15" s="85" t="s">
        <v>235</v>
      </c>
      <c r="O15" s="314" t="str">
        <f t="shared" si="0"/>
        <v/>
      </c>
      <c r="P15" s="90" t="s">
        <v>70</v>
      </c>
      <c r="Q15" s="315" t="str">
        <f t="shared" si="1"/>
        <v/>
      </c>
      <c r="R15" s="91" t="s">
        <v>235</v>
      </c>
      <c r="S15" s="86"/>
      <c r="T15" s="93"/>
      <c r="U15" s="88"/>
      <c r="V15" s="94"/>
      <c r="W15" s="88"/>
      <c r="X15" s="88"/>
      <c r="Y15" s="96"/>
      <c r="Z15" s="44"/>
    </row>
    <row r="16" spans="1:62" ht="30" customHeight="1" x14ac:dyDescent="0.4">
      <c r="A16" s="44"/>
      <c r="B16" s="83">
        <v>5</v>
      </c>
      <c r="C16" s="95"/>
      <c r="D16" s="30"/>
      <c r="E16" s="92" t="s">
        <v>14</v>
      </c>
      <c r="F16" s="493" t="str">
        <f t="shared" si="2"/>
        <v/>
      </c>
      <c r="G16" s="99"/>
      <c r="H16" s="90" t="s">
        <v>70</v>
      </c>
      <c r="I16" s="100"/>
      <c r="J16" s="85" t="s">
        <v>235</v>
      </c>
      <c r="K16" s="99"/>
      <c r="L16" s="90" t="s">
        <v>70</v>
      </c>
      <c r="M16" s="100"/>
      <c r="N16" s="85" t="s">
        <v>235</v>
      </c>
      <c r="O16" s="314" t="str">
        <f t="shared" si="0"/>
        <v/>
      </c>
      <c r="P16" s="90" t="s">
        <v>70</v>
      </c>
      <c r="Q16" s="315" t="str">
        <f t="shared" si="1"/>
        <v/>
      </c>
      <c r="R16" s="91" t="s">
        <v>235</v>
      </c>
      <c r="S16" s="86"/>
      <c r="T16" s="93"/>
      <c r="U16" s="88"/>
      <c r="V16" s="94"/>
      <c r="W16" s="88"/>
      <c r="X16" s="88"/>
      <c r="Y16" s="96"/>
      <c r="Z16" s="44"/>
    </row>
    <row r="17" spans="1:26" ht="30" customHeight="1" x14ac:dyDescent="0.4">
      <c r="A17" s="44"/>
      <c r="B17" s="83">
        <v>6</v>
      </c>
      <c r="C17" s="95"/>
      <c r="D17" s="30"/>
      <c r="E17" s="92" t="s">
        <v>14</v>
      </c>
      <c r="F17" s="493" t="str">
        <f t="shared" si="2"/>
        <v/>
      </c>
      <c r="G17" s="99"/>
      <c r="H17" s="90" t="s">
        <v>70</v>
      </c>
      <c r="I17" s="100"/>
      <c r="J17" s="85" t="s">
        <v>235</v>
      </c>
      <c r="K17" s="99"/>
      <c r="L17" s="90" t="s">
        <v>70</v>
      </c>
      <c r="M17" s="100"/>
      <c r="N17" s="85" t="s">
        <v>235</v>
      </c>
      <c r="O17" s="314" t="str">
        <f t="shared" si="0"/>
        <v/>
      </c>
      <c r="P17" s="90" t="s">
        <v>70</v>
      </c>
      <c r="Q17" s="315" t="str">
        <f t="shared" si="1"/>
        <v/>
      </c>
      <c r="R17" s="91" t="s">
        <v>235</v>
      </c>
      <c r="S17" s="86"/>
      <c r="T17" s="93"/>
      <c r="U17" s="88"/>
      <c r="V17" s="94"/>
      <c r="W17" s="88"/>
      <c r="X17" s="88"/>
      <c r="Y17" s="96"/>
      <c r="Z17" s="44"/>
    </row>
    <row r="18" spans="1:26" ht="30" customHeight="1" x14ac:dyDescent="0.4">
      <c r="A18" s="44"/>
      <c r="B18" s="83">
        <v>7</v>
      </c>
      <c r="C18" s="95"/>
      <c r="D18" s="30"/>
      <c r="E18" s="92" t="s">
        <v>14</v>
      </c>
      <c r="F18" s="493" t="str">
        <f t="shared" si="2"/>
        <v/>
      </c>
      <c r="G18" s="99"/>
      <c r="H18" s="90" t="s">
        <v>70</v>
      </c>
      <c r="I18" s="100"/>
      <c r="J18" s="85" t="s">
        <v>235</v>
      </c>
      <c r="K18" s="99"/>
      <c r="L18" s="90" t="s">
        <v>70</v>
      </c>
      <c r="M18" s="100"/>
      <c r="N18" s="85" t="s">
        <v>235</v>
      </c>
      <c r="O18" s="314" t="str">
        <f t="shared" si="0"/>
        <v/>
      </c>
      <c r="P18" s="90" t="s">
        <v>70</v>
      </c>
      <c r="Q18" s="315" t="str">
        <f t="shared" si="1"/>
        <v/>
      </c>
      <c r="R18" s="91" t="s">
        <v>235</v>
      </c>
      <c r="S18" s="86"/>
      <c r="T18" s="93"/>
      <c r="U18" s="88"/>
      <c r="V18" s="94"/>
      <c r="W18" s="88"/>
      <c r="X18" s="88"/>
      <c r="Y18" s="96"/>
      <c r="Z18" s="44"/>
    </row>
    <row r="19" spans="1:26" ht="30" customHeight="1" x14ac:dyDescent="0.4">
      <c r="A19" s="44"/>
      <c r="B19" s="83">
        <v>8</v>
      </c>
      <c r="C19" s="95"/>
      <c r="D19" s="30"/>
      <c r="E19" s="92" t="s">
        <v>14</v>
      </c>
      <c r="F19" s="493" t="str">
        <f t="shared" si="2"/>
        <v/>
      </c>
      <c r="G19" s="99"/>
      <c r="H19" s="90" t="s">
        <v>70</v>
      </c>
      <c r="I19" s="100"/>
      <c r="J19" s="85" t="s">
        <v>235</v>
      </c>
      <c r="K19" s="99"/>
      <c r="L19" s="90" t="s">
        <v>70</v>
      </c>
      <c r="M19" s="100"/>
      <c r="N19" s="85" t="s">
        <v>235</v>
      </c>
      <c r="O19" s="314" t="str">
        <f t="shared" si="0"/>
        <v/>
      </c>
      <c r="P19" s="90" t="s">
        <v>70</v>
      </c>
      <c r="Q19" s="315" t="str">
        <f t="shared" si="1"/>
        <v/>
      </c>
      <c r="R19" s="91" t="s">
        <v>235</v>
      </c>
      <c r="S19" s="86"/>
      <c r="T19" s="87"/>
      <c r="U19" s="88"/>
      <c r="V19" s="89"/>
      <c r="W19" s="88"/>
      <c r="X19" s="88"/>
      <c r="Y19" s="96"/>
      <c r="Z19" s="44"/>
    </row>
    <row r="20" spans="1:26" ht="30" customHeight="1" x14ac:dyDescent="0.4">
      <c r="A20" s="44"/>
      <c r="B20" s="83">
        <v>9</v>
      </c>
      <c r="C20" s="95"/>
      <c r="D20" s="30"/>
      <c r="E20" s="92" t="s">
        <v>14</v>
      </c>
      <c r="F20" s="493" t="str">
        <f t="shared" si="2"/>
        <v/>
      </c>
      <c r="G20" s="99"/>
      <c r="H20" s="90" t="s">
        <v>70</v>
      </c>
      <c r="I20" s="100"/>
      <c r="J20" s="85" t="s">
        <v>235</v>
      </c>
      <c r="K20" s="99"/>
      <c r="L20" s="90" t="s">
        <v>70</v>
      </c>
      <c r="M20" s="100"/>
      <c r="N20" s="85" t="s">
        <v>235</v>
      </c>
      <c r="O20" s="314" t="str">
        <f t="shared" si="0"/>
        <v/>
      </c>
      <c r="P20" s="90" t="s">
        <v>70</v>
      </c>
      <c r="Q20" s="315" t="str">
        <f t="shared" si="1"/>
        <v/>
      </c>
      <c r="R20" s="91" t="s">
        <v>235</v>
      </c>
      <c r="S20" s="86"/>
      <c r="T20" s="87"/>
      <c r="U20" s="88"/>
      <c r="V20" s="89"/>
      <c r="W20" s="88"/>
      <c r="X20" s="88"/>
      <c r="Y20" s="96"/>
      <c r="Z20" s="44"/>
    </row>
    <row r="21" spans="1:26" ht="30" customHeight="1" x14ac:dyDescent="0.4">
      <c r="A21" s="44"/>
      <c r="B21" s="101">
        <v>10</v>
      </c>
      <c r="C21" s="95"/>
      <c r="D21" s="30"/>
      <c r="E21" s="30" t="s">
        <v>14</v>
      </c>
      <c r="F21" s="492" t="str">
        <f t="shared" si="2"/>
        <v/>
      </c>
      <c r="G21" s="99"/>
      <c r="H21" s="90" t="s">
        <v>70</v>
      </c>
      <c r="I21" s="100"/>
      <c r="J21" s="85" t="s">
        <v>235</v>
      </c>
      <c r="K21" s="99"/>
      <c r="L21" s="90" t="s">
        <v>70</v>
      </c>
      <c r="M21" s="100"/>
      <c r="N21" s="85" t="s">
        <v>235</v>
      </c>
      <c r="O21" s="314" t="str">
        <f t="shared" si="0"/>
        <v/>
      </c>
      <c r="P21" s="84" t="s">
        <v>70</v>
      </c>
      <c r="Q21" s="315" t="str">
        <f t="shared" si="1"/>
        <v/>
      </c>
      <c r="R21" s="85" t="s">
        <v>235</v>
      </c>
      <c r="S21" s="97"/>
      <c r="T21" s="87"/>
      <c r="U21" s="95"/>
      <c r="V21" s="89"/>
      <c r="W21" s="95"/>
      <c r="X21" s="95"/>
      <c r="Y21" s="98"/>
      <c r="Z21" s="44"/>
    </row>
    <row r="22" spans="1:26" ht="14.25" customHeight="1" x14ac:dyDescent="0.4">
      <c r="A22" s="44"/>
      <c r="B22" s="64" t="s">
        <v>239</v>
      </c>
      <c r="D22" s="53"/>
      <c r="E22" s="53"/>
      <c r="F22" s="53"/>
      <c r="G22" s="53"/>
      <c r="H22" s="53"/>
      <c r="I22" s="53"/>
      <c r="J22" s="55"/>
      <c r="K22" s="55"/>
      <c r="L22" s="55"/>
      <c r="M22" s="55"/>
      <c r="N22" s="55"/>
      <c r="O22" s="55"/>
      <c r="P22" s="55"/>
      <c r="Q22" s="55"/>
      <c r="R22" s="55"/>
      <c r="S22" s="55"/>
      <c r="T22" s="55"/>
      <c r="U22" s="55"/>
      <c r="V22" s="55"/>
      <c r="W22" s="55"/>
      <c r="X22" s="55"/>
      <c r="Y22" s="55"/>
      <c r="Z22" s="44"/>
    </row>
    <row r="23" spans="1:26" ht="14.25" customHeight="1" x14ac:dyDescent="0.4">
      <c r="A23" s="44"/>
      <c r="B23" s="64" t="s">
        <v>287</v>
      </c>
      <c r="D23" s="53"/>
      <c r="E23" s="53"/>
      <c r="F23" s="53"/>
      <c r="G23" s="53"/>
      <c r="H23" s="53"/>
      <c r="I23" s="53"/>
      <c r="J23" s="55"/>
      <c r="K23" s="55"/>
      <c r="L23" s="55"/>
      <c r="M23" s="55"/>
      <c r="N23" s="55"/>
      <c r="O23" s="55"/>
      <c r="P23" s="55"/>
      <c r="Q23" s="55"/>
      <c r="R23" s="55"/>
      <c r="S23" s="55"/>
      <c r="T23" s="55"/>
      <c r="U23" s="55"/>
      <c r="V23" s="55"/>
      <c r="W23" s="55"/>
      <c r="X23" s="55"/>
      <c r="Y23" s="55"/>
      <c r="Z23" s="44"/>
    </row>
    <row r="24" spans="1:26" ht="14.25" customHeight="1" x14ac:dyDescent="0.4">
      <c r="A24" s="44"/>
      <c r="B24" s="62" t="s">
        <v>286</v>
      </c>
      <c r="D24" s="81"/>
      <c r="E24" s="81"/>
      <c r="F24" s="81"/>
      <c r="G24" s="81"/>
      <c r="H24" s="81"/>
      <c r="I24" s="81"/>
      <c r="J24" s="81"/>
      <c r="K24" s="81"/>
      <c r="L24" s="81"/>
      <c r="M24" s="81"/>
      <c r="N24" s="81"/>
      <c r="O24" s="81"/>
      <c r="P24" s="81"/>
      <c r="Q24" s="81"/>
      <c r="R24" s="81"/>
      <c r="S24" s="81"/>
      <c r="T24" s="81"/>
      <c r="U24" s="81"/>
      <c r="V24" s="81"/>
      <c r="W24" s="81"/>
      <c r="X24" s="81"/>
      <c r="Y24" s="81"/>
      <c r="Z24" s="44"/>
    </row>
    <row r="25" spans="1:26" ht="6" customHeight="1" x14ac:dyDescent="0.4">
      <c r="A25" s="44"/>
      <c r="B25" s="53"/>
      <c r="C25" s="54"/>
      <c r="D25" s="54"/>
      <c r="E25" s="54"/>
      <c r="F25" s="54"/>
      <c r="G25" s="54"/>
      <c r="H25" s="54"/>
      <c r="I25" s="54"/>
      <c r="J25" s="54"/>
      <c r="K25" s="54"/>
      <c r="L25" s="54"/>
      <c r="M25" s="54"/>
      <c r="N25" s="54"/>
      <c r="O25" s="54"/>
      <c r="P25" s="54"/>
      <c r="Q25" s="54"/>
      <c r="R25" s="54"/>
      <c r="S25" s="54"/>
      <c r="T25" s="54"/>
      <c r="U25" s="54"/>
      <c r="V25" s="54"/>
      <c r="W25" s="54"/>
      <c r="X25" s="54"/>
      <c r="Y25" s="54"/>
      <c r="Z25" s="44"/>
    </row>
    <row r="26" spans="1:26" x14ac:dyDescent="0.4">
      <c r="A26" s="44"/>
      <c r="B26" s="56"/>
      <c r="C26" s="57"/>
      <c r="D26" s="57"/>
      <c r="E26" s="57"/>
      <c r="F26" s="57"/>
      <c r="G26" s="57"/>
      <c r="H26" s="57"/>
      <c r="I26" s="57"/>
      <c r="J26" s="57"/>
      <c r="K26" s="57"/>
      <c r="L26" s="57"/>
      <c r="M26" s="57"/>
      <c r="N26" s="57"/>
      <c r="O26" s="57"/>
      <c r="P26" s="57"/>
      <c r="Q26" s="57"/>
      <c r="R26" s="57"/>
      <c r="S26" s="57"/>
      <c r="T26" s="57"/>
      <c r="U26" s="57"/>
      <c r="V26" s="57"/>
      <c r="W26" s="57"/>
      <c r="X26" s="57"/>
      <c r="Y26" s="57"/>
      <c r="Z26" s="44"/>
    </row>
    <row r="27" spans="1:26" x14ac:dyDescent="0.4">
      <c r="A27" s="44"/>
      <c r="B27" s="59"/>
      <c r="C27" s="60"/>
      <c r="D27" s="61"/>
      <c r="E27" s="61"/>
      <c r="F27" s="61"/>
      <c r="G27" s="61"/>
      <c r="H27" s="61"/>
      <c r="I27" s="61"/>
      <c r="J27" s="44"/>
      <c r="K27" s="56"/>
      <c r="L27" s="56"/>
      <c r="M27" s="56"/>
      <c r="N27" s="56"/>
      <c r="O27" s="56"/>
      <c r="P27" s="56"/>
      <c r="Q27" s="56"/>
      <c r="R27" s="56"/>
      <c r="S27" s="56"/>
      <c r="T27" s="56"/>
      <c r="U27" s="56"/>
      <c r="V27" s="56"/>
      <c r="W27" s="56"/>
      <c r="X27" s="56"/>
      <c r="Y27" s="56"/>
      <c r="Z27" s="44"/>
    </row>
    <row r="28" spans="1:26" ht="13.5" customHeight="1" x14ac:dyDescent="0.4">
      <c r="A28" s="44"/>
      <c r="B28" s="59"/>
      <c r="C28" s="60"/>
      <c r="D28" s="62"/>
      <c r="E28" s="62"/>
      <c r="F28" s="62"/>
      <c r="G28" s="62"/>
      <c r="H28" s="62"/>
      <c r="I28" s="62"/>
      <c r="J28" s="44"/>
      <c r="K28" s="57"/>
      <c r="L28" s="57"/>
      <c r="M28" s="57"/>
      <c r="N28" s="57"/>
      <c r="O28" s="57"/>
      <c r="P28" s="57"/>
      <c r="Q28" s="57"/>
      <c r="R28" s="57"/>
      <c r="S28" s="57"/>
      <c r="T28" s="57"/>
      <c r="U28" s="57"/>
      <c r="V28" s="56"/>
      <c r="W28" s="56"/>
      <c r="X28" s="56"/>
      <c r="Y28" s="56"/>
      <c r="Z28" s="44"/>
    </row>
    <row r="29" spans="1:26" ht="13.5" customHeight="1" x14ac:dyDescent="0.4">
      <c r="A29" s="44"/>
      <c r="B29" s="59"/>
      <c r="C29" s="60"/>
      <c r="D29" s="61"/>
      <c r="E29" s="61"/>
      <c r="F29" s="61"/>
      <c r="G29" s="61"/>
      <c r="H29" s="61"/>
      <c r="I29" s="61"/>
      <c r="J29" s="44"/>
      <c r="K29" s="64"/>
      <c r="L29" s="64"/>
      <c r="M29" s="64"/>
      <c r="N29" s="64"/>
      <c r="O29" s="64"/>
      <c r="P29" s="64"/>
      <c r="Q29" s="64"/>
      <c r="R29" s="64"/>
      <c r="S29" s="64"/>
      <c r="T29" s="64"/>
      <c r="U29" s="64"/>
      <c r="V29" s="56"/>
      <c r="W29" s="56"/>
      <c r="X29" s="56"/>
      <c r="Y29" s="56"/>
      <c r="Z29" s="44"/>
    </row>
    <row r="30" spans="1:26" x14ac:dyDescent="0.4">
      <c r="A30" s="44"/>
      <c r="B30" s="59"/>
      <c r="C30" s="65"/>
      <c r="D30" s="61"/>
      <c r="E30" s="61"/>
      <c r="F30" s="61"/>
      <c r="G30" s="61"/>
      <c r="H30" s="61"/>
      <c r="I30" s="61"/>
      <c r="J30" s="44"/>
      <c r="K30" s="54"/>
      <c r="L30" s="54"/>
      <c r="M30" s="54"/>
      <c r="N30" s="54"/>
      <c r="O30" s="54"/>
      <c r="P30" s="54"/>
      <c r="Q30" s="54"/>
      <c r="R30" s="54"/>
      <c r="S30" s="54"/>
      <c r="T30" s="54"/>
      <c r="U30" s="54"/>
      <c r="V30" s="56"/>
      <c r="W30" s="56"/>
      <c r="X30" s="56"/>
      <c r="Y30" s="56"/>
      <c r="Z30" s="44"/>
    </row>
    <row r="31" spans="1:26" x14ac:dyDescent="0.4">
      <c r="A31" s="44"/>
      <c r="B31" s="6"/>
      <c r="C31" s="65"/>
      <c r="D31" s="61"/>
      <c r="E31" s="61"/>
      <c r="F31" s="61"/>
      <c r="G31" s="61"/>
      <c r="H31" s="61"/>
      <c r="I31" s="61"/>
      <c r="J31" s="44"/>
      <c r="K31" s="44"/>
      <c r="L31" s="44"/>
      <c r="M31" s="44"/>
      <c r="N31" s="44"/>
      <c r="O31" s="44"/>
      <c r="P31" s="44"/>
      <c r="Q31" s="44"/>
      <c r="R31" s="44"/>
      <c r="S31" s="44"/>
      <c r="T31" s="44"/>
      <c r="U31" s="44"/>
      <c r="V31" s="44"/>
      <c r="W31" s="44"/>
      <c r="X31" s="44"/>
      <c r="Y31" s="44"/>
      <c r="Z31" s="44"/>
    </row>
    <row r="32" spans="1:26" x14ac:dyDescent="0.4">
      <c r="A32" s="44"/>
      <c r="B32" s="44"/>
      <c r="C32" s="44"/>
      <c r="D32" s="44"/>
      <c r="E32" s="44"/>
      <c r="F32" s="44"/>
      <c r="G32" s="44"/>
      <c r="H32" s="44"/>
      <c r="I32" s="44"/>
      <c r="J32" s="44"/>
      <c r="K32" s="44"/>
      <c r="L32" s="44"/>
      <c r="M32" s="44"/>
      <c r="N32" s="44"/>
      <c r="O32" s="44"/>
      <c r="P32" s="44"/>
      <c r="Q32" s="44"/>
      <c r="R32" s="44"/>
      <c r="S32" s="44"/>
      <c r="T32" s="44"/>
      <c r="U32" s="44"/>
      <c r="V32" s="44"/>
      <c r="W32" s="44"/>
      <c r="X32" s="44"/>
      <c r="Y32" s="44"/>
      <c r="Z32" s="44"/>
    </row>
    <row r="33" spans="1:26" ht="13.5" customHeight="1" x14ac:dyDescent="0.4">
      <c r="A33" s="44"/>
      <c r="B33" s="44"/>
      <c r="C33" s="66"/>
      <c r="D33" s="66"/>
      <c r="E33" s="66"/>
      <c r="F33" s="66"/>
      <c r="G33" s="66"/>
      <c r="H33" s="66"/>
      <c r="I33" s="66"/>
      <c r="J33" s="44"/>
      <c r="K33" s="44"/>
      <c r="L33" s="44"/>
      <c r="M33" s="44"/>
      <c r="N33" s="44"/>
      <c r="O33" s="44"/>
      <c r="P33" s="44"/>
      <c r="Q33" s="44"/>
      <c r="R33" s="44"/>
      <c r="S33" s="44"/>
      <c r="T33" s="44"/>
      <c r="U33" s="44"/>
      <c r="V33" s="44"/>
      <c r="W33" s="44"/>
      <c r="X33" s="44"/>
      <c r="Y33" s="44"/>
      <c r="Z33" s="44"/>
    </row>
    <row r="34" spans="1:26" ht="13.5" customHeight="1" x14ac:dyDescent="0.4">
      <c r="A34" s="44"/>
      <c r="B34" s="44"/>
      <c r="C34" s="66"/>
      <c r="D34" s="66"/>
      <c r="E34" s="66"/>
      <c r="F34" s="66"/>
      <c r="G34" s="66"/>
      <c r="H34" s="66"/>
      <c r="I34" s="66"/>
      <c r="J34" s="44"/>
      <c r="K34" s="44"/>
      <c r="L34" s="44"/>
      <c r="M34" s="44"/>
      <c r="N34" s="44"/>
      <c r="O34" s="44"/>
      <c r="P34" s="44"/>
      <c r="Q34" s="44"/>
      <c r="R34" s="44"/>
      <c r="S34" s="44"/>
      <c r="T34" s="44"/>
      <c r="U34" s="44"/>
      <c r="V34" s="44"/>
      <c r="W34" s="44"/>
      <c r="X34" s="44"/>
      <c r="Y34" s="44"/>
      <c r="Z34" s="44"/>
    </row>
    <row r="35" spans="1:26" x14ac:dyDescent="0.4">
      <c r="B35" s="44"/>
      <c r="C35" s="66"/>
      <c r="D35" s="66"/>
      <c r="E35" s="66"/>
      <c r="F35" s="66"/>
      <c r="G35" s="66"/>
      <c r="H35" s="66"/>
      <c r="I35" s="66"/>
      <c r="J35" s="44"/>
      <c r="K35" s="44"/>
      <c r="L35" s="44"/>
      <c r="M35" s="44"/>
      <c r="N35" s="44"/>
      <c r="O35" s="44"/>
      <c r="P35" s="44"/>
      <c r="Q35" s="44"/>
      <c r="R35" s="44"/>
      <c r="S35" s="44"/>
      <c r="T35" s="44"/>
      <c r="U35" s="44"/>
      <c r="V35" s="44"/>
      <c r="W35" s="44"/>
      <c r="X35" s="44"/>
      <c r="Y35" s="44"/>
    </row>
    <row r="36" spans="1:26" x14ac:dyDescent="0.4">
      <c r="B36" s="44"/>
      <c r="C36" s="66"/>
      <c r="D36" s="66"/>
      <c r="E36" s="66"/>
      <c r="F36" s="66"/>
      <c r="G36" s="66"/>
      <c r="H36" s="66"/>
      <c r="I36" s="66"/>
      <c r="J36" s="44"/>
      <c r="K36" s="44"/>
      <c r="L36" s="44"/>
      <c r="M36" s="44"/>
      <c r="N36" s="44"/>
      <c r="O36" s="44"/>
      <c r="P36" s="44"/>
      <c r="Q36" s="44"/>
      <c r="R36" s="44"/>
      <c r="S36" s="44"/>
      <c r="T36" s="44"/>
      <c r="U36" s="44"/>
      <c r="V36" s="44"/>
      <c r="W36" s="44"/>
      <c r="X36" s="44"/>
      <c r="Y36" s="44"/>
    </row>
    <row r="37" spans="1:26" x14ac:dyDescent="0.4">
      <c r="C37" s="67"/>
      <c r="D37" s="67"/>
      <c r="E37" s="67"/>
      <c r="F37" s="67"/>
      <c r="G37" s="67"/>
      <c r="H37" s="67"/>
      <c r="I37" s="67"/>
    </row>
    <row r="38" spans="1:26" x14ac:dyDescent="0.4">
      <c r="C38" s="67"/>
    </row>
    <row r="39" spans="1:26" x14ac:dyDescent="0.4">
      <c r="C39" s="67"/>
    </row>
    <row r="55" spans="2:55" x14ac:dyDescent="0.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c r="BA55" s="44"/>
      <c r="BB55" s="44"/>
    </row>
    <row r="56" spans="2:55" x14ac:dyDescent="0.4">
      <c r="B56" s="44"/>
      <c r="C56" s="44"/>
      <c r="D56" s="44"/>
      <c r="E56" s="44"/>
      <c r="F56" s="44"/>
      <c r="G56" s="44"/>
      <c r="H56" s="44"/>
      <c r="I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c r="AZ56" s="44"/>
      <c r="BA56" s="44"/>
      <c r="BB56" s="44"/>
    </row>
    <row r="57" spans="2:55" x14ac:dyDescent="0.4">
      <c r="B57" s="44"/>
      <c r="C57" s="44"/>
      <c r="D57" s="44"/>
      <c r="E57" s="44"/>
      <c r="F57" s="44"/>
      <c r="G57" s="44"/>
      <c r="H57" s="44"/>
      <c r="I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c r="AY57" s="44"/>
      <c r="AZ57" s="44"/>
      <c r="BA57" s="44"/>
      <c r="BB57" s="44"/>
    </row>
    <row r="58" spans="2:55" x14ac:dyDescent="0.4">
      <c r="B58" s="44"/>
      <c r="C58" s="44"/>
      <c r="D58" s="44"/>
      <c r="E58" s="44"/>
      <c r="F58" s="44"/>
      <c r="G58" s="44"/>
      <c r="H58" s="44"/>
      <c r="I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c r="AX58" s="44"/>
      <c r="AY58" s="44"/>
      <c r="AZ58" s="44"/>
      <c r="BA58" s="44"/>
      <c r="BB58" s="44"/>
    </row>
    <row r="59" spans="2:55" x14ac:dyDescent="0.4">
      <c r="B59" s="44"/>
      <c r="C59" s="44"/>
      <c r="D59" s="44"/>
      <c r="E59" s="44"/>
      <c r="F59" s="44"/>
      <c r="G59" s="44"/>
      <c r="H59" s="44"/>
      <c r="I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c r="AZ59" s="44"/>
      <c r="BA59" s="44"/>
      <c r="BB59" s="44"/>
    </row>
    <row r="60" spans="2:55" x14ac:dyDescent="0.4">
      <c r="B60" s="44"/>
      <c r="C60" s="44"/>
      <c r="D60" s="44"/>
      <c r="E60" s="44"/>
      <c r="F60" s="44"/>
      <c r="G60" s="44"/>
      <c r="H60" s="44"/>
      <c r="I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row>
    <row r="61" spans="2:55" x14ac:dyDescent="0.4">
      <c r="B61" s="44"/>
      <c r="C61" s="44"/>
      <c r="D61" s="44"/>
      <c r="E61" s="44"/>
      <c r="F61" s="44"/>
      <c r="G61" s="44"/>
      <c r="H61" s="44"/>
      <c r="I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row>
    <row r="62" spans="2:55" x14ac:dyDescent="0.4">
      <c r="B62" s="44"/>
      <c r="C62" s="44"/>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c r="BC62" s="44"/>
    </row>
    <row r="63" spans="2:55" x14ac:dyDescent="0.4">
      <c r="B63" s="44"/>
      <c r="C63" s="44"/>
      <c r="D63" s="44"/>
      <c r="E63" s="44"/>
      <c r="F63" s="44"/>
      <c r="G63" s="44"/>
      <c r="H63" s="44"/>
      <c r="I63" s="44"/>
      <c r="BC63" s="44"/>
    </row>
    <row r="64" spans="2:55" x14ac:dyDescent="0.4">
      <c r="B64" s="44"/>
      <c r="C64" s="44"/>
      <c r="D64" s="44"/>
      <c r="E64" s="44"/>
      <c r="F64" s="44"/>
      <c r="G64" s="44"/>
      <c r="H64" s="44"/>
      <c r="I64" s="44"/>
      <c r="BC64" s="44"/>
    </row>
    <row r="65" spans="2:55" x14ac:dyDescent="0.4">
      <c r="B65" s="44"/>
      <c r="C65" s="44"/>
      <c r="D65" s="44"/>
      <c r="E65" s="44"/>
      <c r="F65" s="44"/>
      <c r="G65" s="44"/>
      <c r="H65" s="44"/>
      <c r="I65" s="44"/>
      <c r="BC65" s="44"/>
    </row>
    <row r="66" spans="2:55" x14ac:dyDescent="0.4">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c r="AY66" s="44"/>
      <c r="AZ66" s="44"/>
      <c r="BA66" s="44"/>
      <c r="BB66" s="44"/>
      <c r="BC66" s="44"/>
    </row>
    <row r="86" spans="10:25" x14ac:dyDescent="0.4">
      <c r="J86" s="44"/>
      <c r="K86" s="44"/>
      <c r="L86" s="44"/>
      <c r="M86" s="44"/>
      <c r="N86" s="44"/>
      <c r="O86" s="44"/>
      <c r="P86" s="44"/>
      <c r="Q86" s="44"/>
      <c r="R86" s="44"/>
      <c r="S86" s="44"/>
      <c r="T86" s="44"/>
      <c r="U86" s="44"/>
      <c r="V86" s="44"/>
      <c r="W86" s="44"/>
      <c r="X86" s="44"/>
      <c r="Y86" s="44"/>
    </row>
    <row r="87" spans="10:25" x14ac:dyDescent="0.4">
      <c r="J87" s="44"/>
      <c r="K87" s="44"/>
      <c r="L87" s="44"/>
      <c r="M87" s="44"/>
      <c r="N87" s="44"/>
      <c r="O87" s="44"/>
      <c r="P87" s="44"/>
      <c r="Q87" s="44"/>
      <c r="R87" s="44"/>
      <c r="S87" s="44"/>
      <c r="T87" s="44"/>
      <c r="U87" s="44"/>
      <c r="V87" s="44"/>
      <c r="W87" s="44"/>
      <c r="X87" s="44"/>
      <c r="Y87" s="44"/>
    </row>
    <row r="88" spans="10:25" x14ac:dyDescent="0.4">
      <c r="J88" s="44"/>
      <c r="K88" s="44"/>
      <c r="L88" s="44"/>
      <c r="M88" s="44"/>
      <c r="N88" s="44"/>
      <c r="O88" s="44"/>
      <c r="P88" s="44"/>
      <c r="Q88" s="44"/>
      <c r="R88" s="44"/>
      <c r="S88" s="44"/>
      <c r="T88" s="44"/>
      <c r="U88" s="44"/>
      <c r="V88" s="44"/>
      <c r="W88" s="44"/>
      <c r="X88" s="44"/>
      <c r="Y88" s="44"/>
    </row>
    <row r="89" spans="10:25" x14ac:dyDescent="0.4">
      <c r="J89" s="44"/>
      <c r="K89" s="44"/>
      <c r="L89" s="44"/>
      <c r="M89" s="44"/>
      <c r="N89" s="44"/>
      <c r="O89" s="44"/>
      <c r="P89" s="44"/>
      <c r="Q89" s="44"/>
      <c r="R89" s="44"/>
      <c r="S89" s="44"/>
      <c r="T89" s="44"/>
      <c r="U89" s="44"/>
      <c r="V89" s="44"/>
      <c r="W89" s="44"/>
      <c r="X89" s="44"/>
      <c r="Y89" s="44"/>
    </row>
    <row r="90" spans="10:25" x14ac:dyDescent="0.4">
      <c r="J90" s="44"/>
      <c r="K90" s="44"/>
      <c r="L90" s="44"/>
      <c r="M90" s="44"/>
      <c r="N90" s="44"/>
      <c r="O90" s="44"/>
      <c r="P90" s="44"/>
      <c r="Q90" s="44"/>
      <c r="R90" s="44"/>
      <c r="S90" s="44"/>
      <c r="T90" s="44"/>
      <c r="U90" s="44"/>
      <c r="V90" s="44"/>
      <c r="W90" s="44"/>
      <c r="X90" s="44"/>
      <c r="Y90" s="44"/>
    </row>
    <row r="91" spans="10:25" x14ac:dyDescent="0.4">
      <c r="J91" s="44"/>
      <c r="K91" s="44"/>
      <c r="L91" s="44"/>
      <c r="M91" s="44"/>
      <c r="N91" s="44"/>
      <c r="O91" s="44"/>
      <c r="P91" s="44"/>
      <c r="Q91" s="44"/>
      <c r="R91" s="44"/>
      <c r="S91" s="44"/>
      <c r="T91" s="44"/>
      <c r="U91" s="44"/>
      <c r="V91" s="44"/>
      <c r="W91" s="44"/>
      <c r="X91" s="44"/>
      <c r="Y91" s="44"/>
    </row>
  </sheetData>
  <sheetProtection algorithmName="SHA-512" hashValue="D6h+DOcp2KRAMBRZNfiQ2X6GMkky/3UZtIodPjH/uK2hx7AqErppO9IqNPf7Lyf+Gq9kZGSHR2JLfMUa4bb9iQ==" saltValue="lIWzK3SwjwABTi6a6jOFtA==" spinCount="100000" sheet="1" objects="1" scenarios="1"/>
  <mergeCells count="21">
    <mergeCell ref="B3:Y3"/>
    <mergeCell ref="S7:T7"/>
    <mergeCell ref="B5:D5"/>
    <mergeCell ref="U5:Y5"/>
    <mergeCell ref="S5:T5"/>
    <mergeCell ref="B9:B11"/>
    <mergeCell ref="C9:C11"/>
    <mergeCell ref="D9:D11"/>
    <mergeCell ref="G9:R9"/>
    <mergeCell ref="S9:V9"/>
    <mergeCell ref="F9:F11"/>
    <mergeCell ref="W9:Y9"/>
    <mergeCell ref="E10:E11"/>
    <mergeCell ref="G10:J11"/>
    <mergeCell ref="K10:N11"/>
    <mergeCell ref="O10:R11"/>
    <mergeCell ref="S10:T11"/>
    <mergeCell ref="U10:V11"/>
    <mergeCell ref="W10:W11"/>
    <mergeCell ref="X10:X11"/>
    <mergeCell ref="Y10:Y11"/>
  </mergeCells>
  <phoneticPr fontId="6"/>
  <conditionalFormatting sqref="C19:D21 D13:D18">
    <cfRule type="cellIs" dxfId="78" priority="30" stopIfTrue="1" operator="equal">
      <formula>""</formula>
    </cfRule>
  </conditionalFormatting>
  <conditionalFormatting sqref="V12:V21 T13:T20 J12 S12:T12 R21:T21">
    <cfRule type="cellIs" dxfId="77" priority="29" stopIfTrue="1" operator="equal">
      <formula>""</formula>
    </cfRule>
  </conditionalFormatting>
  <conditionalFormatting sqref="C12 C15:C18">
    <cfRule type="cellIs" dxfId="76" priority="27" stopIfTrue="1" operator="equal">
      <formula>""</formula>
    </cfRule>
  </conditionalFormatting>
  <conditionalFormatting sqref="R13:S20">
    <cfRule type="cellIs" dxfId="75" priority="26" stopIfTrue="1" operator="equal">
      <formula>""</formula>
    </cfRule>
  </conditionalFormatting>
  <conditionalFormatting sqref="C13:C14">
    <cfRule type="cellIs" dxfId="74" priority="28" stopIfTrue="1" operator="equal">
      <formula>""</formula>
    </cfRule>
  </conditionalFormatting>
  <conditionalFormatting sqref="U21 U12">
    <cfRule type="cellIs" dxfId="73" priority="25" stopIfTrue="1" operator="equal">
      <formula>""</formula>
    </cfRule>
  </conditionalFormatting>
  <conditionalFormatting sqref="U13:U20">
    <cfRule type="cellIs" dxfId="72" priority="24" stopIfTrue="1" operator="equal">
      <formula>""</formula>
    </cfRule>
  </conditionalFormatting>
  <conditionalFormatting sqref="W12:W21">
    <cfRule type="cellIs" dxfId="71" priority="23" stopIfTrue="1" operator="equal">
      <formula>""</formula>
    </cfRule>
  </conditionalFormatting>
  <conditionalFormatting sqref="E12">
    <cfRule type="cellIs" dxfId="70" priority="21" stopIfTrue="1" operator="equal">
      <formula>""</formula>
    </cfRule>
  </conditionalFormatting>
  <conditionalFormatting sqref="D12">
    <cfRule type="cellIs" dxfId="69" priority="20" stopIfTrue="1" operator="equal">
      <formula>""</formula>
    </cfRule>
  </conditionalFormatting>
  <conditionalFormatting sqref="G12:I12">
    <cfRule type="cellIs" dxfId="68" priority="19" stopIfTrue="1" operator="equal">
      <formula>""</formula>
    </cfRule>
  </conditionalFormatting>
  <conditionalFormatting sqref="Y12:Y21">
    <cfRule type="cellIs" dxfId="67" priority="16" stopIfTrue="1" operator="equal">
      <formula>""</formula>
    </cfRule>
  </conditionalFormatting>
  <conditionalFormatting sqref="X12:X21">
    <cfRule type="cellIs" dxfId="66" priority="17" stopIfTrue="1" operator="equal">
      <formula>""</formula>
    </cfRule>
  </conditionalFormatting>
  <conditionalFormatting sqref="P13:P20">
    <cfRule type="cellIs" dxfId="65" priority="12" stopIfTrue="1" operator="equal">
      <formula>""</formula>
    </cfRule>
  </conditionalFormatting>
  <conditionalFormatting sqref="O12:O20 Q12:Q20 O21:Q21">
    <cfRule type="cellIs" dxfId="64" priority="14" stopIfTrue="1" operator="equal">
      <formula>""</formula>
    </cfRule>
  </conditionalFormatting>
  <conditionalFormatting sqref="P12">
    <cfRule type="cellIs" dxfId="63" priority="13" stopIfTrue="1" operator="equal">
      <formula>""</formula>
    </cfRule>
  </conditionalFormatting>
  <conditionalFormatting sqref="R12">
    <cfRule type="cellIs" dxfId="62" priority="11" stopIfTrue="1" operator="equal">
      <formula>""</formula>
    </cfRule>
  </conditionalFormatting>
  <conditionalFormatting sqref="U5 U7">
    <cfRule type="containsBlanks" dxfId="61" priority="10">
      <formula>LEN(TRIM(U5))=0</formula>
    </cfRule>
  </conditionalFormatting>
  <conditionalFormatting sqref="J13:J21">
    <cfRule type="cellIs" dxfId="60" priority="9" stopIfTrue="1" operator="equal">
      <formula>""</formula>
    </cfRule>
  </conditionalFormatting>
  <conditionalFormatting sqref="G13:I21">
    <cfRule type="cellIs" dxfId="59" priority="8" stopIfTrue="1" operator="equal">
      <formula>""</formula>
    </cfRule>
  </conditionalFormatting>
  <conditionalFormatting sqref="N12:N21">
    <cfRule type="cellIs" dxfId="58" priority="7" stopIfTrue="1" operator="equal">
      <formula>""</formula>
    </cfRule>
  </conditionalFormatting>
  <conditionalFormatting sqref="K12:M21">
    <cfRule type="cellIs" dxfId="57" priority="6" stopIfTrue="1" operator="equal">
      <formula>""</formula>
    </cfRule>
  </conditionalFormatting>
  <conditionalFormatting sqref="E13:E21">
    <cfRule type="cellIs" dxfId="56" priority="5" stopIfTrue="1" operator="equal">
      <formula>""</formula>
    </cfRule>
  </conditionalFormatting>
  <dataValidations count="2">
    <dataValidation type="list" allowBlank="1" showInputMessage="1" showErrorMessage="1" sqref="W12:Y21" xr:uid="{00000000-0002-0000-0600-000000000000}">
      <formula1>"○"</formula1>
    </dataValidation>
    <dataValidation type="list" allowBlank="1" showInputMessage="1" showErrorMessage="1" sqref="D12:D21" xr:uid="{4565E1DB-745D-481D-80D1-CE8C26A5523C}">
      <formula1>"支援員Ⅰ, 支援員Ⅱ, 支援員Ⅲ, 補助員Ⅰ, 補助員Ⅱ"</formula1>
    </dataValidation>
  </dataValidations>
  <printOptions horizontalCentered="1"/>
  <pageMargins left="0.19685039370078741" right="0.19685039370078741" top="0.39370078740157483" bottom="0.39370078740157483" header="0.31496062992125984" footer="0.31496062992125984"/>
  <pageSetup paperSize="9" scale="86"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L877"/>
  <sheetViews>
    <sheetView showGridLines="0" view="pageBreakPreview" zoomScaleNormal="100" zoomScaleSheetLayoutView="100" workbookViewId="0">
      <selection activeCell="T12" sqref="T12:AF12"/>
    </sheetView>
  </sheetViews>
  <sheetFormatPr defaultRowHeight="13.5" x14ac:dyDescent="0.4"/>
  <cols>
    <col min="1" max="452" width="2.625" style="166" customWidth="1"/>
    <col min="453" max="16384" width="9" style="166"/>
  </cols>
  <sheetData>
    <row r="1" spans="2:37" ht="18" customHeight="1" x14ac:dyDescent="0.4">
      <c r="C1" s="167"/>
      <c r="AI1" s="242"/>
      <c r="AJ1" s="242" t="s">
        <v>336</v>
      </c>
    </row>
    <row r="2" spans="2:37" ht="15" customHeight="1" x14ac:dyDescent="0.4"/>
    <row r="3" spans="2:37" ht="22.5" customHeight="1" x14ac:dyDescent="0.4">
      <c r="B3" s="905" t="s">
        <v>32</v>
      </c>
      <c r="C3" s="905"/>
      <c r="D3" s="905"/>
      <c r="E3" s="905"/>
      <c r="F3" s="905"/>
      <c r="G3" s="905"/>
      <c r="H3" s="905"/>
      <c r="I3" s="905"/>
      <c r="J3" s="905"/>
      <c r="K3" s="905"/>
      <c r="L3" s="905"/>
      <c r="M3" s="905"/>
      <c r="N3" s="905"/>
      <c r="O3" s="905"/>
      <c r="P3" s="905"/>
      <c r="Q3" s="905"/>
      <c r="R3" s="905"/>
      <c r="S3" s="905"/>
      <c r="T3" s="905"/>
      <c r="U3" s="905"/>
      <c r="V3" s="905"/>
      <c r="W3" s="905"/>
      <c r="X3" s="905"/>
      <c r="Y3" s="905"/>
      <c r="Z3" s="905"/>
      <c r="AA3" s="905"/>
      <c r="AB3" s="905"/>
      <c r="AC3" s="905"/>
      <c r="AD3" s="905"/>
      <c r="AE3" s="905"/>
      <c r="AF3" s="905"/>
      <c r="AG3" s="905"/>
      <c r="AH3" s="905"/>
      <c r="AI3" s="905"/>
      <c r="AJ3" s="905"/>
      <c r="AK3" s="168"/>
    </row>
    <row r="4" spans="2:37" ht="15" customHeight="1" x14ac:dyDescent="0.4"/>
    <row r="5" spans="2:37" ht="18" customHeight="1" x14ac:dyDescent="0.4">
      <c r="U5" s="242" t="s">
        <v>33</v>
      </c>
      <c r="V5" s="906"/>
      <c r="W5" s="906"/>
      <c r="X5" s="906"/>
      <c r="Y5" s="906"/>
      <c r="Z5" s="906"/>
      <c r="AA5" s="906"/>
      <c r="AB5" s="906"/>
      <c r="AC5" s="906"/>
      <c r="AD5" s="906"/>
      <c r="AE5" s="906"/>
      <c r="AF5" s="906"/>
      <c r="AG5" s="906"/>
      <c r="AH5" s="906"/>
      <c r="AI5" s="906"/>
    </row>
    <row r="6" spans="2:37" ht="15" customHeight="1" x14ac:dyDescent="0.4"/>
    <row r="7" spans="2:37" s="102" customFormat="1" ht="18" customHeight="1" thickBot="1" x14ac:dyDescent="0.45">
      <c r="C7" s="103" t="s">
        <v>34</v>
      </c>
    </row>
    <row r="8" spans="2:37" s="102" customFormat="1" ht="18.75" customHeight="1" x14ac:dyDescent="0.4">
      <c r="C8" s="907" t="s">
        <v>35</v>
      </c>
      <c r="D8" s="908"/>
      <c r="E8" s="908"/>
      <c r="F8" s="908"/>
      <c r="G8" s="908"/>
      <c r="H8" s="908"/>
      <c r="I8" s="908"/>
      <c r="J8" s="908"/>
      <c r="K8" s="908"/>
      <c r="L8" s="908"/>
      <c r="M8" s="908"/>
      <c r="N8" s="908"/>
      <c r="O8" s="908"/>
      <c r="P8" s="908"/>
      <c r="Q8" s="908"/>
      <c r="R8" s="908"/>
      <c r="S8" s="909"/>
      <c r="T8" s="910" t="s">
        <v>36</v>
      </c>
      <c r="U8" s="911"/>
      <c r="V8" s="448"/>
      <c r="W8" s="448" t="s">
        <v>37</v>
      </c>
      <c r="X8" s="912"/>
      <c r="Y8" s="912"/>
      <c r="Z8" s="448" t="s">
        <v>38</v>
      </c>
      <c r="AA8" s="912" t="s">
        <v>39</v>
      </c>
      <c r="AB8" s="912"/>
      <c r="AC8" s="912" t="s">
        <v>36</v>
      </c>
      <c r="AD8" s="912"/>
      <c r="AE8" s="448"/>
      <c r="AF8" s="448" t="s">
        <v>37</v>
      </c>
      <c r="AG8" s="912"/>
      <c r="AH8" s="912"/>
      <c r="AI8" s="316" t="s">
        <v>38</v>
      </c>
    </row>
    <row r="9" spans="2:37" s="102" customFormat="1" ht="18.75" customHeight="1" thickBot="1" x14ac:dyDescent="0.45">
      <c r="C9" s="902" t="s">
        <v>296</v>
      </c>
      <c r="D9" s="883"/>
      <c r="E9" s="883"/>
      <c r="F9" s="883"/>
      <c r="G9" s="883"/>
      <c r="H9" s="883"/>
      <c r="I9" s="883"/>
      <c r="J9" s="883"/>
      <c r="K9" s="883"/>
      <c r="L9" s="883"/>
      <c r="M9" s="883"/>
      <c r="N9" s="883"/>
      <c r="O9" s="883"/>
      <c r="P9" s="883"/>
      <c r="Q9" s="883"/>
      <c r="R9" s="883"/>
      <c r="S9" s="884"/>
      <c r="T9" s="903"/>
      <c r="U9" s="904"/>
      <c r="V9" s="904"/>
      <c r="W9" s="904"/>
      <c r="X9" s="904"/>
      <c r="Y9" s="904"/>
      <c r="Z9" s="904"/>
      <c r="AA9" s="904"/>
      <c r="AB9" s="904"/>
      <c r="AC9" s="904"/>
      <c r="AD9" s="904"/>
      <c r="AE9" s="904"/>
      <c r="AF9" s="904"/>
      <c r="AG9" s="883" t="s">
        <v>40</v>
      </c>
      <c r="AH9" s="883"/>
      <c r="AI9" s="884"/>
    </row>
    <row r="10" spans="2:37" s="102" customFormat="1" ht="15" customHeight="1" x14ac:dyDescent="0.4"/>
    <row r="11" spans="2:37" s="102" customFormat="1" ht="18" customHeight="1" thickBot="1" x14ac:dyDescent="0.45">
      <c r="C11" s="103" t="s">
        <v>41</v>
      </c>
    </row>
    <row r="12" spans="2:37" s="102" customFormat="1" ht="18" customHeight="1" x14ac:dyDescent="0.4">
      <c r="C12" s="885" t="s">
        <v>302</v>
      </c>
      <c r="D12" s="886"/>
      <c r="E12" s="886"/>
      <c r="F12" s="886"/>
      <c r="G12" s="886"/>
      <c r="H12" s="886"/>
      <c r="I12" s="886"/>
      <c r="J12" s="886"/>
      <c r="K12" s="886"/>
      <c r="L12" s="886"/>
      <c r="M12" s="886"/>
      <c r="N12" s="886"/>
      <c r="O12" s="886"/>
      <c r="P12" s="886"/>
      <c r="Q12" s="886"/>
      <c r="R12" s="886"/>
      <c r="S12" s="887"/>
      <c r="T12" s="888"/>
      <c r="U12" s="889"/>
      <c r="V12" s="889"/>
      <c r="W12" s="889"/>
      <c r="X12" s="889"/>
      <c r="Y12" s="889"/>
      <c r="Z12" s="889"/>
      <c r="AA12" s="889"/>
      <c r="AB12" s="889"/>
      <c r="AC12" s="889"/>
      <c r="AD12" s="889"/>
      <c r="AE12" s="889"/>
      <c r="AF12" s="889"/>
      <c r="AG12" s="886" t="s">
        <v>40</v>
      </c>
      <c r="AH12" s="886"/>
      <c r="AI12" s="887"/>
    </row>
    <row r="13" spans="2:37" s="102" customFormat="1" ht="15" customHeight="1" x14ac:dyDescent="0.4">
      <c r="C13" s="169"/>
      <c r="D13" s="890" t="s">
        <v>303</v>
      </c>
      <c r="E13" s="891"/>
      <c r="F13" s="891"/>
      <c r="G13" s="891"/>
      <c r="H13" s="891"/>
      <c r="I13" s="891"/>
      <c r="J13" s="891"/>
      <c r="K13" s="891"/>
      <c r="L13" s="891"/>
      <c r="M13" s="891"/>
      <c r="N13" s="891"/>
      <c r="O13" s="891"/>
      <c r="P13" s="891"/>
      <c r="Q13" s="891"/>
      <c r="R13" s="891"/>
      <c r="S13" s="892"/>
      <c r="T13" s="896"/>
      <c r="U13" s="897"/>
      <c r="V13" s="897"/>
      <c r="W13" s="897"/>
      <c r="X13" s="897"/>
      <c r="Y13" s="897"/>
      <c r="Z13" s="897"/>
      <c r="AA13" s="897"/>
      <c r="AB13" s="897"/>
      <c r="AC13" s="897"/>
      <c r="AD13" s="897"/>
      <c r="AE13" s="897"/>
      <c r="AF13" s="897"/>
      <c r="AG13" s="898" t="s">
        <v>40</v>
      </c>
      <c r="AH13" s="898"/>
      <c r="AI13" s="899"/>
    </row>
    <row r="14" spans="2:37" s="102" customFormat="1" ht="15" customHeight="1" x14ac:dyDescent="0.4">
      <c r="C14" s="170"/>
      <c r="D14" s="893"/>
      <c r="E14" s="894"/>
      <c r="F14" s="894"/>
      <c r="G14" s="894"/>
      <c r="H14" s="894"/>
      <c r="I14" s="894"/>
      <c r="J14" s="894"/>
      <c r="K14" s="894"/>
      <c r="L14" s="894"/>
      <c r="M14" s="894"/>
      <c r="N14" s="894"/>
      <c r="O14" s="894"/>
      <c r="P14" s="894"/>
      <c r="Q14" s="894"/>
      <c r="R14" s="894"/>
      <c r="S14" s="895"/>
      <c r="T14" s="872"/>
      <c r="U14" s="873"/>
      <c r="V14" s="873"/>
      <c r="W14" s="873"/>
      <c r="X14" s="873"/>
      <c r="Y14" s="873"/>
      <c r="Z14" s="873"/>
      <c r="AA14" s="873"/>
      <c r="AB14" s="873"/>
      <c r="AC14" s="873"/>
      <c r="AD14" s="873"/>
      <c r="AE14" s="873"/>
      <c r="AF14" s="873"/>
      <c r="AG14" s="900"/>
      <c r="AH14" s="900"/>
      <c r="AI14" s="901"/>
    </row>
    <row r="15" spans="2:37" s="102" customFormat="1" ht="18" customHeight="1" x14ac:dyDescent="0.4">
      <c r="C15" s="864" t="s">
        <v>297</v>
      </c>
      <c r="D15" s="865"/>
      <c r="E15" s="865"/>
      <c r="F15" s="865"/>
      <c r="G15" s="865"/>
      <c r="H15" s="865"/>
      <c r="I15" s="865"/>
      <c r="J15" s="865"/>
      <c r="K15" s="865"/>
      <c r="L15" s="865"/>
      <c r="M15" s="865"/>
      <c r="N15" s="865"/>
      <c r="O15" s="865"/>
      <c r="P15" s="865"/>
      <c r="Q15" s="865"/>
      <c r="R15" s="865"/>
      <c r="S15" s="866"/>
      <c r="T15" s="870"/>
      <c r="U15" s="871"/>
      <c r="V15" s="871"/>
      <c r="W15" s="871"/>
      <c r="X15" s="871"/>
      <c r="Y15" s="871"/>
      <c r="Z15" s="871"/>
      <c r="AA15" s="871"/>
      <c r="AB15" s="871"/>
      <c r="AC15" s="871"/>
      <c r="AD15" s="871"/>
      <c r="AE15" s="871"/>
      <c r="AF15" s="871"/>
      <c r="AG15" s="874" t="s">
        <v>40</v>
      </c>
      <c r="AH15" s="874"/>
      <c r="AI15" s="875"/>
    </row>
    <row r="16" spans="2:37" s="102" customFormat="1" ht="18" customHeight="1" thickBot="1" x14ac:dyDescent="0.45">
      <c r="C16" s="867"/>
      <c r="D16" s="868"/>
      <c r="E16" s="868"/>
      <c r="F16" s="868"/>
      <c r="G16" s="868"/>
      <c r="H16" s="868"/>
      <c r="I16" s="868"/>
      <c r="J16" s="868"/>
      <c r="K16" s="868"/>
      <c r="L16" s="868"/>
      <c r="M16" s="868"/>
      <c r="N16" s="868"/>
      <c r="O16" s="868"/>
      <c r="P16" s="868"/>
      <c r="Q16" s="868"/>
      <c r="R16" s="868"/>
      <c r="S16" s="869"/>
      <c r="T16" s="872"/>
      <c r="U16" s="873"/>
      <c r="V16" s="873"/>
      <c r="W16" s="873"/>
      <c r="X16" s="873"/>
      <c r="Y16" s="873"/>
      <c r="Z16" s="873"/>
      <c r="AA16" s="873"/>
      <c r="AB16" s="873"/>
      <c r="AC16" s="873"/>
      <c r="AD16" s="873"/>
      <c r="AE16" s="873"/>
      <c r="AF16" s="873"/>
      <c r="AG16" s="876"/>
      <c r="AH16" s="876"/>
      <c r="AI16" s="877"/>
    </row>
    <row r="17" spans="3:35" s="102" customFormat="1" ht="22.5" customHeight="1" thickTop="1" thickBot="1" x14ac:dyDescent="0.45">
      <c r="C17" s="878" t="s">
        <v>304</v>
      </c>
      <c r="D17" s="879"/>
      <c r="E17" s="879"/>
      <c r="F17" s="879"/>
      <c r="G17" s="879"/>
      <c r="H17" s="879"/>
      <c r="I17" s="879"/>
      <c r="J17" s="879"/>
      <c r="K17" s="879"/>
      <c r="L17" s="879"/>
      <c r="M17" s="879"/>
      <c r="N17" s="879"/>
      <c r="O17" s="879"/>
      <c r="P17" s="879"/>
      <c r="Q17" s="879"/>
      <c r="R17" s="879"/>
      <c r="S17" s="879"/>
      <c r="T17" s="880" t="str">
        <f>IF(T12="","",SUM(T12,T15))</f>
        <v/>
      </c>
      <c r="U17" s="881"/>
      <c r="V17" s="881"/>
      <c r="W17" s="881"/>
      <c r="X17" s="881"/>
      <c r="Y17" s="881"/>
      <c r="Z17" s="881"/>
      <c r="AA17" s="881"/>
      <c r="AB17" s="881"/>
      <c r="AC17" s="881"/>
      <c r="AD17" s="881"/>
      <c r="AE17" s="881"/>
      <c r="AF17" s="881"/>
      <c r="AG17" s="879" t="s">
        <v>40</v>
      </c>
      <c r="AH17" s="879"/>
      <c r="AI17" s="882"/>
    </row>
    <row r="18" spans="3:35" s="102" customFormat="1" ht="15" customHeight="1" x14ac:dyDescent="0.4"/>
    <row r="19" spans="3:35" s="102" customFormat="1" ht="18" customHeight="1" thickBot="1" x14ac:dyDescent="0.45">
      <c r="C19" s="103" t="s">
        <v>42</v>
      </c>
      <c r="AI19" s="104" t="s">
        <v>43</v>
      </c>
    </row>
    <row r="20" spans="3:35" s="102" customFormat="1" ht="32.25" customHeight="1" x14ac:dyDescent="0.4">
      <c r="C20" s="849" t="s">
        <v>298</v>
      </c>
      <c r="D20" s="850"/>
      <c r="E20" s="850"/>
      <c r="F20" s="850"/>
      <c r="G20" s="850"/>
      <c r="H20" s="850"/>
      <c r="I20" s="850"/>
      <c r="J20" s="850"/>
      <c r="K20" s="850"/>
      <c r="L20" s="850"/>
      <c r="M20" s="850"/>
      <c r="N20" s="850"/>
      <c r="O20" s="850"/>
      <c r="P20" s="850"/>
      <c r="Q20" s="850"/>
      <c r="R20" s="850"/>
      <c r="S20" s="850"/>
      <c r="T20" s="850"/>
      <c r="U20" s="850"/>
      <c r="V20" s="850"/>
      <c r="W20" s="850"/>
      <c r="X20" s="850"/>
      <c r="Y20" s="850"/>
      <c r="Z20" s="850"/>
      <c r="AA20" s="850"/>
      <c r="AB20" s="851"/>
      <c r="AC20" s="852" t="str">
        <f>IF(AND(T12=0),"",IF(T12*2/3&lt;=T13,"改善されている","改善されていない"))</f>
        <v/>
      </c>
      <c r="AD20" s="853"/>
      <c r="AE20" s="853"/>
      <c r="AF20" s="853"/>
      <c r="AG20" s="853"/>
      <c r="AH20" s="853"/>
      <c r="AI20" s="854"/>
    </row>
    <row r="21" spans="3:35" s="102" customFormat="1" ht="18.75" customHeight="1" x14ac:dyDescent="0.4">
      <c r="C21" s="855" t="s">
        <v>299</v>
      </c>
      <c r="D21" s="856"/>
      <c r="E21" s="856"/>
      <c r="F21" s="856"/>
      <c r="G21" s="856"/>
      <c r="H21" s="856"/>
      <c r="I21" s="856"/>
      <c r="J21" s="856"/>
      <c r="K21" s="856"/>
      <c r="L21" s="856"/>
      <c r="M21" s="856"/>
      <c r="N21" s="856"/>
      <c r="O21" s="856"/>
      <c r="P21" s="856"/>
      <c r="Q21" s="856"/>
      <c r="R21" s="856"/>
      <c r="S21" s="856"/>
      <c r="T21" s="856"/>
      <c r="U21" s="856"/>
      <c r="V21" s="856"/>
      <c r="W21" s="856"/>
      <c r="X21" s="856"/>
      <c r="Y21" s="856"/>
      <c r="Z21" s="856"/>
      <c r="AA21" s="856"/>
      <c r="AB21" s="857"/>
      <c r="AC21" s="858" t="str">
        <f>IF(T9=0,"",IF(T17&gt;=T9,"なっている","なっていない"))</f>
        <v/>
      </c>
      <c r="AD21" s="859"/>
      <c r="AE21" s="859"/>
      <c r="AF21" s="859"/>
      <c r="AG21" s="859"/>
      <c r="AH21" s="859"/>
      <c r="AI21" s="860"/>
    </row>
    <row r="22" spans="3:35" s="102" customFormat="1" ht="18.75" customHeight="1" x14ac:dyDescent="0.4">
      <c r="C22" s="855" t="s">
        <v>44</v>
      </c>
      <c r="D22" s="856"/>
      <c r="E22" s="856"/>
      <c r="F22" s="856"/>
      <c r="G22" s="856"/>
      <c r="H22" s="856"/>
      <c r="I22" s="856"/>
      <c r="J22" s="856"/>
      <c r="K22" s="856"/>
      <c r="L22" s="856"/>
      <c r="M22" s="856"/>
      <c r="N22" s="856"/>
      <c r="O22" s="856"/>
      <c r="P22" s="856"/>
      <c r="Q22" s="856"/>
      <c r="R22" s="856"/>
      <c r="S22" s="856"/>
      <c r="T22" s="856"/>
      <c r="U22" s="856"/>
      <c r="V22" s="856"/>
      <c r="W22" s="856"/>
      <c r="X22" s="856"/>
      <c r="Y22" s="856"/>
      <c r="Z22" s="856"/>
      <c r="AA22" s="856"/>
      <c r="AB22" s="857"/>
      <c r="AC22" s="861"/>
      <c r="AD22" s="862"/>
      <c r="AE22" s="862"/>
      <c r="AF22" s="862"/>
      <c r="AG22" s="862"/>
      <c r="AH22" s="862"/>
      <c r="AI22" s="863"/>
    </row>
    <row r="23" spans="3:35" s="102" customFormat="1" ht="18.75" customHeight="1" thickBot="1" x14ac:dyDescent="0.45">
      <c r="C23" s="843" t="s">
        <v>45</v>
      </c>
      <c r="D23" s="844"/>
      <c r="E23" s="844"/>
      <c r="F23" s="844"/>
      <c r="G23" s="844"/>
      <c r="H23" s="844"/>
      <c r="I23" s="844"/>
      <c r="J23" s="844"/>
      <c r="K23" s="844"/>
      <c r="L23" s="844"/>
      <c r="M23" s="844"/>
      <c r="N23" s="844"/>
      <c r="O23" s="844"/>
      <c r="P23" s="844"/>
      <c r="Q23" s="844"/>
      <c r="R23" s="844"/>
      <c r="S23" s="844"/>
      <c r="T23" s="844"/>
      <c r="U23" s="844"/>
      <c r="V23" s="844"/>
      <c r="W23" s="844"/>
      <c r="X23" s="844"/>
      <c r="Y23" s="844"/>
      <c r="Z23" s="844"/>
      <c r="AA23" s="844"/>
      <c r="AB23" s="845"/>
      <c r="AC23" s="846"/>
      <c r="AD23" s="847"/>
      <c r="AE23" s="847"/>
      <c r="AF23" s="847"/>
      <c r="AG23" s="847"/>
      <c r="AH23" s="847"/>
      <c r="AI23" s="848"/>
    </row>
    <row r="24" spans="3:35" ht="15" customHeight="1" x14ac:dyDescent="0.4"/>
    <row r="25" spans="3:35" ht="18" customHeight="1" x14ac:dyDescent="0.4">
      <c r="C25" s="166" t="s">
        <v>46</v>
      </c>
    </row>
    <row r="26" spans="3:35" ht="15" customHeight="1" x14ac:dyDescent="0.4"/>
    <row r="27" spans="3:35" ht="18.75" customHeight="1" x14ac:dyDescent="0.4">
      <c r="V27" s="172"/>
      <c r="W27" s="172"/>
      <c r="X27" s="172"/>
      <c r="Y27" s="915"/>
      <c r="Z27" s="915"/>
      <c r="AA27" s="915"/>
      <c r="AB27" s="915"/>
      <c r="AC27" s="172" t="s">
        <v>37</v>
      </c>
      <c r="AD27" s="915"/>
      <c r="AE27" s="915"/>
      <c r="AF27" s="455" t="s">
        <v>47</v>
      </c>
      <c r="AG27" s="915"/>
      <c r="AH27" s="915"/>
      <c r="AI27" s="172" t="s">
        <v>48</v>
      </c>
    </row>
    <row r="28" spans="3:35" ht="15" customHeight="1" x14ac:dyDescent="0.4">
      <c r="T28" s="171"/>
      <c r="U28" s="171"/>
      <c r="V28" s="456"/>
      <c r="W28" s="456"/>
      <c r="X28" s="456"/>
      <c r="Y28" s="456"/>
      <c r="Z28" s="456"/>
      <c r="AA28" s="456"/>
      <c r="AB28" s="456"/>
      <c r="AC28" s="456"/>
      <c r="AD28" s="456"/>
      <c r="AE28" s="456"/>
      <c r="AF28" s="456"/>
      <c r="AG28" s="456"/>
      <c r="AH28" s="172"/>
      <c r="AI28" s="172"/>
    </row>
    <row r="29" spans="3:35" ht="18.75" customHeight="1" x14ac:dyDescent="0.4">
      <c r="P29" s="913" t="s">
        <v>49</v>
      </c>
      <c r="Q29" s="913"/>
      <c r="R29" s="913"/>
      <c r="S29" s="913"/>
      <c r="T29" s="913"/>
      <c r="U29" s="913" t="s">
        <v>50</v>
      </c>
      <c r="V29" s="914"/>
      <c r="W29" s="914"/>
      <c r="X29" s="914"/>
      <c r="Y29" s="914"/>
      <c r="Z29" s="914"/>
      <c r="AA29" s="914"/>
      <c r="AB29" s="914"/>
      <c r="AC29" s="914"/>
      <c r="AD29" s="914"/>
      <c r="AE29" s="914"/>
      <c r="AF29" s="914"/>
      <c r="AG29" s="914"/>
      <c r="AH29" s="914"/>
      <c r="AI29" s="914"/>
    </row>
    <row r="30" spans="3:35" ht="18.75" customHeight="1" x14ac:dyDescent="0.4">
      <c r="P30" s="913" t="s">
        <v>51</v>
      </c>
      <c r="Q30" s="913"/>
      <c r="R30" s="913"/>
      <c r="S30" s="913"/>
      <c r="T30" s="913"/>
      <c r="U30" s="913"/>
      <c r="V30" s="914"/>
      <c r="W30" s="914"/>
      <c r="X30" s="914"/>
      <c r="Y30" s="914"/>
      <c r="Z30" s="914"/>
      <c r="AA30" s="914"/>
      <c r="AB30" s="914"/>
      <c r="AC30" s="914"/>
      <c r="AD30" s="914"/>
      <c r="AE30" s="914"/>
      <c r="AF30" s="914"/>
      <c r="AG30" s="914"/>
      <c r="AH30" s="914"/>
      <c r="AI30" s="914"/>
    </row>
    <row r="31" spans="3:35" ht="18" customHeight="1" x14ac:dyDescent="0.4">
      <c r="T31" s="171"/>
      <c r="U31" s="171"/>
      <c r="V31" s="171"/>
      <c r="W31" s="171"/>
      <c r="X31" s="171"/>
      <c r="Y31" s="171"/>
      <c r="Z31" s="171"/>
      <c r="AA31" s="171"/>
      <c r="AB31" s="171"/>
      <c r="AC31" s="171"/>
      <c r="AD31" s="171"/>
      <c r="AE31" s="171"/>
      <c r="AF31" s="171"/>
      <c r="AG31" s="171"/>
    </row>
    <row r="32" spans="3:35" ht="18" customHeight="1" x14ac:dyDescent="0.4"/>
    <row r="34" spans="3:38" s="172" customFormat="1" ht="18" customHeight="1" x14ac:dyDescent="0.4">
      <c r="C34" s="166"/>
      <c r="D34" s="166"/>
      <c r="E34" s="166"/>
      <c r="F34" s="166"/>
      <c r="G34" s="166"/>
      <c r="H34" s="166"/>
      <c r="I34" s="166"/>
      <c r="J34" s="166"/>
      <c r="K34" s="166"/>
      <c r="L34" s="166"/>
      <c r="M34" s="166"/>
      <c r="N34" s="166"/>
      <c r="O34" s="166"/>
      <c r="P34" s="166"/>
      <c r="Q34" s="166"/>
      <c r="R34" s="166"/>
      <c r="S34" s="166"/>
      <c r="T34" s="166"/>
      <c r="U34" s="166"/>
      <c r="V34" s="166"/>
      <c r="W34" s="166"/>
      <c r="X34" s="166"/>
      <c r="Y34" s="166"/>
      <c r="Z34" s="166"/>
      <c r="AA34" s="166"/>
      <c r="AB34" s="166"/>
      <c r="AC34" s="166"/>
      <c r="AD34" s="166"/>
      <c r="AE34" s="166"/>
      <c r="AF34" s="166"/>
      <c r="AG34" s="166"/>
      <c r="AH34" s="166"/>
      <c r="AI34" s="166"/>
    </row>
    <row r="35" spans="3:38" ht="12.95" customHeight="1" x14ac:dyDescent="0.4"/>
    <row r="36" spans="3:38" ht="18" customHeight="1" x14ac:dyDescent="0.4"/>
    <row r="37" spans="3:38" ht="12.95" customHeight="1" x14ac:dyDescent="0.4"/>
    <row r="38" spans="3:38" ht="18" customHeight="1" x14ac:dyDescent="0.4"/>
    <row r="39" spans="3:38" ht="9" customHeight="1" x14ac:dyDescent="0.4">
      <c r="AG39" s="173"/>
      <c r="AH39" s="173"/>
      <c r="AI39" s="173"/>
      <c r="AJ39" s="173"/>
      <c r="AK39" s="173"/>
      <c r="AL39" s="173"/>
    </row>
    <row r="40" spans="3:38" ht="18" customHeight="1" x14ac:dyDescent="0.4">
      <c r="AG40" s="173"/>
      <c r="AH40" s="173"/>
      <c r="AI40" s="173"/>
      <c r="AJ40" s="174"/>
      <c r="AK40" s="173"/>
      <c r="AL40" s="173"/>
    </row>
    <row r="41" spans="3:38" ht="9" customHeight="1" x14ac:dyDescent="0.4">
      <c r="AG41" s="173"/>
      <c r="AH41" s="173"/>
      <c r="AI41" s="173"/>
      <c r="AJ41" s="175"/>
      <c r="AK41" s="173"/>
      <c r="AL41" s="173"/>
    </row>
    <row r="42" spans="3:38" ht="18" customHeight="1" x14ac:dyDescent="0.4">
      <c r="AG42" s="173"/>
      <c r="AH42" s="173"/>
      <c r="AI42" s="173"/>
      <c r="AJ42" s="175"/>
      <c r="AK42" s="173"/>
      <c r="AL42" s="173"/>
    </row>
    <row r="43" spans="3:38" ht="18" customHeight="1" x14ac:dyDescent="0.4">
      <c r="AG43" s="173"/>
      <c r="AH43" s="173"/>
      <c r="AI43" s="173"/>
      <c r="AJ43" s="173"/>
      <c r="AK43" s="173"/>
      <c r="AL43" s="173"/>
    </row>
    <row r="44" spans="3:38" ht="18" customHeight="1" x14ac:dyDescent="0.4"/>
    <row r="45" spans="3:38" ht="18" customHeight="1" x14ac:dyDescent="0.4"/>
    <row r="46" spans="3:38" ht="18" customHeight="1" x14ac:dyDescent="0.4"/>
    <row r="47" spans="3:38" ht="18" customHeight="1" x14ac:dyDescent="0.4"/>
    <row r="48" spans="3:38" ht="18" customHeight="1" x14ac:dyDescent="0.4"/>
    <row r="49" ht="18" customHeight="1" x14ac:dyDescent="0.4"/>
    <row r="50" ht="18" customHeight="1" x14ac:dyDescent="0.4"/>
    <row r="51" ht="18" customHeight="1" x14ac:dyDescent="0.4"/>
    <row r="52" ht="18" customHeight="1" x14ac:dyDescent="0.4"/>
    <row r="53" ht="18" customHeight="1" x14ac:dyDescent="0.4"/>
    <row r="54" ht="18" customHeight="1" x14ac:dyDescent="0.4"/>
    <row r="55" ht="18" customHeight="1" x14ac:dyDescent="0.4"/>
    <row r="56" ht="18" customHeight="1" x14ac:dyDescent="0.4"/>
    <row r="57" ht="18" customHeight="1" x14ac:dyDescent="0.4"/>
    <row r="58" ht="18" customHeight="1" x14ac:dyDescent="0.4"/>
    <row r="59" ht="18" customHeight="1" x14ac:dyDescent="0.4"/>
    <row r="60" ht="18" customHeight="1" x14ac:dyDescent="0.4"/>
    <row r="61" ht="18" customHeight="1" x14ac:dyDescent="0.4"/>
    <row r="62" ht="18" customHeight="1" x14ac:dyDescent="0.4"/>
    <row r="63" ht="18" customHeight="1" x14ac:dyDescent="0.4"/>
    <row r="64" ht="18" customHeight="1" x14ac:dyDescent="0.4"/>
    <row r="65" ht="18" customHeight="1" x14ac:dyDescent="0.4"/>
    <row r="66" ht="18" customHeight="1" x14ac:dyDescent="0.4"/>
    <row r="67" ht="18" customHeight="1" x14ac:dyDescent="0.4"/>
    <row r="68" ht="18" customHeight="1" x14ac:dyDescent="0.4"/>
    <row r="69" ht="18" customHeight="1" x14ac:dyDescent="0.4"/>
    <row r="70" ht="18" customHeight="1" x14ac:dyDescent="0.4"/>
    <row r="71" ht="18" customHeight="1" x14ac:dyDescent="0.4"/>
    <row r="72" ht="18" customHeight="1" x14ac:dyDescent="0.4"/>
    <row r="73" ht="18" customHeight="1" x14ac:dyDescent="0.4"/>
    <row r="74" ht="18" customHeight="1" x14ac:dyDescent="0.4"/>
    <row r="75" ht="18" customHeight="1" x14ac:dyDescent="0.4"/>
    <row r="76" ht="18" customHeight="1" x14ac:dyDescent="0.4"/>
    <row r="77" ht="18" customHeight="1" x14ac:dyDescent="0.4"/>
    <row r="78" ht="18" customHeight="1" x14ac:dyDescent="0.4"/>
    <row r="79" ht="18" customHeight="1" x14ac:dyDescent="0.4"/>
    <row r="80" ht="18" customHeight="1" x14ac:dyDescent="0.4"/>
    <row r="81" ht="18" customHeight="1" x14ac:dyDescent="0.4"/>
    <row r="82" ht="18" customHeight="1" x14ac:dyDescent="0.4"/>
    <row r="83" ht="18" customHeight="1" x14ac:dyDescent="0.4"/>
    <row r="84" ht="18" customHeight="1" x14ac:dyDescent="0.4"/>
    <row r="85" ht="18" customHeight="1" x14ac:dyDescent="0.4"/>
    <row r="86" ht="18" customHeight="1" x14ac:dyDescent="0.4"/>
    <row r="87" ht="18" customHeight="1" x14ac:dyDescent="0.4"/>
    <row r="88" ht="18" customHeight="1" x14ac:dyDescent="0.4"/>
    <row r="89" ht="18" customHeight="1" x14ac:dyDescent="0.4"/>
    <row r="90" ht="18" customHeight="1" x14ac:dyDescent="0.4"/>
    <row r="91" ht="18" customHeight="1" x14ac:dyDescent="0.4"/>
    <row r="92" ht="18" customHeight="1" x14ac:dyDescent="0.4"/>
    <row r="93" ht="18" customHeight="1" x14ac:dyDescent="0.4"/>
    <row r="94" ht="18" customHeight="1" x14ac:dyDescent="0.4"/>
    <row r="95" ht="18" customHeight="1" x14ac:dyDescent="0.4"/>
    <row r="96" ht="18" customHeight="1" x14ac:dyDescent="0.4"/>
    <row r="97" ht="18" customHeight="1" x14ac:dyDescent="0.4"/>
    <row r="98" ht="18" customHeight="1" x14ac:dyDescent="0.4"/>
    <row r="99" ht="18" customHeight="1" x14ac:dyDescent="0.4"/>
    <row r="100" ht="18" customHeight="1" x14ac:dyDescent="0.4"/>
    <row r="101" ht="18" customHeight="1" x14ac:dyDescent="0.4"/>
    <row r="102" ht="18" customHeight="1" x14ac:dyDescent="0.4"/>
    <row r="103" ht="18" customHeight="1" x14ac:dyDescent="0.4"/>
    <row r="104" ht="18" customHeight="1" x14ac:dyDescent="0.4"/>
    <row r="105" ht="18" customHeight="1" x14ac:dyDescent="0.4"/>
    <row r="106" ht="18" customHeight="1" x14ac:dyDescent="0.4"/>
    <row r="107" ht="18" customHeight="1" x14ac:dyDescent="0.4"/>
    <row r="108" ht="18" customHeight="1" x14ac:dyDescent="0.4"/>
    <row r="109" ht="18" customHeight="1" x14ac:dyDescent="0.4"/>
    <row r="110" ht="18" customHeight="1" x14ac:dyDescent="0.4"/>
    <row r="111" ht="18" customHeight="1" x14ac:dyDescent="0.4"/>
    <row r="112" ht="18" customHeight="1" x14ac:dyDescent="0.4"/>
    <row r="113" ht="18" customHeight="1" x14ac:dyDescent="0.4"/>
    <row r="114" ht="18" customHeight="1" x14ac:dyDescent="0.4"/>
    <row r="115" ht="18" customHeight="1" x14ac:dyDescent="0.4"/>
    <row r="116" ht="18" customHeight="1" x14ac:dyDescent="0.4"/>
    <row r="117" ht="18" customHeight="1" x14ac:dyDescent="0.4"/>
    <row r="118" ht="18" customHeight="1" x14ac:dyDescent="0.4"/>
    <row r="119" ht="18" customHeight="1" x14ac:dyDescent="0.4"/>
    <row r="120" ht="18" customHeight="1" x14ac:dyDescent="0.4"/>
    <row r="121" ht="18" customHeight="1" x14ac:dyDescent="0.4"/>
    <row r="122" ht="18" customHeight="1" x14ac:dyDescent="0.4"/>
    <row r="123" ht="18" customHeight="1" x14ac:dyDescent="0.4"/>
    <row r="124" ht="18" customHeight="1" x14ac:dyDescent="0.4"/>
    <row r="125" ht="18" customHeight="1" x14ac:dyDescent="0.4"/>
    <row r="126" ht="18" customHeight="1" x14ac:dyDescent="0.4"/>
    <row r="127" ht="18" customHeight="1" x14ac:dyDescent="0.4"/>
    <row r="128" ht="18" customHeight="1" x14ac:dyDescent="0.4"/>
    <row r="129" ht="18" customHeight="1" x14ac:dyDescent="0.4"/>
    <row r="130" ht="18" customHeight="1" x14ac:dyDescent="0.4"/>
    <row r="131" ht="18" customHeight="1" x14ac:dyDescent="0.4"/>
    <row r="132" ht="18" customHeight="1" x14ac:dyDescent="0.4"/>
    <row r="133" ht="18" customHeight="1" x14ac:dyDescent="0.4"/>
    <row r="134" ht="18" customHeight="1" x14ac:dyDescent="0.4"/>
    <row r="135" ht="18" customHeight="1" x14ac:dyDescent="0.4"/>
    <row r="136" ht="18" customHeight="1" x14ac:dyDescent="0.4"/>
    <row r="137" ht="18" customHeight="1" x14ac:dyDescent="0.4"/>
    <row r="138" ht="18" customHeight="1" x14ac:dyDescent="0.4"/>
    <row r="139" ht="18" customHeight="1" x14ac:dyDescent="0.4"/>
    <row r="140" ht="18" customHeight="1" x14ac:dyDescent="0.4"/>
    <row r="141" ht="18" customHeight="1" x14ac:dyDescent="0.4"/>
    <row r="142" ht="18" customHeight="1" x14ac:dyDescent="0.4"/>
    <row r="143" ht="18" customHeight="1" x14ac:dyDescent="0.4"/>
    <row r="144" ht="18" customHeight="1" x14ac:dyDescent="0.4"/>
    <row r="145" ht="18" customHeight="1" x14ac:dyDescent="0.4"/>
    <row r="146" ht="18" customHeight="1" x14ac:dyDescent="0.4"/>
    <row r="147" ht="18" customHeight="1" x14ac:dyDescent="0.4"/>
    <row r="148" ht="18" customHeight="1" x14ac:dyDescent="0.4"/>
    <row r="149" ht="18" customHeight="1" x14ac:dyDescent="0.4"/>
    <row r="150" ht="18" customHeight="1" x14ac:dyDescent="0.4"/>
    <row r="151" ht="18" customHeight="1" x14ac:dyDescent="0.4"/>
    <row r="152" ht="18" customHeight="1" x14ac:dyDescent="0.4"/>
    <row r="153" ht="18" customHeight="1" x14ac:dyDescent="0.4"/>
    <row r="154" ht="18" customHeight="1" x14ac:dyDescent="0.4"/>
    <row r="155" ht="18" customHeight="1" x14ac:dyDescent="0.4"/>
    <row r="156" ht="18" customHeight="1" x14ac:dyDescent="0.4"/>
    <row r="157" ht="18" customHeight="1" x14ac:dyDescent="0.4"/>
    <row r="158" ht="18" customHeight="1" x14ac:dyDescent="0.4"/>
    <row r="159" ht="18" customHeight="1" x14ac:dyDescent="0.4"/>
    <row r="160" ht="18" customHeight="1" x14ac:dyDescent="0.4"/>
    <row r="161" ht="18" customHeight="1" x14ac:dyDescent="0.4"/>
    <row r="162" ht="18" customHeight="1" x14ac:dyDescent="0.4"/>
    <row r="163" ht="18" customHeight="1" x14ac:dyDescent="0.4"/>
    <row r="164" ht="18" customHeight="1" x14ac:dyDescent="0.4"/>
    <row r="165" ht="18" customHeight="1" x14ac:dyDescent="0.4"/>
    <row r="166" ht="18" customHeight="1" x14ac:dyDescent="0.4"/>
    <row r="167" ht="18" customHeight="1" x14ac:dyDescent="0.4"/>
    <row r="168" ht="18" customHeight="1" x14ac:dyDescent="0.4"/>
    <row r="169" ht="18" customHeight="1" x14ac:dyDescent="0.4"/>
    <row r="170" ht="18" customHeight="1" x14ac:dyDescent="0.4"/>
    <row r="171" ht="18" customHeight="1" x14ac:dyDescent="0.4"/>
    <row r="172" ht="18" customHeight="1" x14ac:dyDescent="0.4"/>
    <row r="173" ht="18" customHeight="1" x14ac:dyDescent="0.4"/>
    <row r="174" ht="18" customHeight="1" x14ac:dyDescent="0.4"/>
    <row r="175" ht="18" customHeight="1" x14ac:dyDescent="0.4"/>
    <row r="176" ht="18" customHeight="1" x14ac:dyDescent="0.4"/>
    <row r="177" ht="18" customHeight="1" x14ac:dyDescent="0.4"/>
    <row r="178" ht="18" customHeight="1" x14ac:dyDescent="0.4"/>
    <row r="179" ht="18" customHeight="1" x14ac:dyDescent="0.4"/>
    <row r="180" ht="18" customHeight="1" x14ac:dyDescent="0.4"/>
    <row r="181" ht="18" customHeight="1" x14ac:dyDescent="0.4"/>
    <row r="182" ht="18" customHeight="1" x14ac:dyDescent="0.4"/>
    <row r="183" ht="18" customHeight="1" x14ac:dyDescent="0.4"/>
    <row r="184" ht="18" customHeight="1" x14ac:dyDescent="0.4"/>
    <row r="185" ht="18" customHeight="1" x14ac:dyDescent="0.4"/>
    <row r="186" ht="18" customHeight="1" x14ac:dyDescent="0.4"/>
    <row r="187" ht="18" customHeight="1" x14ac:dyDescent="0.4"/>
    <row r="188" ht="18" customHeight="1" x14ac:dyDescent="0.4"/>
    <row r="189" ht="18" customHeight="1" x14ac:dyDescent="0.4"/>
    <row r="190" ht="18" customHeight="1" x14ac:dyDescent="0.4"/>
    <row r="191" ht="18" customHeight="1" x14ac:dyDescent="0.4"/>
    <row r="192" ht="18" customHeight="1" x14ac:dyDescent="0.4"/>
    <row r="193" ht="18" customHeight="1" x14ac:dyDescent="0.4"/>
    <row r="194" ht="18" customHeight="1" x14ac:dyDescent="0.4"/>
    <row r="195" ht="18" customHeight="1" x14ac:dyDescent="0.4"/>
    <row r="196" ht="18" customHeight="1" x14ac:dyDescent="0.4"/>
    <row r="197" ht="18" customHeight="1" x14ac:dyDescent="0.4"/>
    <row r="198" ht="18" customHeight="1" x14ac:dyDescent="0.4"/>
    <row r="199" ht="18" customHeight="1" x14ac:dyDescent="0.4"/>
    <row r="200" ht="18" customHeight="1" x14ac:dyDescent="0.4"/>
    <row r="201" ht="18" customHeight="1" x14ac:dyDescent="0.4"/>
    <row r="202" ht="18" customHeight="1" x14ac:dyDescent="0.4"/>
    <row r="203" ht="18" customHeight="1" x14ac:dyDescent="0.4"/>
    <row r="204" ht="18" customHeight="1" x14ac:dyDescent="0.4"/>
    <row r="205" ht="18" customHeight="1" x14ac:dyDescent="0.4"/>
    <row r="206" ht="18" customHeight="1" x14ac:dyDescent="0.4"/>
    <row r="207" ht="18" customHeight="1" x14ac:dyDescent="0.4"/>
    <row r="208" ht="18" customHeight="1" x14ac:dyDescent="0.4"/>
    <row r="209" ht="18" customHeight="1" x14ac:dyDescent="0.4"/>
    <row r="210" ht="18" customHeight="1" x14ac:dyDescent="0.4"/>
    <row r="211" ht="18" customHeight="1" x14ac:dyDescent="0.4"/>
    <row r="212" ht="18" customHeight="1" x14ac:dyDescent="0.4"/>
    <row r="213" ht="18" customHeight="1" x14ac:dyDescent="0.4"/>
    <row r="214" ht="18" customHeight="1" x14ac:dyDescent="0.4"/>
    <row r="215" ht="18" customHeight="1" x14ac:dyDescent="0.4"/>
    <row r="216" ht="18" customHeight="1" x14ac:dyDescent="0.4"/>
    <row r="217" ht="18" customHeight="1" x14ac:dyDescent="0.4"/>
    <row r="218" ht="18" customHeight="1" x14ac:dyDescent="0.4"/>
    <row r="219" ht="18" customHeight="1" x14ac:dyDescent="0.4"/>
    <row r="220" ht="18" customHeight="1" x14ac:dyDescent="0.4"/>
    <row r="221" ht="18" customHeight="1" x14ac:dyDescent="0.4"/>
    <row r="222" ht="18" customHeight="1" x14ac:dyDescent="0.4"/>
    <row r="223" ht="18" customHeight="1" x14ac:dyDescent="0.4"/>
    <row r="224" ht="18" customHeight="1" x14ac:dyDescent="0.4"/>
    <row r="225" ht="18" customHeight="1" x14ac:dyDescent="0.4"/>
    <row r="226" ht="18" customHeight="1" x14ac:dyDescent="0.4"/>
    <row r="227" ht="18" customHeight="1" x14ac:dyDescent="0.4"/>
    <row r="228" ht="18" customHeight="1" x14ac:dyDescent="0.4"/>
    <row r="229" ht="18" customHeight="1" x14ac:dyDescent="0.4"/>
    <row r="230" ht="18" customHeight="1" x14ac:dyDescent="0.4"/>
    <row r="231" ht="18" customHeight="1" x14ac:dyDescent="0.4"/>
    <row r="232" ht="18" customHeight="1" x14ac:dyDescent="0.4"/>
    <row r="233" ht="18" customHeight="1" x14ac:dyDescent="0.4"/>
    <row r="234" ht="18" customHeight="1" x14ac:dyDescent="0.4"/>
    <row r="235" ht="18" customHeight="1" x14ac:dyDescent="0.4"/>
    <row r="236" ht="18" customHeight="1" x14ac:dyDescent="0.4"/>
    <row r="237" ht="18" customHeight="1" x14ac:dyDescent="0.4"/>
    <row r="238" ht="18" customHeight="1" x14ac:dyDescent="0.4"/>
    <row r="239" ht="18" customHeight="1" x14ac:dyDescent="0.4"/>
    <row r="240" ht="18" customHeight="1" x14ac:dyDescent="0.4"/>
    <row r="241" ht="18" customHeight="1" x14ac:dyDescent="0.4"/>
    <row r="242" ht="18" customHeight="1" x14ac:dyDescent="0.4"/>
    <row r="243" ht="18" customHeight="1" x14ac:dyDescent="0.4"/>
    <row r="244" ht="18" customHeight="1" x14ac:dyDescent="0.4"/>
    <row r="245" ht="18" customHeight="1" x14ac:dyDescent="0.4"/>
    <row r="246" ht="18" customHeight="1" x14ac:dyDescent="0.4"/>
    <row r="247" ht="18" customHeight="1" x14ac:dyDescent="0.4"/>
    <row r="248" ht="18" customHeight="1" x14ac:dyDescent="0.4"/>
    <row r="249" ht="18" customHeight="1" x14ac:dyDescent="0.4"/>
    <row r="250" ht="18" customHeight="1" x14ac:dyDescent="0.4"/>
    <row r="251" ht="18" customHeight="1" x14ac:dyDescent="0.4"/>
    <row r="252" ht="18" customHeight="1" x14ac:dyDescent="0.4"/>
    <row r="253" ht="18" customHeight="1" x14ac:dyDescent="0.4"/>
    <row r="254" ht="18" customHeight="1" x14ac:dyDescent="0.4"/>
    <row r="255" ht="18" customHeight="1" x14ac:dyDescent="0.4"/>
    <row r="256" ht="18" customHeight="1" x14ac:dyDescent="0.4"/>
    <row r="257" ht="18" customHeight="1" x14ac:dyDescent="0.4"/>
    <row r="258" ht="18" customHeight="1" x14ac:dyDescent="0.4"/>
    <row r="259" ht="18" customHeight="1" x14ac:dyDescent="0.4"/>
    <row r="260" ht="18" customHeight="1" x14ac:dyDescent="0.4"/>
    <row r="261" ht="18" customHeight="1" x14ac:dyDescent="0.4"/>
    <row r="262" ht="18" customHeight="1" x14ac:dyDescent="0.4"/>
    <row r="263" ht="18" customHeight="1" x14ac:dyDescent="0.4"/>
    <row r="264" ht="18" customHeight="1" x14ac:dyDescent="0.4"/>
    <row r="265" ht="18" customHeight="1" x14ac:dyDescent="0.4"/>
    <row r="266" ht="18" customHeight="1" x14ac:dyDescent="0.4"/>
    <row r="267" ht="18" customHeight="1" x14ac:dyDescent="0.4"/>
    <row r="268" ht="18" customHeight="1" x14ac:dyDescent="0.4"/>
    <row r="269" ht="18" customHeight="1" x14ac:dyDescent="0.4"/>
    <row r="270" ht="18" customHeight="1" x14ac:dyDescent="0.4"/>
    <row r="271" ht="18" customHeight="1" x14ac:dyDescent="0.4"/>
    <row r="272" ht="18" customHeight="1" x14ac:dyDescent="0.4"/>
    <row r="273" ht="18" customHeight="1" x14ac:dyDescent="0.4"/>
    <row r="274" ht="18" customHeight="1" x14ac:dyDescent="0.4"/>
    <row r="275" ht="18" customHeight="1" x14ac:dyDescent="0.4"/>
    <row r="276" ht="18" customHeight="1" x14ac:dyDescent="0.4"/>
    <row r="277" ht="18" customHeight="1" x14ac:dyDescent="0.4"/>
    <row r="278" ht="18" customHeight="1" x14ac:dyDescent="0.4"/>
    <row r="279" ht="18" customHeight="1" x14ac:dyDescent="0.4"/>
    <row r="280" ht="18" customHeight="1" x14ac:dyDescent="0.4"/>
    <row r="281" ht="18" customHeight="1" x14ac:dyDescent="0.4"/>
    <row r="282" ht="18" customHeight="1" x14ac:dyDescent="0.4"/>
    <row r="283" ht="18" customHeight="1" x14ac:dyDescent="0.4"/>
    <row r="284" ht="18" customHeight="1" x14ac:dyDescent="0.4"/>
    <row r="285" ht="18" customHeight="1" x14ac:dyDescent="0.4"/>
    <row r="286" ht="18" customHeight="1" x14ac:dyDescent="0.4"/>
    <row r="287" ht="18" customHeight="1" x14ac:dyDescent="0.4"/>
    <row r="288" ht="18" customHeight="1" x14ac:dyDescent="0.4"/>
    <row r="289" ht="18" customHeight="1" x14ac:dyDescent="0.4"/>
    <row r="290" ht="18" customHeight="1" x14ac:dyDescent="0.4"/>
    <row r="291" ht="18" customHeight="1" x14ac:dyDescent="0.4"/>
    <row r="292" ht="18" customHeight="1" x14ac:dyDescent="0.4"/>
    <row r="293" ht="18" customHeight="1" x14ac:dyDescent="0.4"/>
    <row r="294" ht="18" customHeight="1" x14ac:dyDescent="0.4"/>
    <row r="295" ht="18" customHeight="1" x14ac:dyDescent="0.4"/>
    <row r="296" ht="18" customHeight="1" x14ac:dyDescent="0.4"/>
    <row r="297" ht="18" customHeight="1" x14ac:dyDescent="0.4"/>
    <row r="298" ht="18" customHeight="1" x14ac:dyDescent="0.4"/>
    <row r="299" ht="18" customHeight="1" x14ac:dyDescent="0.4"/>
    <row r="300" ht="18" customHeight="1" x14ac:dyDescent="0.4"/>
    <row r="301" ht="18" customHeight="1" x14ac:dyDescent="0.4"/>
    <row r="302" ht="18" customHeight="1" x14ac:dyDescent="0.4"/>
    <row r="303" ht="18" customHeight="1" x14ac:dyDescent="0.4"/>
    <row r="304" ht="18" customHeight="1" x14ac:dyDescent="0.4"/>
    <row r="305" ht="18" customHeight="1" x14ac:dyDescent="0.4"/>
    <row r="306" ht="18" customHeight="1" x14ac:dyDescent="0.4"/>
    <row r="307" ht="18" customHeight="1" x14ac:dyDescent="0.4"/>
    <row r="308" ht="18" customHeight="1" x14ac:dyDescent="0.4"/>
    <row r="309" ht="18" customHeight="1" x14ac:dyDescent="0.4"/>
    <row r="310" ht="18" customHeight="1" x14ac:dyDescent="0.4"/>
    <row r="311" ht="18" customHeight="1" x14ac:dyDescent="0.4"/>
    <row r="312" ht="18" customHeight="1" x14ac:dyDescent="0.4"/>
    <row r="313" ht="18" customHeight="1" x14ac:dyDescent="0.4"/>
    <row r="314" ht="18" customHeight="1" x14ac:dyDescent="0.4"/>
    <row r="315" ht="18" customHeight="1" x14ac:dyDescent="0.4"/>
    <row r="316" ht="18" customHeight="1" x14ac:dyDescent="0.4"/>
    <row r="317" ht="18" customHeight="1" x14ac:dyDescent="0.4"/>
    <row r="318" ht="18" customHeight="1" x14ac:dyDescent="0.4"/>
    <row r="319" ht="18" customHeight="1" x14ac:dyDescent="0.4"/>
    <row r="320" ht="18" customHeight="1" x14ac:dyDescent="0.4"/>
    <row r="321" ht="18" customHeight="1" x14ac:dyDescent="0.4"/>
    <row r="322" ht="18" customHeight="1" x14ac:dyDescent="0.4"/>
    <row r="323" ht="18" customHeight="1" x14ac:dyDescent="0.4"/>
    <row r="324" ht="18" customHeight="1" x14ac:dyDescent="0.4"/>
    <row r="325" ht="18" customHeight="1" x14ac:dyDescent="0.4"/>
    <row r="326" ht="18" customHeight="1" x14ac:dyDescent="0.4"/>
    <row r="327" ht="18" customHeight="1" x14ac:dyDescent="0.4"/>
    <row r="328" ht="18" customHeight="1" x14ac:dyDescent="0.4"/>
    <row r="329" ht="18" customHeight="1" x14ac:dyDescent="0.4"/>
    <row r="330" ht="18" customHeight="1" x14ac:dyDescent="0.4"/>
    <row r="331" ht="18" customHeight="1" x14ac:dyDescent="0.4"/>
    <row r="332" ht="18" customHeight="1" x14ac:dyDescent="0.4"/>
    <row r="333" ht="18" customHeight="1" x14ac:dyDescent="0.4"/>
    <row r="334" ht="18" customHeight="1" x14ac:dyDescent="0.4"/>
    <row r="335" ht="18" customHeight="1" x14ac:dyDescent="0.4"/>
    <row r="336" ht="18" customHeight="1" x14ac:dyDescent="0.4"/>
    <row r="337" ht="18" customHeight="1" x14ac:dyDescent="0.4"/>
    <row r="338" ht="18" customHeight="1" x14ac:dyDescent="0.4"/>
    <row r="339" ht="18" customHeight="1" x14ac:dyDescent="0.4"/>
    <row r="340" ht="18" customHeight="1" x14ac:dyDescent="0.4"/>
    <row r="341" ht="18" customHeight="1" x14ac:dyDescent="0.4"/>
    <row r="342" ht="18" customHeight="1" x14ac:dyDescent="0.4"/>
    <row r="343" ht="18" customHeight="1" x14ac:dyDescent="0.4"/>
    <row r="344" ht="18" customHeight="1" x14ac:dyDescent="0.4"/>
    <row r="345" ht="18" customHeight="1" x14ac:dyDescent="0.4"/>
    <row r="346" ht="18" customHeight="1" x14ac:dyDescent="0.4"/>
    <row r="347" ht="18" customHeight="1" x14ac:dyDescent="0.4"/>
    <row r="348" ht="18" customHeight="1" x14ac:dyDescent="0.4"/>
    <row r="349" ht="18" customHeight="1" x14ac:dyDescent="0.4"/>
    <row r="350" ht="18" customHeight="1" x14ac:dyDescent="0.4"/>
    <row r="351" ht="18" customHeight="1" x14ac:dyDescent="0.4"/>
    <row r="352" ht="18" customHeight="1" x14ac:dyDescent="0.4"/>
    <row r="353" ht="18" customHeight="1" x14ac:dyDescent="0.4"/>
    <row r="354" ht="18" customHeight="1" x14ac:dyDescent="0.4"/>
    <row r="355" ht="18" customHeight="1" x14ac:dyDescent="0.4"/>
    <row r="356" ht="18" customHeight="1" x14ac:dyDescent="0.4"/>
    <row r="357" ht="18" customHeight="1" x14ac:dyDescent="0.4"/>
    <row r="358" ht="18" customHeight="1" x14ac:dyDescent="0.4"/>
    <row r="359" ht="18" customHeight="1" x14ac:dyDescent="0.4"/>
    <row r="360" ht="18" customHeight="1" x14ac:dyDescent="0.4"/>
    <row r="361" ht="18" customHeight="1" x14ac:dyDescent="0.4"/>
    <row r="362" ht="18" customHeight="1" x14ac:dyDescent="0.4"/>
    <row r="363" ht="18" customHeight="1" x14ac:dyDescent="0.4"/>
    <row r="364" ht="18" customHeight="1" x14ac:dyDescent="0.4"/>
    <row r="365" ht="18" customHeight="1" x14ac:dyDescent="0.4"/>
    <row r="366" ht="18" customHeight="1" x14ac:dyDescent="0.4"/>
    <row r="367" ht="18" customHeight="1" x14ac:dyDescent="0.4"/>
    <row r="368" ht="18" customHeight="1" x14ac:dyDescent="0.4"/>
    <row r="369" ht="18" customHeight="1" x14ac:dyDescent="0.4"/>
    <row r="370" ht="18" customHeight="1" x14ac:dyDescent="0.4"/>
    <row r="371" ht="18" customHeight="1" x14ac:dyDescent="0.4"/>
    <row r="372" ht="18" customHeight="1" x14ac:dyDescent="0.4"/>
    <row r="373" ht="18" customHeight="1" x14ac:dyDescent="0.4"/>
    <row r="374" ht="18" customHeight="1" x14ac:dyDescent="0.4"/>
    <row r="375" ht="18" customHeight="1" x14ac:dyDescent="0.4"/>
    <row r="376" ht="18" customHeight="1" x14ac:dyDescent="0.4"/>
    <row r="377" ht="18" customHeight="1" x14ac:dyDescent="0.4"/>
    <row r="378" ht="18" customHeight="1" x14ac:dyDescent="0.4"/>
    <row r="379" ht="18" customHeight="1" x14ac:dyDescent="0.4"/>
    <row r="380" ht="18" customHeight="1" x14ac:dyDescent="0.4"/>
    <row r="381" ht="18" customHeight="1" x14ac:dyDescent="0.4"/>
    <row r="382" ht="18" customHeight="1" x14ac:dyDescent="0.4"/>
    <row r="383" ht="18" customHeight="1" x14ac:dyDescent="0.4"/>
    <row r="384" ht="18" customHeight="1" x14ac:dyDescent="0.4"/>
    <row r="385" ht="18" customHeight="1" x14ac:dyDescent="0.4"/>
    <row r="386" ht="18" customHeight="1" x14ac:dyDescent="0.4"/>
    <row r="387" ht="18" customHeight="1" x14ac:dyDescent="0.4"/>
    <row r="388" ht="18" customHeight="1" x14ac:dyDescent="0.4"/>
    <row r="389" ht="18" customHeight="1" x14ac:dyDescent="0.4"/>
    <row r="390" ht="18" customHeight="1" x14ac:dyDescent="0.4"/>
    <row r="391" ht="18" customHeight="1" x14ac:dyDescent="0.4"/>
    <row r="392" ht="18" customHeight="1" x14ac:dyDescent="0.4"/>
    <row r="393" ht="18" customHeight="1" x14ac:dyDescent="0.4"/>
    <row r="394" ht="18" customHeight="1" x14ac:dyDescent="0.4"/>
    <row r="395" ht="18" customHeight="1" x14ac:dyDescent="0.4"/>
    <row r="396" ht="18" customHeight="1" x14ac:dyDescent="0.4"/>
    <row r="397" ht="18" customHeight="1" x14ac:dyDescent="0.4"/>
    <row r="398" ht="18" customHeight="1" x14ac:dyDescent="0.4"/>
    <row r="399" ht="18" customHeight="1" x14ac:dyDescent="0.4"/>
    <row r="400" ht="18" customHeight="1" x14ac:dyDescent="0.4"/>
    <row r="401" ht="18" customHeight="1" x14ac:dyDescent="0.4"/>
    <row r="402" ht="18" customHeight="1" x14ac:dyDescent="0.4"/>
    <row r="403" ht="18" customHeight="1" x14ac:dyDescent="0.4"/>
    <row r="404" ht="18" customHeight="1" x14ac:dyDescent="0.4"/>
    <row r="405" ht="18" customHeight="1" x14ac:dyDescent="0.4"/>
    <row r="406" ht="18" customHeight="1" x14ac:dyDescent="0.4"/>
    <row r="407" ht="18" customHeight="1" x14ac:dyDescent="0.4"/>
    <row r="408" ht="18" customHeight="1" x14ac:dyDescent="0.4"/>
    <row r="409" ht="18" customHeight="1" x14ac:dyDescent="0.4"/>
    <row r="410" ht="18" customHeight="1" x14ac:dyDescent="0.4"/>
    <row r="411" ht="18" customHeight="1" x14ac:dyDescent="0.4"/>
    <row r="412" ht="18" customHeight="1" x14ac:dyDescent="0.4"/>
    <row r="413" ht="18" customHeight="1" x14ac:dyDescent="0.4"/>
    <row r="414" ht="18" customHeight="1" x14ac:dyDescent="0.4"/>
    <row r="415" ht="18" customHeight="1" x14ac:dyDescent="0.4"/>
    <row r="416" ht="18" customHeight="1" x14ac:dyDescent="0.4"/>
    <row r="417" ht="18" customHeight="1" x14ac:dyDescent="0.4"/>
    <row r="418" ht="18" customHeight="1" x14ac:dyDescent="0.4"/>
    <row r="419" ht="18" customHeight="1" x14ac:dyDescent="0.4"/>
    <row r="420" ht="18" customHeight="1" x14ac:dyDescent="0.4"/>
    <row r="421" ht="18" customHeight="1" x14ac:dyDescent="0.4"/>
    <row r="422" ht="18" customHeight="1" x14ac:dyDescent="0.4"/>
    <row r="423" ht="18" customHeight="1" x14ac:dyDescent="0.4"/>
    <row r="424" ht="18" customHeight="1" x14ac:dyDescent="0.4"/>
    <row r="425" ht="18" customHeight="1" x14ac:dyDescent="0.4"/>
    <row r="426" ht="18" customHeight="1" x14ac:dyDescent="0.4"/>
    <row r="427" ht="18" customHeight="1" x14ac:dyDescent="0.4"/>
    <row r="428" ht="18" customHeight="1" x14ac:dyDescent="0.4"/>
    <row r="429" ht="18" customHeight="1" x14ac:dyDescent="0.4"/>
    <row r="430" ht="18" customHeight="1" x14ac:dyDescent="0.4"/>
    <row r="431" ht="18" customHeight="1" x14ac:dyDescent="0.4"/>
    <row r="432" ht="18" customHeight="1" x14ac:dyDescent="0.4"/>
    <row r="433" ht="18" customHeight="1" x14ac:dyDescent="0.4"/>
    <row r="434" ht="18" customHeight="1" x14ac:dyDescent="0.4"/>
    <row r="435" ht="18" customHeight="1" x14ac:dyDescent="0.4"/>
    <row r="436" ht="18" customHeight="1" x14ac:dyDescent="0.4"/>
    <row r="437" ht="18" customHeight="1" x14ac:dyDescent="0.4"/>
    <row r="438" ht="18" customHeight="1" x14ac:dyDescent="0.4"/>
    <row r="439" ht="18" customHeight="1" x14ac:dyDescent="0.4"/>
    <row r="440" ht="18" customHeight="1" x14ac:dyDescent="0.4"/>
    <row r="441" ht="18" customHeight="1" x14ac:dyDescent="0.4"/>
    <row r="442" ht="18" customHeight="1" x14ac:dyDescent="0.4"/>
    <row r="443" ht="18" customHeight="1" x14ac:dyDescent="0.4"/>
    <row r="444" ht="18" customHeight="1" x14ac:dyDescent="0.4"/>
    <row r="445" ht="18" customHeight="1" x14ac:dyDescent="0.4"/>
    <row r="446" ht="18" customHeight="1" x14ac:dyDescent="0.4"/>
    <row r="447" ht="18" customHeight="1" x14ac:dyDescent="0.4"/>
    <row r="448" ht="18" customHeight="1" x14ac:dyDescent="0.4"/>
    <row r="449" ht="18" customHeight="1" x14ac:dyDescent="0.4"/>
    <row r="450" ht="18" customHeight="1" x14ac:dyDescent="0.4"/>
    <row r="451" ht="18" customHeight="1" x14ac:dyDescent="0.4"/>
    <row r="452" ht="18" customHeight="1" x14ac:dyDescent="0.4"/>
    <row r="453" ht="18" customHeight="1" x14ac:dyDescent="0.4"/>
    <row r="454" ht="18" customHeight="1" x14ac:dyDescent="0.4"/>
    <row r="455" ht="18" customHeight="1" x14ac:dyDescent="0.4"/>
    <row r="456" ht="18" customHeight="1" x14ac:dyDescent="0.4"/>
    <row r="457" ht="18" customHeight="1" x14ac:dyDescent="0.4"/>
    <row r="458" ht="18" customHeight="1" x14ac:dyDescent="0.4"/>
    <row r="459" ht="18" customHeight="1" x14ac:dyDescent="0.4"/>
    <row r="460" ht="18" customHeight="1" x14ac:dyDescent="0.4"/>
    <row r="461" ht="18" customHeight="1" x14ac:dyDescent="0.4"/>
    <row r="462" ht="18" customHeight="1" x14ac:dyDescent="0.4"/>
    <row r="463" ht="18" customHeight="1" x14ac:dyDescent="0.4"/>
    <row r="464" ht="18" customHeight="1" x14ac:dyDescent="0.4"/>
    <row r="465" ht="18" customHeight="1" x14ac:dyDescent="0.4"/>
    <row r="466" ht="18" customHeight="1" x14ac:dyDescent="0.4"/>
    <row r="467" ht="18" customHeight="1" x14ac:dyDescent="0.4"/>
    <row r="468" ht="18" customHeight="1" x14ac:dyDescent="0.4"/>
    <row r="469" ht="18" customHeight="1" x14ac:dyDescent="0.4"/>
    <row r="470" ht="18" customHeight="1" x14ac:dyDescent="0.4"/>
    <row r="471" ht="18" customHeight="1" x14ac:dyDescent="0.4"/>
    <row r="472" ht="18" customHeight="1" x14ac:dyDescent="0.4"/>
    <row r="473" ht="18" customHeight="1" x14ac:dyDescent="0.4"/>
    <row r="474" ht="18" customHeight="1" x14ac:dyDescent="0.4"/>
    <row r="475" ht="18" customHeight="1" x14ac:dyDescent="0.4"/>
    <row r="476" ht="18" customHeight="1" x14ac:dyDescent="0.4"/>
    <row r="477" ht="18" customHeight="1" x14ac:dyDescent="0.4"/>
    <row r="478" ht="18" customHeight="1" x14ac:dyDescent="0.4"/>
    <row r="479" ht="18" customHeight="1" x14ac:dyDescent="0.4"/>
    <row r="480" ht="18" customHeight="1" x14ac:dyDescent="0.4"/>
    <row r="481" ht="18" customHeight="1" x14ac:dyDescent="0.4"/>
    <row r="482" ht="18" customHeight="1" x14ac:dyDescent="0.4"/>
    <row r="483" ht="18" customHeight="1" x14ac:dyDescent="0.4"/>
    <row r="484" ht="18" customHeight="1" x14ac:dyDescent="0.4"/>
    <row r="485" ht="18" customHeight="1" x14ac:dyDescent="0.4"/>
    <row r="486" ht="18" customHeight="1" x14ac:dyDescent="0.4"/>
    <row r="487" ht="18" customHeight="1" x14ac:dyDescent="0.4"/>
    <row r="488" ht="18" customHeight="1" x14ac:dyDescent="0.4"/>
    <row r="489" ht="18" customHeight="1" x14ac:dyDescent="0.4"/>
    <row r="490" ht="18" customHeight="1" x14ac:dyDescent="0.4"/>
    <row r="491" ht="18" customHeight="1" x14ac:dyDescent="0.4"/>
    <row r="492" ht="18" customHeight="1" x14ac:dyDescent="0.4"/>
    <row r="493" ht="18" customHeight="1" x14ac:dyDescent="0.4"/>
    <row r="494" ht="18" customHeight="1" x14ac:dyDescent="0.4"/>
    <row r="495" ht="18" customHeight="1" x14ac:dyDescent="0.4"/>
    <row r="496" ht="18" customHeight="1" x14ac:dyDescent="0.4"/>
    <row r="497" ht="18" customHeight="1" x14ac:dyDescent="0.4"/>
    <row r="498" ht="18" customHeight="1" x14ac:dyDescent="0.4"/>
    <row r="499" ht="18" customHeight="1" x14ac:dyDescent="0.4"/>
    <row r="500" ht="18" customHeight="1" x14ac:dyDescent="0.4"/>
    <row r="501" ht="18" customHeight="1" x14ac:dyDescent="0.4"/>
    <row r="502" ht="18" customHeight="1" x14ac:dyDescent="0.4"/>
    <row r="503" ht="18" customHeight="1" x14ac:dyDescent="0.4"/>
    <row r="504" ht="18" customHeight="1" x14ac:dyDescent="0.4"/>
    <row r="505" ht="18" customHeight="1" x14ac:dyDescent="0.4"/>
    <row r="506" ht="18" customHeight="1" x14ac:dyDescent="0.4"/>
    <row r="507" ht="18" customHeight="1" x14ac:dyDescent="0.4"/>
    <row r="508" ht="18" customHeight="1" x14ac:dyDescent="0.4"/>
    <row r="509" ht="18" customHeight="1" x14ac:dyDescent="0.4"/>
    <row r="510" ht="18" customHeight="1" x14ac:dyDescent="0.4"/>
    <row r="511" ht="18" customHeight="1" x14ac:dyDescent="0.4"/>
    <row r="512" ht="18" customHeight="1" x14ac:dyDescent="0.4"/>
    <row r="513" ht="18" customHeight="1" x14ac:dyDescent="0.4"/>
    <row r="514" ht="18" customHeight="1" x14ac:dyDescent="0.4"/>
    <row r="515" ht="18" customHeight="1" x14ac:dyDescent="0.4"/>
    <row r="516" ht="18" customHeight="1" x14ac:dyDescent="0.4"/>
    <row r="517" ht="18" customHeight="1" x14ac:dyDescent="0.4"/>
    <row r="518" ht="18" customHeight="1" x14ac:dyDescent="0.4"/>
    <row r="519" ht="18" customHeight="1" x14ac:dyDescent="0.4"/>
    <row r="520" ht="18" customHeight="1" x14ac:dyDescent="0.4"/>
    <row r="521" ht="18" customHeight="1" x14ac:dyDescent="0.4"/>
    <row r="522" ht="18" customHeight="1" x14ac:dyDescent="0.4"/>
    <row r="523" ht="18" customHeight="1" x14ac:dyDescent="0.4"/>
    <row r="524" ht="18" customHeight="1" x14ac:dyDescent="0.4"/>
    <row r="525" ht="18" customHeight="1" x14ac:dyDescent="0.4"/>
    <row r="526" ht="18" customHeight="1" x14ac:dyDescent="0.4"/>
    <row r="527" ht="18" customHeight="1" x14ac:dyDescent="0.4"/>
    <row r="528" ht="18" customHeight="1" x14ac:dyDescent="0.4"/>
    <row r="529" ht="18" customHeight="1" x14ac:dyDescent="0.4"/>
    <row r="530" ht="18" customHeight="1" x14ac:dyDescent="0.4"/>
    <row r="531" ht="18" customHeight="1" x14ac:dyDescent="0.4"/>
    <row r="532" ht="18" customHeight="1" x14ac:dyDescent="0.4"/>
    <row r="533" ht="18" customHeight="1" x14ac:dyDescent="0.4"/>
    <row r="534" ht="18" customHeight="1" x14ac:dyDescent="0.4"/>
    <row r="535" ht="18" customHeight="1" x14ac:dyDescent="0.4"/>
    <row r="536" ht="18" customHeight="1" x14ac:dyDescent="0.4"/>
    <row r="537" ht="18" customHeight="1" x14ac:dyDescent="0.4"/>
    <row r="538" ht="18" customHeight="1" x14ac:dyDescent="0.4"/>
    <row r="539" ht="18" customHeight="1" x14ac:dyDescent="0.4"/>
    <row r="540" ht="18" customHeight="1" x14ac:dyDescent="0.4"/>
    <row r="541" ht="18" customHeight="1" x14ac:dyDescent="0.4"/>
    <row r="542" ht="18" customHeight="1" x14ac:dyDescent="0.4"/>
    <row r="543" ht="18" customHeight="1" x14ac:dyDescent="0.4"/>
    <row r="544" ht="18" customHeight="1" x14ac:dyDescent="0.4"/>
    <row r="545" ht="18" customHeight="1" x14ac:dyDescent="0.4"/>
    <row r="546" ht="18" customHeight="1" x14ac:dyDescent="0.4"/>
    <row r="547" ht="18" customHeight="1" x14ac:dyDescent="0.4"/>
    <row r="548" ht="18" customHeight="1" x14ac:dyDescent="0.4"/>
    <row r="549" ht="18" customHeight="1" x14ac:dyDescent="0.4"/>
    <row r="550" ht="18" customHeight="1" x14ac:dyDescent="0.4"/>
    <row r="551" ht="18" customHeight="1" x14ac:dyDescent="0.4"/>
    <row r="552" ht="18" customHeight="1" x14ac:dyDescent="0.4"/>
    <row r="553" ht="18" customHeight="1" x14ac:dyDescent="0.4"/>
    <row r="554" ht="18" customHeight="1" x14ac:dyDescent="0.4"/>
    <row r="555" ht="18" customHeight="1" x14ac:dyDescent="0.4"/>
    <row r="556" ht="18" customHeight="1" x14ac:dyDescent="0.4"/>
    <row r="557" ht="18" customHeight="1" x14ac:dyDescent="0.4"/>
    <row r="558" ht="18" customHeight="1" x14ac:dyDescent="0.4"/>
    <row r="559" ht="18" customHeight="1" x14ac:dyDescent="0.4"/>
    <row r="560" ht="18" customHeight="1" x14ac:dyDescent="0.4"/>
    <row r="561" ht="18" customHeight="1" x14ac:dyDescent="0.4"/>
    <row r="562" ht="18" customHeight="1" x14ac:dyDescent="0.4"/>
    <row r="563" ht="18" customHeight="1" x14ac:dyDescent="0.4"/>
    <row r="564" ht="18" customHeight="1" x14ac:dyDescent="0.4"/>
    <row r="565" ht="18" customHeight="1" x14ac:dyDescent="0.4"/>
    <row r="566" ht="18" customHeight="1" x14ac:dyDescent="0.4"/>
    <row r="567" ht="18" customHeight="1" x14ac:dyDescent="0.4"/>
    <row r="568" ht="18" customHeight="1" x14ac:dyDescent="0.4"/>
    <row r="569" ht="18" customHeight="1" x14ac:dyDescent="0.4"/>
    <row r="570" ht="18" customHeight="1" x14ac:dyDescent="0.4"/>
    <row r="571" ht="18" customHeight="1" x14ac:dyDescent="0.4"/>
    <row r="572" ht="18" customHeight="1" x14ac:dyDescent="0.4"/>
    <row r="573" ht="18" customHeight="1" x14ac:dyDescent="0.4"/>
    <row r="574" ht="18" customHeight="1" x14ac:dyDescent="0.4"/>
    <row r="575" ht="18" customHeight="1" x14ac:dyDescent="0.4"/>
    <row r="576" ht="18" customHeight="1" x14ac:dyDescent="0.4"/>
    <row r="577" ht="18" customHeight="1" x14ac:dyDescent="0.4"/>
    <row r="578" ht="18" customHeight="1" x14ac:dyDescent="0.4"/>
    <row r="579" ht="18" customHeight="1" x14ac:dyDescent="0.4"/>
    <row r="580" ht="18" customHeight="1" x14ac:dyDescent="0.4"/>
    <row r="581" ht="18" customHeight="1" x14ac:dyDescent="0.4"/>
    <row r="582" ht="18" customHeight="1" x14ac:dyDescent="0.4"/>
    <row r="583" ht="18" customHeight="1" x14ac:dyDescent="0.4"/>
    <row r="584" ht="18" customHeight="1" x14ac:dyDescent="0.4"/>
    <row r="585" ht="18" customHeight="1" x14ac:dyDescent="0.4"/>
    <row r="586" ht="18" customHeight="1" x14ac:dyDescent="0.4"/>
    <row r="587" ht="18" customHeight="1" x14ac:dyDescent="0.4"/>
    <row r="588" ht="18" customHeight="1" x14ac:dyDescent="0.4"/>
    <row r="589" ht="18" customHeight="1" x14ac:dyDescent="0.4"/>
    <row r="590" ht="18" customHeight="1" x14ac:dyDescent="0.4"/>
    <row r="591" ht="18" customHeight="1" x14ac:dyDescent="0.4"/>
    <row r="592" ht="18" customHeight="1" x14ac:dyDescent="0.4"/>
    <row r="593" ht="18" customHeight="1" x14ac:dyDescent="0.4"/>
    <row r="594" ht="18" customHeight="1" x14ac:dyDescent="0.4"/>
    <row r="595" ht="18" customHeight="1" x14ac:dyDescent="0.4"/>
    <row r="596" ht="18" customHeight="1" x14ac:dyDescent="0.4"/>
    <row r="597" ht="18" customHeight="1" x14ac:dyDescent="0.4"/>
    <row r="598" ht="18" customHeight="1" x14ac:dyDescent="0.4"/>
    <row r="599" ht="18" customHeight="1" x14ac:dyDescent="0.4"/>
    <row r="600" ht="18" customHeight="1" x14ac:dyDescent="0.4"/>
    <row r="601" ht="18" customHeight="1" x14ac:dyDescent="0.4"/>
    <row r="602" ht="18" customHeight="1" x14ac:dyDescent="0.4"/>
    <row r="603" ht="18" customHeight="1" x14ac:dyDescent="0.4"/>
    <row r="604" ht="18" customHeight="1" x14ac:dyDescent="0.4"/>
    <row r="605" ht="18" customHeight="1" x14ac:dyDescent="0.4"/>
    <row r="606" ht="18" customHeight="1" x14ac:dyDescent="0.4"/>
    <row r="607" ht="18" customHeight="1" x14ac:dyDescent="0.4"/>
    <row r="608" ht="18" customHeight="1" x14ac:dyDescent="0.4"/>
    <row r="609" ht="18" customHeight="1" x14ac:dyDescent="0.4"/>
    <row r="610" ht="18" customHeight="1" x14ac:dyDescent="0.4"/>
    <row r="611" ht="18" customHeight="1" x14ac:dyDescent="0.4"/>
    <row r="612" ht="18" customHeight="1" x14ac:dyDescent="0.4"/>
    <row r="613" ht="18" customHeight="1" x14ac:dyDescent="0.4"/>
    <row r="614" ht="18" customHeight="1" x14ac:dyDescent="0.4"/>
    <row r="615" ht="18" customHeight="1" x14ac:dyDescent="0.4"/>
    <row r="616" ht="18" customHeight="1" x14ac:dyDescent="0.4"/>
    <row r="617" ht="18" customHeight="1" x14ac:dyDescent="0.4"/>
    <row r="618" ht="18" customHeight="1" x14ac:dyDescent="0.4"/>
    <row r="619" ht="18" customHeight="1" x14ac:dyDescent="0.4"/>
    <row r="620" ht="18" customHeight="1" x14ac:dyDescent="0.4"/>
    <row r="621" ht="18" customHeight="1" x14ac:dyDescent="0.4"/>
    <row r="622" ht="18" customHeight="1" x14ac:dyDescent="0.4"/>
    <row r="623" ht="18" customHeight="1" x14ac:dyDescent="0.4"/>
    <row r="624" ht="18" customHeight="1" x14ac:dyDescent="0.4"/>
    <row r="625" ht="18" customHeight="1" x14ac:dyDescent="0.4"/>
    <row r="626" ht="18" customHeight="1" x14ac:dyDescent="0.4"/>
    <row r="627" ht="18" customHeight="1" x14ac:dyDescent="0.4"/>
    <row r="628" ht="18" customHeight="1" x14ac:dyDescent="0.4"/>
    <row r="629" ht="18" customHeight="1" x14ac:dyDescent="0.4"/>
    <row r="630" ht="18" customHeight="1" x14ac:dyDescent="0.4"/>
    <row r="631" ht="18" customHeight="1" x14ac:dyDescent="0.4"/>
    <row r="632" ht="18" customHeight="1" x14ac:dyDescent="0.4"/>
    <row r="633" ht="18" customHeight="1" x14ac:dyDescent="0.4"/>
    <row r="634" ht="18" customHeight="1" x14ac:dyDescent="0.4"/>
    <row r="635" ht="18" customHeight="1" x14ac:dyDescent="0.4"/>
    <row r="636" ht="18" customHeight="1" x14ac:dyDescent="0.4"/>
    <row r="637" ht="18" customHeight="1" x14ac:dyDescent="0.4"/>
    <row r="638" ht="18" customHeight="1" x14ac:dyDescent="0.4"/>
    <row r="639" ht="18" customHeight="1" x14ac:dyDescent="0.4"/>
    <row r="640" ht="18" customHeight="1" x14ac:dyDescent="0.4"/>
    <row r="641" ht="18" customHeight="1" x14ac:dyDescent="0.4"/>
    <row r="642" ht="18" customHeight="1" x14ac:dyDescent="0.4"/>
    <row r="643" ht="18" customHeight="1" x14ac:dyDescent="0.4"/>
    <row r="644" ht="18" customHeight="1" x14ac:dyDescent="0.4"/>
    <row r="645" ht="18" customHeight="1" x14ac:dyDescent="0.4"/>
    <row r="646" ht="18" customHeight="1" x14ac:dyDescent="0.4"/>
    <row r="647" ht="18" customHeight="1" x14ac:dyDescent="0.4"/>
    <row r="648" ht="18" customHeight="1" x14ac:dyDescent="0.4"/>
    <row r="649" ht="18" customHeight="1" x14ac:dyDescent="0.4"/>
    <row r="650" ht="18" customHeight="1" x14ac:dyDescent="0.4"/>
    <row r="651" ht="18" customHeight="1" x14ac:dyDescent="0.4"/>
    <row r="652" ht="18" customHeight="1" x14ac:dyDescent="0.4"/>
    <row r="653" ht="18" customHeight="1" x14ac:dyDescent="0.4"/>
    <row r="654" ht="18" customHeight="1" x14ac:dyDescent="0.4"/>
    <row r="655" ht="18" customHeight="1" x14ac:dyDescent="0.4"/>
    <row r="656" ht="18" customHeight="1" x14ac:dyDescent="0.4"/>
    <row r="657" ht="18" customHeight="1" x14ac:dyDescent="0.4"/>
    <row r="658" ht="18" customHeight="1" x14ac:dyDescent="0.4"/>
    <row r="659" ht="18" customHeight="1" x14ac:dyDescent="0.4"/>
    <row r="660" ht="18" customHeight="1" x14ac:dyDescent="0.4"/>
    <row r="661" ht="18" customHeight="1" x14ac:dyDescent="0.4"/>
    <row r="662" ht="18" customHeight="1" x14ac:dyDescent="0.4"/>
    <row r="663" ht="18" customHeight="1" x14ac:dyDescent="0.4"/>
    <row r="664" ht="18" customHeight="1" x14ac:dyDescent="0.4"/>
    <row r="665" ht="18" customHeight="1" x14ac:dyDescent="0.4"/>
    <row r="666" ht="18" customHeight="1" x14ac:dyDescent="0.4"/>
    <row r="667" ht="18" customHeight="1" x14ac:dyDescent="0.4"/>
    <row r="668" ht="18" customHeight="1" x14ac:dyDescent="0.4"/>
    <row r="669" ht="18" customHeight="1" x14ac:dyDescent="0.4"/>
    <row r="670" ht="18" customHeight="1" x14ac:dyDescent="0.4"/>
    <row r="671" ht="18" customHeight="1" x14ac:dyDescent="0.4"/>
    <row r="672" ht="18" customHeight="1" x14ac:dyDescent="0.4"/>
    <row r="673" ht="18" customHeight="1" x14ac:dyDescent="0.4"/>
    <row r="674" ht="18" customHeight="1" x14ac:dyDescent="0.4"/>
    <row r="675" ht="18" customHeight="1" x14ac:dyDescent="0.4"/>
    <row r="676" ht="18" customHeight="1" x14ac:dyDescent="0.4"/>
    <row r="677" ht="18" customHeight="1" x14ac:dyDescent="0.4"/>
    <row r="678" ht="18" customHeight="1" x14ac:dyDescent="0.4"/>
    <row r="679" ht="18" customHeight="1" x14ac:dyDescent="0.4"/>
    <row r="680" ht="18" customHeight="1" x14ac:dyDescent="0.4"/>
    <row r="681" ht="18" customHeight="1" x14ac:dyDescent="0.4"/>
    <row r="682" ht="18" customHeight="1" x14ac:dyDescent="0.4"/>
    <row r="683" ht="18" customHeight="1" x14ac:dyDescent="0.4"/>
    <row r="684" ht="18" customHeight="1" x14ac:dyDescent="0.4"/>
    <row r="685" ht="18" customHeight="1" x14ac:dyDescent="0.4"/>
    <row r="686" ht="18" customHeight="1" x14ac:dyDescent="0.4"/>
    <row r="687" ht="18" customHeight="1" x14ac:dyDescent="0.4"/>
    <row r="688" ht="18" customHeight="1" x14ac:dyDescent="0.4"/>
    <row r="689" ht="18" customHeight="1" x14ac:dyDescent="0.4"/>
    <row r="690" ht="18" customHeight="1" x14ac:dyDescent="0.4"/>
    <row r="691" ht="18" customHeight="1" x14ac:dyDescent="0.4"/>
    <row r="692" ht="18" customHeight="1" x14ac:dyDescent="0.4"/>
    <row r="693" ht="18" customHeight="1" x14ac:dyDescent="0.4"/>
    <row r="694" ht="18" customHeight="1" x14ac:dyDescent="0.4"/>
    <row r="695" ht="18" customHeight="1" x14ac:dyDescent="0.4"/>
    <row r="696" ht="18" customHeight="1" x14ac:dyDescent="0.4"/>
    <row r="697" ht="18" customHeight="1" x14ac:dyDescent="0.4"/>
    <row r="698" ht="18" customHeight="1" x14ac:dyDescent="0.4"/>
    <row r="699" ht="18" customHeight="1" x14ac:dyDescent="0.4"/>
    <row r="700" ht="18" customHeight="1" x14ac:dyDescent="0.4"/>
    <row r="701" ht="18" customHeight="1" x14ac:dyDescent="0.4"/>
    <row r="702" ht="18" customHeight="1" x14ac:dyDescent="0.4"/>
    <row r="703" ht="18" customHeight="1" x14ac:dyDescent="0.4"/>
    <row r="704" ht="18" customHeight="1" x14ac:dyDescent="0.4"/>
    <row r="705" ht="18" customHeight="1" x14ac:dyDescent="0.4"/>
    <row r="706" ht="18" customHeight="1" x14ac:dyDescent="0.4"/>
    <row r="707" ht="18" customHeight="1" x14ac:dyDescent="0.4"/>
    <row r="708" ht="18" customHeight="1" x14ac:dyDescent="0.4"/>
    <row r="709" ht="18" customHeight="1" x14ac:dyDescent="0.4"/>
    <row r="710" ht="18" customHeight="1" x14ac:dyDescent="0.4"/>
    <row r="711" ht="18" customHeight="1" x14ac:dyDescent="0.4"/>
    <row r="712" ht="18" customHeight="1" x14ac:dyDescent="0.4"/>
    <row r="713" ht="18" customHeight="1" x14ac:dyDescent="0.4"/>
    <row r="714" ht="18" customHeight="1" x14ac:dyDescent="0.4"/>
    <row r="715" ht="18" customHeight="1" x14ac:dyDescent="0.4"/>
    <row r="716" ht="18" customHeight="1" x14ac:dyDescent="0.4"/>
    <row r="717" ht="18" customHeight="1" x14ac:dyDescent="0.4"/>
    <row r="718" ht="18" customHeight="1" x14ac:dyDescent="0.4"/>
    <row r="719" ht="18" customHeight="1" x14ac:dyDescent="0.4"/>
    <row r="720" ht="18" customHeight="1" x14ac:dyDescent="0.4"/>
    <row r="721" ht="18" customHeight="1" x14ac:dyDescent="0.4"/>
    <row r="722" ht="18" customHeight="1" x14ac:dyDescent="0.4"/>
    <row r="723" ht="18" customHeight="1" x14ac:dyDescent="0.4"/>
    <row r="724" ht="18" customHeight="1" x14ac:dyDescent="0.4"/>
    <row r="725" ht="18" customHeight="1" x14ac:dyDescent="0.4"/>
    <row r="726" ht="18" customHeight="1" x14ac:dyDescent="0.4"/>
    <row r="727" ht="18" customHeight="1" x14ac:dyDescent="0.4"/>
    <row r="728" ht="18" customHeight="1" x14ac:dyDescent="0.4"/>
    <row r="729" ht="18" customHeight="1" x14ac:dyDescent="0.4"/>
    <row r="730" ht="18" customHeight="1" x14ac:dyDescent="0.4"/>
    <row r="731" ht="18" customHeight="1" x14ac:dyDescent="0.4"/>
    <row r="732" ht="18" customHeight="1" x14ac:dyDescent="0.4"/>
    <row r="733" ht="18" customHeight="1" x14ac:dyDescent="0.4"/>
    <row r="734" ht="18" customHeight="1" x14ac:dyDescent="0.4"/>
    <row r="735" ht="18" customHeight="1" x14ac:dyDescent="0.4"/>
    <row r="736" ht="18" customHeight="1" x14ac:dyDescent="0.4"/>
    <row r="737" ht="18" customHeight="1" x14ac:dyDescent="0.4"/>
    <row r="738" ht="18" customHeight="1" x14ac:dyDescent="0.4"/>
    <row r="739" ht="18" customHeight="1" x14ac:dyDescent="0.4"/>
    <row r="740" ht="18" customHeight="1" x14ac:dyDescent="0.4"/>
    <row r="741" ht="18" customHeight="1" x14ac:dyDescent="0.4"/>
    <row r="742" ht="18" customHeight="1" x14ac:dyDescent="0.4"/>
    <row r="743" ht="18" customHeight="1" x14ac:dyDescent="0.4"/>
    <row r="744" ht="18" customHeight="1" x14ac:dyDescent="0.4"/>
    <row r="745" ht="18" customHeight="1" x14ac:dyDescent="0.4"/>
    <row r="746" ht="18" customHeight="1" x14ac:dyDescent="0.4"/>
    <row r="747" ht="18" customHeight="1" x14ac:dyDescent="0.4"/>
    <row r="748" ht="18" customHeight="1" x14ac:dyDescent="0.4"/>
    <row r="749" ht="18" customHeight="1" x14ac:dyDescent="0.4"/>
    <row r="750" ht="18" customHeight="1" x14ac:dyDescent="0.4"/>
    <row r="751" ht="18" customHeight="1" x14ac:dyDescent="0.4"/>
    <row r="752" ht="18" customHeight="1" x14ac:dyDescent="0.4"/>
    <row r="753" ht="18" customHeight="1" x14ac:dyDescent="0.4"/>
    <row r="754" ht="18" customHeight="1" x14ac:dyDescent="0.4"/>
    <row r="755" ht="18" customHeight="1" x14ac:dyDescent="0.4"/>
    <row r="756" ht="18" customHeight="1" x14ac:dyDescent="0.4"/>
    <row r="757" ht="18" customHeight="1" x14ac:dyDescent="0.4"/>
    <row r="758" ht="18" customHeight="1" x14ac:dyDescent="0.4"/>
    <row r="759" ht="18" customHeight="1" x14ac:dyDescent="0.4"/>
    <row r="760" ht="18" customHeight="1" x14ac:dyDescent="0.4"/>
    <row r="761" ht="18" customHeight="1" x14ac:dyDescent="0.4"/>
    <row r="762" ht="18" customHeight="1" x14ac:dyDescent="0.4"/>
    <row r="763" ht="18" customHeight="1" x14ac:dyDescent="0.4"/>
    <row r="764" ht="18" customHeight="1" x14ac:dyDescent="0.4"/>
    <row r="765" ht="18" customHeight="1" x14ac:dyDescent="0.4"/>
    <row r="766" ht="18" customHeight="1" x14ac:dyDescent="0.4"/>
    <row r="767" ht="18" customHeight="1" x14ac:dyDescent="0.4"/>
    <row r="768" ht="18" customHeight="1" x14ac:dyDescent="0.4"/>
    <row r="769" ht="18" customHeight="1" x14ac:dyDescent="0.4"/>
    <row r="770" ht="18" customHeight="1" x14ac:dyDescent="0.4"/>
    <row r="771" ht="18" customHeight="1" x14ac:dyDescent="0.4"/>
    <row r="772" ht="18" customHeight="1" x14ac:dyDescent="0.4"/>
    <row r="773" ht="18" customHeight="1" x14ac:dyDescent="0.4"/>
    <row r="774" ht="18" customHeight="1" x14ac:dyDescent="0.4"/>
    <row r="775" ht="18" customHeight="1" x14ac:dyDescent="0.4"/>
    <row r="776" ht="18" customHeight="1" x14ac:dyDescent="0.4"/>
    <row r="777" ht="18" customHeight="1" x14ac:dyDescent="0.4"/>
    <row r="778" ht="18" customHeight="1" x14ac:dyDescent="0.4"/>
    <row r="779" ht="18" customHeight="1" x14ac:dyDescent="0.4"/>
    <row r="780" ht="18" customHeight="1" x14ac:dyDescent="0.4"/>
    <row r="781" ht="18" customHeight="1" x14ac:dyDescent="0.4"/>
    <row r="782" ht="18" customHeight="1" x14ac:dyDescent="0.4"/>
    <row r="783" ht="18" customHeight="1" x14ac:dyDescent="0.4"/>
    <row r="784" ht="18" customHeight="1" x14ac:dyDescent="0.4"/>
    <row r="785" ht="18" customHeight="1" x14ac:dyDescent="0.4"/>
    <row r="786" ht="18" customHeight="1" x14ac:dyDescent="0.4"/>
    <row r="787" ht="18" customHeight="1" x14ac:dyDescent="0.4"/>
    <row r="788" ht="18" customHeight="1" x14ac:dyDescent="0.4"/>
    <row r="789" ht="18" customHeight="1" x14ac:dyDescent="0.4"/>
    <row r="790" ht="18" customHeight="1" x14ac:dyDescent="0.4"/>
    <row r="791" ht="18" customHeight="1" x14ac:dyDescent="0.4"/>
    <row r="792" ht="18" customHeight="1" x14ac:dyDescent="0.4"/>
    <row r="793" ht="18" customHeight="1" x14ac:dyDescent="0.4"/>
    <row r="794" ht="18" customHeight="1" x14ac:dyDescent="0.4"/>
    <row r="795" ht="18" customHeight="1" x14ac:dyDescent="0.4"/>
    <row r="796" ht="18" customHeight="1" x14ac:dyDescent="0.4"/>
    <row r="797" ht="18" customHeight="1" x14ac:dyDescent="0.4"/>
    <row r="798" ht="18" customHeight="1" x14ac:dyDescent="0.4"/>
    <row r="799" ht="18" customHeight="1" x14ac:dyDescent="0.4"/>
    <row r="800" ht="18" customHeight="1" x14ac:dyDescent="0.4"/>
    <row r="801" ht="18" customHeight="1" x14ac:dyDescent="0.4"/>
    <row r="802" ht="18" customHeight="1" x14ac:dyDescent="0.4"/>
    <row r="803" ht="18" customHeight="1" x14ac:dyDescent="0.4"/>
    <row r="804" ht="18" customHeight="1" x14ac:dyDescent="0.4"/>
    <row r="805" ht="18" customHeight="1" x14ac:dyDescent="0.4"/>
    <row r="806" ht="18" customHeight="1" x14ac:dyDescent="0.4"/>
    <row r="807" ht="18" customHeight="1" x14ac:dyDescent="0.4"/>
    <row r="808" ht="18" customHeight="1" x14ac:dyDescent="0.4"/>
    <row r="809" ht="18" customHeight="1" x14ac:dyDescent="0.4"/>
    <row r="810" ht="18" customHeight="1" x14ac:dyDescent="0.4"/>
    <row r="811" ht="18" customHeight="1" x14ac:dyDescent="0.4"/>
    <row r="812" ht="18" customHeight="1" x14ac:dyDescent="0.4"/>
    <row r="813" ht="18" customHeight="1" x14ac:dyDescent="0.4"/>
    <row r="814" ht="18" customHeight="1" x14ac:dyDescent="0.4"/>
    <row r="815" ht="18" customHeight="1" x14ac:dyDescent="0.4"/>
    <row r="816" ht="18" customHeight="1" x14ac:dyDescent="0.4"/>
    <row r="817" ht="18" customHeight="1" x14ac:dyDescent="0.4"/>
    <row r="818" ht="18" customHeight="1" x14ac:dyDescent="0.4"/>
    <row r="819" ht="18" customHeight="1" x14ac:dyDescent="0.4"/>
    <row r="820" ht="18" customHeight="1" x14ac:dyDescent="0.4"/>
    <row r="821" ht="18" customHeight="1" x14ac:dyDescent="0.4"/>
    <row r="822" ht="18" customHeight="1" x14ac:dyDescent="0.4"/>
    <row r="823" ht="18" customHeight="1" x14ac:dyDescent="0.4"/>
    <row r="824" ht="18" customHeight="1" x14ac:dyDescent="0.4"/>
    <row r="825" ht="18" customHeight="1" x14ac:dyDescent="0.4"/>
    <row r="826" ht="18" customHeight="1" x14ac:dyDescent="0.4"/>
    <row r="827" ht="18" customHeight="1" x14ac:dyDescent="0.4"/>
    <row r="828" ht="18" customHeight="1" x14ac:dyDescent="0.4"/>
    <row r="829" ht="18" customHeight="1" x14ac:dyDescent="0.4"/>
    <row r="830" ht="18" customHeight="1" x14ac:dyDescent="0.4"/>
    <row r="831" ht="18" customHeight="1" x14ac:dyDescent="0.4"/>
    <row r="832" ht="18" customHeight="1" x14ac:dyDescent="0.4"/>
    <row r="833" ht="18" customHeight="1" x14ac:dyDescent="0.4"/>
    <row r="834" ht="18" customHeight="1" x14ac:dyDescent="0.4"/>
    <row r="835" ht="18" customHeight="1" x14ac:dyDescent="0.4"/>
    <row r="836" ht="18" customHeight="1" x14ac:dyDescent="0.4"/>
    <row r="837" ht="18" customHeight="1" x14ac:dyDescent="0.4"/>
    <row r="838" ht="18" customHeight="1" x14ac:dyDescent="0.4"/>
    <row r="839" ht="18" customHeight="1" x14ac:dyDescent="0.4"/>
    <row r="840" ht="18" customHeight="1" x14ac:dyDescent="0.4"/>
    <row r="841" ht="18" customHeight="1" x14ac:dyDescent="0.4"/>
    <row r="842" ht="18" customHeight="1" x14ac:dyDescent="0.4"/>
    <row r="843" ht="18" customHeight="1" x14ac:dyDescent="0.4"/>
    <row r="844" ht="18" customHeight="1" x14ac:dyDescent="0.4"/>
    <row r="845" ht="18" customHeight="1" x14ac:dyDescent="0.4"/>
    <row r="846" ht="18" customHeight="1" x14ac:dyDescent="0.4"/>
    <row r="847" ht="18" customHeight="1" x14ac:dyDescent="0.4"/>
    <row r="848" ht="18" customHeight="1" x14ac:dyDescent="0.4"/>
    <row r="849" ht="18" customHeight="1" x14ac:dyDescent="0.4"/>
    <row r="850" ht="18" customHeight="1" x14ac:dyDescent="0.4"/>
    <row r="851" ht="18" customHeight="1" x14ac:dyDescent="0.4"/>
    <row r="852" ht="18" customHeight="1" x14ac:dyDescent="0.4"/>
    <row r="853" ht="18" customHeight="1" x14ac:dyDescent="0.4"/>
    <row r="854" ht="18" customHeight="1" x14ac:dyDescent="0.4"/>
    <row r="855" ht="18" customHeight="1" x14ac:dyDescent="0.4"/>
    <row r="856" ht="18" customHeight="1" x14ac:dyDescent="0.4"/>
    <row r="857" ht="18" customHeight="1" x14ac:dyDescent="0.4"/>
    <row r="858" ht="18" customHeight="1" x14ac:dyDescent="0.4"/>
    <row r="859" ht="18" customHeight="1" x14ac:dyDescent="0.4"/>
    <row r="860" ht="18" customHeight="1" x14ac:dyDescent="0.4"/>
    <row r="861" ht="18" customHeight="1" x14ac:dyDescent="0.4"/>
    <row r="862" ht="18" customHeight="1" x14ac:dyDescent="0.4"/>
    <row r="863" ht="18" customHeight="1" x14ac:dyDescent="0.4"/>
    <row r="864" ht="18" customHeight="1" x14ac:dyDescent="0.4"/>
    <row r="865" ht="18" customHeight="1" x14ac:dyDescent="0.4"/>
    <row r="866" ht="18" customHeight="1" x14ac:dyDescent="0.4"/>
    <row r="867" ht="18" customHeight="1" x14ac:dyDescent="0.4"/>
    <row r="868" ht="18" customHeight="1" x14ac:dyDescent="0.4"/>
    <row r="869" ht="18" customHeight="1" x14ac:dyDescent="0.4"/>
    <row r="870" ht="18" customHeight="1" x14ac:dyDescent="0.4"/>
    <row r="871" ht="18" customHeight="1" x14ac:dyDescent="0.4"/>
    <row r="872" ht="18" customHeight="1" x14ac:dyDescent="0.4"/>
    <row r="873" ht="18" customHeight="1" x14ac:dyDescent="0.4"/>
    <row r="874" ht="18" customHeight="1" x14ac:dyDescent="0.4"/>
    <row r="875" ht="18" customHeight="1" x14ac:dyDescent="0.4"/>
    <row r="876" ht="18" customHeight="1" x14ac:dyDescent="0.4"/>
    <row r="877" ht="18" customHeight="1" x14ac:dyDescent="0.4"/>
  </sheetData>
  <sheetProtection password="DC4F" sheet="1" objects="1" scenarios="1"/>
  <mergeCells count="38">
    <mergeCell ref="P29:U29"/>
    <mergeCell ref="V29:AI29"/>
    <mergeCell ref="P30:U30"/>
    <mergeCell ref="V30:AI30"/>
    <mergeCell ref="Y27:AB27"/>
    <mergeCell ref="AD27:AE27"/>
    <mergeCell ref="AG27:AH27"/>
    <mergeCell ref="B3:AJ3"/>
    <mergeCell ref="V5:AI5"/>
    <mergeCell ref="C8:S8"/>
    <mergeCell ref="T8:U8"/>
    <mergeCell ref="X8:Y8"/>
    <mergeCell ref="AA8:AB8"/>
    <mergeCell ref="AC8:AD8"/>
    <mergeCell ref="AG8:AH8"/>
    <mergeCell ref="AG9:AI9"/>
    <mergeCell ref="C12:S12"/>
    <mergeCell ref="T12:AF12"/>
    <mergeCell ref="AG12:AI12"/>
    <mergeCell ref="D13:S14"/>
    <mergeCell ref="T13:AF14"/>
    <mergeCell ref="AG13:AI14"/>
    <mergeCell ref="C9:S9"/>
    <mergeCell ref="T9:AF9"/>
    <mergeCell ref="C15:S16"/>
    <mergeCell ref="T15:AF16"/>
    <mergeCell ref="AG15:AI16"/>
    <mergeCell ref="C17:S17"/>
    <mergeCell ref="T17:AF17"/>
    <mergeCell ref="AG17:AI17"/>
    <mergeCell ref="C23:AB23"/>
    <mergeCell ref="AC23:AI23"/>
    <mergeCell ref="C20:AB20"/>
    <mergeCell ref="AC20:AI20"/>
    <mergeCell ref="C21:AB21"/>
    <mergeCell ref="AC21:AI21"/>
    <mergeCell ref="C22:AB22"/>
    <mergeCell ref="AC22:AI22"/>
  </mergeCells>
  <phoneticPr fontId="6"/>
  <conditionalFormatting sqref="V5:AI5 Y27:AB27 AD27:AE27 AG27:AH27 V29:AI30">
    <cfRule type="containsBlanks" dxfId="55" priority="5">
      <formula>LEN(TRIM(V5))=0</formula>
    </cfRule>
  </conditionalFormatting>
  <conditionalFormatting sqref="AC22:AI23">
    <cfRule type="containsBlanks" dxfId="54" priority="3">
      <formula>LEN(TRIM(AC22))=0</formula>
    </cfRule>
  </conditionalFormatting>
  <conditionalFormatting sqref="X8:Y8 AE8 AG8:AH8 V8">
    <cfRule type="containsBlanks" dxfId="53" priority="4">
      <formula>LEN(TRIM(#REF!))=0</formula>
    </cfRule>
  </conditionalFormatting>
  <conditionalFormatting sqref="V8 X8:Y8 AE8 AG8:AH8">
    <cfRule type="containsBlanks" dxfId="52" priority="2">
      <formula>LEN(TRIM(V8))=0</formula>
    </cfRule>
  </conditionalFormatting>
  <conditionalFormatting sqref="T9:AF9 T12:AF16">
    <cfRule type="containsBlanks" dxfId="51" priority="1">
      <formula>LEN(TRIM(T9))=0</formula>
    </cfRule>
  </conditionalFormatting>
  <dataValidations count="2">
    <dataValidation type="list" allowBlank="1" showInputMessage="1" showErrorMessage="1" sqref="AC23:AI23" xr:uid="{00000000-0002-0000-0700-000000000000}">
      <formula1>"維持する, 維持しない"</formula1>
    </dataValidation>
    <dataValidation type="list" allowBlank="1" showInputMessage="1" showErrorMessage="1" sqref="AC22:AI22" xr:uid="{00000000-0002-0000-0700-000001000000}">
      <formula1>"周知している, 周知していない"</formula1>
    </dataValidation>
  </dataValidations>
  <printOptions horizontalCentered="1"/>
  <pageMargins left="0.19685039370078741" right="0.19685039370078741" top="0.39370078740157483" bottom="0.3937007874015748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R1846"/>
  <sheetViews>
    <sheetView showGridLines="0" view="pageBreakPreview" topLeftCell="A4" zoomScale="70" zoomScaleNormal="100" zoomScaleSheetLayoutView="70" workbookViewId="0">
      <selection activeCell="M12" sqref="M12"/>
    </sheetView>
  </sheetViews>
  <sheetFormatPr defaultRowHeight="13.5" x14ac:dyDescent="0.4"/>
  <cols>
    <col min="1" max="1" width="2.125" style="176" customWidth="1"/>
    <col min="2" max="2" width="5.125" style="176" customWidth="1"/>
    <col min="3" max="3" width="16.875" style="176" customWidth="1"/>
    <col min="4" max="4" width="15.625" style="176" customWidth="1"/>
    <col min="5" max="6" width="12.5" style="176" customWidth="1"/>
    <col min="7" max="7" width="10.625" style="176" customWidth="1"/>
    <col min="8" max="8" width="9.375" style="176" customWidth="1"/>
    <col min="9" max="9" width="11.875" style="176" customWidth="1"/>
    <col min="10" max="11" width="11.25" style="176" customWidth="1"/>
    <col min="12" max="12" width="11.875" style="176" customWidth="1"/>
    <col min="13" max="17" width="12.5" style="176" customWidth="1"/>
    <col min="18" max="18" width="14.5" style="176" customWidth="1"/>
    <col min="19" max="19" width="2" style="176" customWidth="1"/>
    <col min="20" max="149" width="3.625" style="176" customWidth="1"/>
    <col min="150" max="763" width="2.625" style="176" customWidth="1"/>
    <col min="764" max="16384" width="9" style="176"/>
  </cols>
  <sheetData>
    <row r="1" spans="2:18" ht="18" customHeight="1" x14ac:dyDescent="0.4">
      <c r="R1" s="1" t="s">
        <v>337</v>
      </c>
    </row>
    <row r="2" spans="2:18" ht="18" customHeight="1" x14ac:dyDescent="0.4"/>
    <row r="3" spans="2:18" ht="27" customHeight="1" x14ac:dyDescent="0.4">
      <c r="B3" s="916" t="s">
        <v>52</v>
      </c>
      <c r="C3" s="916"/>
      <c r="D3" s="916"/>
      <c r="E3" s="916"/>
      <c r="F3" s="916"/>
      <c r="G3" s="916"/>
      <c r="H3" s="916"/>
      <c r="I3" s="916"/>
      <c r="J3" s="916"/>
      <c r="K3" s="916"/>
      <c r="L3" s="916"/>
      <c r="M3" s="916"/>
      <c r="N3" s="916"/>
      <c r="O3" s="916"/>
      <c r="P3" s="916"/>
      <c r="Q3" s="916"/>
      <c r="R3" s="916"/>
    </row>
    <row r="4" spans="2:18" ht="18" customHeight="1" x14ac:dyDescent="0.4"/>
    <row r="5" spans="2:18" ht="26.25" customHeight="1" thickBot="1" x14ac:dyDescent="0.45">
      <c r="L5" s="1" t="s">
        <v>33</v>
      </c>
      <c r="M5" s="917"/>
      <c r="N5" s="917"/>
      <c r="O5" s="917"/>
      <c r="P5" s="917"/>
      <c r="Q5" s="917"/>
      <c r="R5" s="917"/>
    </row>
    <row r="6" spans="2:18" ht="30" customHeight="1" thickBot="1" x14ac:dyDescent="0.45">
      <c r="B6" s="918" t="s">
        <v>53</v>
      </c>
      <c r="C6" s="919"/>
      <c r="D6" s="919"/>
      <c r="E6" s="919"/>
      <c r="F6" s="317"/>
      <c r="G6" s="177" t="s">
        <v>54</v>
      </c>
    </row>
    <row r="7" spans="2:18" ht="22.5" customHeight="1" thickBot="1" x14ac:dyDescent="0.45"/>
    <row r="8" spans="2:18" ht="22.5" customHeight="1" x14ac:dyDescent="0.4">
      <c r="B8" s="920" t="s">
        <v>55</v>
      </c>
      <c r="C8" s="920" t="s">
        <v>56</v>
      </c>
      <c r="D8" s="920" t="s">
        <v>57</v>
      </c>
      <c r="E8" s="920" t="s">
        <v>58</v>
      </c>
      <c r="F8" s="920" t="s">
        <v>306</v>
      </c>
      <c r="G8" s="920" t="s">
        <v>59</v>
      </c>
      <c r="H8" s="920" t="s">
        <v>60</v>
      </c>
      <c r="I8" s="923" t="s">
        <v>61</v>
      </c>
      <c r="J8" s="924"/>
      <c r="K8" s="925" t="s">
        <v>305</v>
      </c>
      <c r="L8" s="926"/>
      <c r="M8" s="926"/>
      <c r="N8" s="926"/>
      <c r="O8" s="926"/>
      <c r="P8" s="926"/>
      <c r="Q8" s="927"/>
      <c r="R8" s="920" t="s">
        <v>62</v>
      </c>
    </row>
    <row r="9" spans="2:18" ht="22.5" customHeight="1" x14ac:dyDescent="0.4">
      <c r="B9" s="921"/>
      <c r="C9" s="921"/>
      <c r="D9" s="921"/>
      <c r="E9" s="921"/>
      <c r="F9" s="921"/>
      <c r="G9" s="921"/>
      <c r="H9" s="921"/>
      <c r="I9" s="940" t="s">
        <v>63</v>
      </c>
      <c r="J9" s="944" t="s">
        <v>64</v>
      </c>
      <c r="K9" s="928" t="s">
        <v>65</v>
      </c>
      <c r="L9" s="942" t="s">
        <v>66</v>
      </c>
      <c r="M9" s="946" t="s">
        <v>345</v>
      </c>
      <c r="N9" s="947"/>
      <c r="O9" s="948"/>
      <c r="P9" s="930" t="s">
        <v>67</v>
      </c>
      <c r="Q9" s="935" t="s">
        <v>68</v>
      </c>
      <c r="R9" s="921"/>
    </row>
    <row r="10" spans="2:18" ht="49.5" customHeight="1" thickBot="1" x14ac:dyDescent="0.45">
      <c r="B10" s="922"/>
      <c r="C10" s="922"/>
      <c r="D10" s="922"/>
      <c r="E10" s="922"/>
      <c r="F10" s="922"/>
      <c r="G10" s="922"/>
      <c r="H10" s="922"/>
      <c r="I10" s="941"/>
      <c r="J10" s="945"/>
      <c r="K10" s="929"/>
      <c r="L10" s="943"/>
      <c r="M10" s="199"/>
      <c r="N10" s="201" t="s">
        <v>343</v>
      </c>
      <c r="O10" s="200" t="s">
        <v>344</v>
      </c>
      <c r="P10" s="931"/>
      <c r="Q10" s="936"/>
      <c r="R10" s="922"/>
    </row>
    <row r="11" spans="2:18" ht="26.25" customHeight="1" x14ac:dyDescent="0.4">
      <c r="B11" s="178">
        <v>1</v>
      </c>
      <c r="C11" s="318"/>
      <c r="D11" s="319"/>
      <c r="E11" s="319"/>
      <c r="F11" s="320" t="s">
        <v>307</v>
      </c>
      <c r="G11" s="179">
        <v>11000</v>
      </c>
      <c r="H11" s="180" t="str">
        <f>IF(E11="常勤職員",1,"")</f>
        <v/>
      </c>
      <c r="I11" s="323"/>
      <c r="J11" s="180" t="str">
        <f t="shared" ref="J11:J40" si="0">IFERROR(IF(OR(E11="常勤職員",AND(E11="非常勤職員",I11&gt;=120)),1,ROUND(I11/$F$6,1)),"")</f>
        <v/>
      </c>
      <c r="K11" s="325"/>
      <c r="L11" s="181" t="str">
        <f>IFERROR($G11*$J11*K11,"")</f>
        <v/>
      </c>
      <c r="M11" s="327"/>
      <c r="N11" s="327"/>
      <c r="O11" s="182">
        <f>M11-N11</f>
        <v>0</v>
      </c>
      <c r="P11" s="932"/>
      <c r="Q11" s="183" t="str">
        <f>IFERROR(ROUND(M11/K11,0),"")</f>
        <v/>
      </c>
      <c r="R11" s="330"/>
    </row>
    <row r="12" spans="2:18" ht="26.25" customHeight="1" x14ac:dyDescent="0.4">
      <c r="B12" s="184">
        <v>2</v>
      </c>
      <c r="C12" s="321"/>
      <c r="D12" s="319"/>
      <c r="E12" s="322"/>
      <c r="F12" s="320" t="s">
        <v>31</v>
      </c>
      <c r="G12" s="179">
        <v>11000</v>
      </c>
      <c r="H12" s="185" t="str">
        <f t="shared" ref="H12:H40" si="1">IF(E12="常勤職員",1,"")</f>
        <v/>
      </c>
      <c r="I12" s="324"/>
      <c r="J12" s="185" t="str">
        <f t="shared" si="0"/>
        <v/>
      </c>
      <c r="K12" s="326"/>
      <c r="L12" s="186" t="str">
        <f t="shared" ref="L12:L40" si="2">IFERROR($G12*$J12*K12,"")</f>
        <v/>
      </c>
      <c r="M12" s="328"/>
      <c r="N12" s="328"/>
      <c r="O12" s="187">
        <f t="shared" ref="O12:O40" si="3">M12-N12</f>
        <v>0</v>
      </c>
      <c r="P12" s="933"/>
      <c r="Q12" s="188" t="str">
        <f t="shared" ref="Q12:Q40" si="4">IFERROR(ROUND(M12/K12,0),"")</f>
        <v/>
      </c>
      <c r="R12" s="331"/>
    </row>
    <row r="13" spans="2:18" ht="26.25" customHeight="1" x14ac:dyDescent="0.4">
      <c r="B13" s="184">
        <v>3</v>
      </c>
      <c r="C13" s="321"/>
      <c r="D13" s="319"/>
      <c r="E13" s="322"/>
      <c r="F13" s="320" t="s">
        <v>31</v>
      </c>
      <c r="G13" s="179">
        <v>11000</v>
      </c>
      <c r="H13" s="185" t="str">
        <f t="shared" si="1"/>
        <v/>
      </c>
      <c r="I13" s="324"/>
      <c r="J13" s="185" t="str">
        <f t="shared" si="0"/>
        <v/>
      </c>
      <c r="K13" s="326"/>
      <c r="L13" s="186" t="str">
        <f t="shared" si="2"/>
        <v/>
      </c>
      <c r="M13" s="328"/>
      <c r="N13" s="328"/>
      <c r="O13" s="187">
        <f t="shared" si="3"/>
        <v>0</v>
      </c>
      <c r="P13" s="933"/>
      <c r="Q13" s="188" t="str">
        <f t="shared" si="4"/>
        <v/>
      </c>
      <c r="R13" s="331"/>
    </row>
    <row r="14" spans="2:18" ht="26.25" customHeight="1" x14ac:dyDescent="0.4">
      <c r="B14" s="184">
        <v>4</v>
      </c>
      <c r="C14" s="321"/>
      <c r="D14" s="319"/>
      <c r="E14" s="322"/>
      <c r="F14" s="320" t="s">
        <v>31</v>
      </c>
      <c r="G14" s="179">
        <v>11000</v>
      </c>
      <c r="H14" s="185" t="str">
        <f t="shared" si="1"/>
        <v/>
      </c>
      <c r="I14" s="324"/>
      <c r="J14" s="185" t="str">
        <f t="shared" si="0"/>
        <v/>
      </c>
      <c r="K14" s="326"/>
      <c r="L14" s="186" t="str">
        <f t="shared" si="2"/>
        <v/>
      </c>
      <c r="M14" s="328"/>
      <c r="N14" s="328"/>
      <c r="O14" s="187">
        <f t="shared" si="3"/>
        <v>0</v>
      </c>
      <c r="P14" s="933"/>
      <c r="Q14" s="188" t="str">
        <f t="shared" si="4"/>
        <v/>
      </c>
      <c r="R14" s="331"/>
    </row>
    <row r="15" spans="2:18" ht="26.25" customHeight="1" x14ac:dyDescent="0.4">
      <c r="B15" s="184">
        <v>5</v>
      </c>
      <c r="C15" s="321"/>
      <c r="D15" s="319"/>
      <c r="E15" s="319"/>
      <c r="F15" s="320" t="s">
        <v>31</v>
      </c>
      <c r="G15" s="179">
        <v>11000</v>
      </c>
      <c r="H15" s="185" t="str">
        <f t="shared" si="1"/>
        <v/>
      </c>
      <c r="I15" s="324"/>
      <c r="J15" s="185" t="str">
        <f t="shared" si="0"/>
        <v/>
      </c>
      <c r="K15" s="326"/>
      <c r="L15" s="186" t="str">
        <f t="shared" si="2"/>
        <v/>
      </c>
      <c r="M15" s="328"/>
      <c r="N15" s="328"/>
      <c r="O15" s="187">
        <f t="shared" si="3"/>
        <v>0</v>
      </c>
      <c r="P15" s="933"/>
      <c r="Q15" s="188" t="str">
        <f t="shared" si="4"/>
        <v/>
      </c>
      <c r="R15" s="331"/>
    </row>
    <row r="16" spans="2:18" ht="26.25" customHeight="1" x14ac:dyDescent="0.4">
      <c r="B16" s="184">
        <v>6</v>
      </c>
      <c r="C16" s="321"/>
      <c r="D16" s="319"/>
      <c r="E16" s="322"/>
      <c r="F16" s="320" t="s">
        <v>31</v>
      </c>
      <c r="G16" s="179">
        <v>11000</v>
      </c>
      <c r="H16" s="185" t="str">
        <f t="shared" si="1"/>
        <v/>
      </c>
      <c r="I16" s="324"/>
      <c r="J16" s="185" t="str">
        <f t="shared" si="0"/>
        <v/>
      </c>
      <c r="K16" s="326"/>
      <c r="L16" s="186" t="str">
        <f t="shared" si="2"/>
        <v/>
      </c>
      <c r="M16" s="328"/>
      <c r="N16" s="328"/>
      <c r="O16" s="187">
        <f t="shared" si="3"/>
        <v>0</v>
      </c>
      <c r="P16" s="933"/>
      <c r="Q16" s="188" t="str">
        <f t="shared" si="4"/>
        <v/>
      </c>
      <c r="R16" s="331"/>
    </row>
    <row r="17" spans="2:18" ht="26.25" customHeight="1" x14ac:dyDescent="0.4">
      <c r="B17" s="184">
        <v>7</v>
      </c>
      <c r="C17" s="321"/>
      <c r="D17" s="319"/>
      <c r="E17" s="322"/>
      <c r="F17" s="320" t="s">
        <v>31</v>
      </c>
      <c r="G17" s="179">
        <v>11000</v>
      </c>
      <c r="H17" s="185" t="str">
        <f t="shared" si="1"/>
        <v/>
      </c>
      <c r="I17" s="324"/>
      <c r="J17" s="185" t="str">
        <f t="shared" si="0"/>
        <v/>
      </c>
      <c r="K17" s="326"/>
      <c r="L17" s="186" t="str">
        <f t="shared" si="2"/>
        <v/>
      </c>
      <c r="M17" s="328"/>
      <c r="N17" s="328"/>
      <c r="O17" s="187">
        <f t="shared" si="3"/>
        <v>0</v>
      </c>
      <c r="P17" s="933"/>
      <c r="Q17" s="188" t="str">
        <f t="shared" si="4"/>
        <v/>
      </c>
      <c r="R17" s="331"/>
    </row>
    <row r="18" spans="2:18" ht="26.25" customHeight="1" x14ac:dyDescent="0.4">
      <c r="B18" s="184">
        <v>8</v>
      </c>
      <c r="C18" s="321"/>
      <c r="D18" s="319"/>
      <c r="E18" s="322"/>
      <c r="F18" s="320" t="s">
        <v>31</v>
      </c>
      <c r="G18" s="179">
        <v>11000</v>
      </c>
      <c r="H18" s="185" t="str">
        <f t="shared" si="1"/>
        <v/>
      </c>
      <c r="I18" s="324"/>
      <c r="J18" s="185" t="str">
        <f t="shared" si="0"/>
        <v/>
      </c>
      <c r="K18" s="326"/>
      <c r="L18" s="186" t="str">
        <f t="shared" si="2"/>
        <v/>
      </c>
      <c r="M18" s="328"/>
      <c r="N18" s="328"/>
      <c r="O18" s="187">
        <f t="shared" si="3"/>
        <v>0</v>
      </c>
      <c r="P18" s="933"/>
      <c r="Q18" s="188" t="str">
        <f t="shared" si="4"/>
        <v/>
      </c>
      <c r="R18" s="331"/>
    </row>
    <row r="19" spans="2:18" ht="26.25" customHeight="1" x14ac:dyDescent="0.4">
      <c r="B19" s="184">
        <v>9</v>
      </c>
      <c r="C19" s="321"/>
      <c r="D19" s="319"/>
      <c r="E19" s="322"/>
      <c r="F19" s="320" t="s">
        <v>31</v>
      </c>
      <c r="G19" s="179">
        <v>11000</v>
      </c>
      <c r="H19" s="185" t="str">
        <f t="shared" si="1"/>
        <v/>
      </c>
      <c r="I19" s="324"/>
      <c r="J19" s="185" t="str">
        <f t="shared" si="0"/>
        <v/>
      </c>
      <c r="K19" s="326"/>
      <c r="L19" s="186" t="str">
        <f t="shared" si="2"/>
        <v/>
      </c>
      <c r="M19" s="328"/>
      <c r="N19" s="328"/>
      <c r="O19" s="187">
        <f t="shared" si="3"/>
        <v>0</v>
      </c>
      <c r="P19" s="933"/>
      <c r="Q19" s="188" t="str">
        <f t="shared" si="4"/>
        <v/>
      </c>
      <c r="R19" s="331"/>
    </row>
    <row r="20" spans="2:18" ht="26.25" customHeight="1" x14ac:dyDescent="0.4">
      <c r="B20" s="184">
        <v>10</v>
      </c>
      <c r="C20" s="321"/>
      <c r="D20" s="319"/>
      <c r="E20" s="322"/>
      <c r="F20" s="320" t="s">
        <v>31</v>
      </c>
      <c r="G20" s="179">
        <v>11000</v>
      </c>
      <c r="H20" s="185" t="str">
        <f t="shared" si="1"/>
        <v/>
      </c>
      <c r="I20" s="324"/>
      <c r="J20" s="185" t="str">
        <f t="shared" si="0"/>
        <v/>
      </c>
      <c r="K20" s="326"/>
      <c r="L20" s="186" t="str">
        <f t="shared" si="2"/>
        <v/>
      </c>
      <c r="M20" s="328"/>
      <c r="N20" s="328"/>
      <c r="O20" s="187">
        <f t="shared" si="3"/>
        <v>0</v>
      </c>
      <c r="P20" s="933"/>
      <c r="Q20" s="188" t="str">
        <f t="shared" si="4"/>
        <v/>
      </c>
      <c r="R20" s="331"/>
    </row>
    <row r="21" spans="2:18" ht="26.25" customHeight="1" x14ac:dyDescent="0.4">
      <c r="B21" s="184">
        <v>11</v>
      </c>
      <c r="C21" s="321"/>
      <c r="D21" s="319"/>
      <c r="E21" s="322"/>
      <c r="F21" s="320" t="s">
        <v>31</v>
      </c>
      <c r="G21" s="179">
        <v>11000</v>
      </c>
      <c r="H21" s="185" t="str">
        <f t="shared" si="1"/>
        <v/>
      </c>
      <c r="I21" s="324"/>
      <c r="J21" s="185" t="str">
        <f t="shared" si="0"/>
        <v/>
      </c>
      <c r="K21" s="326"/>
      <c r="L21" s="186" t="str">
        <f t="shared" si="2"/>
        <v/>
      </c>
      <c r="M21" s="328"/>
      <c r="N21" s="328"/>
      <c r="O21" s="187">
        <f t="shared" si="3"/>
        <v>0</v>
      </c>
      <c r="P21" s="933"/>
      <c r="Q21" s="188" t="str">
        <f t="shared" si="4"/>
        <v/>
      </c>
      <c r="R21" s="331"/>
    </row>
    <row r="22" spans="2:18" ht="26.25" customHeight="1" x14ac:dyDescent="0.4">
      <c r="B22" s="184">
        <v>12</v>
      </c>
      <c r="C22" s="321"/>
      <c r="D22" s="319"/>
      <c r="E22" s="322"/>
      <c r="F22" s="320" t="s">
        <v>31</v>
      </c>
      <c r="G22" s="179">
        <v>11000</v>
      </c>
      <c r="H22" s="185" t="str">
        <f t="shared" si="1"/>
        <v/>
      </c>
      <c r="I22" s="324"/>
      <c r="J22" s="185" t="str">
        <f t="shared" si="0"/>
        <v/>
      </c>
      <c r="K22" s="326"/>
      <c r="L22" s="186" t="str">
        <f t="shared" si="2"/>
        <v/>
      </c>
      <c r="M22" s="328"/>
      <c r="N22" s="328"/>
      <c r="O22" s="187">
        <f t="shared" si="3"/>
        <v>0</v>
      </c>
      <c r="P22" s="933"/>
      <c r="Q22" s="188" t="str">
        <f t="shared" si="4"/>
        <v/>
      </c>
      <c r="R22" s="331"/>
    </row>
    <row r="23" spans="2:18" ht="26.25" customHeight="1" x14ac:dyDescent="0.4">
      <c r="B23" s="184">
        <v>13</v>
      </c>
      <c r="C23" s="321"/>
      <c r="D23" s="319"/>
      <c r="E23" s="322"/>
      <c r="F23" s="320" t="s">
        <v>31</v>
      </c>
      <c r="G23" s="179">
        <v>11000</v>
      </c>
      <c r="H23" s="185" t="str">
        <f t="shared" si="1"/>
        <v/>
      </c>
      <c r="I23" s="324"/>
      <c r="J23" s="185" t="str">
        <f t="shared" si="0"/>
        <v/>
      </c>
      <c r="K23" s="326"/>
      <c r="L23" s="186" t="str">
        <f t="shared" si="2"/>
        <v/>
      </c>
      <c r="M23" s="328"/>
      <c r="N23" s="328"/>
      <c r="O23" s="187">
        <f t="shared" si="3"/>
        <v>0</v>
      </c>
      <c r="P23" s="933"/>
      <c r="Q23" s="188" t="str">
        <f t="shared" si="4"/>
        <v/>
      </c>
      <c r="R23" s="331"/>
    </row>
    <row r="24" spans="2:18" ht="26.25" customHeight="1" x14ac:dyDescent="0.4">
      <c r="B24" s="184">
        <v>14</v>
      </c>
      <c r="C24" s="321"/>
      <c r="D24" s="319"/>
      <c r="E24" s="322"/>
      <c r="F24" s="320" t="s">
        <v>31</v>
      </c>
      <c r="G24" s="179">
        <v>11000</v>
      </c>
      <c r="H24" s="185" t="str">
        <f t="shared" si="1"/>
        <v/>
      </c>
      <c r="I24" s="324"/>
      <c r="J24" s="185" t="str">
        <f t="shared" si="0"/>
        <v/>
      </c>
      <c r="K24" s="326"/>
      <c r="L24" s="186" t="str">
        <f t="shared" si="2"/>
        <v/>
      </c>
      <c r="M24" s="328"/>
      <c r="N24" s="328"/>
      <c r="O24" s="187">
        <f t="shared" si="3"/>
        <v>0</v>
      </c>
      <c r="P24" s="933"/>
      <c r="Q24" s="188" t="str">
        <f t="shared" si="4"/>
        <v/>
      </c>
      <c r="R24" s="331"/>
    </row>
    <row r="25" spans="2:18" ht="26.25" customHeight="1" x14ac:dyDescent="0.4">
      <c r="B25" s="184">
        <v>15</v>
      </c>
      <c r="C25" s="321"/>
      <c r="D25" s="319"/>
      <c r="E25" s="322"/>
      <c r="F25" s="320" t="s">
        <v>31</v>
      </c>
      <c r="G25" s="179">
        <v>11000</v>
      </c>
      <c r="H25" s="185" t="str">
        <f t="shared" si="1"/>
        <v/>
      </c>
      <c r="I25" s="324"/>
      <c r="J25" s="185" t="str">
        <f t="shared" si="0"/>
        <v/>
      </c>
      <c r="K25" s="326"/>
      <c r="L25" s="186" t="str">
        <f t="shared" si="2"/>
        <v/>
      </c>
      <c r="M25" s="328"/>
      <c r="N25" s="328"/>
      <c r="O25" s="187">
        <f t="shared" si="3"/>
        <v>0</v>
      </c>
      <c r="P25" s="933"/>
      <c r="Q25" s="188" t="str">
        <f t="shared" si="4"/>
        <v/>
      </c>
      <c r="R25" s="331"/>
    </row>
    <row r="26" spans="2:18" ht="26.25" customHeight="1" x14ac:dyDescent="0.4">
      <c r="B26" s="184">
        <v>16</v>
      </c>
      <c r="C26" s="321"/>
      <c r="D26" s="319"/>
      <c r="E26" s="322"/>
      <c r="F26" s="320" t="s">
        <v>31</v>
      </c>
      <c r="G26" s="179">
        <v>11000</v>
      </c>
      <c r="H26" s="185" t="str">
        <f t="shared" si="1"/>
        <v/>
      </c>
      <c r="I26" s="324"/>
      <c r="J26" s="185" t="str">
        <f t="shared" si="0"/>
        <v/>
      </c>
      <c r="K26" s="326"/>
      <c r="L26" s="186" t="str">
        <f t="shared" si="2"/>
        <v/>
      </c>
      <c r="M26" s="328"/>
      <c r="N26" s="328"/>
      <c r="O26" s="187">
        <f t="shared" si="3"/>
        <v>0</v>
      </c>
      <c r="P26" s="933"/>
      <c r="Q26" s="188" t="str">
        <f t="shared" si="4"/>
        <v/>
      </c>
      <c r="R26" s="331"/>
    </row>
    <row r="27" spans="2:18" ht="26.25" customHeight="1" x14ac:dyDescent="0.4">
      <c r="B27" s="184">
        <v>17</v>
      </c>
      <c r="C27" s="321"/>
      <c r="D27" s="319"/>
      <c r="E27" s="322"/>
      <c r="F27" s="320" t="s">
        <v>31</v>
      </c>
      <c r="G27" s="179">
        <v>11000</v>
      </c>
      <c r="H27" s="185" t="str">
        <f t="shared" si="1"/>
        <v/>
      </c>
      <c r="I27" s="324"/>
      <c r="J27" s="185" t="str">
        <f t="shared" si="0"/>
        <v/>
      </c>
      <c r="K27" s="326"/>
      <c r="L27" s="186" t="str">
        <f t="shared" si="2"/>
        <v/>
      </c>
      <c r="M27" s="328"/>
      <c r="N27" s="328"/>
      <c r="O27" s="187">
        <f t="shared" si="3"/>
        <v>0</v>
      </c>
      <c r="P27" s="933"/>
      <c r="Q27" s="188" t="str">
        <f t="shared" si="4"/>
        <v/>
      </c>
      <c r="R27" s="331"/>
    </row>
    <row r="28" spans="2:18" ht="26.25" customHeight="1" x14ac:dyDescent="0.4">
      <c r="B28" s="184">
        <v>18</v>
      </c>
      <c r="C28" s="321"/>
      <c r="D28" s="319"/>
      <c r="E28" s="322"/>
      <c r="F28" s="320" t="s">
        <v>31</v>
      </c>
      <c r="G28" s="179">
        <v>11000</v>
      </c>
      <c r="H28" s="185" t="str">
        <f t="shared" si="1"/>
        <v/>
      </c>
      <c r="I28" s="324"/>
      <c r="J28" s="185" t="str">
        <f t="shared" si="0"/>
        <v/>
      </c>
      <c r="K28" s="326"/>
      <c r="L28" s="186" t="str">
        <f t="shared" si="2"/>
        <v/>
      </c>
      <c r="M28" s="328"/>
      <c r="N28" s="328"/>
      <c r="O28" s="187">
        <f t="shared" si="3"/>
        <v>0</v>
      </c>
      <c r="P28" s="933"/>
      <c r="Q28" s="188" t="str">
        <f t="shared" si="4"/>
        <v/>
      </c>
      <c r="R28" s="331"/>
    </row>
    <row r="29" spans="2:18" ht="26.25" customHeight="1" x14ac:dyDescent="0.4">
      <c r="B29" s="184">
        <v>19</v>
      </c>
      <c r="C29" s="321"/>
      <c r="D29" s="319"/>
      <c r="E29" s="322"/>
      <c r="F29" s="320" t="s">
        <v>31</v>
      </c>
      <c r="G29" s="179">
        <v>11000</v>
      </c>
      <c r="H29" s="185" t="str">
        <f t="shared" si="1"/>
        <v/>
      </c>
      <c r="I29" s="324"/>
      <c r="J29" s="185" t="str">
        <f t="shared" si="0"/>
        <v/>
      </c>
      <c r="K29" s="326"/>
      <c r="L29" s="186" t="str">
        <f t="shared" si="2"/>
        <v/>
      </c>
      <c r="M29" s="328"/>
      <c r="N29" s="328"/>
      <c r="O29" s="187">
        <f t="shared" si="3"/>
        <v>0</v>
      </c>
      <c r="P29" s="933"/>
      <c r="Q29" s="188" t="str">
        <f t="shared" si="4"/>
        <v/>
      </c>
      <c r="R29" s="331"/>
    </row>
    <row r="30" spans="2:18" ht="26.25" customHeight="1" x14ac:dyDescent="0.4">
      <c r="B30" s="184">
        <v>20</v>
      </c>
      <c r="C30" s="321"/>
      <c r="D30" s="319"/>
      <c r="E30" s="322"/>
      <c r="F30" s="320" t="s">
        <v>31</v>
      </c>
      <c r="G30" s="179">
        <v>11000</v>
      </c>
      <c r="H30" s="185" t="str">
        <f t="shared" si="1"/>
        <v/>
      </c>
      <c r="I30" s="324"/>
      <c r="J30" s="185" t="str">
        <f t="shared" si="0"/>
        <v/>
      </c>
      <c r="K30" s="326"/>
      <c r="L30" s="186" t="str">
        <f t="shared" si="2"/>
        <v/>
      </c>
      <c r="M30" s="328"/>
      <c r="N30" s="328"/>
      <c r="O30" s="187">
        <f t="shared" si="3"/>
        <v>0</v>
      </c>
      <c r="P30" s="933"/>
      <c r="Q30" s="188" t="str">
        <f t="shared" si="4"/>
        <v/>
      </c>
      <c r="R30" s="331"/>
    </row>
    <row r="31" spans="2:18" ht="26.25" customHeight="1" x14ac:dyDescent="0.4">
      <c r="B31" s="184">
        <v>21</v>
      </c>
      <c r="C31" s="321"/>
      <c r="D31" s="319"/>
      <c r="E31" s="322"/>
      <c r="F31" s="320" t="s">
        <v>31</v>
      </c>
      <c r="G31" s="179">
        <v>11000</v>
      </c>
      <c r="H31" s="185" t="str">
        <f t="shared" si="1"/>
        <v/>
      </c>
      <c r="I31" s="324"/>
      <c r="J31" s="185" t="str">
        <f t="shared" si="0"/>
        <v/>
      </c>
      <c r="K31" s="326"/>
      <c r="L31" s="186" t="str">
        <f t="shared" si="2"/>
        <v/>
      </c>
      <c r="M31" s="328"/>
      <c r="N31" s="328"/>
      <c r="O31" s="187">
        <f t="shared" si="3"/>
        <v>0</v>
      </c>
      <c r="P31" s="933"/>
      <c r="Q31" s="188" t="str">
        <f t="shared" si="4"/>
        <v/>
      </c>
      <c r="R31" s="331"/>
    </row>
    <row r="32" spans="2:18" ht="26.25" customHeight="1" x14ac:dyDescent="0.4">
      <c r="B32" s="184">
        <v>22</v>
      </c>
      <c r="C32" s="321"/>
      <c r="D32" s="319"/>
      <c r="E32" s="322"/>
      <c r="F32" s="320" t="s">
        <v>31</v>
      </c>
      <c r="G32" s="179">
        <v>11000</v>
      </c>
      <c r="H32" s="185" t="str">
        <f t="shared" si="1"/>
        <v/>
      </c>
      <c r="I32" s="324"/>
      <c r="J32" s="185" t="str">
        <f t="shared" si="0"/>
        <v/>
      </c>
      <c r="K32" s="326"/>
      <c r="L32" s="186" t="str">
        <f t="shared" si="2"/>
        <v/>
      </c>
      <c r="M32" s="328"/>
      <c r="N32" s="328"/>
      <c r="O32" s="187">
        <f t="shared" si="3"/>
        <v>0</v>
      </c>
      <c r="P32" s="933"/>
      <c r="Q32" s="188" t="str">
        <f t="shared" si="4"/>
        <v/>
      </c>
      <c r="R32" s="331"/>
    </row>
    <row r="33" spans="2:18" ht="26.25" customHeight="1" x14ac:dyDescent="0.4">
      <c r="B33" s="184">
        <v>23</v>
      </c>
      <c r="C33" s="321"/>
      <c r="D33" s="319"/>
      <c r="E33" s="322"/>
      <c r="F33" s="320" t="s">
        <v>31</v>
      </c>
      <c r="G33" s="179">
        <v>11000</v>
      </c>
      <c r="H33" s="185" t="str">
        <f t="shared" si="1"/>
        <v/>
      </c>
      <c r="I33" s="324"/>
      <c r="J33" s="185" t="str">
        <f t="shared" si="0"/>
        <v/>
      </c>
      <c r="K33" s="326"/>
      <c r="L33" s="186" t="str">
        <f t="shared" si="2"/>
        <v/>
      </c>
      <c r="M33" s="328"/>
      <c r="N33" s="328"/>
      <c r="O33" s="187">
        <f t="shared" si="3"/>
        <v>0</v>
      </c>
      <c r="P33" s="933"/>
      <c r="Q33" s="188" t="str">
        <f t="shared" si="4"/>
        <v/>
      </c>
      <c r="R33" s="331"/>
    </row>
    <row r="34" spans="2:18" ht="26.25" customHeight="1" x14ac:dyDescent="0.4">
      <c r="B34" s="184">
        <v>24</v>
      </c>
      <c r="C34" s="321"/>
      <c r="D34" s="319"/>
      <c r="E34" s="322"/>
      <c r="F34" s="320" t="s">
        <v>31</v>
      </c>
      <c r="G34" s="179">
        <v>11000</v>
      </c>
      <c r="H34" s="185" t="str">
        <f t="shared" si="1"/>
        <v/>
      </c>
      <c r="I34" s="324"/>
      <c r="J34" s="185" t="str">
        <f t="shared" si="0"/>
        <v/>
      </c>
      <c r="K34" s="326"/>
      <c r="L34" s="186" t="str">
        <f t="shared" si="2"/>
        <v/>
      </c>
      <c r="M34" s="328"/>
      <c r="N34" s="328"/>
      <c r="O34" s="187">
        <f t="shared" si="3"/>
        <v>0</v>
      </c>
      <c r="P34" s="933"/>
      <c r="Q34" s="188" t="str">
        <f t="shared" si="4"/>
        <v/>
      </c>
      <c r="R34" s="331"/>
    </row>
    <row r="35" spans="2:18" ht="26.25" customHeight="1" x14ac:dyDescent="0.4">
      <c r="B35" s="184">
        <v>25</v>
      </c>
      <c r="C35" s="321"/>
      <c r="D35" s="319"/>
      <c r="E35" s="322"/>
      <c r="F35" s="320" t="s">
        <v>31</v>
      </c>
      <c r="G35" s="179">
        <v>11000</v>
      </c>
      <c r="H35" s="185" t="str">
        <f t="shared" si="1"/>
        <v/>
      </c>
      <c r="I35" s="324"/>
      <c r="J35" s="185" t="str">
        <f t="shared" si="0"/>
        <v/>
      </c>
      <c r="K35" s="326"/>
      <c r="L35" s="186" t="str">
        <f t="shared" si="2"/>
        <v/>
      </c>
      <c r="M35" s="328"/>
      <c r="N35" s="328"/>
      <c r="O35" s="187">
        <f t="shared" si="3"/>
        <v>0</v>
      </c>
      <c r="P35" s="933"/>
      <c r="Q35" s="188" t="str">
        <f t="shared" si="4"/>
        <v/>
      </c>
      <c r="R35" s="331"/>
    </row>
    <row r="36" spans="2:18" ht="26.25" customHeight="1" x14ac:dyDescent="0.4">
      <c r="B36" s="184">
        <v>26</v>
      </c>
      <c r="C36" s="321"/>
      <c r="D36" s="319"/>
      <c r="E36" s="322"/>
      <c r="F36" s="320" t="s">
        <v>31</v>
      </c>
      <c r="G36" s="179">
        <v>11000</v>
      </c>
      <c r="H36" s="185" t="str">
        <f t="shared" si="1"/>
        <v/>
      </c>
      <c r="I36" s="324"/>
      <c r="J36" s="185" t="str">
        <f t="shared" si="0"/>
        <v/>
      </c>
      <c r="K36" s="326"/>
      <c r="L36" s="186" t="str">
        <f t="shared" si="2"/>
        <v/>
      </c>
      <c r="M36" s="328"/>
      <c r="N36" s="328"/>
      <c r="O36" s="187">
        <f t="shared" si="3"/>
        <v>0</v>
      </c>
      <c r="P36" s="933"/>
      <c r="Q36" s="188" t="str">
        <f t="shared" si="4"/>
        <v/>
      </c>
      <c r="R36" s="331"/>
    </row>
    <row r="37" spans="2:18" ht="26.25" customHeight="1" x14ac:dyDescent="0.4">
      <c r="B37" s="184">
        <v>27</v>
      </c>
      <c r="C37" s="321"/>
      <c r="D37" s="319"/>
      <c r="E37" s="322"/>
      <c r="F37" s="320" t="s">
        <v>31</v>
      </c>
      <c r="G37" s="179">
        <v>11000</v>
      </c>
      <c r="H37" s="185" t="str">
        <f t="shared" si="1"/>
        <v/>
      </c>
      <c r="I37" s="324"/>
      <c r="J37" s="185" t="str">
        <f t="shared" si="0"/>
        <v/>
      </c>
      <c r="K37" s="326"/>
      <c r="L37" s="186" t="str">
        <f t="shared" si="2"/>
        <v/>
      </c>
      <c r="M37" s="328"/>
      <c r="N37" s="328"/>
      <c r="O37" s="187">
        <f t="shared" si="3"/>
        <v>0</v>
      </c>
      <c r="P37" s="933"/>
      <c r="Q37" s="188" t="str">
        <f t="shared" si="4"/>
        <v/>
      </c>
      <c r="R37" s="331"/>
    </row>
    <row r="38" spans="2:18" ht="26.25" customHeight="1" x14ac:dyDescent="0.4">
      <c r="B38" s="184">
        <v>28</v>
      </c>
      <c r="C38" s="321"/>
      <c r="D38" s="319"/>
      <c r="E38" s="322"/>
      <c r="F38" s="320" t="s">
        <v>31</v>
      </c>
      <c r="G38" s="179">
        <v>11000</v>
      </c>
      <c r="H38" s="185" t="str">
        <f t="shared" si="1"/>
        <v/>
      </c>
      <c r="I38" s="324"/>
      <c r="J38" s="185" t="str">
        <f t="shared" si="0"/>
        <v/>
      </c>
      <c r="K38" s="326"/>
      <c r="L38" s="186" t="str">
        <f t="shared" si="2"/>
        <v/>
      </c>
      <c r="M38" s="328"/>
      <c r="N38" s="328"/>
      <c r="O38" s="187">
        <f t="shared" si="3"/>
        <v>0</v>
      </c>
      <c r="P38" s="933"/>
      <c r="Q38" s="188" t="str">
        <f t="shared" si="4"/>
        <v/>
      </c>
      <c r="R38" s="331"/>
    </row>
    <row r="39" spans="2:18" ht="26.25" customHeight="1" x14ac:dyDescent="0.4">
      <c r="B39" s="184">
        <v>29</v>
      </c>
      <c r="C39" s="321"/>
      <c r="D39" s="319"/>
      <c r="E39" s="322"/>
      <c r="F39" s="320" t="s">
        <v>31</v>
      </c>
      <c r="G39" s="179">
        <v>11000</v>
      </c>
      <c r="H39" s="185" t="str">
        <f t="shared" si="1"/>
        <v/>
      </c>
      <c r="I39" s="324"/>
      <c r="J39" s="185" t="str">
        <f t="shared" si="0"/>
        <v/>
      </c>
      <c r="K39" s="326"/>
      <c r="L39" s="186" t="str">
        <f t="shared" si="2"/>
        <v/>
      </c>
      <c r="M39" s="328"/>
      <c r="N39" s="328"/>
      <c r="O39" s="187">
        <f t="shared" si="3"/>
        <v>0</v>
      </c>
      <c r="P39" s="933"/>
      <c r="Q39" s="188" t="str">
        <f t="shared" si="4"/>
        <v/>
      </c>
      <c r="R39" s="331"/>
    </row>
    <row r="40" spans="2:18" ht="26.25" customHeight="1" thickBot="1" x14ac:dyDescent="0.45">
      <c r="B40" s="184">
        <v>30</v>
      </c>
      <c r="C40" s="321"/>
      <c r="D40" s="319"/>
      <c r="E40" s="322"/>
      <c r="F40" s="320" t="s">
        <v>31</v>
      </c>
      <c r="G40" s="179">
        <v>11000</v>
      </c>
      <c r="H40" s="185" t="str">
        <f t="shared" si="1"/>
        <v/>
      </c>
      <c r="I40" s="324"/>
      <c r="J40" s="185" t="str">
        <f t="shared" si="0"/>
        <v/>
      </c>
      <c r="K40" s="326"/>
      <c r="L40" s="186" t="str">
        <f t="shared" si="2"/>
        <v/>
      </c>
      <c r="M40" s="328"/>
      <c r="N40" s="328"/>
      <c r="O40" s="187">
        <f t="shared" si="3"/>
        <v>0</v>
      </c>
      <c r="P40" s="934"/>
      <c r="Q40" s="188" t="str">
        <f t="shared" si="4"/>
        <v/>
      </c>
      <c r="R40" s="331"/>
    </row>
    <row r="41" spans="2:18" ht="26.25" customHeight="1" thickBot="1" x14ac:dyDescent="0.45">
      <c r="B41" s="937" t="s">
        <v>69</v>
      </c>
      <c r="C41" s="938"/>
      <c r="D41" s="938"/>
      <c r="E41" s="938"/>
      <c r="F41" s="939"/>
      <c r="G41" s="177"/>
      <c r="H41" s="189">
        <f>SUM(H11:H40)</f>
        <v>0</v>
      </c>
      <c r="I41" s="190"/>
      <c r="J41" s="191">
        <f t="shared" ref="J41:O41" si="5">SUM(J11:J40)</f>
        <v>0</v>
      </c>
      <c r="K41" s="192">
        <f t="shared" si="5"/>
        <v>0</v>
      </c>
      <c r="L41" s="193">
        <f t="shared" si="5"/>
        <v>0</v>
      </c>
      <c r="M41" s="194">
        <f t="shared" si="5"/>
        <v>0</v>
      </c>
      <c r="N41" s="194">
        <f t="shared" si="5"/>
        <v>0</v>
      </c>
      <c r="O41" s="194">
        <f t="shared" si="5"/>
        <v>0</v>
      </c>
      <c r="P41" s="329"/>
      <c r="Q41" s="195" t="str">
        <f>IFERROR(ROUND(M41/K41,0),"")</f>
        <v/>
      </c>
      <c r="R41" s="196"/>
    </row>
    <row r="42" spans="2:18" ht="22.5" customHeight="1" x14ac:dyDescent="0.4">
      <c r="B42" s="176" t="s">
        <v>308</v>
      </c>
      <c r="C42" s="144"/>
      <c r="D42" s="144"/>
      <c r="E42" s="144"/>
      <c r="F42" s="144"/>
      <c r="G42" s="144"/>
      <c r="H42" s="144"/>
      <c r="I42" s="144"/>
      <c r="J42" s="144"/>
      <c r="K42" s="144"/>
      <c r="L42" s="144"/>
      <c r="M42" s="144"/>
      <c r="N42" s="198"/>
      <c r="O42" s="198"/>
      <c r="P42" s="144"/>
      <c r="Q42" s="144"/>
      <c r="R42" s="197"/>
    </row>
    <row r="43" spans="2:18" ht="22.5" customHeight="1" x14ac:dyDescent="0.4">
      <c r="B43" s="176" t="s">
        <v>338</v>
      </c>
      <c r="C43" s="144"/>
      <c r="D43" s="144"/>
      <c r="E43" s="144"/>
      <c r="F43" s="144"/>
      <c r="G43" s="144"/>
      <c r="H43" s="144"/>
      <c r="I43" s="144"/>
      <c r="J43" s="144"/>
      <c r="K43" s="144"/>
      <c r="L43" s="144"/>
      <c r="M43" s="144"/>
      <c r="N43" s="198"/>
      <c r="O43" s="198"/>
      <c r="P43" s="144"/>
      <c r="Q43" s="144"/>
      <c r="R43" s="197"/>
    </row>
    <row r="44" spans="2:18" ht="22.5" customHeight="1" x14ac:dyDescent="0.4">
      <c r="B44" s="143" t="s">
        <v>339</v>
      </c>
      <c r="C44" s="144"/>
      <c r="D44" s="144"/>
      <c r="E44" s="144"/>
      <c r="F44" s="144"/>
      <c r="G44" s="144"/>
      <c r="H44" s="144"/>
      <c r="I44" s="144"/>
      <c r="J44" s="144"/>
      <c r="K44" s="144"/>
      <c r="L44" s="144"/>
      <c r="M44" s="144"/>
      <c r="N44" s="198"/>
      <c r="O44" s="198"/>
      <c r="P44" s="144"/>
      <c r="Q44" s="144"/>
      <c r="R44" s="197"/>
    </row>
    <row r="45" spans="2:18" ht="18" customHeight="1" x14ac:dyDescent="0.4"/>
    <row r="46" spans="2:18" ht="18" customHeight="1" x14ac:dyDescent="0.4"/>
    <row r="47" spans="2:18" ht="18" customHeight="1" x14ac:dyDescent="0.4"/>
    <row r="48" spans="2:18" ht="18" customHeight="1" x14ac:dyDescent="0.4"/>
    <row r="49" ht="18" customHeight="1" x14ac:dyDescent="0.4"/>
    <row r="50" ht="18" customHeight="1" x14ac:dyDescent="0.4"/>
    <row r="51" ht="18" customHeight="1" x14ac:dyDescent="0.4"/>
    <row r="52" ht="18" customHeight="1" x14ac:dyDescent="0.4"/>
    <row r="53" ht="18" customHeight="1" x14ac:dyDescent="0.4"/>
    <row r="54" ht="18" customHeight="1" x14ac:dyDescent="0.4"/>
    <row r="55" ht="18" customHeight="1" x14ac:dyDescent="0.4"/>
    <row r="56" ht="18" customHeight="1" x14ac:dyDescent="0.4"/>
    <row r="57" ht="18" customHeight="1" x14ac:dyDescent="0.4"/>
    <row r="58" ht="18" customHeight="1" x14ac:dyDescent="0.4"/>
    <row r="59" ht="18" customHeight="1" x14ac:dyDescent="0.4"/>
    <row r="60" ht="18" customHeight="1" x14ac:dyDescent="0.4"/>
    <row r="61" ht="18" customHeight="1" x14ac:dyDescent="0.4"/>
    <row r="62" ht="18" customHeight="1" x14ac:dyDescent="0.4"/>
    <row r="63" ht="18" customHeight="1" x14ac:dyDescent="0.4"/>
    <row r="64" ht="18" customHeight="1" x14ac:dyDescent="0.4"/>
    <row r="65" ht="18" customHeight="1" x14ac:dyDescent="0.4"/>
    <row r="66" ht="18" customHeight="1" x14ac:dyDescent="0.4"/>
    <row r="67" ht="18" customHeight="1" x14ac:dyDescent="0.4"/>
    <row r="68" ht="18" customHeight="1" x14ac:dyDescent="0.4"/>
    <row r="69" ht="18" customHeight="1" x14ac:dyDescent="0.4"/>
    <row r="70" ht="18" customHeight="1" x14ac:dyDescent="0.4"/>
    <row r="71" ht="18" customHeight="1" x14ac:dyDescent="0.4"/>
    <row r="72" ht="18" customHeight="1" x14ac:dyDescent="0.4"/>
    <row r="73" ht="18" customHeight="1" x14ac:dyDescent="0.4"/>
    <row r="74" ht="18" customHeight="1" x14ac:dyDescent="0.4"/>
    <row r="75" ht="18" customHeight="1" x14ac:dyDescent="0.4"/>
    <row r="76" ht="18" customHeight="1" x14ac:dyDescent="0.4"/>
    <row r="77" ht="18" customHeight="1" x14ac:dyDescent="0.4"/>
    <row r="78" ht="18" customHeight="1" x14ac:dyDescent="0.4"/>
    <row r="79" ht="18" customHeight="1" x14ac:dyDescent="0.4"/>
    <row r="80" ht="18" customHeight="1" x14ac:dyDescent="0.4"/>
    <row r="81" ht="18" customHeight="1" x14ac:dyDescent="0.4"/>
    <row r="82" ht="18" customHeight="1" x14ac:dyDescent="0.4"/>
    <row r="83" ht="18" customHeight="1" x14ac:dyDescent="0.4"/>
    <row r="84" ht="18" customHeight="1" x14ac:dyDescent="0.4"/>
    <row r="85" ht="18" customHeight="1" x14ac:dyDescent="0.4"/>
    <row r="86" ht="18" customHeight="1" x14ac:dyDescent="0.4"/>
    <row r="87" ht="18" customHeight="1" x14ac:dyDescent="0.4"/>
    <row r="88" ht="18" customHeight="1" x14ac:dyDescent="0.4"/>
    <row r="89" ht="18" customHeight="1" x14ac:dyDescent="0.4"/>
    <row r="90" ht="18" customHeight="1" x14ac:dyDescent="0.4"/>
    <row r="91" ht="18" customHeight="1" x14ac:dyDescent="0.4"/>
    <row r="92" ht="18" customHeight="1" x14ac:dyDescent="0.4"/>
    <row r="93" ht="18" customHeight="1" x14ac:dyDescent="0.4"/>
    <row r="94" ht="18" customHeight="1" x14ac:dyDescent="0.4"/>
    <row r="95" ht="18" customHeight="1" x14ac:dyDescent="0.4"/>
    <row r="96" ht="18" customHeight="1" x14ac:dyDescent="0.4"/>
    <row r="97" ht="18" customHeight="1" x14ac:dyDescent="0.4"/>
    <row r="98" ht="18" customHeight="1" x14ac:dyDescent="0.4"/>
    <row r="99" ht="18" customHeight="1" x14ac:dyDescent="0.4"/>
    <row r="100" ht="18" customHeight="1" x14ac:dyDescent="0.4"/>
    <row r="101" ht="18" customHeight="1" x14ac:dyDescent="0.4"/>
    <row r="102" ht="18" customHeight="1" x14ac:dyDescent="0.4"/>
    <row r="103" ht="18" customHeight="1" x14ac:dyDescent="0.4"/>
    <row r="104" ht="18" customHeight="1" x14ac:dyDescent="0.4"/>
    <row r="105" ht="18" customHeight="1" x14ac:dyDescent="0.4"/>
    <row r="106" ht="18" customHeight="1" x14ac:dyDescent="0.4"/>
    <row r="107" ht="18" customHeight="1" x14ac:dyDescent="0.4"/>
    <row r="108" ht="18" customHeight="1" x14ac:dyDescent="0.4"/>
    <row r="109" ht="18" customHeight="1" x14ac:dyDescent="0.4"/>
    <row r="110" ht="18" customHeight="1" x14ac:dyDescent="0.4"/>
    <row r="111" ht="18" customHeight="1" x14ac:dyDescent="0.4"/>
    <row r="112" ht="18" customHeight="1" x14ac:dyDescent="0.4"/>
    <row r="113" ht="18" customHeight="1" x14ac:dyDescent="0.4"/>
    <row r="114" ht="18" customHeight="1" x14ac:dyDescent="0.4"/>
    <row r="115" ht="18" customHeight="1" x14ac:dyDescent="0.4"/>
    <row r="116" ht="18" customHeight="1" x14ac:dyDescent="0.4"/>
    <row r="117" ht="18" customHeight="1" x14ac:dyDescent="0.4"/>
    <row r="118" ht="18" customHeight="1" x14ac:dyDescent="0.4"/>
    <row r="119" ht="18" customHeight="1" x14ac:dyDescent="0.4"/>
    <row r="120" ht="18" customHeight="1" x14ac:dyDescent="0.4"/>
    <row r="121" ht="18" customHeight="1" x14ac:dyDescent="0.4"/>
    <row r="122" ht="18" customHeight="1" x14ac:dyDescent="0.4"/>
    <row r="123" ht="18" customHeight="1" x14ac:dyDescent="0.4"/>
    <row r="124" ht="18" customHeight="1" x14ac:dyDescent="0.4"/>
    <row r="125" ht="18" customHeight="1" x14ac:dyDescent="0.4"/>
    <row r="126" ht="18" customHeight="1" x14ac:dyDescent="0.4"/>
    <row r="127" ht="18" customHeight="1" x14ac:dyDescent="0.4"/>
    <row r="128" ht="18" customHeight="1" x14ac:dyDescent="0.4"/>
    <row r="129" ht="18" customHeight="1" x14ac:dyDescent="0.4"/>
    <row r="130" ht="18" customHeight="1" x14ac:dyDescent="0.4"/>
    <row r="131" ht="18" customHeight="1" x14ac:dyDescent="0.4"/>
    <row r="132" ht="18" customHeight="1" x14ac:dyDescent="0.4"/>
    <row r="133" ht="18" customHeight="1" x14ac:dyDescent="0.4"/>
    <row r="134" ht="18" customHeight="1" x14ac:dyDescent="0.4"/>
    <row r="135" ht="18" customHeight="1" x14ac:dyDescent="0.4"/>
    <row r="136" ht="18" customHeight="1" x14ac:dyDescent="0.4"/>
    <row r="137" ht="18" customHeight="1" x14ac:dyDescent="0.4"/>
    <row r="138" ht="18" customHeight="1" x14ac:dyDescent="0.4"/>
    <row r="139" ht="18" customHeight="1" x14ac:dyDescent="0.4"/>
    <row r="140" ht="18" customHeight="1" x14ac:dyDescent="0.4"/>
    <row r="141" ht="18" customHeight="1" x14ac:dyDescent="0.4"/>
    <row r="142" ht="18" customHeight="1" x14ac:dyDescent="0.4"/>
    <row r="143" ht="18" customHeight="1" x14ac:dyDescent="0.4"/>
    <row r="144" ht="18" customHeight="1" x14ac:dyDescent="0.4"/>
    <row r="145" ht="18" customHeight="1" x14ac:dyDescent="0.4"/>
    <row r="146" ht="18" customHeight="1" x14ac:dyDescent="0.4"/>
    <row r="147" ht="18" customHeight="1" x14ac:dyDescent="0.4"/>
    <row r="148" ht="18" customHeight="1" x14ac:dyDescent="0.4"/>
    <row r="149" ht="18" customHeight="1" x14ac:dyDescent="0.4"/>
    <row r="150" ht="18" customHeight="1" x14ac:dyDescent="0.4"/>
    <row r="151" ht="18" customHeight="1" x14ac:dyDescent="0.4"/>
    <row r="152" ht="18" customHeight="1" x14ac:dyDescent="0.4"/>
    <row r="153" ht="18" customHeight="1" x14ac:dyDescent="0.4"/>
    <row r="154" ht="18" customHeight="1" x14ac:dyDescent="0.4"/>
    <row r="155" ht="18" customHeight="1" x14ac:dyDescent="0.4"/>
    <row r="156" ht="18" customHeight="1" x14ac:dyDescent="0.4"/>
    <row r="157" ht="18" customHeight="1" x14ac:dyDescent="0.4"/>
    <row r="158" ht="18" customHeight="1" x14ac:dyDescent="0.4"/>
    <row r="159" ht="18" customHeight="1" x14ac:dyDescent="0.4"/>
    <row r="160" ht="18" customHeight="1" x14ac:dyDescent="0.4"/>
    <row r="161" ht="18" customHeight="1" x14ac:dyDescent="0.4"/>
    <row r="162" ht="18" customHeight="1" x14ac:dyDescent="0.4"/>
    <row r="163" ht="18" customHeight="1" x14ac:dyDescent="0.4"/>
    <row r="164" ht="18" customHeight="1" x14ac:dyDescent="0.4"/>
    <row r="165" ht="18" customHeight="1" x14ac:dyDescent="0.4"/>
    <row r="166" ht="18" customHeight="1" x14ac:dyDescent="0.4"/>
    <row r="167" ht="18" customHeight="1" x14ac:dyDescent="0.4"/>
    <row r="168" ht="18" customHeight="1" x14ac:dyDescent="0.4"/>
    <row r="169" ht="18" customHeight="1" x14ac:dyDescent="0.4"/>
    <row r="170" ht="18" customHeight="1" x14ac:dyDescent="0.4"/>
    <row r="171" ht="18" customHeight="1" x14ac:dyDescent="0.4"/>
    <row r="172" ht="18" customHeight="1" x14ac:dyDescent="0.4"/>
    <row r="173" ht="18" customHeight="1" x14ac:dyDescent="0.4"/>
    <row r="174" ht="18" customHeight="1" x14ac:dyDescent="0.4"/>
    <row r="175" ht="18" customHeight="1" x14ac:dyDescent="0.4"/>
    <row r="176" ht="18" customHeight="1" x14ac:dyDescent="0.4"/>
    <row r="177" ht="18" customHeight="1" x14ac:dyDescent="0.4"/>
    <row r="178" ht="18" customHeight="1" x14ac:dyDescent="0.4"/>
    <row r="179" ht="18" customHeight="1" x14ac:dyDescent="0.4"/>
    <row r="180" ht="18" customHeight="1" x14ac:dyDescent="0.4"/>
    <row r="181" ht="18" customHeight="1" x14ac:dyDescent="0.4"/>
    <row r="182" ht="18" customHeight="1" x14ac:dyDescent="0.4"/>
    <row r="183" ht="18" customHeight="1" x14ac:dyDescent="0.4"/>
    <row r="184" ht="18" customHeight="1" x14ac:dyDescent="0.4"/>
    <row r="185" ht="18" customHeight="1" x14ac:dyDescent="0.4"/>
    <row r="186" ht="18" customHeight="1" x14ac:dyDescent="0.4"/>
    <row r="187" ht="18" customHeight="1" x14ac:dyDescent="0.4"/>
    <row r="188" ht="18" customHeight="1" x14ac:dyDescent="0.4"/>
    <row r="189" ht="18" customHeight="1" x14ac:dyDescent="0.4"/>
    <row r="190" ht="18" customHeight="1" x14ac:dyDescent="0.4"/>
    <row r="191" ht="18" customHeight="1" x14ac:dyDescent="0.4"/>
    <row r="192" ht="18" customHeight="1" x14ac:dyDescent="0.4"/>
    <row r="193" ht="18" customHeight="1" x14ac:dyDescent="0.4"/>
    <row r="194" ht="18" customHeight="1" x14ac:dyDescent="0.4"/>
    <row r="195" ht="18" customHeight="1" x14ac:dyDescent="0.4"/>
    <row r="196" ht="18" customHeight="1" x14ac:dyDescent="0.4"/>
    <row r="197" ht="18" customHeight="1" x14ac:dyDescent="0.4"/>
    <row r="198" ht="18" customHeight="1" x14ac:dyDescent="0.4"/>
    <row r="199" ht="18" customHeight="1" x14ac:dyDescent="0.4"/>
    <row r="200" ht="18" customHeight="1" x14ac:dyDescent="0.4"/>
    <row r="201" ht="18" customHeight="1" x14ac:dyDescent="0.4"/>
    <row r="202" ht="18" customHeight="1" x14ac:dyDescent="0.4"/>
    <row r="203" ht="18" customHeight="1" x14ac:dyDescent="0.4"/>
    <row r="204" ht="18" customHeight="1" x14ac:dyDescent="0.4"/>
    <row r="205" ht="18" customHeight="1" x14ac:dyDescent="0.4"/>
    <row r="206" ht="18" customHeight="1" x14ac:dyDescent="0.4"/>
    <row r="207" ht="18" customHeight="1" x14ac:dyDescent="0.4"/>
    <row r="208" ht="18" customHeight="1" x14ac:dyDescent="0.4"/>
    <row r="209" ht="18" customHeight="1" x14ac:dyDescent="0.4"/>
    <row r="210" ht="18" customHeight="1" x14ac:dyDescent="0.4"/>
    <row r="211" ht="18" customHeight="1" x14ac:dyDescent="0.4"/>
    <row r="212" ht="18" customHeight="1" x14ac:dyDescent="0.4"/>
    <row r="213" ht="18" customHeight="1" x14ac:dyDescent="0.4"/>
    <row r="214" ht="18" customHeight="1" x14ac:dyDescent="0.4"/>
    <row r="215" ht="18" customHeight="1" x14ac:dyDescent="0.4"/>
    <row r="216" ht="18" customHeight="1" x14ac:dyDescent="0.4"/>
    <row r="217" ht="18" customHeight="1" x14ac:dyDescent="0.4"/>
    <row r="218" ht="18" customHeight="1" x14ac:dyDescent="0.4"/>
    <row r="219" ht="18" customHeight="1" x14ac:dyDescent="0.4"/>
    <row r="220" ht="18" customHeight="1" x14ac:dyDescent="0.4"/>
    <row r="221" ht="18" customHeight="1" x14ac:dyDescent="0.4"/>
    <row r="222" ht="18" customHeight="1" x14ac:dyDescent="0.4"/>
    <row r="223" ht="18" customHeight="1" x14ac:dyDescent="0.4"/>
    <row r="224" ht="18" customHeight="1" x14ac:dyDescent="0.4"/>
    <row r="225" ht="18" customHeight="1" x14ac:dyDescent="0.4"/>
    <row r="226" ht="18" customHeight="1" x14ac:dyDescent="0.4"/>
    <row r="227" ht="18" customHeight="1" x14ac:dyDescent="0.4"/>
    <row r="228" ht="18" customHeight="1" x14ac:dyDescent="0.4"/>
    <row r="229" ht="18" customHeight="1" x14ac:dyDescent="0.4"/>
    <row r="230" ht="18" customHeight="1" x14ac:dyDescent="0.4"/>
    <row r="231" ht="18" customHeight="1" x14ac:dyDescent="0.4"/>
    <row r="232" ht="18" customHeight="1" x14ac:dyDescent="0.4"/>
    <row r="233" ht="18" customHeight="1" x14ac:dyDescent="0.4"/>
    <row r="234" ht="18" customHeight="1" x14ac:dyDescent="0.4"/>
    <row r="235" ht="18" customHeight="1" x14ac:dyDescent="0.4"/>
    <row r="236" ht="18" customHeight="1" x14ac:dyDescent="0.4"/>
    <row r="237" ht="18" customHeight="1" x14ac:dyDescent="0.4"/>
    <row r="238" ht="18" customHeight="1" x14ac:dyDescent="0.4"/>
    <row r="239" ht="18" customHeight="1" x14ac:dyDescent="0.4"/>
    <row r="240" ht="18" customHeight="1" x14ac:dyDescent="0.4"/>
    <row r="241" ht="18" customHeight="1" x14ac:dyDescent="0.4"/>
    <row r="242" ht="18" customHeight="1" x14ac:dyDescent="0.4"/>
    <row r="243" ht="18" customHeight="1" x14ac:dyDescent="0.4"/>
    <row r="244" ht="18" customHeight="1" x14ac:dyDescent="0.4"/>
    <row r="245" ht="18" customHeight="1" x14ac:dyDescent="0.4"/>
    <row r="246" ht="18" customHeight="1" x14ac:dyDescent="0.4"/>
    <row r="247" ht="18" customHeight="1" x14ac:dyDescent="0.4"/>
    <row r="248" ht="18" customHeight="1" x14ac:dyDescent="0.4"/>
    <row r="249" ht="18" customHeight="1" x14ac:dyDescent="0.4"/>
    <row r="250" ht="18" customHeight="1" x14ac:dyDescent="0.4"/>
    <row r="251" ht="18" customHeight="1" x14ac:dyDescent="0.4"/>
    <row r="252" ht="18" customHeight="1" x14ac:dyDescent="0.4"/>
    <row r="253" ht="18" customHeight="1" x14ac:dyDescent="0.4"/>
    <row r="254" ht="18" customHeight="1" x14ac:dyDescent="0.4"/>
    <row r="255" ht="18" customHeight="1" x14ac:dyDescent="0.4"/>
    <row r="256" ht="18" customHeight="1" x14ac:dyDescent="0.4"/>
    <row r="257" ht="18" customHeight="1" x14ac:dyDescent="0.4"/>
    <row r="258" ht="18" customHeight="1" x14ac:dyDescent="0.4"/>
    <row r="259" ht="18" customHeight="1" x14ac:dyDescent="0.4"/>
    <row r="260" ht="18" customHeight="1" x14ac:dyDescent="0.4"/>
    <row r="261" ht="18" customHeight="1" x14ac:dyDescent="0.4"/>
    <row r="262" ht="18" customHeight="1" x14ac:dyDescent="0.4"/>
    <row r="263" ht="18" customHeight="1" x14ac:dyDescent="0.4"/>
    <row r="264" ht="18" customHeight="1" x14ac:dyDescent="0.4"/>
    <row r="265" ht="18" customHeight="1" x14ac:dyDescent="0.4"/>
    <row r="266" ht="18" customHeight="1" x14ac:dyDescent="0.4"/>
    <row r="267" ht="18" customHeight="1" x14ac:dyDescent="0.4"/>
    <row r="268" ht="18" customHeight="1" x14ac:dyDescent="0.4"/>
    <row r="269" ht="18" customHeight="1" x14ac:dyDescent="0.4"/>
    <row r="270" ht="18" customHeight="1" x14ac:dyDescent="0.4"/>
    <row r="271" ht="18" customHeight="1" x14ac:dyDescent="0.4"/>
    <row r="272" ht="18" customHeight="1" x14ac:dyDescent="0.4"/>
    <row r="273" ht="18" customHeight="1" x14ac:dyDescent="0.4"/>
    <row r="274" ht="18" customHeight="1" x14ac:dyDescent="0.4"/>
    <row r="275" ht="18" customHeight="1" x14ac:dyDescent="0.4"/>
    <row r="276" ht="18" customHeight="1" x14ac:dyDescent="0.4"/>
    <row r="277" ht="18" customHeight="1" x14ac:dyDescent="0.4"/>
    <row r="278" ht="18" customHeight="1" x14ac:dyDescent="0.4"/>
    <row r="279" ht="18" customHeight="1" x14ac:dyDescent="0.4"/>
    <row r="280" ht="18" customHeight="1" x14ac:dyDescent="0.4"/>
    <row r="281" ht="18" customHeight="1" x14ac:dyDescent="0.4"/>
    <row r="282" ht="18" customHeight="1" x14ac:dyDescent="0.4"/>
    <row r="283" ht="18" customHeight="1" x14ac:dyDescent="0.4"/>
    <row r="284" ht="18" customHeight="1" x14ac:dyDescent="0.4"/>
    <row r="285" ht="18" customHeight="1" x14ac:dyDescent="0.4"/>
    <row r="286" ht="18" customHeight="1" x14ac:dyDescent="0.4"/>
    <row r="287" ht="18" customHeight="1" x14ac:dyDescent="0.4"/>
    <row r="288" ht="18" customHeight="1" x14ac:dyDescent="0.4"/>
    <row r="289" ht="18" customHeight="1" x14ac:dyDescent="0.4"/>
    <row r="290" ht="18" customHeight="1" x14ac:dyDescent="0.4"/>
    <row r="291" ht="18" customHeight="1" x14ac:dyDescent="0.4"/>
    <row r="292" ht="18" customHeight="1" x14ac:dyDescent="0.4"/>
    <row r="293" ht="18" customHeight="1" x14ac:dyDescent="0.4"/>
    <row r="294" ht="18" customHeight="1" x14ac:dyDescent="0.4"/>
    <row r="295" ht="18" customHeight="1" x14ac:dyDescent="0.4"/>
    <row r="296" ht="18" customHeight="1" x14ac:dyDescent="0.4"/>
    <row r="297" ht="18" customHeight="1" x14ac:dyDescent="0.4"/>
    <row r="298" ht="18" customHeight="1" x14ac:dyDescent="0.4"/>
    <row r="299" ht="18" customHeight="1" x14ac:dyDescent="0.4"/>
    <row r="300" ht="18" customHeight="1" x14ac:dyDescent="0.4"/>
    <row r="301" ht="18" customHeight="1" x14ac:dyDescent="0.4"/>
    <row r="302" ht="18" customHeight="1" x14ac:dyDescent="0.4"/>
    <row r="303" ht="18" customHeight="1" x14ac:dyDescent="0.4"/>
    <row r="304" ht="18" customHeight="1" x14ac:dyDescent="0.4"/>
    <row r="305" ht="18" customHeight="1" x14ac:dyDescent="0.4"/>
    <row r="306" ht="18" customHeight="1" x14ac:dyDescent="0.4"/>
    <row r="307" ht="18" customHeight="1" x14ac:dyDescent="0.4"/>
    <row r="308" ht="18" customHeight="1" x14ac:dyDescent="0.4"/>
    <row r="309" ht="18" customHeight="1" x14ac:dyDescent="0.4"/>
    <row r="310" ht="18" customHeight="1" x14ac:dyDescent="0.4"/>
    <row r="311" ht="18" customHeight="1" x14ac:dyDescent="0.4"/>
    <row r="312" ht="18" customHeight="1" x14ac:dyDescent="0.4"/>
    <row r="313" ht="18" customHeight="1" x14ac:dyDescent="0.4"/>
    <row r="314" ht="18" customHeight="1" x14ac:dyDescent="0.4"/>
    <row r="315" ht="18" customHeight="1" x14ac:dyDescent="0.4"/>
    <row r="316" ht="18" customHeight="1" x14ac:dyDescent="0.4"/>
    <row r="317" ht="18" customHeight="1" x14ac:dyDescent="0.4"/>
    <row r="318" ht="18" customHeight="1" x14ac:dyDescent="0.4"/>
    <row r="319" ht="18" customHeight="1" x14ac:dyDescent="0.4"/>
    <row r="320" ht="18" customHeight="1" x14ac:dyDescent="0.4"/>
    <row r="321" ht="18" customHeight="1" x14ac:dyDescent="0.4"/>
    <row r="322" ht="18" customHeight="1" x14ac:dyDescent="0.4"/>
    <row r="323" ht="18" customHeight="1" x14ac:dyDescent="0.4"/>
    <row r="324" ht="18" customHeight="1" x14ac:dyDescent="0.4"/>
    <row r="325" ht="18" customHeight="1" x14ac:dyDescent="0.4"/>
    <row r="326" ht="18" customHeight="1" x14ac:dyDescent="0.4"/>
    <row r="327" ht="18" customHeight="1" x14ac:dyDescent="0.4"/>
    <row r="328" ht="18" customHeight="1" x14ac:dyDescent="0.4"/>
    <row r="329" ht="18" customHeight="1" x14ac:dyDescent="0.4"/>
    <row r="330" ht="18" customHeight="1" x14ac:dyDescent="0.4"/>
    <row r="331" ht="18" customHeight="1" x14ac:dyDescent="0.4"/>
    <row r="332" ht="18" customHeight="1" x14ac:dyDescent="0.4"/>
    <row r="333" ht="18" customHeight="1" x14ac:dyDescent="0.4"/>
    <row r="334" ht="18" customHeight="1" x14ac:dyDescent="0.4"/>
    <row r="335" ht="18" customHeight="1" x14ac:dyDescent="0.4"/>
    <row r="336" ht="18" customHeight="1" x14ac:dyDescent="0.4"/>
    <row r="337" ht="18" customHeight="1" x14ac:dyDescent="0.4"/>
    <row r="338" ht="18" customHeight="1" x14ac:dyDescent="0.4"/>
    <row r="339" ht="18" customHeight="1" x14ac:dyDescent="0.4"/>
    <row r="340" ht="18" customHeight="1" x14ac:dyDescent="0.4"/>
    <row r="341" ht="18" customHeight="1" x14ac:dyDescent="0.4"/>
    <row r="342" ht="18" customHeight="1" x14ac:dyDescent="0.4"/>
    <row r="343" ht="18" customHeight="1" x14ac:dyDescent="0.4"/>
    <row r="344" ht="18" customHeight="1" x14ac:dyDescent="0.4"/>
    <row r="345" ht="18" customHeight="1" x14ac:dyDescent="0.4"/>
    <row r="346" ht="18" customHeight="1" x14ac:dyDescent="0.4"/>
    <row r="347" ht="18" customHeight="1" x14ac:dyDescent="0.4"/>
    <row r="348" ht="18" customHeight="1" x14ac:dyDescent="0.4"/>
    <row r="349" ht="18" customHeight="1" x14ac:dyDescent="0.4"/>
    <row r="350" ht="18" customHeight="1" x14ac:dyDescent="0.4"/>
    <row r="351" ht="18" customHeight="1" x14ac:dyDescent="0.4"/>
    <row r="352" ht="18" customHeight="1" x14ac:dyDescent="0.4"/>
    <row r="353" ht="18" customHeight="1" x14ac:dyDescent="0.4"/>
    <row r="354" ht="18" customHeight="1" x14ac:dyDescent="0.4"/>
    <row r="355" ht="18" customHeight="1" x14ac:dyDescent="0.4"/>
    <row r="356" ht="18" customHeight="1" x14ac:dyDescent="0.4"/>
    <row r="357" ht="18" customHeight="1" x14ac:dyDescent="0.4"/>
    <row r="358" ht="18" customHeight="1" x14ac:dyDescent="0.4"/>
    <row r="359" ht="18" customHeight="1" x14ac:dyDescent="0.4"/>
    <row r="360" ht="18" customHeight="1" x14ac:dyDescent="0.4"/>
    <row r="361" ht="18" customHeight="1" x14ac:dyDescent="0.4"/>
    <row r="362" ht="18" customHeight="1" x14ac:dyDescent="0.4"/>
    <row r="363" ht="18" customHeight="1" x14ac:dyDescent="0.4"/>
    <row r="364" ht="18" customHeight="1" x14ac:dyDescent="0.4"/>
    <row r="365" ht="18" customHeight="1" x14ac:dyDescent="0.4"/>
    <row r="366" ht="18" customHeight="1" x14ac:dyDescent="0.4"/>
    <row r="367" ht="18" customHeight="1" x14ac:dyDescent="0.4"/>
    <row r="368" ht="18" customHeight="1" x14ac:dyDescent="0.4"/>
    <row r="369" ht="18" customHeight="1" x14ac:dyDescent="0.4"/>
    <row r="370" ht="18" customHeight="1" x14ac:dyDescent="0.4"/>
    <row r="371" ht="18" customHeight="1" x14ac:dyDescent="0.4"/>
    <row r="372" ht="18" customHeight="1" x14ac:dyDescent="0.4"/>
    <row r="373" ht="18" customHeight="1" x14ac:dyDescent="0.4"/>
    <row r="374" ht="18" customHeight="1" x14ac:dyDescent="0.4"/>
    <row r="375" ht="18" customHeight="1" x14ac:dyDescent="0.4"/>
    <row r="376" ht="18" customHeight="1" x14ac:dyDescent="0.4"/>
    <row r="377" ht="18" customHeight="1" x14ac:dyDescent="0.4"/>
    <row r="378" ht="18" customHeight="1" x14ac:dyDescent="0.4"/>
    <row r="379" ht="18" customHeight="1" x14ac:dyDescent="0.4"/>
    <row r="380" ht="18" customHeight="1" x14ac:dyDescent="0.4"/>
    <row r="381" ht="18" customHeight="1" x14ac:dyDescent="0.4"/>
    <row r="382" ht="18" customHeight="1" x14ac:dyDescent="0.4"/>
    <row r="383" ht="18" customHeight="1" x14ac:dyDescent="0.4"/>
    <row r="384" ht="18" customHeight="1" x14ac:dyDescent="0.4"/>
    <row r="385" ht="18" customHeight="1" x14ac:dyDescent="0.4"/>
    <row r="386" ht="18" customHeight="1" x14ac:dyDescent="0.4"/>
    <row r="387" ht="18" customHeight="1" x14ac:dyDescent="0.4"/>
    <row r="388" ht="18" customHeight="1" x14ac:dyDescent="0.4"/>
    <row r="389" ht="18" customHeight="1" x14ac:dyDescent="0.4"/>
    <row r="390" ht="18" customHeight="1" x14ac:dyDescent="0.4"/>
    <row r="391" ht="18" customHeight="1" x14ac:dyDescent="0.4"/>
    <row r="392" ht="18" customHeight="1" x14ac:dyDescent="0.4"/>
    <row r="393" ht="18" customHeight="1" x14ac:dyDescent="0.4"/>
    <row r="394" ht="18" customHeight="1" x14ac:dyDescent="0.4"/>
    <row r="395" ht="18" customHeight="1" x14ac:dyDescent="0.4"/>
    <row r="396" ht="18" customHeight="1" x14ac:dyDescent="0.4"/>
    <row r="397" ht="18" customHeight="1" x14ac:dyDescent="0.4"/>
    <row r="398" ht="18" customHeight="1" x14ac:dyDescent="0.4"/>
    <row r="399" ht="18" customHeight="1" x14ac:dyDescent="0.4"/>
    <row r="400" ht="18" customHeight="1" x14ac:dyDescent="0.4"/>
    <row r="401" ht="18" customHeight="1" x14ac:dyDescent="0.4"/>
    <row r="402" ht="18" customHeight="1" x14ac:dyDescent="0.4"/>
    <row r="403" ht="18" customHeight="1" x14ac:dyDescent="0.4"/>
    <row r="404" ht="18" customHeight="1" x14ac:dyDescent="0.4"/>
    <row r="405" ht="18" customHeight="1" x14ac:dyDescent="0.4"/>
    <row r="406" ht="18" customHeight="1" x14ac:dyDescent="0.4"/>
    <row r="407" ht="18" customHeight="1" x14ac:dyDescent="0.4"/>
    <row r="408" ht="18" customHeight="1" x14ac:dyDescent="0.4"/>
    <row r="409" ht="18" customHeight="1" x14ac:dyDescent="0.4"/>
    <row r="410" ht="18" customHeight="1" x14ac:dyDescent="0.4"/>
    <row r="411" ht="18" customHeight="1" x14ac:dyDescent="0.4"/>
    <row r="412" ht="18" customHeight="1" x14ac:dyDescent="0.4"/>
    <row r="413" ht="18" customHeight="1" x14ac:dyDescent="0.4"/>
    <row r="414" ht="18" customHeight="1" x14ac:dyDescent="0.4"/>
    <row r="415" ht="18" customHeight="1" x14ac:dyDescent="0.4"/>
    <row r="416" ht="18" customHeight="1" x14ac:dyDescent="0.4"/>
    <row r="417" ht="18" customHeight="1" x14ac:dyDescent="0.4"/>
    <row r="418" ht="18" customHeight="1" x14ac:dyDescent="0.4"/>
    <row r="419" ht="18" customHeight="1" x14ac:dyDescent="0.4"/>
    <row r="420" ht="18" customHeight="1" x14ac:dyDescent="0.4"/>
    <row r="421" ht="18" customHeight="1" x14ac:dyDescent="0.4"/>
    <row r="422" ht="18" customHeight="1" x14ac:dyDescent="0.4"/>
    <row r="423" ht="18" customHeight="1" x14ac:dyDescent="0.4"/>
    <row r="424" ht="18" customHeight="1" x14ac:dyDescent="0.4"/>
    <row r="425" ht="18" customHeight="1" x14ac:dyDescent="0.4"/>
    <row r="426" ht="18" customHeight="1" x14ac:dyDescent="0.4"/>
    <row r="427" ht="18" customHeight="1" x14ac:dyDescent="0.4"/>
    <row r="428" ht="18" customHeight="1" x14ac:dyDescent="0.4"/>
    <row r="429" ht="18" customHeight="1" x14ac:dyDescent="0.4"/>
    <row r="430" ht="18" customHeight="1" x14ac:dyDescent="0.4"/>
    <row r="431" ht="18" customHeight="1" x14ac:dyDescent="0.4"/>
    <row r="432" ht="18" customHeight="1" x14ac:dyDescent="0.4"/>
    <row r="433" ht="18" customHeight="1" x14ac:dyDescent="0.4"/>
    <row r="434" ht="18" customHeight="1" x14ac:dyDescent="0.4"/>
    <row r="435" ht="18" customHeight="1" x14ac:dyDescent="0.4"/>
    <row r="436" ht="18" customHeight="1" x14ac:dyDescent="0.4"/>
    <row r="437" ht="18" customHeight="1" x14ac:dyDescent="0.4"/>
    <row r="438" ht="18" customHeight="1" x14ac:dyDescent="0.4"/>
    <row r="439" ht="18" customHeight="1" x14ac:dyDescent="0.4"/>
    <row r="440" ht="18" customHeight="1" x14ac:dyDescent="0.4"/>
    <row r="441" ht="18" customHeight="1" x14ac:dyDescent="0.4"/>
    <row r="442" ht="18" customHeight="1" x14ac:dyDescent="0.4"/>
    <row r="443" ht="18" customHeight="1" x14ac:dyDescent="0.4"/>
    <row r="444" ht="18" customHeight="1" x14ac:dyDescent="0.4"/>
    <row r="445" ht="18" customHeight="1" x14ac:dyDescent="0.4"/>
    <row r="446" ht="18" customHeight="1" x14ac:dyDescent="0.4"/>
    <row r="447" ht="18" customHeight="1" x14ac:dyDescent="0.4"/>
    <row r="448" ht="18" customHeight="1" x14ac:dyDescent="0.4"/>
    <row r="449" ht="18" customHeight="1" x14ac:dyDescent="0.4"/>
    <row r="450" ht="18" customHeight="1" x14ac:dyDescent="0.4"/>
    <row r="451" ht="18" customHeight="1" x14ac:dyDescent="0.4"/>
    <row r="452" ht="18" customHeight="1" x14ac:dyDescent="0.4"/>
    <row r="453" ht="18" customHeight="1" x14ac:dyDescent="0.4"/>
    <row r="454" ht="18" customHeight="1" x14ac:dyDescent="0.4"/>
    <row r="455" ht="18" customHeight="1" x14ac:dyDescent="0.4"/>
    <row r="456" ht="18" customHeight="1" x14ac:dyDescent="0.4"/>
    <row r="457" ht="18" customHeight="1" x14ac:dyDescent="0.4"/>
    <row r="458" ht="18" customHeight="1" x14ac:dyDescent="0.4"/>
    <row r="459" ht="18" customHeight="1" x14ac:dyDescent="0.4"/>
    <row r="460" ht="18" customHeight="1" x14ac:dyDescent="0.4"/>
    <row r="461" ht="18" customHeight="1" x14ac:dyDescent="0.4"/>
    <row r="462" ht="18" customHeight="1" x14ac:dyDescent="0.4"/>
    <row r="463" ht="18" customHeight="1" x14ac:dyDescent="0.4"/>
    <row r="464" ht="18" customHeight="1" x14ac:dyDescent="0.4"/>
    <row r="465" ht="18" customHeight="1" x14ac:dyDescent="0.4"/>
    <row r="466" ht="18" customHeight="1" x14ac:dyDescent="0.4"/>
    <row r="467" ht="18" customHeight="1" x14ac:dyDescent="0.4"/>
    <row r="468" ht="18" customHeight="1" x14ac:dyDescent="0.4"/>
    <row r="469" ht="18" customHeight="1" x14ac:dyDescent="0.4"/>
    <row r="470" ht="18" customHeight="1" x14ac:dyDescent="0.4"/>
    <row r="471" ht="18" customHeight="1" x14ac:dyDescent="0.4"/>
    <row r="472" ht="18" customHeight="1" x14ac:dyDescent="0.4"/>
    <row r="473" ht="18" customHeight="1" x14ac:dyDescent="0.4"/>
    <row r="474" ht="18" customHeight="1" x14ac:dyDescent="0.4"/>
    <row r="475" ht="18" customHeight="1" x14ac:dyDescent="0.4"/>
    <row r="476" ht="18" customHeight="1" x14ac:dyDescent="0.4"/>
    <row r="477" ht="18" customHeight="1" x14ac:dyDescent="0.4"/>
    <row r="478" ht="18" customHeight="1" x14ac:dyDescent="0.4"/>
    <row r="479" ht="18" customHeight="1" x14ac:dyDescent="0.4"/>
    <row r="480" ht="18" customHeight="1" x14ac:dyDescent="0.4"/>
    <row r="481" ht="18" customHeight="1" x14ac:dyDescent="0.4"/>
    <row r="482" ht="18" customHeight="1" x14ac:dyDescent="0.4"/>
    <row r="483" ht="18" customHeight="1" x14ac:dyDescent="0.4"/>
    <row r="484" ht="18" customHeight="1" x14ac:dyDescent="0.4"/>
    <row r="485" ht="18" customHeight="1" x14ac:dyDescent="0.4"/>
    <row r="486" ht="18" customHeight="1" x14ac:dyDescent="0.4"/>
    <row r="487" ht="18" customHeight="1" x14ac:dyDescent="0.4"/>
    <row r="488" ht="18" customHeight="1" x14ac:dyDescent="0.4"/>
    <row r="489" ht="18" customHeight="1" x14ac:dyDescent="0.4"/>
    <row r="490" ht="18" customHeight="1" x14ac:dyDescent="0.4"/>
    <row r="491" ht="18" customHeight="1" x14ac:dyDescent="0.4"/>
    <row r="492" ht="18" customHeight="1" x14ac:dyDescent="0.4"/>
    <row r="493" ht="18" customHeight="1" x14ac:dyDescent="0.4"/>
    <row r="494" ht="18" customHeight="1" x14ac:dyDescent="0.4"/>
    <row r="495" ht="18" customHeight="1" x14ac:dyDescent="0.4"/>
    <row r="496" ht="18" customHeight="1" x14ac:dyDescent="0.4"/>
    <row r="497" ht="18" customHeight="1" x14ac:dyDescent="0.4"/>
    <row r="498" ht="18" customHeight="1" x14ac:dyDescent="0.4"/>
    <row r="499" ht="18" customHeight="1" x14ac:dyDescent="0.4"/>
    <row r="500" ht="18" customHeight="1" x14ac:dyDescent="0.4"/>
    <row r="501" ht="18" customHeight="1" x14ac:dyDescent="0.4"/>
    <row r="502" ht="18" customHeight="1" x14ac:dyDescent="0.4"/>
    <row r="503" ht="18" customHeight="1" x14ac:dyDescent="0.4"/>
    <row r="504" ht="18" customHeight="1" x14ac:dyDescent="0.4"/>
    <row r="505" ht="18" customHeight="1" x14ac:dyDescent="0.4"/>
    <row r="506" ht="18" customHeight="1" x14ac:dyDescent="0.4"/>
    <row r="507" ht="18" customHeight="1" x14ac:dyDescent="0.4"/>
    <row r="508" ht="18" customHeight="1" x14ac:dyDescent="0.4"/>
    <row r="509" ht="18" customHeight="1" x14ac:dyDescent="0.4"/>
    <row r="510" ht="18" customHeight="1" x14ac:dyDescent="0.4"/>
    <row r="511" ht="18" customHeight="1" x14ac:dyDescent="0.4"/>
    <row r="512" ht="18" customHeight="1" x14ac:dyDescent="0.4"/>
    <row r="513" ht="18" customHeight="1" x14ac:dyDescent="0.4"/>
    <row r="514" ht="18" customHeight="1" x14ac:dyDescent="0.4"/>
    <row r="515" ht="18" customHeight="1" x14ac:dyDescent="0.4"/>
    <row r="516" ht="18" customHeight="1" x14ac:dyDescent="0.4"/>
    <row r="517" ht="18" customHeight="1" x14ac:dyDescent="0.4"/>
    <row r="518" ht="18" customHeight="1" x14ac:dyDescent="0.4"/>
    <row r="519" ht="18" customHeight="1" x14ac:dyDescent="0.4"/>
    <row r="520" ht="18" customHeight="1" x14ac:dyDescent="0.4"/>
    <row r="521" ht="18" customHeight="1" x14ac:dyDescent="0.4"/>
    <row r="522" ht="18" customHeight="1" x14ac:dyDescent="0.4"/>
    <row r="523" ht="18" customHeight="1" x14ac:dyDescent="0.4"/>
    <row r="524" ht="18" customHeight="1" x14ac:dyDescent="0.4"/>
    <row r="525" ht="18" customHeight="1" x14ac:dyDescent="0.4"/>
    <row r="526" ht="18" customHeight="1" x14ac:dyDescent="0.4"/>
    <row r="527" ht="18" customHeight="1" x14ac:dyDescent="0.4"/>
    <row r="528" ht="18" customHeight="1" x14ac:dyDescent="0.4"/>
    <row r="529" ht="18" customHeight="1" x14ac:dyDescent="0.4"/>
    <row r="530" ht="18" customHeight="1" x14ac:dyDescent="0.4"/>
    <row r="531" ht="18" customHeight="1" x14ac:dyDescent="0.4"/>
    <row r="532" ht="18" customHeight="1" x14ac:dyDescent="0.4"/>
    <row r="533" ht="18" customHeight="1" x14ac:dyDescent="0.4"/>
    <row r="534" ht="18" customHeight="1" x14ac:dyDescent="0.4"/>
    <row r="535" ht="18" customHeight="1" x14ac:dyDescent="0.4"/>
    <row r="536" ht="18" customHeight="1" x14ac:dyDescent="0.4"/>
    <row r="537" ht="18" customHeight="1" x14ac:dyDescent="0.4"/>
    <row r="538" ht="18" customHeight="1" x14ac:dyDescent="0.4"/>
    <row r="539" ht="18" customHeight="1" x14ac:dyDescent="0.4"/>
    <row r="540" ht="18" customHeight="1" x14ac:dyDescent="0.4"/>
    <row r="541" ht="18" customHeight="1" x14ac:dyDescent="0.4"/>
    <row r="542" ht="18" customHeight="1" x14ac:dyDescent="0.4"/>
    <row r="543" ht="18" customHeight="1" x14ac:dyDescent="0.4"/>
    <row r="544" ht="18" customHeight="1" x14ac:dyDescent="0.4"/>
    <row r="545" ht="18" customHeight="1" x14ac:dyDescent="0.4"/>
    <row r="546" ht="18" customHeight="1" x14ac:dyDescent="0.4"/>
    <row r="547" ht="18" customHeight="1" x14ac:dyDescent="0.4"/>
    <row r="548" ht="18" customHeight="1" x14ac:dyDescent="0.4"/>
    <row r="549" ht="18" customHeight="1" x14ac:dyDescent="0.4"/>
    <row r="550" ht="18" customHeight="1" x14ac:dyDescent="0.4"/>
    <row r="551" ht="18" customHeight="1" x14ac:dyDescent="0.4"/>
    <row r="552" ht="18" customHeight="1" x14ac:dyDescent="0.4"/>
    <row r="553" ht="18" customHeight="1" x14ac:dyDescent="0.4"/>
    <row r="554" ht="18" customHeight="1" x14ac:dyDescent="0.4"/>
    <row r="555" ht="18" customHeight="1" x14ac:dyDescent="0.4"/>
    <row r="556" ht="18" customHeight="1" x14ac:dyDescent="0.4"/>
    <row r="557" ht="18" customHeight="1" x14ac:dyDescent="0.4"/>
    <row r="558" ht="18" customHeight="1" x14ac:dyDescent="0.4"/>
    <row r="559" ht="18" customHeight="1" x14ac:dyDescent="0.4"/>
    <row r="560" ht="18" customHeight="1" x14ac:dyDescent="0.4"/>
    <row r="561" ht="18" customHeight="1" x14ac:dyDescent="0.4"/>
    <row r="562" ht="18" customHeight="1" x14ac:dyDescent="0.4"/>
    <row r="563" ht="18" customHeight="1" x14ac:dyDescent="0.4"/>
    <row r="564" ht="18" customHeight="1" x14ac:dyDescent="0.4"/>
    <row r="565" ht="18" customHeight="1" x14ac:dyDescent="0.4"/>
    <row r="566" ht="18" customHeight="1" x14ac:dyDescent="0.4"/>
    <row r="567" ht="18" customHeight="1" x14ac:dyDescent="0.4"/>
    <row r="568" ht="18" customHeight="1" x14ac:dyDescent="0.4"/>
    <row r="569" ht="18" customHeight="1" x14ac:dyDescent="0.4"/>
    <row r="570" ht="18" customHeight="1" x14ac:dyDescent="0.4"/>
    <row r="571" ht="18" customHeight="1" x14ac:dyDescent="0.4"/>
    <row r="572" ht="18" customHeight="1" x14ac:dyDescent="0.4"/>
    <row r="573" ht="18" customHeight="1" x14ac:dyDescent="0.4"/>
    <row r="574" ht="18" customHeight="1" x14ac:dyDescent="0.4"/>
    <row r="575" ht="18" customHeight="1" x14ac:dyDescent="0.4"/>
    <row r="576" ht="18" customHeight="1" x14ac:dyDescent="0.4"/>
    <row r="577" ht="18" customHeight="1" x14ac:dyDescent="0.4"/>
    <row r="578" ht="18" customHeight="1" x14ac:dyDescent="0.4"/>
    <row r="579" ht="18" customHeight="1" x14ac:dyDescent="0.4"/>
    <row r="580" ht="18" customHeight="1" x14ac:dyDescent="0.4"/>
    <row r="581" ht="18" customHeight="1" x14ac:dyDescent="0.4"/>
    <row r="582" ht="18" customHeight="1" x14ac:dyDescent="0.4"/>
    <row r="583" ht="18" customHeight="1" x14ac:dyDescent="0.4"/>
    <row r="584" ht="18" customHeight="1" x14ac:dyDescent="0.4"/>
    <row r="585" ht="18" customHeight="1" x14ac:dyDescent="0.4"/>
    <row r="586" ht="18" customHeight="1" x14ac:dyDescent="0.4"/>
    <row r="587" ht="18" customHeight="1" x14ac:dyDescent="0.4"/>
    <row r="588" ht="18" customHeight="1" x14ac:dyDescent="0.4"/>
    <row r="589" ht="18" customHeight="1" x14ac:dyDescent="0.4"/>
    <row r="590" ht="18" customHeight="1" x14ac:dyDescent="0.4"/>
    <row r="591" ht="18" customHeight="1" x14ac:dyDescent="0.4"/>
    <row r="592" ht="18" customHeight="1" x14ac:dyDescent="0.4"/>
    <row r="593" ht="18" customHeight="1" x14ac:dyDescent="0.4"/>
    <row r="594" ht="18" customHeight="1" x14ac:dyDescent="0.4"/>
    <row r="595" ht="18" customHeight="1" x14ac:dyDescent="0.4"/>
    <row r="596" ht="18" customHeight="1" x14ac:dyDescent="0.4"/>
    <row r="597" ht="18" customHeight="1" x14ac:dyDescent="0.4"/>
    <row r="598" ht="18" customHeight="1" x14ac:dyDescent="0.4"/>
    <row r="599" ht="18" customHeight="1" x14ac:dyDescent="0.4"/>
    <row r="600" ht="18" customHeight="1" x14ac:dyDescent="0.4"/>
    <row r="601" ht="18" customHeight="1" x14ac:dyDescent="0.4"/>
    <row r="602" ht="18" customHeight="1" x14ac:dyDescent="0.4"/>
    <row r="603" ht="18" customHeight="1" x14ac:dyDescent="0.4"/>
    <row r="604" ht="18" customHeight="1" x14ac:dyDescent="0.4"/>
    <row r="605" ht="18" customHeight="1" x14ac:dyDescent="0.4"/>
    <row r="606" ht="18" customHeight="1" x14ac:dyDescent="0.4"/>
    <row r="607" ht="18" customHeight="1" x14ac:dyDescent="0.4"/>
    <row r="608" ht="18" customHeight="1" x14ac:dyDescent="0.4"/>
    <row r="609" ht="18" customHeight="1" x14ac:dyDescent="0.4"/>
    <row r="610" ht="18" customHeight="1" x14ac:dyDescent="0.4"/>
    <row r="611" ht="18" customHeight="1" x14ac:dyDescent="0.4"/>
    <row r="612" ht="18" customHeight="1" x14ac:dyDescent="0.4"/>
    <row r="613" ht="18" customHeight="1" x14ac:dyDescent="0.4"/>
    <row r="614" ht="18" customHeight="1" x14ac:dyDescent="0.4"/>
    <row r="615" ht="18" customHeight="1" x14ac:dyDescent="0.4"/>
    <row r="616" ht="18" customHeight="1" x14ac:dyDescent="0.4"/>
    <row r="617" ht="18" customHeight="1" x14ac:dyDescent="0.4"/>
    <row r="618" ht="18" customHeight="1" x14ac:dyDescent="0.4"/>
    <row r="619" ht="18" customHeight="1" x14ac:dyDescent="0.4"/>
    <row r="620" ht="18" customHeight="1" x14ac:dyDescent="0.4"/>
    <row r="621" ht="18" customHeight="1" x14ac:dyDescent="0.4"/>
    <row r="622" ht="18" customHeight="1" x14ac:dyDescent="0.4"/>
    <row r="623" ht="18" customHeight="1" x14ac:dyDescent="0.4"/>
    <row r="624" ht="18" customHeight="1" x14ac:dyDescent="0.4"/>
    <row r="625" ht="18" customHeight="1" x14ac:dyDescent="0.4"/>
    <row r="626" ht="18" customHeight="1" x14ac:dyDescent="0.4"/>
    <row r="627" ht="18" customHeight="1" x14ac:dyDescent="0.4"/>
    <row r="628" ht="18" customHeight="1" x14ac:dyDescent="0.4"/>
    <row r="629" ht="18" customHeight="1" x14ac:dyDescent="0.4"/>
    <row r="630" ht="18" customHeight="1" x14ac:dyDescent="0.4"/>
    <row r="631" ht="18" customHeight="1" x14ac:dyDescent="0.4"/>
    <row r="632" ht="18" customHeight="1" x14ac:dyDescent="0.4"/>
    <row r="633" ht="18" customHeight="1" x14ac:dyDescent="0.4"/>
    <row r="634" ht="18" customHeight="1" x14ac:dyDescent="0.4"/>
    <row r="635" ht="18" customHeight="1" x14ac:dyDescent="0.4"/>
    <row r="636" ht="18" customHeight="1" x14ac:dyDescent="0.4"/>
    <row r="637" ht="18" customHeight="1" x14ac:dyDescent="0.4"/>
    <row r="638" ht="18" customHeight="1" x14ac:dyDescent="0.4"/>
    <row r="639" ht="18" customHeight="1" x14ac:dyDescent="0.4"/>
    <row r="640" ht="18" customHeight="1" x14ac:dyDescent="0.4"/>
    <row r="641" ht="18" customHeight="1" x14ac:dyDescent="0.4"/>
    <row r="642" ht="18" customHeight="1" x14ac:dyDescent="0.4"/>
    <row r="643" ht="18" customHeight="1" x14ac:dyDescent="0.4"/>
    <row r="644" ht="18" customHeight="1" x14ac:dyDescent="0.4"/>
    <row r="645" ht="18" customHeight="1" x14ac:dyDescent="0.4"/>
    <row r="646" ht="18" customHeight="1" x14ac:dyDescent="0.4"/>
    <row r="647" ht="18" customHeight="1" x14ac:dyDescent="0.4"/>
    <row r="648" ht="18" customHeight="1" x14ac:dyDescent="0.4"/>
    <row r="649" ht="18" customHeight="1" x14ac:dyDescent="0.4"/>
    <row r="650" ht="18" customHeight="1" x14ac:dyDescent="0.4"/>
    <row r="651" ht="18" customHeight="1" x14ac:dyDescent="0.4"/>
    <row r="652" ht="18" customHeight="1" x14ac:dyDescent="0.4"/>
    <row r="653" ht="18" customHeight="1" x14ac:dyDescent="0.4"/>
    <row r="654" ht="18" customHeight="1" x14ac:dyDescent="0.4"/>
    <row r="655" ht="18" customHeight="1" x14ac:dyDescent="0.4"/>
    <row r="656" ht="18" customHeight="1" x14ac:dyDescent="0.4"/>
    <row r="657" ht="18" customHeight="1" x14ac:dyDescent="0.4"/>
    <row r="658" ht="18" customHeight="1" x14ac:dyDescent="0.4"/>
    <row r="659" ht="18" customHeight="1" x14ac:dyDescent="0.4"/>
    <row r="660" ht="18" customHeight="1" x14ac:dyDescent="0.4"/>
    <row r="661" ht="18" customHeight="1" x14ac:dyDescent="0.4"/>
    <row r="662" ht="18" customHeight="1" x14ac:dyDescent="0.4"/>
    <row r="663" ht="18" customHeight="1" x14ac:dyDescent="0.4"/>
    <row r="664" ht="18" customHeight="1" x14ac:dyDescent="0.4"/>
    <row r="665" ht="18" customHeight="1" x14ac:dyDescent="0.4"/>
    <row r="666" ht="18" customHeight="1" x14ac:dyDescent="0.4"/>
    <row r="667" ht="18" customHeight="1" x14ac:dyDescent="0.4"/>
    <row r="668" ht="18" customHeight="1" x14ac:dyDescent="0.4"/>
    <row r="669" ht="18" customHeight="1" x14ac:dyDescent="0.4"/>
    <row r="670" ht="18" customHeight="1" x14ac:dyDescent="0.4"/>
    <row r="671" ht="18" customHeight="1" x14ac:dyDescent="0.4"/>
    <row r="672" ht="18" customHeight="1" x14ac:dyDescent="0.4"/>
    <row r="673" ht="18" customHeight="1" x14ac:dyDescent="0.4"/>
    <row r="674" ht="18" customHeight="1" x14ac:dyDescent="0.4"/>
    <row r="675" ht="18" customHeight="1" x14ac:dyDescent="0.4"/>
    <row r="676" ht="18" customHeight="1" x14ac:dyDescent="0.4"/>
    <row r="677" ht="18" customHeight="1" x14ac:dyDescent="0.4"/>
    <row r="678" ht="18" customHeight="1" x14ac:dyDescent="0.4"/>
    <row r="679" ht="18" customHeight="1" x14ac:dyDescent="0.4"/>
    <row r="680" ht="18" customHeight="1" x14ac:dyDescent="0.4"/>
    <row r="681" ht="18" customHeight="1" x14ac:dyDescent="0.4"/>
    <row r="682" ht="18" customHeight="1" x14ac:dyDescent="0.4"/>
    <row r="683" ht="18" customHeight="1" x14ac:dyDescent="0.4"/>
    <row r="684" ht="18" customHeight="1" x14ac:dyDescent="0.4"/>
    <row r="685" ht="18" customHeight="1" x14ac:dyDescent="0.4"/>
    <row r="686" ht="18" customHeight="1" x14ac:dyDescent="0.4"/>
    <row r="687" ht="18" customHeight="1" x14ac:dyDescent="0.4"/>
    <row r="688" ht="18" customHeight="1" x14ac:dyDescent="0.4"/>
    <row r="689" ht="18" customHeight="1" x14ac:dyDescent="0.4"/>
    <row r="690" ht="18" customHeight="1" x14ac:dyDescent="0.4"/>
    <row r="691" ht="18" customHeight="1" x14ac:dyDescent="0.4"/>
    <row r="692" ht="18" customHeight="1" x14ac:dyDescent="0.4"/>
    <row r="693" ht="18" customHeight="1" x14ac:dyDescent="0.4"/>
    <row r="694" ht="18" customHeight="1" x14ac:dyDescent="0.4"/>
    <row r="695" ht="18" customHeight="1" x14ac:dyDescent="0.4"/>
    <row r="696" ht="18" customHeight="1" x14ac:dyDescent="0.4"/>
    <row r="697" ht="18" customHeight="1" x14ac:dyDescent="0.4"/>
    <row r="698" ht="18" customHeight="1" x14ac:dyDescent="0.4"/>
    <row r="699" ht="18" customHeight="1" x14ac:dyDescent="0.4"/>
    <row r="700" ht="18" customHeight="1" x14ac:dyDescent="0.4"/>
    <row r="701" ht="18" customHeight="1" x14ac:dyDescent="0.4"/>
    <row r="702" ht="18" customHeight="1" x14ac:dyDescent="0.4"/>
    <row r="703" ht="18" customHeight="1" x14ac:dyDescent="0.4"/>
    <row r="704" ht="18" customHeight="1" x14ac:dyDescent="0.4"/>
    <row r="705" ht="18" customHeight="1" x14ac:dyDescent="0.4"/>
    <row r="706" ht="18" customHeight="1" x14ac:dyDescent="0.4"/>
    <row r="707" ht="18" customHeight="1" x14ac:dyDescent="0.4"/>
    <row r="708" ht="18" customHeight="1" x14ac:dyDescent="0.4"/>
    <row r="709" ht="18" customHeight="1" x14ac:dyDescent="0.4"/>
    <row r="710" ht="18" customHeight="1" x14ac:dyDescent="0.4"/>
    <row r="711" ht="18" customHeight="1" x14ac:dyDescent="0.4"/>
    <row r="712" ht="18" customHeight="1" x14ac:dyDescent="0.4"/>
    <row r="713" ht="18" customHeight="1" x14ac:dyDescent="0.4"/>
    <row r="714" ht="18" customHeight="1" x14ac:dyDescent="0.4"/>
    <row r="715" ht="18" customHeight="1" x14ac:dyDescent="0.4"/>
    <row r="716" ht="18" customHeight="1" x14ac:dyDescent="0.4"/>
    <row r="717" ht="18" customHeight="1" x14ac:dyDescent="0.4"/>
    <row r="718" ht="18" customHeight="1" x14ac:dyDescent="0.4"/>
    <row r="719" ht="18" customHeight="1" x14ac:dyDescent="0.4"/>
    <row r="720" ht="18" customHeight="1" x14ac:dyDescent="0.4"/>
    <row r="721" ht="18" customHeight="1" x14ac:dyDescent="0.4"/>
    <row r="722" ht="18" customHeight="1" x14ac:dyDescent="0.4"/>
    <row r="723" ht="18" customHeight="1" x14ac:dyDescent="0.4"/>
    <row r="724" ht="18" customHeight="1" x14ac:dyDescent="0.4"/>
    <row r="725" ht="18" customHeight="1" x14ac:dyDescent="0.4"/>
    <row r="726" ht="18" customHeight="1" x14ac:dyDescent="0.4"/>
    <row r="727" ht="18" customHeight="1" x14ac:dyDescent="0.4"/>
    <row r="728" ht="18" customHeight="1" x14ac:dyDescent="0.4"/>
    <row r="729" ht="18" customHeight="1" x14ac:dyDescent="0.4"/>
    <row r="730" ht="18" customHeight="1" x14ac:dyDescent="0.4"/>
    <row r="731" ht="18" customHeight="1" x14ac:dyDescent="0.4"/>
    <row r="732" ht="18" customHeight="1" x14ac:dyDescent="0.4"/>
    <row r="733" ht="18" customHeight="1" x14ac:dyDescent="0.4"/>
    <row r="734" ht="18" customHeight="1" x14ac:dyDescent="0.4"/>
    <row r="735" ht="18" customHeight="1" x14ac:dyDescent="0.4"/>
    <row r="736" ht="18" customHeight="1" x14ac:dyDescent="0.4"/>
    <row r="737" ht="18" customHeight="1" x14ac:dyDescent="0.4"/>
    <row r="738" ht="18" customHeight="1" x14ac:dyDescent="0.4"/>
    <row r="739" ht="18" customHeight="1" x14ac:dyDescent="0.4"/>
    <row r="740" ht="18" customHeight="1" x14ac:dyDescent="0.4"/>
    <row r="741" ht="18" customHeight="1" x14ac:dyDescent="0.4"/>
    <row r="742" ht="18" customHeight="1" x14ac:dyDescent="0.4"/>
    <row r="743" ht="18" customHeight="1" x14ac:dyDescent="0.4"/>
    <row r="744" ht="18" customHeight="1" x14ac:dyDescent="0.4"/>
    <row r="745" ht="18" customHeight="1" x14ac:dyDescent="0.4"/>
    <row r="746" ht="18" customHeight="1" x14ac:dyDescent="0.4"/>
    <row r="747" ht="18" customHeight="1" x14ac:dyDescent="0.4"/>
    <row r="748" ht="18" customHeight="1" x14ac:dyDescent="0.4"/>
    <row r="749" ht="18" customHeight="1" x14ac:dyDescent="0.4"/>
    <row r="750" ht="18" customHeight="1" x14ac:dyDescent="0.4"/>
    <row r="751" ht="18" customHeight="1" x14ac:dyDescent="0.4"/>
    <row r="752" ht="18" customHeight="1" x14ac:dyDescent="0.4"/>
    <row r="753" ht="18" customHeight="1" x14ac:dyDescent="0.4"/>
    <row r="754" ht="18" customHeight="1" x14ac:dyDescent="0.4"/>
    <row r="755" ht="18" customHeight="1" x14ac:dyDescent="0.4"/>
    <row r="756" ht="18" customHeight="1" x14ac:dyDescent="0.4"/>
    <row r="757" ht="18" customHeight="1" x14ac:dyDescent="0.4"/>
    <row r="758" ht="18" customHeight="1" x14ac:dyDescent="0.4"/>
    <row r="759" ht="18" customHeight="1" x14ac:dyDescent="0.4"/>
    <row r="760" ht="18" customHeight="1" x14ac:dyDescent="0.4"/>
    <row r="761" ht="18" customHeight="1" x14ac:dyDescent="0.4"/>
    <row r="762" ht="18" customHeight="1" x14ac:dyDescent="0.4"/>
    <row r="763" ht="18" customHeight="1" x14ac:dyDescent="0.4"/>
    <row r="764" ht="18" customHeight="1" x14ac:dyDescent="0.4"/>
    <row r="765" ht="18" customHeight="1" x14ac:dyDescent="0.4"/>
    <row r="766" ht="18" customHeight="1" x14ac:dyDescent="0.4"/>
    <row r="767" ht="18" customHeight="1" x14ac:dyDescent="0.4"/>
    <row r="768" ht="18" customHeight="1" x14ac:dyDescent="0.4"/>
    <row r="769" ht="18" customHeight="1" x14ac:dyDescent="0.4"/>
    <row r="770" ht="18" customHeight="1" x14ac:dyDescent="0.4"/>
    <row r="771" ht="18" customHeight="1" x14ac:dyDescent="0.4"/>
    <row r="772" ht="18" customHeight="1" x14ac:dyDescent="0.4"/>
    <row r="773" ht="18" customHeight="1" x14ac:dyDescent="0.4"/>
    <row r="774" ht="18" customHeight="1" x14ac:dyDescent="0.4"/>
    <row r="775" ht="18" customHeight="1" x14ac:dyDescent="0.4"/>
    <row r="776" ht="18" customHeight="1" x14ac:dyDescent="0.4"/>
    <row r="777" ht="18" customHeight="1" x14ac:dyDescent="0.4"/>
    <row r="778" ht="18" customHeight="1" x14ac:dyDescent="0.4"/>
    <row r="779" ht="18" customHeight="1" x14ac:dyDescent="0.4"/>
    <row r="780" ht="18" customHeight="1" x14ac:dyDescent="0.4"/>
    <row r="781" ht="18" customHeight="1" x14ac:dyDescent="0.4"/>
    <row r="782" ht="18" customHeight="1" x14ac:dyDescent="0.4"/>
    <row r="783" ht="18" customHeight="1" x14ac:dyDescent="0.4"/>
    <row r="784" ht="18" customHeight="1" x14ac:dyDescent="0.4"/>
    <row r="785" ht="18" customHeight="1" x14ac:dyDescent="0.4"/>
    <row r="786" ht="18" customHeight="1" x14ac:dyDescent="0.4"/>
    <row r="787" ht="18" customHeight="1" x14ac:dyDescent="0.4"/>
    <row r="788" ht="18" customHeight="1" x14ac:dyDescent="0.4"/>
    <row r="789" ht="18" customHeight="1" x14ac:dyDescent="0.4"/>
    <row r="790" ht="18" customHeight="1" x14ac:dyDescent="0.4"/>
    <row r="791" ht="18" customHeight="1" x14ac:dyDescent="0.4"/>
    <row r="792" ht="18" customHeight="1" x14ac:dyDescent="0.4"/>
    <row r="793" ht="18" customHeight="1" x14ac:dyDescent="0.4"/>
    <row r="794" ht="18" customHeight="1" x14ac:dyDescent="0.4"/>
    <row r="795" ht="18" customHeight="1" x14ac:dyDescent="0.4"/>
    <row r="796" ht="18" customHeight="1" x14ac:dyDescent="0.4"/>
    <row r="797" ht="18" customHeight="1" x14ac:dyDescent="0.4"/>
    <row r="798" ht="18" customHeight="1" x14ac:dyDescent="0.4"/>
    <row r="799" ht="18" customHeight="1" x14ac:dyDescent="0.4"/>
    <row r="800" ht="18" customHeight="1" x14ac:dyDescent="0.4"/>
    <row r="801" ht="18" customHeight="1" x14ac:dyDescent="0.4"/>
    <row r="802" ht="18" customHeight="1" x14ac:dyDescent="0.4"/>
    <row r="803" ht="18" customHeight="1" x14ac:dyDescent="0.4"/>
    <row r="804" ht="18" customHeight="1" x14ac:dyDescent="0.4"/>
    <row r="805" ht="18" customHeight="1" x14ac:dyDescent="0.4"/>
    <row r="806" ht="18" customHeight="1" x14ac:dyDescent="0.4"/>
    <row r="807" ht="18" customHeight="1" x14ac:dyDescent="0.4"/>
    <row r="808" ht="18" customHeight="1" x14ac:dyDescent="0.4"/>
    <row r="809" ht="18" customHeight="1" x14ac:dyDescent="0.4"/>
    <row r="810" ht="18" customHeight="1" x14ac:dyDescent="0.4"/>
    <row r="811" ht="18" customHeight="1" x14ac:dyDescent="0.4"/>
    <row r="812" ht="18" customHeight="1" x14ac:dyDescent="0.4"/>
    <row r="813" ht="18" customHeight="1" x14ac:dyDescent="0.4"/>
    <row r="814" ht="18" customHeight="1" x14ac:dyDescent="0.4"/>
    <row r="815" ht="18" customHeight="1" x14ac:dyDescent="0.4"/>
    <row r="816" ht="18" customHeight="1" x14ac:dyDescent="0.4"/>
    <row r="817" ht="18" customHeight="1" x14ac:dyDescent="0.4"/>
    <row r="818" ht="18" customHeight="1" x14ac:dyDescent="0.4"/>
    <row r="819" ht="18" customHeight="1" x14ac:dyDescent="0.4"/>
    <row r="820" ht="18" customHeight="1" x14ac:dyDescent="0.4"/>
    <row r="821" ht="18" customHeight="1" x14ac:dyDescent="0.4"/>
    <row r="822" ht="18" customHeight="1" x14ac:dyDescent="0.4"/>
    <row r="823" ht="18" customHeight="1" x14ac:dyDescent="0.4"/>
    <row r="824" ht="18" customHeight="1" x14ac:dyDescent="0.4"/>
    <row r="825" ht="18" customHeight="1" x14ac:dyDescent="0.4"/>
    <row r="826" ht="18" customHeight="1" x14ac:dyDescent="0.4"/>
    <row r="827" ht="18" customHeight="1" x14ac:dyDescent="0.4"/>
    <row r="828" ht="18" customHeight="1" x14ac:dyDescent="0.4"/>
    <row r="829" ht="18" customHeight="1" x14ac:dyDescent="0.4"/>
    <row r="830" ht="18" customHeight="1" x14ac:dyDescent="0.4"/>
    <row r="831" ht="18" customHeight="1" x14ac:dyDescent="0.4"/>
    <row r="832" ht="18" customHeight="1" x14ac:dyDescent="0.4"/>
    <row r="833" ht="18" customHeight="1" x14ac:dyDescent="0.4"/>
    <row r="834" ht="18" customHeight="1" x14ac:dyDescent="0.4"/>
    <row r="835" ht="18" customHeight="1" x14ac:dyDescent="0.4"/>
    <row r="836" ht="18" customHeight="1" x14ac:dyDescent="0.4"/>
    <row r="837" ht="18" customHeight="1" x14ac:dyDescent="0.4"/>
    <row r="838" ht="18" customHeight="1" x14ac:dyDescent="0.4"/>
    <row r="839" ht="18" customHeight="1" x14ac:dyDescent="0.4"/>
    <row r="840" ht="18" customHeight="1" x14ac:dyDescent="0.4"/>
    <row r="841" ht="18" customHeight="1" x14ac:dyDescent="0.4"/>
    <row r="842" ht="18" customHeight="1" x14ac:dyDescent="0.4"/>
    <row r="843" ht="18" customHeight="1" x14ac:dyDescent="0.4"/>
    <row r="844" ht="18" customHeight="1" x14ac:dyDescent="0.4"/>
    <row r="845" ht="18" customHeight="1" x14ac:dyDescent="0.4"/>
    <row r="846" ht="18" customHeight="1" x14ac:dyDescent="0.4"/>
    <row r="847" ht="18" customHeight="1" x14ac:dyDescent="0.4"/>
    <row r="848" ht="18" customHeight="1" x14ac:dyDescent="0.4"/>
    <row r="849" ht="18" customHeight="1" x14ac:dyDescent="0.4"/>
    <row r="850" ht="18" customHeight="1" x14ac:dyDescent="0.4"/>
    <row r="851" ht="18" customHeight="1" x14ac:dyDescent="0.4"/>
    <row r="852" ht="18" customHeight="1" x14ac:dyDescent="0.4"/>
    <row r="853" ht="18" customHeight="1" x14ac:dyDescent="0.4"/>
    <row r="854" ht="18" customHeight="1" x14ac:dyDescent="0.4"/>
    <row r="855" ht="18" customHeight="1" x14ac:dyDescent="0.4"/>
    <row r="856" ht="18" customHeight="1" x14ac:dyDescent="0.4"/>
    <row r="857" ht="18" customHeight="1" x14ac:dyDescent="0.4"/>
    <row r="858" ht="18" customHeight="1" x14ac:dyDescent="0.4"/>
    <row r="859" ht="18" customHeight="1" x14ac:dyDescent="0.4"/>
    <row r="860" ht="18" customHeight="1" x14ac:dyDescent="0.4"/>
    <row r="861" ht="18" customHeight="1" x14ac:dyDescent="0.4"/>
    <row r="862" ht="18" customHeight="1" x14ac:dyDescent="0.4"/>
    <row r="863" ht="18" customHeight="1" x14ac:dyDescent="0.4"/>
    <row r="864" ht="18" customHeight="1" x14ac:dyDescent="0.4"/>
    <row r="865" ht="18" customHeight="1" x14ac:dyDescent="0.4"/>
    <row r="866" ht="18" customHeight="1" x14ac:dyDescent="0.4"/>
    <row r="867" ht="18" customHeight="1" x14ac:dyDescent="0.4"/>
    <row r="868" ht="18" customHeight="1" x14ac:dyDescent="0.4"/>
    <row r="869" ht="18" customHeight="1" x14ac:dyDescent="0.4"/>
    <row r="870" ht="18" customHeight="1" x14ac:dyDescent="0.4"/>
    <row r="871" ht="18" customHeight="1" x14ac:dyDescent="0.4"/>
    <row r="872" ht="18" customHeight="1" x14ac:dyDescent="0.4"/>
    <row r="873" ht="18" customHeight="1" x14ac:dyDescent="0.4"/>
    <row r="874" ht="18" customHeight="1" x14ac:dyDescent="0.4"/>
    <row r="875" ht="18" customHeight="1" x14ac:dyDescent="0.4"/>
    <row r="876" ht="18" customHeight="1" x14ac:dyDescent="0.4"/>
    <row r="877" ht="18" customHeight="1" x14ac:dyDescent="0.4"/>
    <row r="878" ht="18" customHeight="1" x14ac:dyDescent="0.4"/>
    <row r="879" ht="18" customHeight="1" x14ac:dyDescent="0.4"/>
    <row r="880" ht="18" customHeight="1" x14ac:dyDescent="0.4"/>
    <row r="881" ht="18" customHeight="1" x14ac:dyDescent="0.4"/>
    <row r="882" ht="18" customHeight="1" x14ac:dyDescent="0.4"/>
    <row r="883" ht="18" customHeight="1" x14ac:dyDescent="0.4"/>
    <row r="884" ht="18" customHeight="1" x14ac:dyDescent="0.4"/>
    <row r="885" ht="18" customHeight="1" x14ac:dyDescent="0.4"/>
    <row r="886" ht="18" customHeight="1" x14ac:dyDescent="0.4"/>
    <row r="887" ht="18" customHeight="1" x14ac:dyDescent="0.4"/>
    <row r="888" ht="18" customHeight="1" x14ac:dyDescent="0.4"/>
    <row r="889" ht="18" customHeight="1" x14ac:dyDescent="0.4"/>
    <row r="890" ht="18" customHeight="1" x14ac:dyDescent="0.4"/>
    <row r="891" ht="18" customHeight="1" x14ac:dyDescent="0.4"/>
    <row r="892" ht="18" customHeight="1" x14ac:dyDescent="0.4"/>
    <row r="893" ht="18" customHeight="1" x14ac:dyDescent="0.4"/>
    <row r="894" ht="18" customHeight="1" x14ac:dyDescent="0.4"/>
    <row r="895" ht="18" customHeight="1" x14ac:dyDescent="0.4"/>
    <row r="896" ht="18" customHeight="1" x14ac:dyDescent="0.4"/>
    <row r="897" ht="18" customHeight="1" x14ac:dyDescent="0.4"/>
    <row r="898" ht="18" customHeight="1" x14ac:dyDescent="0.4"/>
    <row r="899" ht="18" customHeight="1" x14ac:dyDescent="0.4"/>
    <row r="900" ht="18" customHeight="1" x14ac:dyDescent="0.4"/>
    <row r="901" ht="18" customHeight="1" x14ac:dyDescent="0.4"/>
    <row r="902" ht="18" customHeight="1" x14ac:dyDescent="0.4"/>
    <row r="903" ht="18" customHeight="1" x14ac:dyDescent="0.4"/>
    <row r="904" ht="18" customHeight="1" x14ac:dyDescent="0.4"/>
    <row r="905" ht="18" customHeight="1" x14ac:dyDescent="0.4"/>
    <row r="906" ht="18" customHeight="1" x14ac:dyDescent="0.4"/>
    <row r="907" ht="18" customHeight="1" x14ac:dyDescent="0.4"/>
    <row r="908" ht="18" customHeight="1" x14ac:dyDescent="0.4"/>
    <row r="909" ht="18" customHeight="1" x14ac:dyDescent="0.4"/>
    <row r="910" ht="18" customHeight="1" x14ac:dyDescent="0.4"/>
    <row r="911" ht="18" customHeight="1" x14ac:dyDescent="0.4"/>
    <row r="912" ht="18" customHeight="1" x14ac:dyDescent="0.4"/>
    <row r="913" ht="18" customHeight="1" x14ac:dyDescent="0.4"/>
    <row r="914" ht="18" customHeight="1" x14ac:dyDescent="0.4"/>
    <row r="915" ht="18" customHeight="1" x14ac:dyDescent="0.4"/>
    <row r="916" ht="18" customHeight="1" x14ac:dyDescent="0.4"/>
    <row r="917" ht="18" customHeight="1" x14ac:dyDescent="0.4"/>
    <row r="918" ht="18" customHeight="1" x14ac:dyDescent="0.4"/>
    <row r="919" ht="18" customHeight="1" x14ac:dyDescent="0.4"/>
    <row r="920" ht="18" customHeight="1" x14ac:dyDescent="0.4"/>
    <row r="921" ht="18" customHeight="1" x14ac:dyDescent="0.4"/>
    <row r="922" ht="18" customHeight="1" x14ac:dyDescent="0.4"/>
    <row r="923" ht="18" customHeight="1" x14ac:dyDescent="0.4"/>
    <row r="924" ht="18" customHeight="1" x14ac:dyDescent="0.4"/>
    <row r="925" ht="18" customHeight="1" x14ac:dyDescent="0.4"/>
    <row r="926" ht="18" customHeight="1" x14ac:dyDescent="0.4"/>
    <row r="927" ht="18" customHeight="1" x14ac:dyDescent="0.4"/>
    <row r="928" ht="18" customHeight="1" x14ac:dyDescent="0.4"/>
    <row r="929" ht="18" customHeight="1" x14ac:dyDescent="0.4"/>
    <row r="930" ht="18" customHeight="1" x14ac:dyDescent="0.4"/>
    <row r="931" ht="18" customHeight="1" x14ac:dyDescent="0.4"/>
    <row r="932" ht="18" customHeight="1" x14ac:dyDescent="0.4"/>
    <row r="933" ht="18" customHeight="1" x14ac:dyDescent="0.4"/>
    <row r="934" ht="18" customHeight="1" x14ac:dyDescent="0.4"/>
    <row r="935" ht="18" customHeight="1" x14ac:dyDescent="0.4"/>
    <row r="936" ht="18" customHeight="1" x14ac:dyDescent="0.4"/>
    <row r="937" ht="18" customHeight="1" x14ac:dyDescent="0.4"/>
    <row r="938" ht="18" customHeight="1" x14ac:dyDescent="0.4"/>
    <row r="939" ht="18" customHeight="1" x14ac:dyDescent="0.4"/>
    <row r="940" ht="18" customHeight="1" x14ac:dyDescent="0.4"/>
    <row r="941" ht="18" customHeight="1" x14ac:dyDescent="0.4"/>
    <row r="942" ht="18" customHeight="1" x14ac:dyDescent="0.4"/>
    <row r="943" ht="18" customHeight="1" x14ac:dyDescent="0.4"/>
    <row r="944" ht="18" customHeight="1" x14ac:dyDescent="0.4"/>
    <row r="945" ht="18" customHeight="1" x14ac:dyDescent="0.4"/>
    <row r="946" ht="18" customHeight="1" x14ac:dyDescent="0.4"/>
    <row r="947" ht="18" customHeight="1" x14ac:dyDescent="0.4"/>
    <row r="948" ht="18" customHeight="1" x14ac:dyDescent="0.4"/>
    <row r="949" ht="18" customHeight="1" x14ac:dyDescent="0.4"/>
    <row r="950" ht="18" customHeight="1" x14ac:dyDescent="0.4"/>
    <row r="951" ht="18" customHeight="1" x14ac:dyDescent="0.4"/>
    <row r="952" ht="18" customHeight="1" x14ac:dyDescent="0.4"/>
    <row r="953" ht="18" customHeight="1" x14ac:dyDescent="0.4"/>
    <row r="954" ht="18" customHeight="1" x14ac:dyDescent="0.4"/>
    <row r="955" ht="18" customHeight="1" x14ac:dyDescent="0.4"/>
    <row r="956" ht="18" customHeight="1" x14ac:dyDescent="0.4"/>
    <row r="957" ht="18" customHeight="1" x14ac:dyDescent="0.4"/>
    <row r="958" ht="18" customHeight="1" x14ac:dyDescent="0.4"/>
    <row r="959" ht="18" customHeight="1" x14ac:dyDescent="0.4"/>
    <row r="960" ht="18" customHeight="1" x14ac:dyDescent="0.4"/>
    <row r="961" ht="18" customHeight="1" x14ac:dyDescent="0.4"/>
    <row r="962" ht="18" customHeight="1" x14ac:dyDescent="0.4"/>
    <row r="963" ht="18" customHeight="1" x14ac:dyDescent="0.4"/>
    <row r="964" ht="18" customHeight="1" x14ac:dyDescent="0.4"/>
    <row r="965" ht="18" customHeight="1" x14ac:dyDescent="0.4"/>
    <row r="966" ht="18" customHeight="1" x14ac:dyDescent="0.4"/>
    <row r="967" ht="18" customHeight="1" x14ac:dyDescent="0.4"/>
    <row r="968" ht="18" customHeight="1" x14ac:dyDescent="0.4"/>
    <row r="969" ht="18" customHeight="1" x14ac:dyDescent="0.4"/>
    <row r="970" ht="18" customHeight="1" x14ac:dyDescent="0.4"/>
    <row r="971" ht="18" customHeight="1" x14ac:dyDescent="0.4"/>
    <row r="972" ht="18" customHeight="1" x14ac:dyDescent="0.4"/>
    <row r="973" ht="18" customHeight="1" x14ac:dyDescent="0.4"/>
    <row r="974" ht="18" customHeight="1" x14ac:dyDescent="0.4"/>
    <row r="975" ht="18" customHeight="1" x14ac:dyDescent="0.4"/>
    <row r="976" ht="18" customHeight="1" x14ac:dyDescent="0.4"/>
    <row r="977" ht="18" customHeight="1" x14ac:dyDescent="0.4"/>
    <row r="978" ht="18" customHeight="1" x14ac:dyDescent="0.4"/>
    <row r="979" ht="18" customHeight="1" x14ac:dyDescent="0.4"/>
    <row r="980" ht="18" customHeight="1" x14ac:dyDescent="0.4"/>
    <row r="981" ht="18" customHeight="1" x14ac:dyDescent="0.4"/>
    <row r="982" ht="18" customHeight="1" x14ac:dyDescent="0.4"/>
    <row r="983" ht="18" customHeight="1" x14ac:dyDescent="0.4"/>
    <row r="984" ht="18" customHeight="1" x14ac:dyDescent="0.4"/>
    <row r="985" ht="18" customHeight="1" x14ac:dyDescent="0.4"/>
    <row r="986" ht="18" customHeight="1" x14ac:dyDescent="0.4"/>
    <row r="987" ht="18" customHeight="1" x14ac:dyDescent="0.4"/>
    <row r="988" ht="18" customHeight="1" x14ac:dyDescent="0.4"/>
    <row r="989" ht="18" customHeight="1" x14ac:dyDescent="0.4"/>
    <row r="990" ht="18" customHeight="1" x14ac:dyDescent="0.4"/>
    <row r="991" ht="18" customHeight="1" x14ac:dyDescent="0.4"/>
    <row r="992" ht="18" customHeight="1" x14ac:dyDescent="0.4"/>
    <row r="993" ht="18" customHeight="1" x14ac:dyDescent="0.4"/>
    <row r="994" ht="18" customHeight="1" x14ac:dyDescent="0.4"/>
    <row r="995" ht="18" customHeight="1" x14ac:dyDescent="0.4"/>
    <row r="996" ht="18" customHeight="1" x14ac:dyDescent="0.4"/>
    <row r="997" ht="18" customHeight="1" x14ac:dyDescent="0.4"/>
    <row r="998" ht="18" customHeight="1" x14ac:dyDescent="0.4"/>
    <row r="999" ht="18" customHeight="1" x14ac:dyDescent="0.4"/>
    <row r="1000" ht="18" customHeight="1" x14ac:dyDescent="0.4"/>
    <row r="1001" ht="18" customHeight="1" x14ac:dyDescent="0.4"/>
    <row r="1002" ht="18" customHeight="1" x14ac:dyDescent="0.4"/>
    <row r="1003" ht="18" customHeight="1" x14ac:dyDescent="0.4"/>
    <row r="1004" ht="18" customHeight="1" x14ac:dyDescent="0.4"/>
    <row r="1005" ht="18" customHeight="1" x14ac:dyDescent="0.4"/>
    <row r="1006" ht="18" customHeight="1" x14ac:dyDescent="0.4"/>
    <row r="1007" ht="18" customHeight="1" x14ac:dyDescent="0.4"/>
    <row r="1008" ht="18" customHeight="1" x14ac:dyDescent="0.4"/>
    <row r="1009" ht="18" customHeight="1" x14ac:dyDescent="0.4"/>
    <row r="1010" ht="18" customHeight="1" x14ac:dyDescent="0.4"/>
    <row r="1011" ht="18" customHeight="1" x14ac:dyDescent="0.4"/>
    <row r="1012" ht="18" customHeight="1" x14ac:dyDescent="0.4"/>
    <row r="1013" ht="18" customHeight="1" x14ac:dyDescent="0.4"/>
    <row r="1014" ht="18" customHeight="1" x14ac:dyDescent="0.4"/>
    <row r="1015" ht="18" customHeight="1" x14ac:dyDescent="0.4"/>
    <row r="1016" ht="18" customHeight="1" x14ac:dyDescent="0.4"/>
    <row r="1017" ht="18" customHeight="1" x14ac:dyDescent="0.4"/>
    <row r="1018" ht="18" customHeight="1" x14ac:dyDescent="0.4"/>
    <row r="1019" ht="18" customHeight="1" x14ac:dyDescent="0.4"/>
    <row r="1020" ht="18" customHeight="1" x14ac:dyDescent="0.4"/>
    <row r="1021" ht="18" customHeight="1" x14ac:dyDescent="0.4"/>
    <row r="1022" ht="18" customHeight="1" x14ac:dyDescent="0.4"/>
    <row r="1023" ht="18" customHeight="1" x14ac:dyDescent="0.4"/>
    <row r="1024" ht="18" customHeight="1" x14ac:dyDescent="0.4"/>
    <row r="1025" ht="18" customHeight="1" x14ac:dyDescent="0.4"/>
    <row r="1026" ht="18" customHeight="1" x14ac:dyDescent="0.4"/>
    <row r="1027" ht="18" customHeight="1" x14ac:dyDescent="0.4"/>
    <row r="1028" ht="18" customHeight="1" x14ac:dyDescent="0.4"/>
    <row r="1029" ht="18" customHeight="1" x14ac:dyDescent="0.4"/>
    <row r="1030" ht="18" customHeight="1" x14ac:dyDescent="0.4"/>
    <row r="1031" ht="18" customHeight="1" x14ac:dyDescent="0.4"/>
    <row r="1032" ht="18" customHeight="1" x14ac:dyDescent="0.4"/>
    <row r="1033" ht="18" customHeight="1" x14ac:dyDescent="0.4"/>
    <row r="1034" ht="18" customHeight="1" x14ac:dyDescent="0.4"/>
    <row r="1035" ht="18" customHeight="1" x14ac:dyDescent="0.4"/>
    <row r="1036" ht="18" customHeight="1" x14ac:dyDescent="0.4"/>
    <row r="1037" ht="18" customHeight="1" x14ac:dyDescent="0.4"/>
    <row r="1038" ht="18" customHeight="1" x14ac:dyDescent="0.4"/>
    <row r="1039" ht="18" customHeight="1" x14ac:dyDescent="0.4"/>
    <row r="1040" ht="18" customHeight="1" x14ac:dyDescent="0.4"/>
    <row r="1041" ht="18" customHeight="1" x14ac:dyDescent="0.4"/>
    <row r="1042" ht="18" customHeight="1" x14ac:dyDescent="0.4"/>
    <row r="1043" ht="18" customHeight="1" x14ac:dyDescent="0.4"/>
    <row r="1044" ht="18" customHeight="1" x14ac:dyDescent="0.4"/>
    <row r="1045" ht="18" customHeight="1" x14ac:dyDescent="0.4"/>
    <row r="1046" ht="18" customHeight="1" x14ac:dyDescent="0.4"/>
    <row r="1047" ht="18" customHeight="1" x14ac:dyDescent="0.4"/>
    <row r="1048" ht="18" customHeight="1" x14ac:dyDescent="0.4"/>
    <row r="1049" ht="18" customHeight="1" x14ac:dyDescent="0.4"/>
    <row r="1050" ht="18" customHeight="1" x14ac:dyDescent="0.4"/>
    <row r="1051" ht="18" customHeight="1" x14ac:dyDescent="0.4"/>
    <row r="1052" ht="18" customHeight="1" x14ac:dyDescent="0.4"/>
    <row r="1053" ht="18" customHeight="1" x14ac:dyDescent="0.4"/>
    <row r="1054" ht="18" customHeight="1" x14ac:dyDescent="0.4"/>
    <row r="1055" ht="18" customHeight="1" x14ac:dyDescent="0.4"/>
    <row r="1056" ht="18" customHeight="1" x14ac:dyDescent="0.4"/>
    <row r="1057" ht="18" customHeight="1" x14ac:dyDescent="0.4"/>
    <row r="1058" ht="18" customHeight="1" x14ac:dyDescent="0.4"/>
    <row r="1059" ht="18" customHeight="1" x14ac:dyDescent="0.4"/>
    <row r="1060" ht="18" customHeight="1" x14ac:dyDescent="0.4"/>
    <row r="1061" ht="18" customHeight="1" x14ac:dyDescent="0.4"/>
    <row r="1062" ht="18" customHeight="1" x14ac:dyDescent="0.4"/>
    <row r="1063" ht="18" customHeight="1" x14ac:dyDescent="0.4"/>
    <row r="1064" ht="18" customHeight="1" x14ac:dyDescent="0.4"/>
    <row r="1065" ht="18" customHeight="1" x14ac:dyDescent="0.4"/>
    <row r="1066" ht="18" customHeight="1" x14ac:dyDescent="0.4"/>
    <row r="1067" ht="18" customHeight="1" x14ac:dyDescent="0.4"/>
    <row r="1068" ht="18" customHeight="1" x14ac:dyDescent="0.4"/>
    <row r="1069" ht="18" customHeight="1" x14ac:dyDescent="0.4"/>
    <row r="1070" ht="18" customHeight="1" x14ac:dyDescent="0.4"/>
    <row r="1071" ht="18" customHeight="1" x14ac:dyDescent="0.4"/>
    <row r="1072" ht="18" customHeight="1" x14ac:dyDescent="0.4"/>
    <row r="1073" ht="18" customHeight="1" x14ac:dyDescent="0.4"/>
    <row r="1074" ht="18" customHeight="1" x14ac:dyDescent="0.4"/>
    <row r="1075" ht="18" customHeight="1" x14ac:dyDescent="0.4"/>
    <row r="1076" ht="18" customHeight="1" x14ac:dyDescent="0.4"/>
    <row r="1077" ht="18" customHeight="1" x14ac:dyDescent="0.4"/>
    <row r="1078" ht="18" customHeight="1" x14ac:dyDescent="0.4"/>
    <row r="1079" ht="18" customHeight="1" x14ac:dyDescent="0.4"/>
    <row r="1080" ht="18" customHeight="1" x14ac:dyDescent="0.4"/>
    <row r="1081" ht="18" customHeight="1" x14ac:dyDescent="0.4"/>
    <row r="1082" ht="18" customHeight="1" x14ac:dyDescent="0.4"/>
    <row r="1083" ht="18" customHeight="1" x14ac:dyDescent="0.4"/>
    <row r="1084" ht="18" customHeight="1" x14ac:dyDescent="0.4"/>
    <row r="1085" ht="18" customHeight="1" x14ac:dyDescent="0.4"/>
    <row r="1086" ht="18" customHeight="1" x14ac:dyDescent="0.4"/>
    <row r="1087" ht="18" customHeight="1" x14ac:dyDescent="0.4"/>
    <row r="1088" ht="18" customHeight="1" x14ac:dyDescent="0.4"/>
    <row r="1089" ht="18" customHeight="1" x14ac:dyDescent="0.4"/>
    <row r="1090" ht="18" customHeight="1" x14ac:dyDescent="0.4"/>
    <row r="1091" ht="18" customHeight="1" x14ac:dyDescent="0.4"/>
    <row r="1092" ht="18" customHeight="1" x14ac:dyDescent="0.4"/>
    <row r="1093" ht="18" customHeight="1" x14ac:dyDescent="0.4"/>
    <row r="1094" ht="18" customHeight="1" x14ac:dyDescent="0.4"/>
    <row r="1095" ht="18" customHeight="1" x14ac:dyDescent="0.4"/>
    <row r="1096" ht="18" customHeight="1" x14ac:dyDescent="0.4"/>
    <row r="1097" ht="18" customHeight="1" x14ac:dyDescent="0.4"/>
    <row r="1098" ht="18" customHeight="1" x14ac:dyDescent="0.4"/>
    <row r="1099" ht="18" customHeight="1" x14ac:dyDescent="0.4"/>
    <row r="1100" ht="18" customHeight="1" x14ac:dyDescent="0.4"/>
    <row r="1101" ht="18" customHeight="1" x14ac:dyDescent="0.4"/>
    <row r="1102" ht="18" customHeight="1" x14ac:dyDescent="0.4"/>
    <row r="1103" ht="18" customHeight="1" x14ac:dyDescent="0.4"/>
    <row r="1104" ht="18" customHeight="1" x14ac:dyDescent="0.4"/>
    <row r="1105" ht="18" customHeight="1" x14ac:dyDescent="0.4"/>
    <row r="1106" ht="18" customHeight="1" x14ac:dyDescent="0.4"/>
    <row r="1107" ht="18" customHeight="1" x14ac:dyDescent="0.4"/>
    <row r="1108" ht="18" customHeight="1" x14ac:dyDescent="0.4"/>
    <row r="1109" ht="18" customHeight="1" x14ac:dyDescent="0.4"/>
    <row r="1110" ht="18" customHeight="1" x14ac:dyDescent="0.4"/>
    <row r="1111" ht="18" customHeight="1" x14ac:dyDescent="0.4"/>
    <row r="1112" ht="18" customHeight="1" x14ac:dyDescent="0.4"/>
    <row r="1113" ht="18" customHeight="1" x14ac:dyDescent="0.4"/>
    <row r="1114" ht="18" customHeight="1" x14ac:dyDescent="0.4"/>
    <row r="1115" ht="18" customHeight="1" x14ac:dyDescent="0.4"/>
    <row r="1116" ht="18" customHeight="1" x14ac:dyDescent="0.4"/>
    <row r="1117" ht="18" customHeight="1" x14ac:dyDescent="0.4"/>
    <row r="1118" ht="18" customHeight="1" x14ac:dyDescent="0.4"/>
    <row r="1119" ht="18" customHeight="1" x14ac:dyDescent="0.4"/>
    <row r="1120" ht="18" customHeight="1" x14ac:dyDescent="0.4"/>
    <row r="1121" ht="18" customHeight="1" x14ac:dyDescent="0.4"/>
    <row r="1122" ht="18" customHeight="1" x14ac:dyDescent="0.4"/>
    <row r="1123" ht="18" customHeight="1" x14ac:dyDescent="0.4"/>
    <row r="1124" ht="18" customHeight="1" x14ac:dyDescent="0.4"/>
    <row r="1125" ht="18" customHeight="1" x14ac:dyDescent="0.4"/>
    <row r="1126" ht="18" customHeight="1" x14ac:dyDescent="0.4"/>
    <row r="1127" ht="18" customHeight="1" x14ac:dyDescent="0.4"/>
    <row r="1128" ht="18" customHeight="1" x14ac:dyDescent="0.4"/>
    <row r="1129" ht="18" customHeight="1" x14ac:dyDescent="0.4"/>
    <row r="1130" ht="18" customHeight="1" x14ac:dyDescent="0.4"/>
    <row r="1131" ht="18" customHeight="1" x14ac:dyDescent="0.4"/>
    <row r="1132" ht="18" customHeight="1" x14ac:dyDescent="0.4"/>
    <row r="1133" ht="18" customHeight="1" x14ac:dyDescent="0.4"/>
    <row r="1134" ht="18" customHeight="1" x14ac:dyDescent="0.4"/>
    <row r="1135" ht="18" customHeight="1" x14ac:dyDescent="0.4"/>
    <row r="1136" ht="18" customHeight="1" x14ac:dyDescent="0.4"/>
    <row r="1137" ht="18" customHeight="1" x14ac:dyDescent="0.4"/>
    <row r="1138" ht="18" customHeight="1" x14ac:dyDescent="0.4"/>
    <row r="1139" ht="18" customHeight="1" x14ac:dyDescent="0.4"/>
    <row r="1140" ht="18" customHeight="1" x14ac:dyDescent="0.4"/>
    <row r="1141" ht="18" customHeight="1" x14ac:dyDescent="0.4"/>
    <row r="1142" ht="18" customHeight="1" x14ac:dyDescent="0.4"/>
    <row r="1143" ht="18" customHeight="1" x14ac:dyDescent="0.4"/>
    <row r="1144" ht="18" customHeight="1" x14ac:dyDescent="0.4"/>
    <row r="1145" ht="18" customHeight="1" x14ac:dyDescent="0.4"/>
    <row r="1146" ht="18" customHeight="1" x14ac:dyDescent="0.4"/>
    <row r="1147" ht="18" customHeight="1" x14ac:dyDescent="0.4"/>
    <row r="1148" ht="18" customHeight="1" x14ac:dyDescent="0.4"/>
    <row r="1149" ht="18" customHeight="1" x14ac:dyDescent="0.4"/>
    <row r="1150" ht="18" customHeight="1" x14ac:dyDescent="0.4"/>
    <row r="1151" ht="18" customHeight="1" x14ac:dyDescent="0.4"/>
    <row r="1152" ht="18" customHeight="1" x14ac:dyDescent="0.4"/>
    <row r="1153" ht="18" customHeight="1" x14ac:dyDescent="0.4"/>
    <row r="1154" ht="18" customHeight="1" x14ac:dyDescent="0.4"/>
    <row r="1155" ht="18" customHeight="1" x14ac:dyDescent="0.4"/>
    <row r="1156" ht="18" customHeight="1" x14ac:dyDescent="0.4"/>
    <row r="1157" ht="18" customHeight="1" x14ac:dyDescent="0.4"/>
    <row r="1158" ht="18" customHeight="1" x14ac:dyDescent="0.4"/>
    <row r="1159" ht="18" customHeight="1" x14ac:dyDescent="0.4"/>
    <row r="1160" ht="18" customHeight="1" x14ac:dyDescent="0.4"/>
    <row r="1161" ht="18" customHeight="1" x14ac:dyDescent="0.4"/>
    <row r="1162" ht="18" customHeight="1" x14ac:dyDescent="0.4"/>
    <row r="1163" ht="18" customHeight="1" x14ac:dyDescent="0.4"/>
    <row r="1164" ht="18" customHeight="1" x14ac:dyDescent="0.4"/>
    <row r="1165" ht="18" customHeight="1" x14ac:dyDescent="0.4"/>
    <row r="1166" ht="18" customHeight="1" x14ac:dyDescent="0.4"/>
    <row r="1167" ht="18" customHeight="1" x14ac:dyDescent="0.4"/>
    <row r="1168" ht="18" customHeight="1" x14ac:dyDescent="0.4"/>
    <row r="1169" ht="18" customHeight="1" x14ac:dyDescent="0.4"/>
    <row r="1170" ht="18" customHeight="1" x14ac:dyDescent="0.4"/>
    <row r="1171" ht="18" customHeight="1" x14ac:dyDescent="0.4"/>
    <row r="1172" ht="18" customHeight="1" x14ac:dyDescent="0.4"/>
    <row r="1173" ht="18" customHeight="1" x14ac:dyDescent="0.4"/>
    <row r="1174" ht="18" customHeight="1" x14ac:dyDescent="0.4"/>
    <row r="1175" ht="18" customHeight="1" x14ac:dyDescent="0.4"/>
    <row r="1176" ht="18" customHeight="1" x14ac:dyDescent="0.4"/>
    <row r="1177" ht="18" customHeight="1" x14ac:dyDescent="0.4"/>
    <row r="1178" ht="18" customHeight="1" x14ac:dyDescent="0.4"/>
    <row r="1179" ht="18" customHeight="1" x14ac:dyDescent="0.4"/>
    <row r="1180" ht="18" customHeight="1" x14ac:dyDescent="0.4"/>
    <row r="1181" ht="18" customHeight="1" x14ac:dyDescent="0.4"/>
    <row r="1182" ht="18" customHeight="1" x14ac:dyDescent="0.4"/>
    <row r="1183" ht="18" customHeight="1" x14ac:dyDescent="0.4"/>
    <row r="1184" ht="18" customHeight="1" x14ac:dyDescent="0.4"/>
    <row r="1185" ht="18" customHeight="1" x14ac:dyDescent="0.4"/>
    <row r="1186" ht="18" customHeight="1" x14ac:dyDescent="0.4"/>
    <row r="1187" ht="18" customHeight="1" x14ac:dyDescent="0.4"/>
    <row r="1188" ht="18" customHeight="1" x14ac:dyDescent="0.4"/>
    <row r="1189" ht="18" customHeight="1" x14ac:dyDescent="0.4"/>
    <row r="1190" ht="18" customHeight="1" x14ac:dyDescent="0.4"/>
    <row r="1191" ht="18" customHeight="1" x14ac:dyDescent="0.4"/>
    <row r="1192" ht="18" customHeight="1" x14ac:dyDescent="0.4"/>
    <row r="1193" ht="18" customHeight="1" x14ac:dyDescent="0.4"/>
    <row r="1194" ht="18" customHeight="1" x14ac:dyDescent="0.4"/>
    <row r="1195" ht="18" customHeight="1" x14ac:dyDescent="0.4"/>
    <row r="1196" ht="18" customHeight="1" x14ac:dyDescent="0.4"/>
    <row r="1197" ht="18" customHeight="1" x14ac:dyDescent="0.4"/>
    <row r="1198" ht="18" customHeight="1" x14ac:dyDescent="0.4"/>
    <row r="1199" ht="18" customHeight="1" x14ac:dyDescent="0.4"/>
    <row r="1200" ht="18" customHeight="1" x14ac:dyDescent="0.4"/>
    <row r="1201" ht="18" customHeight="1" x14ac:dyDescent="0.4"/>
    <row r="1202" ht="18" customHeight="1" x14ac:dyDescent="0.4"/>
    <row r="1203" ht="18" customHeight="1" x14ac:dyDescent="0.4"/>
    <row r="1204" ht="18" customHeight="1" x14ac:dyDescent="0.4"/>
    <row r="1205" ht="18" customHeight="1" x14ac:dyDescent="0.4"/>
    <row r="1206" ht="18" customHeight="1" x14ac:dyDescent="0.4"/>
    <row r="1207" ht="18" customHeight="1" x14ac:dyDescent="0.4"/>
    <row r="1208" ht="18" customHeight="1" x14ac:dyDescent="0.4"/>
    <row r="1209" ht="18" customHeight="1" x14ac:dyDescent="0.4"/>
    <row r="1210" ht="18" customHeight="1" x14ac:dyDescent="0.4"/>
    <row r="1211" ht="18" customHeight="1" x14ac:dyDescent="0.4"/>
    <row r="1212" ht="18" customHeight="1" x14ac:dyDescent="0.4"/>
    <row r="1213" ht="18" customHeight="1" x14ac:dyDescent="0.4"/>
    <row r="1214" ht="18" customHeight="1" x14ac:dyDescent="0.4"/>
    <row r="1215" ht="18" customHeight="1" x14ac:dyDescent="0.4"/>
    <row r="1216" ht="18" customHeight="1" x14ac:dyDescent="0.4"/>
    <row r="1217" ht="18" customHeight="1" x14ac:dyDescent="0.4"/>
    <row r="1218" ht="18" customHeight="1" x14ac:dyDescent="0.4"/>
    <row r="1219" ht="18" customHeight="1" x14ac:dyDescent="0.4"/>
    <row r="1220" ht="18" customHeight="1" x14ac:dyDescent="0.4"/>
    <row r="1221" ht="18" customHeight="1" x14ac:dyDescent="0.4"/>
    <row r="1222" ht="18" customHeight="1" x14ac:dyDescent="0.4"/>
    <row r="1223" ht="18" customHeight="1" x14ac:dyDescent="0.4"/>
    <row r="1224" ht="18" customHeight="1" x14ac:dyDescent="0.4"/>
    <row r="1225" ht="18" customHeight="1" x14ac:dyDescent="0.4"/>
    <row r="1226" ht="18" customHeight="1" x14ac:dyDescent="0.4"/>
    <row r="1227" ht="18" customHeight="1" x14ac:dyDescent="0.4"/>
    <row r="1228" ht="18" customHeight="1" x14ac:dyDescent="0.4"/>
    <row r="1229" ht="18" customHeight="1" x14ac:dyDescent="0.4"/>
    <row r="1230" ht="18" customHeight="1" x14ac:dyDescent="0.4"/>
    <row r="1231" ht="18" customHeight="1" x14ac:dyDescent="0.4"/>
    <row r="1232" ht="18" customHeight="1" x14ac:dyDescent="0.4"/>
    <row r="1233" ht="18" customHeight="1" x14ac:dyDescent="0.4"/>
    <row r="1234" ht="18" customHeight="1" x14ac:dyDescent="0.4"/>
    <row r="1235" ht="18" customHeight="1" x14ac:dyDescent="0.4"/>
    <row r="1236" ht="18" customHeight="1" x14ac:dyDescent="0.4"/>
    <row r="1237" ht="18" customHeight="1" x14ac:dyDescent="0.4"/>
    <row r="1238" ht="18" customHeight="1" x14ac:dyDescent="0.4"/>
    <row r="1239" ht="18" customHeight="1" x14ac:dyDescent="0.4"/>
    <row r="1240" ht="18" customHeight="1" x14ac:dyDescent="0.4"/>
    <row r="1241" ht="18" customHeight="1" x14ac:dyDescent="0.4"/>
    <row r="1242" ht="18" customHeight="1" x14ac:dyDescent="0.4"/>
    <row r="1243" ht="18" customHeight="1" x14ac:dyDescent="0.4"/>
    <row r="1244" ht="18" customHeight="1" x14ac:dyDescent="0.4"/>
    <row r="1245" ht="18" customHeight="1" x14ac:dyDescent="0.4"/>
    <row r="1246" ht="18" customHeight="1" x14ac:dyDescent="0.4"/>
    <row r="1247" ht="18" customHeight="1" x14ac:dyDescent="0.4"/>
    <row r="1248" ht="18" customHeight="1" x14ac:dyDescent="0.4"/>
    <row r="1249" ht="18" customHeight="1" x14ac:dyDescent="0.4"/>
    <row r="1250" ht="18" customHeight="1" x14ac:dyDescent="0.4"/>
    <row r="1251" ht="18" customHeight="1" x14ac:dyDescent="0.4"/>
    <row r="1252" ht="18" customHeight="1" x14ac:dyDescent="0.4"/>
    <row r="1253" ht="18" customHeight="1" x14ac:dyDescent="0.4"/>
    <row r="1254" ht="18" customHeight="1" x14ac:dyDescent="0.4"/>
    <row r="1255" ht="18" customHeight="1" x14ac:dyDescent="0.4"/>
    <row r="1256" ht="18" customHeight="1" x14ac:dyDescent="0.4"/>
    <row r="1257" ht="18" customHeight="1" x14ac:dyDescent="0.4"/>
    <row r="1258" ht="18" customHeight="1" x14ac:dyDescent="0.4"/>
    <row r="1259" ht="18" customHeight="1" x14ac:dyDescent="0.4"/>
    <row r="1260" ht="18" customHeight="1" x14ac:dyDescent="0.4"/>
    <row r="1261" ht="18" customHeight="1" x14ac:dyDescent="0.4"/>
    <row r="1262" ht="18" customHeight="1" x14ac:dyDescent="0.4"/>
    <row r="1263" ht="18" customHeight="1" x14ac:dyDescent="0.4"/>
    <row r="1264" ht="18" customHeight="1" x14ac:dyDescent="0.4"/>
    <row r="1265" ht="18" customHeight="1" x14ac:dyDescent="0.4"/>
    <row r="1266" ht="18" customHeight="1" x14ac:dyDescent="0.4"/>
    <row r="1267" ht="18" customHeight="1" x14ac:dyDescent="0.4"/>
    <row r="1268" ht="18" customHeight="1" x14ac:dyDescent="0.4"/>
    <row r="1269" ht="18" customHeight="1" x14ac:dyDescent="0.4"/>
    <row r="1270" ht="18" customHeight="1" x14ac:dyDescent="0.4"/>
    <row r="1271" ht="18" customHeight="1" x14ac:dyDescent="0.4"/>
    <row r="1272" ht="18" customHeight="1" x14ac:dyDescent="0.4"/>
    <row r="1273" ht="18" customHeight="1" x14ac:dyDescent="0.4"/>
    <row r="1274" ht="18" customHeight="1" x14ac:dyDescent="0.4"/>
    <row r="1275" ht="18" customHeight="1" x14ac:dyDescent="0.4"/>
    <row r="1276" ht="18" customHeight="1" x14ac:dyDescent="0.4"/>
    <row r="1277" ht="18" customHeight="1" x14ac:dyDescent="0.4"/>
    <row r="1278" ht="18" customHeight="1" x14ac:dyDescent="0.4"/>
    <row r="1279" ht="18" customHeight="1" x14ac:dyDescent="0.4"/>
    <row r="1280" ht="18" customHeight="1" x14ac:dyDescent="0.4"/>
    <row r="1281" ht="18" customHeight="1" x14ac:dyDescent="0.4"/>
    <row r="1282" ht="18" customHeight="1" x14ac:dyDescent="0.4"/>
    <row r="1283" ht="18" customHeight="1" x14ac:dyDescent="0.4"/>
    <row r="1284" ht="18" customHeight="1" x14ac:dyDescent="0.4"/>
    <row r="1285" ht="18" customHeight="1" x14ac:dyDescent="0.4"/>
    <row r="1286" ht="18" customHeight="1" x14ac:dyDescent="0.4"/>
    <row r="1287" ht="18" customHeight="1" x14ac:dyDescent="0.4"/>
    <row r="1288" ht="18" customHeight="1" x14ac:dyDescent="0.4"/>
    <row r="1289" ht="18" customHeight="1" x14ac:dyDescent="0.4"/>
    <row r="1290" ht="18" customHeight="1" x14ac:dyDescent="0.4"/>
    <row r="1291" ht="18" customHeight="1" x14ac:dyDescent="0.4"/>
    <row r="1292" ht="18" customHeight="1" x14ac:dyDescent="0.4"/>
    <row r="1293" ht="18" customHeight="1" x14ac:dyDescent="0.4"/>
    <row r="1294" ht="18" customHeight="1" x14ac:dyDescent="0.4"/>
    <row r="1295" ht="18" customHeight="1" x14ac:dyDescent="0.4"/>
    <row r="1296" ht="18" customHeight="1" x14ac:dyDescent="0.4"/>
    <row r="1297" ht="18" customHeight="1" x14ac:dyDescent="0.4"/>
    <row r="1298" ht="18" customHeight="1" x14ac:dyDescent="0.4"/>
    <row r="1299" ht="18" customHeight="1" x14ac:dyDescent="0.4"/>
    <row r="1300" ht="18" customHeight="1" x14ac:dyDescent="0.4"/>
    <row r="1301" ht="18" customHeight="1" x14ac:dyDescent="0.4"/>
    <row r="1302" ht="18" customHeight="1" x14ac:dyDescent="0.4"/>
    <row r="1303" ht="18" customHeight="1" x14ac:dyDescent="0.4"/>
    <row r="1304" ht="18" customHeight="1" x14ac:dyDescent="0.4"/>
    <row r="1305" ht="18" customHeight="1" x14ac:dyDescent="0.4"/>
    <row r="1306" ht="18" customHeight="1" x14ac:dyDescent="0.4"/>
    <row r="1307" ht="18" customHeight="1" x14ac:dyDescent="0.4"/>
    <row r="1308" ht="18" customHeight="1" x14ac:dyDescent="0.4"/>
    <row r="1309" ht="18" customHeight="1" x14ac:dyDescent="0.4"/>
    <row r="1310" ht="18" customHeight="1" x14ac:dyDescent="0.4"/>
    <row r="1311" ht="18" customHeight="1" x14ac:dyDescent="0.4"/>
    <row r="1312" ht="18" customHeight="1" x14ac:dyDescent="0.4"/>
    <row r="1313" ht="18" customHeight="1" x14ac:dyDescent="0.4"/>
    <row r="1314" ht="18" customHeight="1" x14ac:dyDescent="0.4"/>
    <row r="1315" ht="18" customHeight="1" x14ac:dyDescent="0.4"/>
    <row r="1316" ht="18" customHeight="1" x14ac:dyDescent="0.4"/>
    <row r="1317" ht="18" customHeight="1" x14ac:dyDescent="0.4"/>
    <row r="1318" ht="18" customHeight="1" x14ac:dyDescent="0.4"/>
    <row r="1319" ht="18" customHeight="1" x14ac:dyDescent="0.4"/>
    <row r="1320" ht="18" customHeight="1" x14ac:dyDescent="0.4"/>
    <row r="1321" ht="18" customHeight="1" x14ac:dyDescent="0.4"/>
    <row r="1322" ht="18" customHeight="1" x14ac:dyDescent="0.4"/>
    <row r="1323" ht="18" customHeight="1" x14ac:dyDescent="0.4"/>
    <row r="1324" ht="18" customHeight="1" x14ac:dyDescent="0.4"/>
    <row r="1325" ht="18" customHeight="1" x14ac:dyDescent="0.4"/>
    <row r="1326" ht="18" customHeight="1" x14ac:dyDescent="0.4"/>
    <row r="1327" ht="18" customHeight="1" x14ac:dyDescent="0.4"/>
    <row r="1328" ht="18" customHeight="1" x14ac:dyDescent="0.4"/>
    <row r="1329" ht="18" customHeight="1" x14ac:dyDescent="0.4"/>
    <row r="1330" ht="18" customHeight="1" x14ac:dyDescent="0.4"/>
    <row r="1331" ht="18" customHeight="1" x14ac:dyDescent="0.4"/>
    <row r="1332" ht="18" customHeight="1" x14ac:dyDescent="0.4"/>
    <row r="1333" ht="18" customHeight="1" x14ac:dyDescent="0.4"/>
    <row r="1334" ht="18" customHeight="1" x14ac:dyDescent="0.4"/>
    <row r="1335" ht="18" customHeight="1" x14ac:dyDescent="0.4"/>
    <row r="1336" ht="18" customHeight="1" x14ac:dyDescent="0.4"/>
    <row r="1337" ht="18" customHeight="1" x14ac:dyDescent="0.4"/>
    <row r="1338" ht="18" customHeight="1" x14ac:dyDescent="0.4"/>
    <row r="1339" ht="18" customHeight="1" x14ac:dyDescent="0.4"/>
    <row r="1340" ht="18" customHeight="1" x14ac:dyDescent="0.4"/>
    <row r="1341" ht="18" customHeight="1" x14ac:dyDescent="0.4"/>
    <row r="1342" ht="18" customHeight="1" x14ac:dyDescent="0.4"/>
    <row r="1343" ht="18" customHeight="1" x14ac:dyDescent="0.4"/>
    <row r="1344" ht="18" customHeight="1" x14ac:dyDescent="0.4"/>
    <row r="1345" ht="18" customHeight="1" x14ac:dyDescent="0.4"/>
    <row r="1346" ht="18" customHeight="1" x14ac:dyDescent="0.4"/>
    <row r="1347" ht="18" customHeight="1" x14ac:dyDescent="0.4"/>
    <row r="1348" ht="18" customHeight="1" x14ac:dyDescent="0.4"/>
    <row r="1349" ht="18" customHeight="1" x14ac:dyDescent="0.4"/>
    <row r="1350" ht="18" customHeight="1" x14ac:dyDescent="0.4"/>
    <row r="1351" ht="18" customHeight="1" x14ac:dyDescent="0.4"/>
    <row r="1352" ht="18" customHeight="1" x14ac:dyDescent="0.4"/>
    <row r="1353" ht="18" customHeight="1" x14ac:dyDescent="0.4"/>
    <row r="1354" ht="18" customHeight="1" x14ac:dyDescent="0.4"/>
    <row r="1355" ht="18" customHeight="1" x14ac:dyDescent="0.4"/>
    <row r="1356" ht="18" customHeight="1" x14ac:dyDescent="0.4"/>
    <row r="1357" ht="18" customHeight="1" x14ac:dyDescent="0.4"/>
    <row r="1358" ht="18" customHeight="1" x14ac:dyDescent="0.4"/>
    <row r="1359" ht="18" customHeight="1" x14ac:dyDescent="0.4"/>
    <row r="1360" ht="18" customHeight="1" x14ac:dyDescent="0.4"/>
    <row r="1361" ht="18" customHeight="1" x14ac:dyDescent="0.4"/>
    <row r="1362" ht="18" customHeight="1" x14ac:dyDescent="0.4"/>
    <row r="1363" ht="18" customHeight="1" x14ac:dyDescent="0.4"/>
    <row r="1364" ht="18" customHeight="1" x14ac:dyDescent="0.4"/>
    <row r="1365" ht="18" customHeight="1" x14ac:dyDescent="0.4"/>
    <row r="1366" ht="18" customHeight="1" x14ac:dyDescent="0.4"/>
    <row r="1367" ht="18" customHeight="1" x14ac:dyDescent="0.4"/>
    <row r="1368" ht="18" customHeight="1" x14ac:dyDescent="0.4"/>
    <row r="1369" ht="18" customHeight="1" x14ac:dyDescent="0.4"/>
    <row r="1370" ht="18" customHeight="1" x14ac:dyDescent="0.4"/>
    <row r="1371" ht="18" customHeight="1" x14ac:dyDescent="0.4"/>
    <row r="1372" ht="18" customHeight="1" x14ac:dyDescent="0.4"/>
    <row r="1373" ht="18" customHeight="1" x14ac:dyDescent="0.4"/>
    <row r="1374" ht="18" customHeight="1" x14ac:dyDescent="0.4"/>
    <row r="1375" ht="18" customHeight="1" x14ac:dyDescent="0.4"/>
    <row r="1376" ht="18" customHeight="1" x14ac:dyDescent="0.4"/>
    <row r="1377" ht="18" customHeight="1" x14ac:dyDescent="0.4"/>
    <row r="1378" ht="18" customHeight="1" x14ac:dyDescent="0.4"/>
    <row r="1379" ht="18" customHeight="1" x14ac:dyDescent="0.4"/>
    <row r="1380" ht="18" customHeight="1" x14ac:dyDescent="0.4"/>
    <row r="1381" ht="18" customHeight="1" x14ac:dyDescent="0.4"/>
    <row r="1382" ht="18" customHeight="1" x14ac:dyDescent="0.4"/>
    <row r="1383" ht="18" customHeight="1" x14ac:dyDescent="0.4"/>
    <row r="1384" ht="18" customHeight="1" x14ac:dyDescent="0.4"/>
    <row r="1385" ht="18" customHeight="1" x14ac:dyDescent="0.4"/>
    <row r="1386" ht="18" customHeight="1" x14ac:dyDescent="0.4"/>
    <row r="1387" ht="18" customHeight="1" x14ac:dyDescent="0.4"/>
    <row r="1388" ht="18" customHeight="1" x14ac:dyDescent="0.4"/>
    <row r="1389" ht="18" customHeight="1" x14ac:dyDescent="0.4"/>
    <row r="1390" ht="18" customHeight="1" x14ac:dyDescent="0.4"/>
    <row r="1391" ht="18" customHeight="1" x14ac:dyDescent="0.4"/>
    <row r="1392" ht="18" customHeight="1" x14ac:dyDescent="0.4"/>
    <row r="1393" ht="18" customHeight="1" x14ac:dyDescent="0.4"/>
    <row r="1394" ht="18" customHeight="1" x14ac:dyDescent="0.4"/>
    <row r="1395" ht="18" customHeight="1" x14ac:dyDescent="0.4"/>
    <row r="1396" ht="18" customHeight="1" x14ac:dyDescent="0.4"/>
    <row r="1397" ht="18" customHeight="1" x14ac:dyDescent="0.4"/>
    <row r="1398" ht="18" customHeight="1" x14ac:dyDescent="0.4"/>
    <row r="1399" ht="18" customHeight="1" x14ac:dyDescent="0.4"/>
    <row r="1400" ht="18" customHeight="1" x14ac:dyDescent="0.4"/>
    <row r="1401" ht="18" customHeight="1" x14ac:dyDescent="0.4"/>
    <row r="1402" ht="18" customHeight="1" x14ac:dyDescent="0.4"/>
    <row r="1403" ht="18" customHeight="1" x14ac:dyDescent="0.4"/>
    <row r="1404" ht="18" customHeight="1" x14ac:dyDescent="0.4"/>
    <row r="1405" ht="18" customHeight="1" x14ac:dyDescent="0.4"/>
    <row r="1406" ht="18" customHeight="1" x14ac:dyDescent="0.4"/>
    <row r="1407" ht="18" customHeight="1" x14ac:dyDescent="0.4"/>
    <row r="1408" ht="18" customHeight="1" x14ac:dyDescent="0.4"/>
    <row r="1409" ht="18" customHeight="1" x14ac:dyDescent="0.4"/>
    <row r="1410" ht="18" customHeight="1" x14ac:dyDescent="0.4"/>
    <row r="1411" ht="18" customHeight="1" x14ac:dyDescent="0.4"/>
    <row r="1412" ht="18" customHeight="1" x14ac:dyDescent="0.4"/>
    <row r="1413" ht="18" customHeight="1" x14ac:dyDescent="0.4"/>
    <row r="1414" ht="18" customHeight="1" x14ac:dyDescent="0.4"/>
    <row r="1415" ht="18" customHeight="1" x14ac:dyDescent="0.4"/>
    <row r="1416" ht="18" customHeight="1" x14ac:dyDescent="0.4"/>
    <row r="1417" ht="18" customHeight="1" x14ac:dyDescent="0.4"/>
    <row r="1418" ht="18" customHeight="1" x14ac:dyDescent="0.4"/>
    <row r="1419" ht="18" customHeight="1" x14ac:dyDescent="0.4"/>
    <row r="1420" ht="18" customHeight="1" x14ac:dyDescent="0.4"/>
    <row r="1421" ht="18" customHeight="1" x14ac:dyDescent="0.4"/>
    <row r="1422" ht="18" customHeight="1" x14ac:dyDescent="0.4"/>
    <row r="1423" ht="18" customHeight="1" x14ac:dyDescent="0.4"/>
    <row r="1424" ht="18" customHeight="1" x14ac:dyDescent="0.4"/>
    <row r="1425" ht="18" customHeight="1" x14ac:dyDescent="0.4"/>
    <row r="1426" ht="18" customHeight="1" x14ac:dyDescent="0.4"/>
    <row r="1427" ht="18" customHeight="1" x14ac:dyDescent="0.4"/>
    <row r="1428" ht="18" customHeight="1" x14ac:dyDescent="0.4"/>
    <row r="1429" ht="18" customHeight="1" x14ac:dyDescent="0.4"/>
    <row r="1430" ht="18" customHeight="1" x14ac:dyDescent="0.4"/>
    <row r="1431" ht="18" customHeight="1" x14ac:dyDescent="0.4"/>
    <row r="1432" ht="18" customHeight="1" x14ac:dyDescent="0.4"/>
    <row r="1433" ht="18" customHeight="1" x14ac:dyDescent="0.4"/>
    <row r="1434" ht="18" customHeight="1" x14ac:dyDescent="0.4"/>
    <row r="1435" ht="18" customHeight="1" x14ac:dyDescent="0.4"/>
    <row r="1436" ht="18" customHeight="1" x14ac:dyDescent="0.4"/>
    <row r="1437" ht="18" customHeight="1" x14ac:dyDescent="0.4"/>
    <row r="1438" ht="18" customHeight="1" x14ac:dyDescent="0.4"/>
    <row r="1439" ht="18" customHeight="1" x14ac:dyDescent="0.4"/>
    <row r="1440" ht="18" customHeight="1" x14ac:dyDescent="0.4"/>
    <row r="1441" ht="18" customHeight="1" x14ac:dyDescent="0.4"/>
    <row r="1442" ht="18" customHeight="1" x14ac:dyDescent="0.4"/>
    <row r="1443" ht="18" customHeight="1" x14ac:dyDescent="0.4"/>
    <row r="1444" ht="18" customHeight="1" x14ac:dyDescent="0.4"/>
    <row r="1445" ht="18" customHeight="1" x14ac:dyDescent="0.4"/>
    <row r="1446" ht="18" customHeight="1" x14ac:dyDescent="0.4"/>
    <row r="1447" ht="18" customHeight="1" x14ac:dyDescent="0.4"/>
    <row r="1448" ht="18" customHeight="1" x14ac:dyDescent="0.4"/>
    <row r="1449" ht="18" customHeight="1" x14ac:dyDescent="0.4"/>
    <row r="1450" ht="18" customHeight="1" x14ac:dyDescent="0.4"/>
    <row r="1451" ht="18" customHeight="1" x14ac:dyDescent="0.4"/>
    <row r="1452" ht="18" customHeight="1" x14ac:dyDescent="0.4"/>
    <row r="1453" ht="18" customHeight="1" x14ac:dyDescent="0.4"/>
    <row r="1454" ht="18" customHeight="1" x14ac:dyDescent="0.4"/>
    <row r="1455" ht="18" customHeight="1" x14ac:dyDescent="0.4"/>
    <row r="1456" ht="18" customHeight="1" x14ac:dyDescent="0.4"/>
    <row r="1457" ht="18" customHeight="1" x14ac:dyDescent="0.4"/>
    <row r="1458" ht="18" customHeight="1" x14ac:dyDescent="0.4"/>
    <row r="1459" ht="18" customHeight="1" x14ac:dyDescent="0.4"/>
    <row r="1460" ht="18" customHeight="1" x14ac:dyDescent="0.4"/>
    <row r="1461" ht="18" customHeight="1" x14ac:dyDescent="0.4"/>
    <row r="1462" ht="18" customHeight="1" x14ac:dyDescent="0.4"/>
    <row r="1463" ht="18" customHeight="1" x14ac:dyDescent="0.4"/>
    <row r="1464" ht="18" customHeight="1" x14ac:dyDescent="0.4"/>
    <row r="1465" ht="18" customHeight="1" x14ac:dyDescent="0.4"/>
    <row r="1466" ht="18" customHeight="1" x14ac:dyDescent="0.4"/>
    <row r="1467" ht="18" customHeight="1" x14ac:dyDescent="0.4"/>
    <row r="1468" ht="18" customHeight="1" x14ac:dyDescent="0.4"/>
    <row r="1469" ht="18" customHeight="1" x14ac:dyDescent="0.4"/>
    <row r="1470" ht="18" customHeight="1" x14ac:dyDescent="0.4"/>
    <row r="1471" ht="18" customHeight="1" x14ac:dyDescent="0.4"/>
    <row r="1472" ht="18" customHeight="1" x14ac:dyDescent="0.4"/>
    <row r="1473" ht="18" customHeight="1" x14ac:dyDescent="0.4"/>
    <row r="1474" ht="18" customHeight="1" x14ac:dyDescent="0.4"/>
    <row r="1475" ht="18" customHeight="1" x14ac:dyDescent="0.4"/>
    <row r="1476" ht="18" customHeight="1" x14ac:dyDescent="0.4"/>
    <row r="1477" ht="18" customHeight="1" x14ac:dyDescent="0.4"/>
    <row r="1478" ht="18" customHeight="1" x14ac:dyDescent="0.4"/>
    <row r="1479" ht="18" customHeight="1" x14ac:dyDescent="0.4"/>
    <row r="1480" ht="18" customHeight="1" x14ac:dyDescent="0.4"/>
    <row r="1481" ht="18" customHeight="1" x14ac:dyDescent="0.4"/>
    <row r="1482" ht="18" customHeight="1" x14ac:dyDescent="0.4"/>
    <row r="1483" ht="18" customHeight="1" x14ac:dyDescent="0.4"/>
    <row r="1484" ht="18" customHeight="1" x14ac:dyDescent="0.4"/>
    <row r="1485" ht="18" customHeight="1" x14ac:dyDescent="0.4"/>
    <row r="1486" ht="18" customHeight="1" x14ac:dyDescent="0.4"/>
    <row r="1487" ht="18" customHeight="1" x14ac:dyDescent="0.4"/>
    <row r="1488" ht="18" customHeight="1" x14ac:dyDescent="0.4"/>
    <row r="1489" ht="18" customHeight="1" x14ac:dyDescent="0.4"/>
    <row r="1490" ht="18" customHeight="1" x14ac:dyDescent="0.4"/>
    <row r="1491" ht="18" customHeight="1" x14ac:dyDescent="0.4"/>
    <row r="1492" ht="18" customHeight="1" x14ac:dyDescent="0.4"/>
    <row r="1493" ht="18" customHeight="1" x14ac:dyDescent="0.4"/>
    <row r="1494" ht="18" customHeight="1" x14ac:dyDescent="0.4"/>
    <row r="1495" ht="18" customHeight="1" x14ac:dyDescent="0.4"/>
    <row r="1496" ht="18" customHeight="1" x14ac:dyDescent="0.4"/>
    <row r="1497" ht="18" customHeight="1" x14ac:dyDescent="0.4"/>
    <row r="1498" ht="18" customHeight="1" x14ac:dyDescent="0.4"/>
    <row r="1499" ht="18" customHeight="1" x14ac:dyDescent="0.4"/>
    <row r="1500" ht="18" customHeight="1" x14ac:dyDescent="0.4"/>
    <row r="1501" ht="18" customHeight="1" x14ac:dyDescent="0.4"/>
    <row r="1502" ht="18" customHeight="1" x14ac:dyDescent="0.4"/>
    <row r="1503" ht="18" customHeight="1" x14ac:dyDescent="0.4"/>
    <row r="1504" ht="18" customHeight="1" x14ac:dyDescent="0.4"/>
    <row r="1505" ht="18" customHeight="1" x14ac:dyDescent="0.4"/>
    <row r="1506" ht="18" customHeight="1" x14ac:dyDescent="0.4"/>
    <row r="1507" ht="18" customHeight="1" x14ac:dyDescent="0.4"/>
    <row r="1508" ht="18" customHeight="1" x14ac:dyDescent="0.4"/>
    <row r="1509" ht="18" customHeight="1" x14ac:dyDescent="0.4"/>
    <row r="1510" ht="18" customHeight="1" x14ac:dyDescent="0.4"/>
    <row r="1511" ht="18" customHeight="1" x14ac:dyDescent="0.4"/>
    <row r="1512" ht="18" customHeight="1" x14ac:dyDescent="0.4"/>
    <row r="1513" ht="18" customHeight="1" x14ac:dyDescent="0.4"/>
    <row r="1514" ht="18" customHeight="1" x14ac:dyDescent="0.4"/>
    <row r="1515" ht="18" customHeight="1" x14ac:dyDescent="0.4"/>
    <row r="1516" ht="18" customHeight="1" x14ac:dyDescent="0.4"/>
    <row r="1517" ht="18" customHeight="1" x14ac:dyDescent="0.4"/>
    <row r="1518" ht="18" customHeight="1" x14ac:dyDescent="0.4"/>
    <row r="1519" ht="18" customHeight="1" x14ac:dyDescent="0.4"/>
    <row r="1520" ht="18" customHeight="1" x14ac:dyDescent="0.4"/>
    <row r="1521" ht="18" customHeight="1" x14ac:dyDescent="0.4"/>
    <row r="1522" ht="18" customHeight="1" x14ac:dyDescent="0.4"/>
    <row r="1523" ht="18" customHeight="1" x14ac:dyDescent="0.4"/>
    <row r="1524" ht="18" customHeight="1" x14ac:dyDescent="0.4"/>
    <row r="1525" ht="18" customHeight="1" x14ac:dyDescent="0.4"/>
    <row r="1526" ht="18" customHeight="1" x14ac:dyDescent="0.4"/>
    <row r="1527" ht="18" customHeight="1" x14ac:dyDescent="0.4"/>
    <row r="1528" ht="18" customHeight="1" x14ac:dyDescent="0.4"/>
    <row r="1529" ht="18" customHeight="1" x14ac:dyDescent="0.4"/>
    <row r="1530" ht="18" customHeight="1" x14ac:dyDescent="0.4"/>
    <row r="1531" ht="18" customHeight="1" x14ac:dyDescent="0.4"/>
    <row r="1532" ht="18" customHeight="1" x14ac:dyDescent="0.4"/>
    <row r="1533" ht="18" customHeight="1" x14ac:dyDescent="0.4"/>
    <row r="1534" ht="18" customHeight="1" x14ac:dyDescent="0.4"/>
    <row r="1535" ht="18" customHeight="1" x14ac:dyDescent="0.4"/>
    <row r="1536" ht="18" customHeight="1" x14ac:dyDescent="0.4"/>
    <row r="1537" ht="18" customHeight="1" x14ac:dyDescent="0.4"/>
    <row r="1538" ht="18" customHeight="1" x14ac:dyDescent="0.4"/>
    <row r="1539" ht="18" customHeight="1" x14ac:dyDescent="0.4"/>
    <row r="1540" ht="18" customHeight="1" x14ac:dyDescent="0.4"/>
    <row r="1541" ht="18" customHeight="1" x14ac:dyDescent="0.4"/>
    <row r="1542" ht="18" customHeight="1" x14ac:dyDescent="0.4"/>
    <row r="1543" ht="18" customHeight="1" x14ac:dyDescent="0.4"/>
    <row r="1544" ht="18" customHeight="1" x14ac:dyDescent="0.4"/>
    <row r="1545" ht="18" customHeight="1" x14ac:dyDescent="0.4"/>
    <row r="1546" ht="18" customHeight="1" x14ac:dyDescent="0.4"/>
    <row r="1547" ht="18" customHeight="1" x14ac:dyDescent="0.4"/>
    <row r="1548" ht="18" customHeight="1" x14ac:dyDescent="0.4"/>
    <row r="1549" ht="18" customHeight="1" x14ac:dyDescent="0.4"/>
    <row r="1550" ht="18" customHeight="1" x14ac:dyDescent="0.4"/>
    <row r="1551" ht="18" customHeight="1" x14ac:dyDescent="0.4"/>
    <row r="1552" ht="18" customHeight="1" x14ac:dyDescent="0.4"/>
    <row r="1553" ht="18" customHeight="1" x14ac:dyDescent="0.4"/>
    <row r="1554" ht="18" customHeight="1" x14ac:dyDescent="0.4"/>
    <row r="1555" ht="18" customHeight="1" x14ac:dyDescent="0.4"/>
    <row r="1556" ht="18" customHeight="1" x14ac:dyDescent="0.4"/>
    <row r="1557" ht="18" customHeight="1" x14ac:dyDescent="0.4"/>
    <row r="1558" ht="18" customHeight="1" x14ac:dyDescent="0.4"/>
    <row r="1559" ht="18" customHeight="1" x14ac:dyDescent="0.4"/>
    <row r="1560" ht="18" customHeight="1" x14ac:dyDescent="0.4"/>
    <row r="1561" ht="18" customHeight="1" x14ac:dyDescent="0.4"/>
    <row r="1562" ht="18" customHeight="1" x14ac:dyDescent="0.4"/>
    <row r="1563" ht="18" customHeight="1" x14ac:dyDescent="0.4"/>
    <row r="1564" ht="18" customHeight="1" x14ac:dyDescent="0.4"/>
    <row r="1565" ht="18" customHeight="1" x14ac:dyDescent="0.4"/>
    <row r="1566" ht="18" customHeight="1" x14ac:dyDescent="0.4"/>
    <row r="1567" ht="18" customHeight="1" x14ac:dyDescent="0.4"/>
    <row r="1568" ht="18" customHeight="1" x14ac:dyDescent="0.4"/>
    <row r="1569" ht="18" customHeight="1" x14ac:dyDescent="0.4"/>
    <row r="1570" ht="18" customHeight="1" x14ac:dyDescent="0.4"/>
    <row r="1571" ht="18" customHeight="1" x14ac:dyDescent="0.4"/>
    <row r="1572" ht="18" customHeight="1" x14ac:dyDescent="0.4"/>
    <row r="1573" ht="18" customHeight="1" x14ac:dyDescent="0.4"/>
    <row r="1574" ht="18" customHeight="1" x14ac:dyDescent="0.4"/>
    <row r="1575" ht="18" customHeight="1" x14ac:dyDescent="0.4"/>
    <row r="1576" ht="18" customHeight="1" x14ac:dyDescent="0.4"/>
    <row r="1577" ht="18" customHeight="1" x14ac:dyDescent="0.4"/>
    <row r="1578" ht="18" customHeight="1" x14ac:dyDescent="0.4"/>
    <row r="1579" ht="18" customHeight="1" x14ac:dyDescent="0.4"/>
    <row r="1580" ht="18" customHeight="1" x14ac:dyDescent="0.4"/>
    <row r="1581" ht="18" customHeight="1" x14ac:dyDescent="0.4"/>
    <row r="1582" ht="18" customHeight="1" x14ac:dyDescent="0.4"/>
    <row r="1583" ht="18" customHeight="1" x14ac:dyDescent="0.4"/>
    <row r="1584" ht="18" customHeight="1" x14ac:dyDescent="0.4"/>
    <row r="1585" ht="18" customHeight="1" x14ac:dyDescent="0.4"/>
    <row r="1586" ht="18" customHeight="1" x14ac:dyDescent="0.4"/>
    <row r="1587" ht="18" customHeight="1" x14ac:dyDescent="0.4"/>
    <row r="1588" ht="18" customHeight="1" x14ac:dyDescent="0.4"/>
    <row r="1589" ht="18" customHeight="1" x14ac:dyDescent="0.4"/>
    <row r="1590" ht="18" customHeight="1" x14ac:dyDescent="0.4"/>
    <row r="1591" ht="18" customHeight="1" x14ac:dyDescent="0.4"/>
    <row r="1592" ht="18" customHeight="1" x14ac:dyDescent="0.4"/>
    <row r="1593" ht="18" customHeight="1" x14ac:dyDescent="0.4"/>
    <row r="1594" ht="18" customHeight="1" x14ac:dyDescent="0.4"/>
    <row r="1595" ht="18" customHeight="1" x14ac:dyDescent="0.4"/>
    <row r="1596" ht="18" customHeight="1" x14ac:dyDescent="0.4"/>
    <row r="1597" ht="18" customHeight="1" x14ac:dyDescent="0.4"/>
    <row r="1598" ht="18" customHeight="1" x14ac:dyDescent="0.4"/>
    <row r="1599" ht="18" customHeight="1" x14ac:dyDescent="0.4"/>
    <row r="1600" ht="18" customHeight="1" x14ac:dyDescent="0.4"/>
    <row r="1601" ht="18" customHeight="1" x14ac:dyDescent="0.4"/>
    <row r="1602" ht="18" customHeight="1" x14ac:dyDescent="0.4"/>
    <row r="1603" ht="18" customHeight="1" x14ac:dyDescent="0.4"/>
    <row r="1604" ht="18" customHeight="1" x14ac:dyDescent="0.4"/>
    <row r="1605" ht="18" customHeight="1" x14ac:dyDescent="0.4"/>
    <row r="1606" ht="18" customHeight="1" x14ac:dyDescent="0.4"/>
    <row r="1607" ht="18" customHeight="1" x14ac:dyDescent="0.4"/>
    <row r="1608" ht="18" customHeight="1" x14ac:dyDescent="0.4"/>
    <row r="1609" ht="18" customHeight="1" x14ac:dyDescent="0.4"/>
    <row r="1610" ht="18" customHeight="1" x14ac:dyDescent="0.4"/>
    <row r="1611" ht="18" customHeight="1" x14ac:dyDescent="0.4"/>
    <row r="1612" ht="18" customHeight="1" x14ac:dyDescent="0.4"/>
    <row r="1613" ht="18" customHeight="1" x14ac:dyDescent="0.4"/>
    <row r="1614" ht="18" customHeight="1" x14ac:dyDescent="0.4"/>
    <row r="1615" ht="18" customHeight="1" x14ac:dyDescent="0.4"/>
    <row r="1616" ht="18" customHeight="1" x14ac:dyDescent="0.4"/>
    <row r="1617" ht="18" customHeight="1" x14ac:dyDescent="0.4"/>
    <row r="1618" ht="18" customHeight="1" x14ac:dyDescent="0.4"/>
    <row r="1619" ht="18" customHeight="1" x14ac:dyDescent="0.4"/>
    <row r="1620" ht="18" customHeight="1" x14ac:dyDescent="0.4"/>
    <row r="1621" ht="18" customHeight="1" x14ac:dyDescent="0.4"/>
    <row r="1622" ht="18" customHeight="1" x14ac:dyDescent="0.4"/>
    <row r="1623" ht="18" customHeight="1" x14ac:dyDescent="0.4"/>
    <row r="1624" ht="18" customHeight="1" x14ac:dyDescent="0.4"/>
    <row r="1625" ht="18" customHeight="1" x14ac:dyDescent="0.4"/>
    <row r="1626" ht="18" customHeight="1" x14ac:dyDescent="0.4"/>
    <row r="1627" ht="18" customHeight="1" x14ac:dyDescent="0.4"/>
    <row r="1628" ht="18" customHeight="1" x14ac:dyDescent="0.4"/>
    <row r="1629" ht="18" customHeight="1" x14ac:dyDescent="0.4"/>
    <row r="1630" ht="18" customHeight="1" x14ac:dyDescent="0.4"/>
    <row r="1631" ht="18" customHeight="1" x14ac:dyDescent="0.4"/>
    <row r="1632" ht="18" customHeight="1" x14ac:dyDescent="0.4"/>
    <row r="1633" ht="18" customHeight="1" x14ac:dyDescent="0.4"/>
    <row r="1634" ht="18" customHeight="1" x14ac:dyDescent="0.4"/>
    <row r="1635" ht="18" customHeight="1" x14ac:dyDescent="0.4"/>
    <row r="1636" ht="18" customHeight="1" x14ac:dyDescent="0.4"/>
    <row r="1637" ht="18" customHeight="1" x14ac:dyDescent="0.4"/>
    <row r="1638" ht="18" customHeight="1" x14ac:dyDescent="0.4"/>
    <row r="1639" ht="18" customHeight="1" x14ac:dyDescent="0.4"/>
    <row r="1640" ht="18" customHeight="1" x14ac:dyDescent="0.4"/>
    <row r="1641" ht="18" customHeight="1" x14ac:dyDescent="0.4"/>
    <row r="1642" ht="18" customHeight="1" x14ac:dyDescent="0.4"/>
    <row r="1643" ht="18" customHeight="1" x14ac:dyDescent="0.4"/>
    <row r="1644" ht="18" customHeight="1" x14ac:dyDescent="0.4"/>
    <row r="1645" ht="18" customHeight="1" x14ac:dyDescent="0.4"/>
    <row r="1646" ht="18" customHeight="1" x14ac:dyDescent="0.4"/>
    <row r="1647" ht="18" customHeight="1" x14ac:dyDescent="0.4"/>
    <row r="1648" ht="18" customHeight="1" x14ac:dyDescent="0.4"/>
    <row r="1649" ht="18" customHeight="1" x14ac:dyDescent="0.4"/>
    <row r="1650" ht="18" customHeight="1" x14ac:dyDescent="0.4"/>
    <row r="1651" ht="18" customHeight="1" x14ac:dyDescent="0.4"/>
    <row r="1652" ht="18" customHeight="1" x14ac:dyDescent="0.4"/>
    <row r="1653" ht="18" customHeight="1" x14ac:dyDescent="0.4"/>
    <row r="1654" ht="18" customHeight="1" x14ac:dyDescent="0.4"/>
    <row r="1655" ht="18" customHeight="1" x14ac:dyDescent="0.4"/>
    <row r="1656" ht="18" customHeight="1" x14ac:dyDescent="0.4"/>
    <row r="1657" ht="18" customHeight="1" x14ac:dyDescent="0.4"/>
    <row r="1658" ht="18" customHeight="1" x14ac:dyDescent="0.4"/>
    <row r="1659" ht="18" customHeight="1" x14ac:dyDescent="0.4"/>
    <row r="1660" ht="18" customHeight="1" x14ac:dyDescent="0.4"/>
    <row r="1661" ht="18" customHeight="1" x14ac:dyDescent="0.4"/>
    <row r="1662" ht="18" customHeight="1" x14ac:dyDescent="0.4"/>
    <row r="1663" ht="18" customHeight="1" x14ac:dyDescent="0.4"/>
    <row r="1664" ht="18" customHeight="1" x14ac:dyDescent="0.4"/>
    <row r="1665" ht="18" customHeight="1" x14ac:dyDescent="0.4"/>
    <row r="1666" ht="18" customHeight="1" x14ac:dyDescent="0.4"/>
    <row r="1667" ht="18" customHeight="1" x14ac:dyDescent="0.4"/>
    <row r="1668" ht="18" customHeight="1" x14ac:dyDescent="0.4"/>
    <row r="1669" ht="18" customHeight="1" x14ac:dyDescent="0.4"/>
    <row r="1670" ht="18" customHeight="1" x14ac:dyDescent="0.4"/>
    <row r="1671" ht="18" customHeight="1" x14ac:dyDescent="0.4"/>
    <row r="1672" ht="18" customHeight="1" x14ac:dyDescent="0.4"/>
    <row r="1673" ht="18" customHeight="1" x14ac:dyDescent="0.4"/>
    <row r="1674" ht="18" customHeight="1" x14ac:dyDescent="0.4"/>
    <row r="1675" ht="18" customHeight="1" x14ac:dyDescent="0.4"/>
    <row r="1676" ht="18" customHeight="1" x14ac:dyDescent="0.4"/>
    <row r="1677" ht="18" customHeight="1" x14ac:dyDescent="0.4"/>
    <row r="1678" ht="18" customHeight="1" x14ac:dyDescent="0.4"/>
    <row r="1679" ht="18" customHeight="1" x14ac:dyDescent="0.4"/>
    <row r="1680" ht="18" customHeight="1" x14ac:dyDescent="0.4"/>
    <row r="1681" ht="18" customHeight="1" x14ac:dyDescent="0.4"/>
    <row r="1682" ht="18" customHeight="1" x14ac:dyDescent="0.4"/>
    <row r="1683" ht="18" customHeight="1" x14ac:dyDescent="0.4"/>
    <row r="1684" ht="18" customHeight="1" x14ac:dyDescent="0.4"/>
    <row r="1685" ht="18" customHeight="1" x14ac:dyDescent="0.4"/>
    <row r="1686" ht="18" customHeight="1" x14ac:dyDescent="0.4"/>
    <row r="1687" ht="18" customHeight="1" x14ac:dyDescent="0.4"/>
    <row r="1688" ht="18" customHeight="1" x14ac:dyDescent="0.4"/>
    <row r="1689" ht="18" customHeight="1" x14ac:dyDescent="0.4"/>
    <row r="1690" ht="18" customHeight="1" x14ac:dyDescent="0.4"/>
    <row r="1691" ht="18" customHeight="1" x14ac:dyDescent="0.4"/>
    <row r="1692" ht="18" customHeight="1" x14ac:dyDescent="0.4"/>
    <row r="1693" ht="18" customHeight="1" x14ac:dyDescent="0.4"/>
    <row r="1694" ht="18" customHeight="1" x14ac:dyDescent="0.4"/>
    <row r="1695" ht="18" customHeight="1" x14ac:dyDescent="0.4"/>
    <row r="1696" ht="18" customHeight="1" x14ac:dyDescent="0.4"/>
    <row r="1697" ht="18" customHeight="1" x14ac:dyDescent="0.4"/>
    <row r="1698" ht="18" customHeight="1" x14ac:dyDescent="0.4"/>
    <row r="1699" ht="18" customHeight="1" x14ac:dyDescent="0.4"/>
    <row r="1700" ht="18" customHeight="1" x14ac:dyDescent="0.4"/>
    <row r="1701" ht="18" customHeight="1" x14ac:dyDescent="0.4"/>
    <row r="1702" ht="18" customHeight="1" x14ac:dyDescent="0.4"/>
    <row r="1703" ht="18" customHeight="1" x14ac:dyDescent="0.4"/>
    <row r="1704" ht="18" customHeight="1" x14ac:dyDescent="0.4"/>
    <row r="1705" ht="18" customHeight="1" x14ac:dyDescent="0.4"/>
    <row r="1706" ht="18" customHeight="1" x14ac:dyDescent="0.4"/>
    <row r="1707" ht="18" customHeight="1" x14ac:dyDescent="0.4"/>
    <row r="1708" ht="18" customHeight="1" x14ac:dyDescent="0.4"/>
    <row r="1709" ht="18" customHeight="1" x14ac:dyDescent="0.4"/>
    <row r="1710" ht="18" customHeight="1" x14ac:dyDescent="0.4"/>
    <row r="1711" ht="18" customHeight="1" x14ac:dyDescent="0.4"/>
    <row r="1712" ht="18" customHeight="1" x14ac:dyDescent="0.4"/>
    <row r="1713" ht="18" customHeight="1" x14ac:dyDescent="0.4"/>
    <row r="1714" ht="18" customHeight="1" x14ac:dyDescent="0.4"/>
    <row r="1715" ht="18" customHeight="1" x14ac:dyDescent="0.4"/>
    <row r="1716" ht="18" customHeight="1" x14ac:dyDescent="0.4"/>
    <row r="1717" ht="18" customHeight="1" x14ac:dyDescent="0.4"/>
    <row r="1718" ht="18" customHeight="1" x14ac:dyDescent="0.4"/>
    <row r="1719" ht="18" customHeight="1" x14ac:dyDescent="0.4"/>
    <row r="1720" ht="18" customHeight="1" x14ac:dyDescent="0.4"/>
    <row r="1721" ht="18" customHeight="1" x14ac:dyDescent="0.4"/>
    <row r="1722" ht="18" customHeight="1" x14ac:dyDescent="0.4"/>
    <row r="1723" ht="18" customHeight="1" x14ac:dyDescent="0.4"/>
    <row r="1724" ht="18" customHeight="1" x14ac:dyDescent="0.4"/>
    <row r="1725" ht="18" customHeight="1" x14ac:dyDescent="0.4"/>
    <row r="1726" ht="18" customHeight="1" x14ac:dyDescent="0.4"/>
    <row r="1727" ht="18" customHeight="1" x14ac:dyDescent="0.4"/>
    <row r="1728" ht="18" customHeight="1" x14ac:dyDescent="0.4"/>
    <row r="1729" ht="18" customHeight="1" x14ac:dyDescent="0.4"/>
    <row r="1730" ht="18" customHeight="1" x14ac:dyDescent="0.4"/>
    <row r="1731" ht="18" customHeight="1" x14ac:dyDescent="0.4"/>
    <row r="1732" ht="18" customHeight="1" x14ac:dyDescent="0.4"/>
    <row r="1733" ht="18" customHeight="1" x14ac:dyDescent="0.4"/>
    <row r="1734" ht="18" customHeight="1" x14ac:dyDescent="0.4"/>
    <row r="1735" ht="18" customHeight="1" x14ac:dyDescent="0.4"/>
    <row r="1736" ht="18" customHeight="1" x14ac:dyDescent="0.4"/>
    <row r="1737" ht="18" customHeight="1" x14ac:dyDescent="0.4"/>
    <row r="1738" ht="18" customHeight="1" x14ac:dyDescent="0.4"/>
    <row r="1739" ht="18" customHeight="1" x14ac:dyDescent="0.4"/>
    <row r="1740" ht="18" customHeight="1" x14ac:dyDescent="0.4"/>
    <row r="1741" ht="18" customHeight="1" x14ac:dyDescent="0.4"/>
    <row r="1742" ht="18" customHeight="1" x14ac:dyDescent="0.4"/>
    <row r="1743" ht="18" customHeight="1" x14ac:dyDescent="0.4"/>
    <row r="1744" ht="18" customHeight="1" x14ac:dyDescent="0.4"/>
    <row r="1745" ht="18" customHeight="1" x14ac:dyDescent="0.4"/>
    <row r="1746" ht="18" customHeight="1" x14ac:dyDescent="0.4"/>
    <row r="1747" ht="18" customHeight="1" x14ac:dyDescent="0.4"/>
    <row r="1748" ht="18" customHeight="1" x14ac:dyDescent="0.4"/>
    <row r="1749" ht="18" customHeight="1" x14ac:dyDescent="0.4"/>
    <row r="1750" ht="18" customHeight="1" x14ac:dyDescent="0.4"/>
    <row r="1751" ht="18" customHeight="1" x14ac:dyDescent="0.4"/>
    <row r="1752" ht="18" customHeight="1" x14ac:dyDescent="0.4"/>
    <row r="1753" ht="18" customHeight="1" x14ac:dyDescent="0.4"/>
    <row r="1754" ht="18" customHeight="1" x14ac:dyDescent="0.4"/>
    <row r="1755" ht="18" customHeight="1" x14ac:dyDescent="0.4"/>
    <row r="1756" ht="18" customHeight="1" x14ac:dyDescent="0.4"/>
    <row r="1757" ht="18" customHeight="1" x14ac:dyDescent="0.4"/>
    <row r="1758" ht="18" customHeight="1" x14ac:dyDescent="0.4"/>
    <row r="1759" ht="18" customHeight="1" x14ac:dyDescent="0.4"/>
    <row r="1760" ht="18" customHeight="1" x14ac:dyDescent="0.4"/>
    <row r="1761" ht="18" customHeight="1" x14ac:dyDescent="0.4"/>
    <row r="1762" ht="18" customHeight="1" x14ac:dyDescent="0.4"/>
    <row r="1763" ht="18" customHeight="1" x14ac:dyDescent="0.4"/>
    <row r="1764" ht="18" customHeight="1" x14ac:dyDescent="0.4"/>
    <row r="1765" ht="18" customHeight="1" x14ac:dyDescent="0.4"/>
    <row r="1766" ht="18" customHeight="1" x14ac:dyDescent="0.4"/>
    <row r="1767" ht="18" customHeight="1" x14ac:dyDescent="0.4"/>
    <row r="1768" ht="18" customHeight="1" x14ac:dyDescent="0.4"/>
    <row r="1769" ht="18" customHeight="1" x14ac:dyDescent="0.4"/>
    <row r="1770" ht="18" customHeight="1" x14ac:dyDescent="0.4"/>
    <row r="1771" ht="18" customHeight="1" x14ac:dyDescent="0.4"/>
    <row r="1772" ht="18" customHeight="1" x14ac:dyDescent="0.4"/>
    <row r="1773" ht="18" customHeight="1" x14ac:dyDescent="0.4"/>
    <row r="1774" ht="18" customHeight="1" x14ac:dyDescent="0.4"/>
    <row r="1775" ht="18" customHeight="1" x14ac:dyDescent="0.4"/>
    <row r="1776" ht="18" customHeight="1" x14ac:dyDescent="0.4"/>
    <row r="1777" ht="18" customHeight="1" x14ac:dyDescent="0.4"/>
    <row r="1778" ht="18" customHeight="1" x14ac:dyDescent="0.4"/>
    <row r="1779" ht="18" customHeight="1" x14ac:dyDescent="0.4"/>
    <row r="1780" ht="18" customHeight="1" x14ac:dyDescent="0.4"/>
    <row r="1781" ht="18" customHeight="1" x14ac:dyDescent="0.4"/>
    <row r="1782" ht="18" customHeight="1" x14ac:dyDescent="0.4"/>
    <row r="1783" ht="18" customHeight="1" x14ac:dyDescent="0.4"/>
    <row r="1784" ht="18" customHeight="1" x14ac:dyDescent="0.4"/>
    <row r="1785" ht="18" customHeight="1" x14ac:dyDescent="0.4"/>
    <row r="1786" ht="18" customHeight="1" x14ac:dyDescent="0.4"/>
    <row r="1787" ht="18" customHeight="1" x14ac:dyDescent="0.4"/>
    <row r="1788" ht="18" customHeight="1" x14ac:dyDescent="0.4"/>
    <row r="1789" ht="18" customHeight="1" x14ac:dyDescent="0.4"/>
    <row r="1790" ht="18" customHeight="1" x14ac:dyDescent="0.4"/>
    <row r="1791" ht="18" customHeight="1" x14ac:dyDescent="0.4"/>
    <row r="1792" ht="18" customHeight="1" x14ac:dyDescent="0.4"/>
    <row r="1793" ht="18" customHeight="1" x14ac:dyDescent="0.4"/>
    <row r="1794" ht="18" customHeight="1" x14ac:dyDescent="0.4"/>
    <row r="1795" ht="18" customHeight="1" x14ac:dyDescent="0.4"/>
    <row r="1796" ht="18" customHeight="1" x14ac:dyDescent="0.4"/>
    <row r="1797" ht="18" customHeight="1" x14ac:dyDescent="0.4"/>
    <row r="1798" ht="18" customHeight="1" x14ac:dyDescent="0.4"/>
    <row r="1799" ht="18" customHeight="1" x14ac:dyDescent="0.4"/>
    <row r="1800" ht="18" customHeight="1" x14ac:dyDescent="0.4"/>
    <row r="1801" ht="18" customHeight="1" x14ac:dyDescent="0.4"/>
    <row r="1802" ht="18" customHeight="1" x14ac:dyDescent="0.4"/>
    <row r="1803" ht="18" customHeight="1" x14ac:dyDescent="0.4"/>
    <row r="1804" ht="18" customHeight="1" x14ac:dyDescent="0.4"/>
    <row r="1805" ht="18" customHeight="1" x14ac:dyDescent="0.4"/>
    <row r="1806" ht="18" customHeight="1" x14ac:dyDescent="0.4"/>
    <row r="1807" ht="18" customHeight="1" x14ac:dyDescent="0.4"/>
    <row r="1808" ht="18" customHeight="1" x14ac:dyDescent="0.4"/>
    <row r="1809" ht="18" customHeight="1" x14ac:dyDescent="0.4"/>
    <row r="1810" ht="18" customHeight="1" x14ac:dyDescent="0.4"/>
    <row r="1811" ht="18" customHeight="1" x14ac:dyDescent="0.4"/>
    <row r="1812" ht="18" customHeight="1" x14ac:dyDescent="0.4"/>
    <row r="1813" ht="18" customHeight="1" x14ac:dyDescent="0.4"/>
    <row r="1814" ht="18" customHeight="1" x14ac:dyDescent="0.4"/>
    <row r="1815" ht="18" customHeight="1" x14ac:dyDescent="0.4"/>
    <row r="1816" ht="18" customHeight="1" x14ac:dyDescent="0.4"/>
    <row r="1817" ht="18" customHeight="1" x14ac:dyDescent="0.4"/>
    <row r="1818" ht="18" customHeight="1" x14ac:dyDescent="0.4"/>
    <row r="1819" ht="18" customHeight="1" x14ac:dyDescent="0.4"/>
    <row r="1820" ht="18" customHeight="1" x14ac:dyDescent="0.4"/>
    <row r="1821" ht="18" customHeight="1" x14ac:dyDescent="0.4"/>
    <row r="1822" ht="18" customHeight="1" x14ac:dyDescent="0.4"/>
    <row r="1823" ht="18" customHeight="1" x14ac:dyDescent="0.4"/>
    <row r="1824" ht="18" customHeight="1" x14ac:dyDescent="0.4"/>
    <row r="1825" ht="18" customHeight="1" x14ac:dyDescent="0.4"/>
    <row r="1826" ht="18" customHeight="1" x14ac:dyDescent="0.4"/>
    <row r="1827" ht="18" customHeight="1" x14ac:dyDescent="0.4"/>
    <row r="1828" ht="18" customHeight="1" x14ac:dyDescent="0.4"/>
    <row r="1829" ht="18" customHeight="1" x14ac:dyDescent="0.4"/>
    <row r="1830" ht="18" customHeight="1" x14ac:dyDescent="0.4"/>
    <row r="1831" ht="18" customHeight="1" x14ac:dyDescent="0.4"/>
    <row r="1832" ht="18" customHeight="1" x14ac:dyDescent="0.4"/>
    <row r="1833" ht="18" customHeight="1" x14ac:dyDescent="0.4"/>
    <row r="1834" ht="18" customHeight="1" x14ac:dyDescent="0.4"/>
    <row r="1835" ht="18" customHeight="1" x14ac:dyDescent="0.4"/>
    <row r="1836" ht="18" customHeight="1" x14ac:dyDescent="0.4"/>
    <row r="1837" ht="18" customHeight="1" x14ac:dyDescent="0.4"/>
    <row r="1838" ht="18" customHeight="1" x14ac:dyDescent="0.4"/>
    <row r="1839" ht="18" customHeight="1" x14ac:dyDescent="0.4"/>
    <row r="1840" ht="18" customHeight="1" x14ac:dyDescent="0.4"/>
    <row r="1841" ht="18" customHeight="1" x14ac:dyDescent="0.4"/>
    <row r="1842" ht="18" customHeight="1" x14ac:dyDescent="0.4"/>
    <row r="1843" ht="18" customHeight="1" x14ac:dyDescent="0.4"/>
    <row r="1844" ht="18" customHeight="1" x14ac:dyDescent="0.4"/>
    <row r="1845" ht="18" customHeight="1" x14ac:dyDescent="0.4"/>
    <row r="1846" ht="18" customHeight="1" x14ac:dyDescent="0.4"/>
  </sheetData>
  <sheetProtection password="DC4F" sheet="1" objects="1" scenarios="1"/>
  <mergeCells count="22">
    <mergeCell ref="P11:P40"/>
    <mergeCell ref="Q9:Q10"/>
    <mergeCell ref="B41:F41"/>
    <mergeCell ref="I9:I10"/>
    <mergeCell ref="L9:L10"/>
    <mergeCell ref="J9:J10"/>
    <mergeCell ref="M9:O9"/>
    <mergeCell ref="B3:R3"/>
    <mergeCell ref="M5:R5"/>
    <mergeCell ref="B6:E6"/>
    <mergeCell ref="B8:B10"/>
    <mergeCell ref="C8:C10"/>
    <mergeCell ref="D8:D10"/>
    <mergeCell ref="E8:E10"/>
    <mergeCell ref="G8:G10"/>
    <mergeCell ref="H8:H10"/>
    <mergeCell ref="I8:J8"/>
    <mergeCell ref="K8:Q8"/>
    <mergeCell ref="R8:R10"/>
    <mergeCell ref="K9:K10"/>
    <mergeCell ref="F8:F10"/>
    <mergeCell ref="P9:P10"/>
  </mergeCells>
  <phoneticPr fontId="6"/>
  <conditionalFormatting sqref="C11:E40 F6">
    <cfRule type="containsBlanks" dxfId="50" priority="8">
      <formula>LEN(TRIM(C6))=0</formula>
    </cfRule>
  </conditionalFormatting>
  <conditionalFormatting sqref="I11:I40 K11:K40 P41 M11:M40">
    <cfRule type="containsBlanks" dxfId="49" priority="7">
      <formula>LEN(TRIM(I11))=0</formula>
    </cfRule>
  </conditionalFormatting>
  <conditionalFormatting sqref="R11:R40">
    <cfRule type="containsBlanks" dxfId="48" priority="6">
      <formula>LEN(TRIM(R11))=0</formula>
    </cfRule>
  </conditionalFormatting>
  <conditionalFormatting sqref="M5">
    <cfRule type="containsBlanks" dxfId="47" priority="5">
      <formula>LEN(TRIM(M5))=0</formula>
    </cfRule>
  </conditionalFormatting>
  <conditionalFormatting sqref="N11:N40">
    <cfRule type="containsBlanks" dxfId="46" priority="4">
      <formula>LEN(TRIM(N11))=0</formula>
    </cfRule>
  </conditionalFormatting>
  <conditionalFormatting sqref="N5">
    <cfRule type="containsBlanks" dxfId="45" priority="3">
      <formula>LEN(TRIM(N5))=0</formula>
    </cfRule>
  </conditionalFormatting>
  <conditionalFormatting sqref="O5">
    <cfRule type="containsBlanks" dxfId="44" priority="1">
      <formula>LEN(TRIM(O5))=0</formula>
    </cfRule>
  </conditionalFormatting>
  <dataValidations count="3">
    <dataValidation type="whole" allowBlank="1" showInputMessage="1" showErrorMessage="1" sqref="K11:K40" xr:uid="{00000000-0002-0000-0800-000000000000}">
      <formula1>0</formula1>
      <formula2>12</formula2>
    </dataValidation>
    <dataValidation type="list" allowBlank="1" showInputMessage="1" showErrorMessage="1" sqref="E11:E40" xr:uid="{00000000-0002-0000-0800-000001000000}">
      <formula1>"常勤職員,非常勤職員"</formula1>
    </dataValidation>
    <dataValidation type="list" allowBlank="1" showInputMessage="1" showErrorMessage="1" sqref="D11:D40" xr:uid="{00000000-0002-0000-0800-000002000000}">
      <formula1>"放課後児童支援員,補助員,事務職員,その他"</formula1>
    </dataValidation>
  </dataValidations>
  <printOptions horizontalCentered="1"/>
  <pageMargins left="0.19685039370078741" right="0.19685039370078741" top="0.39370078740157483" bottom="0.39370078740157483" header="0.31496062992125984" footer="0.31496062992125984"/>
  <pageSetup paperSize="9" scale="4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６号</vt:lpstr>
      <vt:lpstr>７号</vt:lpstr>
      <vt:lpstr>９号</vt:lpstr>
      <vt:lpstr>10号</vt:lpstr>
      <vt:lpstr>10の２号</vt:lpstr>
      <vt:lpstr>11号</vt:lpstr>
      <vt:lpstr>12号</vt:lpstr>
      <vt:lpstr>13号</vt:lpstr>
      <vt:lpstr>14号</vt:lpstr>
      <vt:lpstr>15号</vt:lpstr>
      <vt:lpstr>16号</vt:lpstr>
      <vt:lpstr>17号</vt:lpstr>
      <vt:lpstr>18号</vt:lpstr>
      <vt:lpstr>'10の２号'!Print_Area</vt:lpstr>
      <vt:lpstr>'10号'!Print_Area</vt:lpstr>
      <vt:lpstr>'11号'!Print_Area</vt:lpstr>
      <vt:lpstr>'12号'!Print_Area</vt:lpstr>
      <vt:lpstr>'13号'!Print_Area</vt:lpstr>
      <vt:lpstr>'14号'!Print_Area</vt:lpstr>
      <vt:lpstr>'15号'!Print_Area</vt:lpstr>
      <vt:lpstr>'16号'!Print_Area</vt:lpstr>
      <vt:lpstr>'17号'!Print_Area</vt:lpstr>
      <vt:lpstr>'18号'!Print_Area</vt:lpstr>
      <vt:lpstr>'６号'!Print_Area</vt:lpstr>
      <vt:lpstr>'７号'!Print_Area</vt:lpstr>
      <vt:lpstr>'９号'!Print_Area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2024-12-05T23:40:44Z</dcterms:modified>
</cp:coreProperties>
</file>