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2260" windowHeight="12645" tabRatio="815"/>
  </bookViews>
  <sheets>
    <sheet name="６号" sheetId="9" r:id="rId1"/>
    <sheet name="７号" sheetId="35" r:id="rId2"/>
    <sheet name="９号" sheetId="36" r:id="rId3"/>
    <sheet name="10号" sheetId="13" r:id="rId4"/>
    <sheet name="10の２号" sheetId="14" r:id="rId5"/>
    <sheet name="11号" sheetId="37" r:id="rId6"/>
    <sheet name="12号" sheetId="38" r:id="rId7"/>
    <sheet name="13号" sheetId="7" r:id="rId8"/>
    <sheet name="14号" sheetId="39" r:id="rId9"/>
    <sheet name="15号" sheetId="40" r:id="rId10"/>
    <sheet name="16号" sheetId="41" r:id="rId11"/>
    <sheet name="17号" sheetId="20" r:id="rId12"/>
    <sheet name="18号" sheetId="21" r:id="rId13"/>
  </sheets>
  <externalReferences>
    <externalReference r:id="rId14"/>
    <externalReference r:id="rId15"/>
    <externalReference r:id="rId16"/>
    <externalReference r:id="rId17"/>
  </externalReferences>
  <definedNames>
    <definedName name="×" localSheetId="5">#REF!</definedName>
    <definedName name="×" localSheetId="6">#REF!</definedName>
    <definedName name="×" localSheetId="8">#REF!</definedName>
    <definedName name="×" localSheetId="9">#REF!</definedName>
    <definedName name="×" localSheetId="10">#REF!</definedName>
    <definedName name="×" localSheetId="1">#REF!</definedName>
    <definedName name="×" localSheetId="2">#REF!</definedName>
    <definedName name="×">#REF!</definedName>
    <definedName name="○" localSheetId="5">#REF!</definedName>
    <definedName name="○" localSheetId="6">#REF!</definedName>
    <definedName name="○" localSheetId="8">#REF!</definedName>
    <definedName name="○" localSheetId="9">#REF!</definedName>
    <definedName name="○" localSheetId="10">#REF!</definedName>
    <definedName name="○" localSheetId="1">#REF!</definedName>
    <definedName name="○" localSheetId="2">#REF!</definedName>
    <definedName name="○">#REF!</definedName>
    <definedName name="aaaa" localSheetId="5">#REF!</definedName>
    <definedName name="aaaa" localSheetId="6">#REF!</definedName>
    <definedName name="aaaa" localSheetId="8">#REF!</definedName>
    <definedName name="aaaa" localSheetId="9">#REF!</definedName>
    <definedName name="aaaa" localSheetId="1">#REF!</definedName>
    <definedName name="aaaa" localSheetId="2">#REF!</definedName>
    <definedName name="aaaa">#REF!</definedName>
    <definedName name="bbbb">#REF!</definedName>
    <definedName name="ccc">#REF!</definedName>
    <definedName name="list" localSheetId="5">#REF!</definedName>
    <definedName name="list" localSheetId="6">#REF!</definedName>
    <definedName name="list" localSheetId="8">#REF!</definedName>
    <definedName name="list" localSheetId="9">#REF!</definedName>
    <definedName name="list" localSheetId="10">[1]旧障害児名簿!$O$8:$Q$9</definedName>
    <definedName name="list" localSheetId="1">#REF!</definedName>
    <definedName name="list" localSheetId="2">#REF!</definedName>
    <definedName name="list">#REF!</definedName>
    <definedName name="_xlnm.Print_Area" localSheetId="4">'10の２号'!$A$1:$I$41</definedName>
    <definedName name="_xlnm.Print_Area" localSheetId="3">'10号'!$A$1:$BE$28</definedName>
    <definedName name="_xlnm.Print_Area" localSheetId="5">'11号'!$A$1:$Q$42</definedName>
    <definedName name="_xlnm.Print_Area" localSheetId="6">'12号'!$A$1:$Z$25</definedName>
    <definedName name="_xlnm.Print_Area" localSheetId="7">'13号'!$B$1:$AJ$30</definedName>
    <definedName name="_xlnm.Print_Area" localSheetId="8">'14号'!$B$1:$R$44</definedName>
    <definedName name="_xlnm.Print_Area" localSheetId="9">'15号'!$A$1:$M$35</definedName>
    <definedName name="_xlnm.Print_Area" localSheetId="10">'16号'!$A$1:$F$49</definedName>
    <definedName name="_xlnm.Print_Area" localSheetId="11">'17号'!$A$1:$J$22</definedName>
    <definedName name="_xlnm.Print_Area" localSheetId="12">'18号'!$A$1:$T$44</definedName>
    <definedName name="_xlnm.Print_Area" localSheetId="0">'６号'!$A$1:$BB$209</definedName>
    <definedName name="_xlnm.Print_Area" localSheetId="1">'７号'!$A$1:$O$76</definedName>
    <definedName name="_xlnm.Print_Area" localSheetId="2">'９号'!$A$1:$O$57</definedName>
    <definedName name="ss" localSheetId="5">#REF!</definedName>
    <definedName name="ss" localSheetId="6">#REF!</definedName>
    <definedName name="ss" localSheetId="8">#REF!</definedName>
    <definedName name="ss" localSheetId="9">#REF!</definedName>
    <definedName name="ss" localSheetId="10">#REF!</definedName>
    <definedName name="ss" localSheetId="1">#REF!</definedName>
    <definedName name="ss" localSheetId="2">#REF!</definedName>
    <definedName name="ss">#REF!</definedName>
    <definedName name="キャリアアップ該当要件" localSheetId="5">#REF!</definedName>
    <definedName name="キャリアアップ該当要件" localSheetId="6">#REF!</definedName>
    <definedName name="キャリアアップ該当要件" localSheetId="8">#REF!</definedName>
    <definedName name="キャリアアップ該当要件" localSheetId="9">#REF!</definedName>
    <definedName name="キャリアアップ該当要件" localSheetId="1">#REF!</definedName>
    <definedName name="キャリアアップ該当要件" localSheetId="2">#REF!</definedName>
    <definedName name="キャリアアップ該当要件">#REF!</definedName>
    <definedName name="キャリアアップ該当要件２" localSheetId="5">#REF!</definedName>
    <definedName name="キャリアアップ該当要件２" localSheetId="6">#REF!</definedName>
    <definedName name="キャリアアップ該当要件２" localSheetId="8">#REF!</definedName>
    <definedName name="キャリアアップ該当要件２" localSheetId="9">#REF!</definedName>
    <definedName name="キャリアアップ該当要件２" localSheetId="1">#REF!</definedName>
    <definedName name="キャリアアップ該当要件２" localSheetId="2">#REF!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区分">'[2]９障害児（記載例１月）'!$V$8:$W$8</definedName>
    <definedName name="事由" localSheetId="5">#REF!</definedName>
    <definedName name="事由" localSheetId="6">#REF!</definedName>
    <definedName name="事由" localSheetId="8">#REF!</definedName>
    <definedName name="事由" localSheetId="9">#REF!</definedName>
    <definedName name="事由" localSheetId="10">#REF!</definedName>
    <definedName name="事由" localSheetId="1">#REF!</definedName>
    <definedName name="事由" localSheetId="2">#REF!</definedName>
    <definedName name="事由">#REF!</definedName>
    <definedName name="事由２" localSheetId="5">#REF!</definedName>
    <definedName name="事由２" localSheetId="6">#REF!</definedName>
    <definedName name="事由２" localSheetId="8">#REF!</definedName>
    <definedName name="事由２" localSheetId="9">#REF!</definedName>
    <definedName name="事由２" localSheetId="10">#REF!</definedName>
    <definedName name="事由２" localSheetId="1">#REF!</definedName>
    <definedName name="事由２" localSheetId="2">#REF!</definedName>
    <definedName name="事由２">#REF!</definedName>
    <definedName name="事由２・３" localSheetId="5">#REF!</definedName>
    <definedName name="事由２・３" localSheetId="6">#REF!</definedName>
    <definedName name="事由２・３" localSheetId="8">#REF!</definedName>
    <definedName name="事由２・３" localSheetId="9">#REF!</definedName>
    <definedName name="事由２・３" localSheetId="1">#REF!</definedName>
    <definedName name="事由２・３" localSheetId="2">#REF!</definedName>
    <definedName name="事由２・３">#REF!</definedName>
    <definedName name="事由３">#REF!</definedName>
    <definedName name="追加配置">#REF!</definedName>
    <definedName name="保育所別民改費担当者一覧">#REF!</definedName>
    <definedName name="利用区分" localSheetId="10">'[3]９障害児（様式）'!$P$7:$Q$7</definedName>
    <definedName name="利用区分">'[4]（別紙３）障害児名簿'!$W$7:$X$7</definedName>
    <definedName name="利用区分１" localSheetId="5">#REF!</definedName>
    <definedName name="利用区分１" localSheetId="6">#REF!</definedName>
    <definedName name="利用区分１" localSheetId="8">#REF!</definedName>
    <definedName name="利用区分１" localSheetId="9">#REF!</definedName>
    <definedName name="利用区分１" localSheetId="10">[1]旧障害児名簿!#REF!</definedName>
    <definedName name="利用区分１" localSheetId="1">#REF!</definedName>
    <definedName name="利用区分１" localSheetId="2">#REF!</definedName>
    <definedName name="利用区分１">#REF!</definedName>
    <definedName name="利用区分２" localSheetId="5">#REF!</definedName>
    <definedName name="利用区分２" localSheetId="6">#REF!</definedName>
    <definedName name="利用区分２" localSheetId="8">#REF!</definedName>
    <definedName name="利用区分２" localSheetId="9">#REF!</definedName>
    <definedName name="利用区分２" localSheetId="10">[1]旧障害児名簿!#REF!</definedName>
    <definedName name="利用区分２" localSheetId="1">#REF!</definedName>
    <definedName name="利用区分２" localSheetId="2">#REF!</definedName>
    <definedName name="利用区分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168" i="9" l="1"/>
  <c r="BF168" i="9"/>
  <c r="AQ20" i="9"/>
  <c r="BF169" i="9"/>
  <c r="BF171" i="9"/>
  <c r="BF172" i="9"/>
  <c r="BE20" i="9"/>
  <c r="BE169" i="9"/>
  <c r="BE170" i="9"/>
  <c r="BE171" i="9"/>
  <c r="BE172" i="9"/>
  <c r="BE168" i="9"/>
  <c r="AV153" i="9" l="1"/>
  <c r="AN29" i="9" l="1"/>
  <c r="F48" i="41" l="1"/>
  <c r="F47" i="41"/>
  <c r="I10" i="35" l="1"/>
  <c r="AH147" i="9"/>
  <c r="AQ75" i="9"/>
  <c r="AQ77" i="9"/>
  <c r="AV64" i="9"/>
  <c r="AV59" i="9"/>
  <c r="AK76" i="9"/>
  <c r="AH76" i="9"/>
  <c r="AV71" i="9"/>
  <c r="AH20" i="9"/>
  <c r="O12" i="38" l="1"/>
  <c r="O44" i="21" l="1"/>
  <c r="G20" i="21"/>
  <c r="G18" i="21"/>
  <c r="K44" i="21"/>
  <c r="G44" i="21"/>
  <c r="N11" i="37" l="1"/>
  <c r="O11" i="37" s="1"/>
  <c r="N54" i="36"/>
  <c r="M54" i="36"/>
  <c r="L54" i="36"/>
  <c r="K54" i="36"/>
  <c r="J54" i="36"/>
  <c r="I54" i="36"/>
  <c r="H54" i="36"/>
  <c r="G54" i="36"/>
  <c r="F54" i="36"/>
  <c r="F50" i="36"/>
  <c r="N50" i="36"/>
  <c r="M50" i="36"/>
  <c r="L50" i="36"/>
  <c r="K50" i="36"/>
  <c r="J50" i="36"/>
  <c r="I50" i="36"/>
  <c r="H50" i="36"/>
  <c r="G50" i="36"/>
  <c r="F46" i="36"/>
  <c r="N46" i="36"/>
  <c r="M46" i="36"/>
  <c r="L46" i="36"/>
  <c r="K46" i="36"/>
  <c r="J46" i="36"/>
  <c r="I46" i="36"/>
  <c r="H46" i="36"/>
  <c r="G46" i="36"/>
  <c r="F42" i="36"/>
  <c r="N42" i="36"/>
  <c r="M42" i="36"/>
  <c r="L42" i="36"/>
  <c r="K42" i="36"/>
  <c r="J42" i="36"/>
  <c r="I42" i="36"/>
  <c r="H42" i="36"/>
  <c r="G42" i="36"/>
  <c r="F38" i="36"/>
  <c r="N38" i="36"/>
  <c r="M38" i="36"/>
  <c r="L38" i="36"/>
  <c r="K38" i="36"/>
  <c r="J38" i="36"/>
  <c r="I38" i="36"/>
  <c r="H38" i="36"/>
  <c r="G38" i="36"/>
  <c r="G22" i="21" l="1"/>
  <c r="O43" i="21"/>
  <c r="O42" i="21"/>
  <c r="O41" i="21"/>
  <c r="O40" i="21"/>
  <c r="O39" i="21"/>
  <c r="O38" i="21"/>
  <c r="O37" i="21"/>
  <c r="O36" i="21"/>
  <c r="O35" i="21"/>
  <c r="O34" i="21"/>
  <c r="O33" i="21"/>
  <c r="O32" i="21"/>
  <c r="O31" i="21"/>
  <c r="O30" i="21"/>
  <c r="O29" i="21"/>
  <c r="O28" i="21"/>
  <c r="O27" i="21"/>
  <c r="O26" i="21"/>
  <c r="F39" i="36"/>
  <c r="AH130" i="9"/>
  <c r="AK130" i="9" s="1"/>
  <c r="AN130" i="9" s="1"/>
  <c r="AH129" i="9"/>
  <c r="AK129" i="9" s="1"/>
  <c r="AN129" i="9" s="1"/>
  <c r="AH128" i="9"/>
  <c r="AK128" i="9" s="1"/>
  <c r="AN128" i="9" s="1"/>
  <c r="AH126" i="9"/>
  <c r="AK126" i="9" s="1"/>
  <c r="AN126" i="9" s="1"/>
  <c r="AH124" i="9"/>
  <c r="AK124" i="9" s="1"/>
  <c r="AN124" i="9" s="1"/>
  <c r="AH122" i="9"/>
  <c r="AK122" i="9" s="1"/>
  <c r="AN122" i="9" s="1"/>
  <c r="AV165" i="9"/>
  <c r="AK147" i="9"/>
  <c r="AV138" i="9"/>
  <c r="AQ107" i="9"/>
  <c r="AQ109" i="9"/>
  <c r="AQ108" i="9"/>
  <c r="AQ105" i="9"/>
  <c r="AQ104" i="9"/>
  <c r="AQ103" i="9"/>
  <c r="AQ101" i="9"/>
  <c r="AQ100" i="9"/>
  <c r="AQ99" i="9"/>
  <c r="AQ97" i="9"/>
  <c r="AQ96" i="9"/>
  <c r="AQ95" i="9"/>
  <c r="AQ83" i="9"/>
  <c r="AQ81" i="9"/>
  <c r="AQ79" i="9"/>
  <c r="AN147" i="9" l="1"/>
  <c r="AQ147" i="9" s="1"/>
  <c r="AV147" i="9" s="1"/>
  <c r="AH123" i="9"/>
  <c r="AK123" i="9" s="1"/>
  <c r="AN123" i="9" s="1"/>
  <c r="AQ123" i="9"/>
  <c r="AH121" i="9"/>
  <c r="AK121" i="9" s="1"/>
  <c r="AN121" i="9" s="1"/>
  <c r="AQ121" i="9"/>
  <c r="AH127" i="9"/>
  <c r="AK127" i="9" s="1"/>
  <c r="AN127" i="9" s="1"/>
  <c r="AQ129" i="9"/>
  <c r="AH125" i="9"/>
  <c r="AK125" i="9" s="1"/>
  <c r="AN125" i="9" s="1"/>
  <c r="AQ125" i="9" l="1"/>
  <c r="AQ127" i="9"/>
  <c r="AV129" i="9" l="1"/>
  <c r="AH109" i="9"/>
  <c r="AK109" i="9" s="1"/>
  <c r="AN109" i="9" s="1"/>
  <c r="AH108" i="9"/>
  <c r="AK108" i="9" s="1"/>
  <c r="AN108" i="9" s="1"/>
  <c r="AH107" i="9"/>
  <c r="AK107" i="9" s="1"/>
  <c r="AN107" i="9" s="1"/>
  <c r="AH106" i="9"/>
  <c r="AK106" i="9" s="1"/>
  <c r="AN106" i="9" s="1"/>
  <c r="AH105" i="9"/>
  <c r="AK105" i="9" s="1"/>
  <c r="AN105" i="9" s="1"/>
  <c r="AH104" i="9"/>
  <c r="AK104" i="9" s="1"/>
  <c r="AN104" i="9" s="1"/>
  <c r="AH103" i="9"/>
  <c r="AK103" i="9" s="1"/>
  <c r="AN103" i="9" s="1"/>
  <c r="AH102" i="9"/>
  <c r="AK102" i="9" s="1"/>
  <c r="AN102" i="9" s="1"/>
  <c r="AH101" i="9"/>
  <c r="AK101" i="9" s="1"/>
  <c r="AN101" i="9" s="1"/>
  <c r="AH100" i="9"/>
  <c r="AK100" i="9" s="1"/>
  <c r="AN100" i="9" s="1"/>
  <c r="AH99" i="9"/>
  <c r="AK99" i="9" s="1"/>
  <c r="AN99" i="9" s="1"/>
  <c r="AH98" i="9"/>
  <c r="AK98" i="9" s="1"/>
  <c r="AN98" i="9" s="1"/>
  <c r="AH97" i="9"/>
  <c r="AK97" i="9" s="1"/>
  <c r="AN97" i="9" s="1"/>
  <c r="AH96" i="9"/>
  <c r="AK96" i="9" s="1"/>
  <c r="AN96" i="9" s="1"/>
  <c r="AH95" i="9"/>
  <c r="AK95" i="9" s="1"/>
  <c r="AN95" i="9" s="1"/>
  <c r="AH94" i="9"/>
  <c r="AK94" i="9" s="1"/>
  <c r="AN94" i="9" s="1"/>
  <c r="AH93" i="9"/>
  <c r="AK93" i="9" s="1"/>
  <c r="AN93" i="9" s="1"/>
  <c r="AH92" i="9"/>
  <c r="AK92" i="9" s="1"/>
  <c r="AN92" i="9" s="1"/>
  <c r="AH91" i="9"/>
  <c r="AK91" i="9" s="1"/>
  <c r="AN91" i="9" s="1"/>
  <c r="AV83" i="9"/>
  <c r="AH84" i="9"/>
  <c r="AK84" i="9" s="1"/>
  <c r="AN84" i="9" s="1"/>
  <c r="AH83" i="9"/>
  <c r="AK83" i="9" s="1"/>
  <c r="AN83" i="9" s="1"/>
  <c r="AH82" i="9"/>
  <c r="AK82" i="9" s="1"/>
  <c r="AN82" i="9" s="1"/>
  <c r="AH81" i="9"/>
  <c r="AK81" i="9" s="1"/>
  <c r="AN81" i="9" s="1"/>
  <c r="AH80" i="9"/>
  <c r="AK80" i="9" s="1"/>
  <c r="AN80" i="9" s="1"/>
  <c r="AH79" i="9"/>
  <c r="AK79" i="9" s="1"/>
  <c r="AN79" i="9" s="1"/>
  <c r="AH78" i="9"/>
  <c r="AK78" i="9" s="1"/>
  <c r="AN78" i="9" s="1"/>
  <c r="AH77" i="9"/>
  <c r="AK77" i="9" s="1"/>
  <c r="AN77" i="9" s="1"/>
  <c r="AN76" i="9"/>
  <c r="AH75" i="9"/>
  <c r="AK75" i="9" s="1"/>
  <c r="AN75" i="9" s="1"/>
  <c r="AQ64" i="9"/>
  <c r="AH64" i="9"/>
  <c r="AK64" i="9" s="1"/>
  <c r="AN64" i="9" s="1"/>
  <c r="AQ59" i="9"/>
  <c r="AH43" i="9"/>
  <c r="AH33" i="9"/>
  <c r="AK33" i="9" s="1"/>
  <c r="AN33" i="9" s="1"/>
  <c r="AH32" i="9"/>
  <c r="AK32" i="9" s="1"/>
  <c r="AN32" i="9" s="1"/>
  <c r="AH31" i="9"/>
  <c r="AK31" i="9" s="1"/>
  <c r="AN31" i="9" s="1"/>
  <c r="AH30" i="9"/>
  <c r="AK30" i="9" s="1"/>
  <c r="AN30" i="9" s="1"/>
  <c r="AH29" i="9"/>
  <c r="AK29" i="9" s="1"/>
  <c r="AQ23" i="9"/>
  <c r="AB160" i="9" s="1"/>
  <c r="AB162" i="9" s="1"/>
  <c r="AH23" i="9"/>
  <c r="AK23" i="9" s="1"/>
  <c r="AN23" i="9" s="1"/>
  <c r="AH24" i="9"/>
  <c r="AK24" i="9" s="1"/>
  <c r="AN24" i="9" s="1"/>
  <c r="AH22" i="9"/>
  <c r="AH21" i="9"/>
  <c r="AK21" i="9" s="1"/>
  <c r="AN21" i="9" s="1"/>
  <c r="AK22" i="9" l="1"/>
  <c r="AQ30" i="9"/>
  <c r="AQ33" i="9"/>
  <c r="AQ31" i="9"/>
  <c r="AQ32" i="9"/>
  <c r="AQ24" i="9"/>
  <c r="AH160" i="9" s="1"/>
  <c r="AH162" i="9" s="1"/>
  <c r="AQ21" i="9"/>
  <c r="AH59" i="9"/>
  <c r="AK59" i="9" s="1"/>
  <c r="AN59" i="9" s="1"/>
  <c r="AH90" i="9"/>
  <c r="AQ29" i="9"/>
  <c r="AK20" i="9"/>
  <c r="AN22" i="9" l="1"/>
  <c r="BF170" i="9" s="1"/>
  <c r="BI168" i="9" s="1"/>
  <c r="AV168" i="9" s="1"/>
  <c r="AQ22" i="9"/>
  <c r="V160" i="9" s="1"/>
  <c r="V162" i="9" s="1"/>
  <c r="P160" i="9"/>
  <c r="P162" i="9" s="1"/>
  <c r="AN20" i="9"/>
  <c r="AK90" i="9"/>
  <c r="AN90" i="9" s="1"/>
  <c r="AQ91" i="9"/>
  <c r="AQ92" i="9"/>
  <c r="AQ93" i="9"/>
  <c r="AV32" i="9"/>
  <c r="AB50" i="9"/>
  <c r="AB52" i="9" s="1"/>
  <c r="V50" i="9"/>
  <c r="V52" i="9" s="1"/>
  <c r="AV31" i="9"/>
  <c r="AH50" i="9"/>
  <c r="AH52" i="9" s="1"/>
  <c r="AV33" i="9"/>
  <c r="P50" i="9"/>
  <c r="P52" i="9" s="1"/>
  <c r="AV30" i="9"/>
  <c r="J71" i="9"/>
  <c r="J50" i="9"/>
  <c r="J52" i="9" s="1"/>
  <c r="AV52" i="9" s="1"/>
  <c r="AV29" i="9"/>
  <c r="AV46" i="9" s="1"/>
  <c r="J37" i="9" l="1"/>
  <c r="AV108" i="9"/>
  <c r="J160" i="9"/>
  <c r="J39" i="9"/>
  <c r="F25" i="40"/>
  <c r="E25" i="40"/>
  <c r="D25" i="40"/>
  <c r="G25" i="40"/>
  <c r="N41" i="39"/>
  <c r="M41" i="39"/>
  <c r="K41" i="39"/>
  <c r="Q40" i="39"/>
  <c r="O40" i="39"/>
  <c r="J40" i="39"/>
  <c r="L40" i="39" s="1"/>
  <c r="H40" i="39"/>
  <c r="Q39" i="39"/>
  <c r="O39" i="39"/>
  <c r="L39" i="39"/>
  <c r="J39" i="39"/>
  <c r="H39" i="39"/>
  <c r="Q38" i="39"/>
  <c r="O38" i="39"/>
  <c r="J38" i="39"/>
  <c r="L38" i="39" s="1"/>
  <c r="H38" i="39"/>
  <c r="Q37" i="39"/>
  <c r="O37" i="39"/>
  <c r="L37" i="39"/>
  <c r="J37" i="39"/>
  <c r="H37" i="39"/>
  <c r="Q36" i="39"/>
  <c r="O36" i="39"/>
  <c r="J36" i="39"/>
  <c r="L36" i="39" s="1"/>
  <c r="H36" i="39"/>
  <c r="Q35" i="39"/>
  <c r="O35" i="39"/>
  <c r="L35" i="39"/>
  <c r="J35" i="39"/>
  <c r="H35" i="39"/>
  <c r="Q34" i="39"/>
  <c r="O34" i="39"/>
  <c r="J34" i="39"/>
  <c r="L34" i="39" s="1"/>
  <c r="H34" i="39"/>
  <c r="Q33" i="39"/>
  <c r="O33" i="39"/>
  <c r="L33" i="39"/>
  <c r="J33" i="39"/>
  <c r="H33" i="39"/>
  <c r="Q32" i="39"/>
  <c r="O32" i="39"/>
  <c r="J32" i="39"/>
  <c r="L32" i="39" s="1"/>
  <c r="H32" i="39"/>
  <c r="Q31" i="39"/>
  <c r="O31" i="39"/>
  <c r="L31" i="39"/>
  <c r="J31" i="39"/>
  <c r="H31" i="39"/>
  <c r="Q30" i="39"/>
  <c r="O30" i="39"/>
  <c r="J30" i="39"/>
  <c r="L30" i="39" s="1"/>
  <c r="H30" i="39"/>
  <c r="Q29" i="39"/>
  <c r="O29" i="39"/>
  <c r="L29" i="39"/>
  <c r="J29" i="39"/>
  <c r="H29" i="39"/>
  <c r="Q28" i="39"/>
  <c r="O28" i="39"/>
  <c r="J28" i="39"/>
  <c r="L28" i="39" s="1"/>
  <c r="H28" i="39"/>
  <c r="Q27" i="39"/>
  <c r="O27" i="39"/>
  <c r="L27" i="39"/>
  <c r="J27" i="39"/>
  <c r="H27" i="39"/>
  <c r="Q26" i="39"/>
  <c r="O26" i="39"/>
  <c r="J26" i="39"/>
  <c r="L26" i="39" s="1"/>
  <c r="H26" i="39"/>
  <c r="Q25" i="39"/>
  <c r="O25" i="39"/>
  <c r="L25" i="39"/>
  <c r="J25" i="39"/>
  <c r="H25" i="39"/>
  <c r="Q24" i="39"/>
  <c r="O24" i="39"/>
  <c r="J24" i="39"/>
  <c r="L24" i="39" s="1"/>
  <c r="H24" i="39"/>
  <c r="Q23" i="39"/>
  <c r="O23" i="39"/>
  <c r="L23" i="39"/>
  <c r="J23" i="39"/>
  <c r="H23" i="39"/>
  <c r="Q22" i="39"/>
  <c r="O22" i="39"/>
  <c r="J22" i="39"/>
  <c r="L22" i="39" s="1"/>
  <c r="H22" i="39"/>
  <c r="Q21" i="39"/>
  <c r="O21" i="39"/>
  <c r="L21" i="39"/>
  <c r="J21" i="39"/>
  <c r="H21" i="39"/>
  <c r="Q20" i="39"/>
  <c r="O20" i="39"/>
  <c r="J20" i="39"/>
  <c r="L20" i="39" s="1"/>
  <c r="H20" i="39"/>
  <c r="Q19" i="39"/>
  <c r="O19" i="39"/>
  <c r="L19" i="39"/>
  <c r="J19" i="39"/>
  <c r="H19" i="39"/>
  <c r="Q18" i="39"/>
  <c r="O18" i="39"/>
  <c r="J18" i="39"/>
  <c r="L18" i="39" s="1"/>
  <c r="H18" i="39"/>
  <c r="Q17" i="39"/>
  <c r="O17" i="39"/>
  <c r="L17" i="39"/>
  <c r="J17" i="39"/>
  <c r="H17" i="39"/>
  <c r="Q16" i="39"/>
  <c r="O16" i="39"/>
  <c r="J16" i="39"/>
  <c r="L16" i="39" s="1"/>
  <c r="H16" i="39"/>
  <c r="Q15" i="39"/>
  <c r="O15" i="39"/>
  <c r="L15" i="39"/>
  <c r="J15" i="39"/>
  <c r="H15" i="39"/>
  <c r="Q14" i="39"/>
  <c r="O14" i="39"/>
  <c r="J14" i="39"/>
  <c r="L14" i="39" s="1"/>
  <c r="H14" i="39"/>
  <c r="Q13" i="39"/>
  <c r="O13" i="39"/>
  <c r="L13" i="39"/>
  <c r="J13" i="39"/>
  <c r="H13" i="39"/>
  <c r="Q12" i="39"/>
  <c r="O12" i="39"/>
  <c r="J12" i="39"/>
  <c r="L12" i="39" s="1"/>
  <c r="H12" i="39"/>
  <c r="Q11" i="39"/>
  <c r="O11" i="39"/>
  <c r="O41" i="39" s="1"/>
  <c r="J11" i="39"/>
  <c r="J41" i="39" s="1"/>
  <c r="H11" i="39"/>
  <c r="H41" i="39" s="1"/>
  <c r="Q21" i="38"/>
  <c r="O21" i="38"/>
  <c r="F21" i="38"/>
  <c r="Q20" i="38"/>
  <c r="O20" i="38"/>
  <c r="F20" i="38"/>
  <c r="Q19" i="38"/>
  <c r="O19" i="38"/>
  <c r="F19" i="38"/>
  <c r="Q18" i="38"/>
  <c r="O18" i="38"/>
  <c r="F18" i="38"/>
  <c r="Q17" i="38"/>
  <c r="O17" i="38"/>
  <c r="F17" i="38"/>
  <c r="Q16" i="38"/>
  <c r="O16" i="38"/>
  <c r="F16" i="38"/>
  <c r="Q15" i="38"/>
  <c r="O15" i="38"/>
  <c r="F15" i="38"/>
  <c r="Q14" i="38"/>
  <c r="O14" i="38"/>
  <c r="F14" i="38"/>
  <c r="Q13" i="38"/>
  <c r="O13" i="38"/>
  <c r="F13" i="38"/>
  <c r="Q12" i="38"/>
  <c r="F12" i="38"/>
  <c r="N57" i="36"/>
  <c r="M57" i="36"/>
  <c r="L55" i="36"/>
  <c r="K56" i="36"/>
  <c r="J57" i="36"/>
  <c r="I57" i="36"/>
  <c r="H55" i="36"/>
  <c r="G56" i="36"/>
  <c r="F57" i="36"/>
  <c r="N52" i="36"/>
  <c r="M53" i="36"/>
  <c r="L53" i="36"/>
  <c r="K51" i="36"/>
  <c r="J52" i="36"/>
  <c r="I53" i="36"/>
  <c r="H53" i="36"/>
  <c r="G51" i="36"/>
  <c r="F52" i="36"/>
  <c r="N48" i="36"/>
  <c r="M49" i="36"/>
  <c r="L49" i="36"/>
  <c r="K47" i="36"/>
  <c r="J48" i="36"/>
  <c r="I49" i="36"/>
  <c r="H49" i="36"/>
  <c r="G47" i="36"/>
  <c r="F48" i="36"/>
  <c r="F45" i="36"/>
  <c r="N44" i="36"/>
  <c r="M45" i="36"/>
  <c r="L45" i="36"/>
  <c r="K43" i="36"/>
  <c r="J44" i="36"/>
  <c r="I45" i="36"/>
  <c r="H45" i="36"/>
  <c r="G43" i="36"/>
  <c r="F44" i="36"/>
  <c r="F41" i="36"/>
  <c r="N40" i="36"/>
  <c r="M41" i="36"/>
  <c r="L41" i="36"/>
  <c r="K39" i="36"/>
  <c r="J40" i="36"/>
  <c r="I41" i="36"/>
  <c r="H41" i="36"/>
  <c r="G39" i="36"/>
  <c r="F40" i="36"/>
  <c r="M74" i="35"/>
  <c r="K74" i="35"/>
  <c r="I74" i="35"/>
  <c r="M73" i="35"/>
  <c r="K73" i="35"/>
  <c r="I73" i="35"/>
  <c r="M72" i="35"/>
  <c r="K72" i="35"/>
  <c r="I72" i="35"/>
  <c r="M71" i="35"/>
  <c r="K71" i="35"/>
  <c r="I71" i="35"/>
  <c r="M70" i="35"/>
  <c r="K70" i="35"/>
  <c r="I70" i="35"/>
  <c r="M69" i="35"/>
  <c r="K69" i="35"/>
  <c r="I69" i="35"/>
  <c r="M68" i="35"/>
  <c r="K68" i="35"/>
  <c r="I68" i="35"/>
  <c r="M67" i="35"/>
  <c r="K67" i="35"/>
  <c r="I67" i="35"/>
  <c r="M66" i="35"/>
  <c r="K66" i="35"/>
  <c r="I66" i="35"/>
  <c r="M65" i="35"/>
  <c r="K65" i="35"/>
  <c r="I65" i="35"/>
  <c r="M64" i="35"/>
  <c r="K64" i="35"/>
  <c r="I64" i="35"/>
  <c r="M63" i="35"/>
  <c r="K63" i="35"/>
  <c r="I63" i="35"/>
  <c r="M62" i="35"/>
  <c r="K62" i="35"/>
  <c r="I62" i="35"/>
  <c r="M61" i="35"/>
  <c r="K61" i="35"/>
  <c r="I61" i="35"/>
  <c r="M60" i="35"/>
  <c r="K60" i="35"/>
  <c r="I60" i="35"/>
  <c r="M59" i="35"/>
  <c r="K59" i="35"/>
  <c r="I59" i="35"/>
  <c r="M58" i="35"/>
  <c r="K58" i="35"/>
  <c r="I58" i="35"/>
  <c r="M57" i="35"/>
  <c r="K57" i="35"/>
  <c r="I57" i="35"/>
  <c r="M56" i="35"/>
  <c r="K56" i="35"/>
  <c r="I56" i="35"/>
  <c r="M55" i="35"/>
  <c r="K55" i="35"/>
  <c r="I55" i="35"/>
  <c r="M54" i="35"/>
  <c r="K54" i="35"/>
  <c r="I54" i="35"/>
  <c r="M53" i="35"/>
  <c r="K53" i="35"/>
  <c r="I53" i="35"/>
  <c r="M52" i="35"/>
  <c r="K52" i="35"/>
  <c r="I52" i="35"/>
  <c r="M51" i="35"/>
  <c r="K51" i="35"/>
  <c r="I51" i="35"/>
  <c r="M50" i="35"/>
  <c r="K50" i="35"/>
  <c r="I50" i="35"/>
  <c r="M49" i="35"/>
  <c r="K49" i="35"/>
  <c r="I49" i="35"/>
  <c r="M48" i="35"/>
  <c r="K48" i="35"/>
  <c r="I48" i="35"/>
  <c r="M47" i="35"/>
  <c r="K47" i="35"/>
  <c r="I47" i="35"/>
  <c r="M46" i="35"/>
  <c r="K46" i="35"/>
  <c r="I46" i="35"/>
  <c r="M45" i="35"/>
  <c r="K45" i="35"/>
  <c r="I45" i="35"/>
  <c r="M39" i="35"/>
  <c r="K39" i="35"/>
  <c r="I39" i="35"/>
  <c r="M38" i="35"/>
  <c r="K38" i="35"/>
  <c r="I38" i="35"/>
  <c r="M37" i="35"/>
  <c r="K37" i="35"/>
  <c r="I37" i="35"/>
  <c r="M36" i="35"/>
  <c r="K36" i="35"/>
  <c r="I36" i="35"/>
  <c r="M35" i="35"/>
  <c r="K35" i="35"/>
  <c r="I35" i="35"/>
  <c r="M34" i="35"/>
  <c r="K34" i="35"/>
  <c r="I34" i="35"/>
  <c r="M33" i="35"/>
  <c r="K33" i="35"/>
  <c r="I33" i="35"/>
  <c r="M32" i="35"/>
  <c r="K32" i="35"/>
  <c r="I32" i="35"/>
  <c r="M31" i="35"/>
  <c r="K31" i="35"/>
  <c r="I31" i="35"/>
  <c r="M30" i="35"/>
  <c r="K30" i="35"/>
  <c r="I30" i="35"/>
  <c r="M29" i="35"/>
  <c r="K29" i="35"/>
  <c r="I29" i="35"/>
  <c r="M28" i="35"/>
  <c r="K28" i="35"/>
  <c r="I28" i="35"/>
  <c r="M27" i="35"/>
  <c r="K27" i="35"/>
  <c r="I27" i="35"/>
  <c r="M26" i="35"/>
  <c r="K26" i="35"/>
  <c r="I26" i="35"/>
  <c r="M25" i="35"/>
  <c r="K25" i="35"/>
  <c r="I25" i="35"/>
  <c r="M24" i="35"/>
  <c r="K24" i="35"/>
  <c r="I24" i="35"/>
  <c r="M23" i="35"/>
  <c r="K23" i="35"/>
  <c r="I23" i="35"/>
  <c r="M22" i="35"/>
  <c r="K22" i="35"/>
  <c r="I22" i="35"/>
  <c r="M21" i="35"/>
  <c r="K21" i="35"/>
  <c r="I21" i="35"/>
  <c r="M20" i="35"/>
  <c r="K20" i="35"/>
  <c r="I20" i="35"/>
  <c r="M19" i="35"/>
  <c r="K19" i="35"/>
  <c r="I19" i="35"/>
  <c r="M18" i="35"/>
  <c r="K18" i="35"/>
  <c r="I18" i="35"/>
  <c r="M17" i="35"/>
  <c r="K17" i="35"/>
  <c r="I17" i="35"/>
  <c r="M16" i="35"/>
  <c r="K16" i="35"/>
  <c r="I16" i="35"/>
  <c r="M15" i="35"/>
  <c r="K15" i="35"/>
  <c r="I15" i="35"/>
  <c r="M14" i="35"/>
  <c r="K14" i="35"/>
  <c r="I14" i="35"/>
  <c r="M13" i="35"/>
  <c r="K13" i="35"/>
  <c r="I13" i="35"/>
  <c r="M12" i="35"/>
  <c r="K12" i="35"/>
  <c r="I12" i="35"/>
  <c r="M11" i="35"/>
  <c r="K11" i="35"/>
  <c r="I11" i="35"/>
  <c r="M10" i="35"/>
  <c r="M75" i="35" s="1"/>
  <c r="K10" i="35"/>
  <c r="K75" i="35" s="1"/>
  <c r="I75" i="35"/>
  <c r="J162" i="9" l="1"/>
  <c r="AV162" i="9" s="1"/>
  <c r="AU173" i="9" s="1"/>
  <c r="AU175" i="9" s="1"/>
  <c r="AH39" i="9"/>
  <c r="J69" i="9"/>
  <c r="J46" i="9"/>
  <c r="AH46" i="9" s="1"/>
  <c r="L11" i="39"/>
  <c r="L41" i="39" s="1"/>
  <c r="Q41" i="39"/>
  <c r="H40" i="36"/>
  <c r="H44" i="36"/>
  <c r="K48" i="36"/>
  <c r="G41" i="36"/>
  <c r="G45" i="36"/>
  <c r="K52" i="36"/>
  <c r="H39" i="36"/>
  <c r="K40" i="36"/>
  <c r="J41" i="36"/>
  <c r="H43" i="36"/>
  <c r="K44" i="36"/>
  <c r="J45" i="36"/>
  <c r="H47" i="36"/>
  <c r="F49" i="36"/>
  <c r="H51" i="36"/>
  <c r="F53" i="36"/>
  <c r="L39" i="36"/>
  <c r="L40" i="36"/>
  <c r="K41" i="36"/>
  <c r="L43" i="36"/>
  <c r="L44" i="36"/>
  <c r="K45" i="36"/>
  <c r="L47" i="36"/>
  <c r="J49" i="36"/>
  <c r="L51" i="36"/>
  <c r="J53" i="36"/>
  <c r="G40" i="36"/>
  <c r="N41" i="36"/>
  <c r="G44" i="36"/>
  <c r="N45" i="36"/>
  <c r="G48" i="36"/>
  <c r="N49" i="36"/>
  <c r="G52" i="36"/>
  <c r="N53" i="36"/>
  <c r="I43" i="36"/>
  <c r="M43" i="36"/>
  <c r="I47" i="36"/>
  <c r="M47" i="36"/>
  <c r="H48" i="36"/>
  <c r="L48" i="36"/>
  <c r="G49" i="36"/>
  <c r="K49" i="36"/>
  <c r="I51" i="36"/>
  <c r="M51" i="36"/>
  <c r="H52" i="36"/>
  <c r="L52" i="36"/>
  <c r="G53" i="36"/>
  <c r="K53" i="36"/>
  <c r="I55" i="36"/>
  <c r="M55" i="36"/>
  <c r="H56" i="36"/>
  <c r="L56" i="36"/>
  <c r="G57" i="36"/>
  <c r="K57" i="36"/>
  <c r="I39" i="36"/>
  <c r="M39" i="36"/>
  <c r="J39" i="36"/>
  <c r="N39" i="36"/>
  <c r="I40" i="36"/>
  <c r="M40" i="36"/>
  <c r="F43" i="36"/>
  <c r="J43" i="36"/>
  <c r="N43" i="36"/>
  <c r="I44" i="36"/>
  <c r="M44" i="36"/>
  <c r="F47" i="36"/>
  <c r="J47" i="36"/>
  <c r="N47" i="36"/>
  <c r="I48" i="36"/>
  <c r="M48" i="36"/>
  <c r="F51" i="36"/>
  <c r="J51" i="36"/>
  <c r="N51" i="36"/>
  <c r="I52" i="36"/>
  <c r="M52" i="36"/>
  <c r="F55" i="36"/>
  <c r="J55" i="36"/>
  <c r="N55" i="36"/>
  <c r="I56" i="36"/>
  <c r="M56" i="36"/>
  <c r="H57" i="36"/>
  <c r="L57" i="36"/>
  <c r="G55" i="36"/>
  <c r="K55" i="36"/>
  <c r="F56" i="36"/>
  <c r="J56" i="36"/>
  <c r="N56" i="36"/>
  <c r="H25" i="40" l="1"/>
  <c r="W17" i="37"/>
  <c r="T27" i="37"/>
  <c r="V27" i="37"/>
  <c r="N27" i="37"/>
  <c r="O27" i="37" s="1"/>
  <c r="N19" i="37"/>
  <c r="O19" i="37" s="1"/>
  <c r="X11" i="37"/>
  <c r="W11" i="37"/>
  <c r="V25" i="37"/>
  <c r="U25" i="37"/>
  <c r="N25" i="37"/>
  <c r="O25" i="37" s="1"/>
  <c r="X25" i="37"/>
  <c r="N17" i="37"/>
  <c r="O17" i="37" s="1"/>
  <c r="N15" i="37"/>
  <c r="O15" i="37" s="1"/>
  <c r="N13" i="37"/>
  <c r="O13" i="37" s="1"/>
  <c r="X13" i="37"/>
  <c r="T13" i="37"/>
  <c r="W25" i="37"/>
  <c r="X15" i="37" l="1"/>
  <c r="U17" i="37"/>
  <c r="U15" i="37"/>
  <c r="U13" i="37"/>
  <c r="X17" i="37"/>
  <c r="W27" i="37"/>
  <c r="U27" i="37"/>
  <c r="P27" i="37" s="1"/>
  <c r="U11" i="37"/>
  <c r="T11" i="37"/>
  <c r="V11" i="37"/>
  <c r="I25" i="40"/>
  <c r="W13" i="37"/>
  <c r="V13" i="37"/>
  <c r="T15" i="37"/>
  <c r="V17" i="37"/>
  <c r="T25" i="37"/>
  <c r="W19" i="37"/>
  <c r="X19" i="37"/>
  <c r="X27" i="37"/>
  <c r="P14" i="37"/>
  <c r="U19" i="37"/>
  <c r="V15" i="37"/>
  <c r="T17" i="37"/>
  <c r="T19" i="37"/>
  <c r="V19" i="37"/>
  <c r="W15" i="37"/>
  <c r="P28" i="37" l="1"/>
  <c r="P13" i="37"/>
  <c r="P12" i="37"/>
  <c r="P11" i="37"/>
  <c r="J25" i="40"/>
  <c r="P15" i="37"/>
  <c r="P16" i="37"/>
  <c r="P19" i="37"/>
  <c r="P20" i="37"/>
  <c r="P17" i="37"/>
  <c r="P18" i="37"/>
  <c r="P25" i="37"/>
  <c r="P26" i="37"/>
  <c r="K25" i="40" l="1"/>
  <c r="L25" i="40"/>
  <c r="N29" i="37" l="1"/>
  <c r="N21" i="37"/>
  <c r="N23" i="37"/>
  <c r="O21" i="37" l="1"/>
  <c r="X21" i="37"/>
  <c r="T21" i="37"/>
  <c r="U21" i="37"/>
  <c r="O29" i="37"/>
  <c r="U29" i="37"/>
  <c r="V29" i="37"/>
  <c r="O23" i="37"/>
  <c r="W23" i="37" s="1"/>
  <c r="X29" i="37"/>
  <c r="T23" i="37" l="1"/>
  <c r="U23" i="37"/>
  <c r="X23" i="37"/>
  <c r="P23" i="37"/>
  <c r="V23" i="37"/>
  <c r="W29" i="37"/>
  <c r="T29" i="37"/>
  <c r="W21" i="37"/>
  <c r="V21" i="37"/>
  <c r="P21" i="37" s="1"/>
  <c r="P24" i="37" l="1"/>
  <c r="P29" i="37"/>
  <c r="P31" i="37" s="1"/>
  <c r="K34" i="37" s="1"/>
  <c r="P30" i="37"/>
  <c r="P22" i="37"/>
  <c r="AC21" i="7" l="1"/>
  <c r="AC20" i="7"/>
  <c r="T17" i="7"/>
</calcChain>
</file>

<file path=xl/sharedStrings.xml><?xml version="1.0" encoding="utf-8"?>
<sst xmlns="http://schemas.openxmlformats.org/spreadsheetml/2006/main" count="1759" uniqueCount="468">
  <si>
    <t>代表者職氏名：</t>
    <rPh sb="0" eb="3">
      <t>ダイヒョウシャ</t>
    </rPh>
    <rPh sb="3" eb="4">
      <t>ショク</t>
    </rPh>
    <rPh sb="4" eb="6">
      <t>シメイ</t>
    </rPh>
    <phoneticPr fontId="9"/>
  </si>
  <si>
    <t>日</t>
    <rPh sb="0" eb="1">
      <t>ニチ</t>
    </rPh>
    <phoneticPr fontId="7"/>
  </si>
  <si>
    <t>年</t>
    <rPh sb="0" eb="1">
      <t>ネン</t>
    </rPh>
    <phoneticPr fontId="7"/>
  </si>
  <si>
    <t>クラブ名：</t>
    <rPh sb="3" eb="4">
      <t>メイ</t>
    </rPh>
    <phoneticPr fontId="9"/>
  </si>
  <si>
    <t>月</t>
    <rPh sb="0" eb="1">
      <t>ガツ</t>
    </rPh>
    <phoneticPr fontId="7"/>
  </si>
  <si>
    <t>～</t>
    <phoneticPr fontId="7"/>
  </si>
  <si>
    <t>円</t>
    <rPh sb="0" eb="1">
      <t>エン</t>
    </rPh>
    <phoneticPr fontId="7"/>
  </si>
  <si>
    <t>補助額</t>
    <rPh sb="0" eb="3">
      <t>ホジョガク</t>
    </rPh>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</si>
  <si>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</si>
  <si>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</si>
  <si>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</si>
  <si>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</si>
  <si>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</si>
  <si>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支援の単位数</t>
    <rPh sb="0" eb="2">
      <t>シエン</t>
    </rPh>
    <rPh sb="3" eb="6">
      <t>タンイスウ</t>
    </rPh>
    <phoneticPr fontId="7"/>
  </si>
  <si>
    <t>□</t>
    <phoneticPr fontId="7"/>
  </si>
  <si>
    <t>クラブ名：</t>
    <rPh sb="3" eb="4">
      <t>メイ</t>
    </rPh>
    <phoneticPr fontId="7"/>
  </si>
  <si>
    <t>その他</t>
    <rPh sb="2" eb="3">
      <t>タ</t>
    </rPh>
    <phoneticPr fontId="7"/>
  </si>
  <si>
    <t>５月</t>
  </si>
  <si>
    <t>６月</t>
  </si>
  <si>
    <t>７月</t>
  </si>
  <si>
    <t>８月</t>
  </si>
  <si>
    <t>９月</t>
  </si>
  <si>
    <t>１月</t>
  </si>
  <si>
    <t>２月</t>
  </si>
  <si>
    <t>３月</t>
  </si>
  <si>
    <t>常勤職員</t>
    <rPh sb="0" eb="4">
      <t>ジョウキンショクイン</t>
    </rPh>
    <phoneticPr fontId="7"/>
  </si>
  <si>
    <t>11月</t>
  </si>
  <si>
    <t>12月</t>
  </si>
  <si>
    <t>クラブ全体の
対象児童数</t>
    <rPh sb="3" eb="5">
      <t>ゼンタイ</t>
    </rPh>
    <rPh sb="7" eb="12">
      <t>タイショウジドウスウ</t>
    </rPh>
    <phoneticPr fontId="7"/>
  </si>
  <si>
    <t>人</t>
    <rPh sb="0" eb="1">
      <t>ニン</t>
    </rPh>
    <phoneticPr fontId="7"/>
  </si>
  <si>
    <t>単位</t>
    <rPh sb="0" eb="2">
      <t>タンイ</t>
    </rPh>
    <phoneticPr fontId="7"/>
  </si>
  <si>
    <t>□</t>
  </si>
  <si>
    <t>賃金改善加算補助　実施計画書</t>
    <rPh sb="0" eb="2">
      <t>チンギン</t>
    </rPh>
    <rPh sb="2" eb="4">
      <t>カイゼン</t>
    </rPh>
    <rPh sb="4" eb="8">
      <t>カサンホジョ</t>
    </rPh>
    <rPh sb="9" eb="11">
      <t>ジッシ</t>
    </rPh>
    <rPh sb="11" eb="14">
      <t>ケイカクショ</t>
    </rPh>
    <phoneticPr fontId="8"/>
  </si>
  <si>
    <t>クラブ名：</t>
    <rPh sb="3" eb="4">
      <t>メイ</t>
    </rPh>
    <phoneticPr fontId="8"/>
  </si>
  <si>
    <t>１．補助額</t>
    <rPh sb="2" eb="4">
      <t>ホジョ</t>
    </rPh>
    <rPh sb="4" eb="5">
      <t>ガク</t>
    </rPh>
    <phoneticPr fontId="8"/>
  </si>
  <si>
    <t>①　事業実施期間</t>
    <rPh sb="2" eb="4">
      <t>ジギョウ</t>
    </rPh>
    <rPh sb="4" eb="6">
      <t>ジッシ</t>
    </rPh>
    <rPh sb="6" eb="8">
      <t>キカン</t>
    </rPh>
    <phoneticPr fontId="8"/>
  </si>
  <si>
    <t>令和</t>
    <rPh sb="0" eb="2">
      <t>レイワ</t>
    </rPh>
    <phoneticPr fontId="8"/>
  </si>
  <si>
    <t>年</t>
    <rPh sb="0" eb="1">
      <t>ネン</t>
    </rPh>
    <phoneticPr fontId="8"/>
  </si>
  <si>
    <t>月</t>
    <rPh sb="0" eb="1">
      <t>ガツ</t>
    </rPh>
    <phoneticPr fontId="8"/>
  </si>
  <si>
    <t>～</t>
    <phoneticPr fontId="8"/>
  </si>
  <si>
    <t>円</t>
    <rPh sb="0" eb="1">
      <t>エン</t>
    </rPh>
    <phoneticPr fontId="8"/>
  </si>
  <si>
    <t>２．賃金改善見込額</t>
    <rPh sb="2" eb="4">
      <t>チンギン</t>
    </rPh>
    <rPh sb="4" eb="6">
      <t>カイゼン</t>
    </rPh>
    <rPh sb="6" eb="8">
      <t>ミコ</t>
    </rPh>
    <rPh sb="8" eb="9">
      <t>ガク</t>
    </rPh>
    <phoneticPr fontId="8"/>
  </si>
  <si>
    <t>３．要件の確認</t>
    <rPh sb="2" eb="4">
      <t>ヨウケン</t>
    </rPh>
    <rPh sb="5" eb="7">
      <t>カクニン</t>
    </rPh>
    <phoneticPr fontId="8"/>
  </si>
  <si>
    <t>※合致しない要件がある場合は、補助対象外です。</t>
    <rPh sb="1" eb="3">
      <t>ガッチ</t>
    </rPh>
    <rPh sb="6" eb="8">
      <t>ヨウケン</t>
    </rPh>
    <rPh sb="11" eb="13">
      <t>バアイ</t>
    </rPh>
    <rPh sb="15" eb="20">
      <t>ホジョタイショウガイ</t>
    </rPh>
    <phoneticPr fontId="8"/>
  </si>
  <si>
    <t>本加算補助による賃金改善に係る計画の具体的内容を職員に周知していること</t>
    <rPh sb="1" eb="5">
      <t>カサンホジョ</t>
    </rPh>
    <phoneticPr fontId="8"/>
  </si>
  <si>
    <t>本加算補助の実施により講じた賃金改善の水準を維持すること</t>
    <rPh sb="1" eb="5">
      <t>カサンホジョ</t>
    </rPh>
    <phoneticPr fontId="8"/>
  </si>
  <si>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8"/>
  </si>
  <si>
    <t>月</t>
    <rPh sb="0" eb="1">
      <t>ツキ</t>
    </rPh>
    <phoneticPr fontId="8"/>
  </si>
  <si>
    <t>日</t>
    <rPh sb="0" eb="1">
      <t>ニチ</t>
    </rPh>
    <phoneticPr fontId="8"/>
  </si>
  <si>
    <t>運営主体名：</t>
    <rPh sb="0" eb="5">
      <t>ウンエイシュタイメイ</t>
    </rPh>
    <phoneticPr fontId="8"/>
  </si>
  <si>
    <t>法人名：</t>
    <rPh sb="0" eb="3">
      <t>ホウジンメイ</t>
    </rPh>
    <phoneticPr fontId="8"/>
  </si>
  <si>
    <t>代表者職氏名：</t>
    <rPh sb="0" eb="4">
      <t>ダイヒョウシャショク</t>
    </rPh>
    <rPh sb="4" eb="6">
      <t>シメイ</t>
    </rPh>
    <phoneticPr fontId="8"/>
  </si>
  <si>
    <t>賃金改善加算補助　賃金改善見込額等内訳書</t>
    <rPh sb="0" eb="4">
      <t>チンギンカイゼン</t>
    </rPh>
    <rPh sb="4" eb="8">
      <t>カサンホジョ</t>
    </rPh>
    <rPh sb="9" eb="11">
      <t>チンギン</t>
    </rPh>
    <rPh sb="11" eb="13">
      <t>カイゼン</t>
    </rPh>
    <rPh sb="13" eb="15">
      <t>ミコ</t>
    </rPh>
    <rPh sb="15" eb="16">
      <t>ガク</t>
    </rPh>
    <rPh sb="16" eb="17">
      <t>トウ</t>
    </rPh>
    <rPh sb="17" eb="19">
      <t>ウチワケ</t>
    </rPh>
    <rPh sb="19" eb="20">
      <t>ショ</t>
    </rPh>
    <phoneticPr fontId="8"/>
  </si>
  <si>
    <t>就業規則等で定めた常勤職員の１か月あたりの勤務時間数</t>
    <rPh sb="0" eb="5">
      <t>シュウギョウキソクトウ</t>
    </rPh>
    <rPh sb="6" eb="7">
      <t>サダ</t>
    </rPh>
    <rPh sb="9" eb="13">
      <t>ジョウキンショクイン</t>
    </rPh>
    <rPh sb="16" eb="17">
      <t>ゲツ</t>
    </rPh>
    <rPh sb="21" eb="26">
      <t>キンムジカンスウ</t>
    </rPh>
    <phoneticPr fontId="8"/>
  </si>
  <si>
    <t>時間</t>
    <rPh sb="0" eb="2">
      <t>ジカン</t>
    </rPh>
    <phoneticPr fontId="8"/>
  </si>
  <si>
    <t>NO.</t>
    <phoneticPr fontId="8"/>
  </si>
  <si>
    <t>職員名</t>
    <rPh sb="0" eb="2">
      <t>ショクイン</t>
    </rPh>
    <rPh sb="2" eb="3">
      <t>メイ</t>
    </rPh>
    <phoneticPr fontId="8"/>
  </si>
  <si>
    <t>職種</t>
    <rPh sb="0" eb="2">
      <t>ショクシュ</t>
    </rPh>
    <phoneticPr fontId="8"/>
  </si>
  <si>
    <t>常勤・
非常勤の別</t>
    <rPh sb="0" eb="2">
      <t>ジョウキン</t>
    </rPh>
    <rPh sb="4" eb="7">
      <t>ヒジョウキン</t>
    </rPh>
    <rPh sb="8" eb="9">
      <t>ベツ</t>
    </rPh>
    <phoneticPr fontId="8"/>
  </si>
  <si>
    <t>補助単価
(月額)</t>
    <rPh sb="0" eb="2">
      <t>ホジョ</t>
    </rPh>
    <rPh sb="2" eb="4">
      <t>タンカ</t>
    </rPh>
    <rPh sb="6" eb="8">
      <t>ゲツガク</t>
    </rPh>
    <phoneticPr fontId="8"/>
  </si>
  <si>
    <t>常勤
職員数</t>
    <rPh sb="0" eb="2">
      <t>ジョウキン</t>
    </rPh>
    <rPh sb="3" eb="5">
      <t>ショクイン</t>
    </rPh>
    <rPh sb="5" eb="6">
      <t>スウ</t>
    </rPh>
    <phoneticPr fontId="8"/>
  </si>
  <si>
    <t>非常勤職員数(常勤換算)</t>
    <rPh sb="0" eb="3">
      <t>ヒジョウキン</t>
    </rPh>
    <rPh sb="3" eb="5">
      <t>ショクイン</t>
    </rPh>
    <rPh sb="5" eb="6">
      <t>カズ</t>
    </rPh>
    <rPh sb="7" eb="9">
      <t>ジョウキン</t>
    </rPh>
    <rPh sb="9" eb="11">
      <t>カンサン</t>
    </rPh>
    <phoneticPr fontId="8"/>
  </si>
  <si>
    <t>備考</t>
    <rPh sb="0" eb="2">
      <t>ビコウ</t>
    </rPh>
    <phoneticPr fontId="8"/>
  </si>
  <si>
    <t>１か月
あたりの
勤務時間数</t>
    <rPh sb="2" eb="3">
      <t>ゲツ</t>
    </rPh>
    <rPh sb="9" eb="11">
      <t>キンム</t>
    </rPh>
    <rPh sb="11" eb="14">
      <t>ジカンスウ</t>
    </rPh>
    <phoneticPr fontId="8"/>
  </si>
  <si>
    <t>常勤
換算値</t>
    <rPh sb="0" eb="2">
      <t>ジョウキン</t>
    </rPh>
    <rPh sb="3" eb="5">
      <t>カンザン</t>
    </rPh>
    <rPh sb="5" eb="6">
      <t>チ</t>
    </rPh>
    <phoneticPr fontId="8"/>
  </si>
  <si>
    <t>賃金改善
実施月数</t>
    <phoneticPr fontId="8"/>
  </si>
  <si>
    <t>補助基準額</t>
    <phoneticPr fontId="8"/>
  </si>
  <si>
    <t>賃金改善に伴う法定福利費等の事業主負担分の増分</t>
    <phoneticPr fontId="8"/>
  </si>
  <si>
    <t>１か月あたりの平均賃金改善見込額</t>
    <phoneticPr fontId="8"/>
  </si>
  <si>
    <t>合計</t>
    <rPh sb="0" eb="2">
      <t>ゴウケイ</t>
    </rPh>
    <phoneticPr fontId="8"/>
  </si>
  <si>
    <t>年</t>
    <rPh sb="0" eb="1">
      <t>ネン</t>
    </rPh>
    <phoneticPr fontId="9"/>
  </si>
  <si>
    <t>月</t>
    <rPh sb="0" eb="1">
      <t>ツキ</t>
    </rPh>
    <phoneticPr fontId="9"/>
  </si>
  <si>
    <t>日</t>
    <rPh sb="0" eb="1">
      <t>ヒ</t>
    </rPh>
    <phoneticPr fontId="9"/>
  </si>
  <si>
    <t>（報告先）</t>
    <rPh sb="1" eb="3">
      <t>ホウコク</t>
    </rPh>
    <rPh sb="3" eb="4">
      <t>サキ</t>
    </rPh>
    <phoneticPr fontId="9"/>
  </si>
  <si>
    <t>横浜市</t>
    <rPh sb="0" eb="3">
      <t>ヨコハマシ</t>
    </rPh>
    <phoneticPr fontId="9"/>
  </si>
  <si>
    <t>区長</t>
    <rPh sb="0" eb="2">
      <t>クチョウ</t>
    </rPh>
    <phoneticPr fontId="9"/>
  </si>
  <si>
    <t>（報告者）</t>
    <rPh sb="1" eb="3">
      <t>ホウコク</t>
    </rPh>
    <rPh sb="3" eb="4">
      <t>シャ</t>
    </rPh>
    <phoneticPr fontId="9"/>
  </si>
  <si>
    <t>１ 基本補助</t>
    <rPh sb="2" eb="4">
      <t>キホン</t>
    </rPh>
    <rPh sb="4" eb="6">
      <t>ホジョ</t>
    </rPh>
    <phoneticPr fontId="9"/>
  </si>
  <si>
    <t>（1）基礎部分</t>
    <rPh sb="3" eb="5">
      <t>キソ</t>
    </rPh>
    <rPh sb="5" eb="7">
      <t>ブブン</t>
    </rPh>
    <phoneticPr fontId="9"/>
  </si>
  <si>
    <t>４月</t>
    <rPh sb="1" eb="2">
      <t>ツキ</t>
    </rPh>
    <phoneticPr fontId="9"/>
  </si>
  <si>
    <t>10月</t>
    <phoneticPr fontId="9"/>
  </si>
  <si>
    <t>平均</t>
    <rPh sb="0" eb="2">
      <t>ヘイキン</t>
    </rPh>
    <phoneticPr fontId="9"/>
  </si>
  <si>
    <t>単位１</t>
    <rPh sb="0" eb="2">
      <t>タンイ</t>
    </rPh>
    <phoneticPr fontId="9"/>
  </si>
  <si>
    <t>単位２</t>
    <rPh sb="0" eb="2">
      <t>タンイ</t>
    </rPh>
    <phoneticPr fontId="9"/>
  </si>
  <si>
    <t>単位３</t>
    <rPh sb="0" eb="2">
      <t>タンイ</t>
    </rPh>
    <phoneticPr fontId="9"/>
  </si>
  <si>
    <t>単位５</t>
    <rPh sb="0" eb="2">
      <t>タンイ</t>
    </rPh>
    <phoneticPr fontId="9"/>
  </si>
  <si>
    <t>合計</t>
    <rPh sb="0" eb="2">
      <t>ゴウケイ</t>
    </rPh>
    <phoneticPr fontId="9"/>
  </si>
  <si>
    <t xml:space="preserve"> </t>
    <phoneticPr fontId="9"/>
  </si>
  <si>
    <t>円</t>
    <rPh sb="0" eb="1">
      <t>エン</t>
    </rPh>
    <phoneticPr fontId="9"/>
  </si>
  <si>
    <t>２ 開所日数加算補助</t>
    <rPh sb="2" eb="4">
      <t>カイショ</t>
    </rPh>
    <rPh sb="4" eb="6">
      <t>ニッスウ</t>
    </rPh>
    <rPh sb="6" eb="8">
      <t>カサン</t>
    </rPh>
    <rPh sb="8" eb="10">
      <t>ホジョ</t>
    </rPh>
    <phoneticPr fontId="9"/>
  </si>
  <si>
    <t>日数</t>
    <rPh sb="0" eb="2">
      <t>ニッスウ</t>
    </rPh>
    <phoneticPr fontId="9"/>
  </si>
  <si>
    <t>支援の単位</t>
    <rPh sb="0" eb="2">
      <t>シエン</t>
    </rPh>
    <rPh sb="3" eb="5">
      <t>タンイ</t>
    </rPh>
    <phoneticPr fontId="9"/>
  </si>
  <si>
    <t>対象月</t>
    <rPh sb="0" eb="2">
      <t>タイショウ</t>
    </rPh>
    <rPh sb="2" eb="3">
      <t>ツキ</t>
    </rPh>
    <phoneticPr fontId="9"/>
  </si>
  <si>
    <t>障害児数</t>
    <rPh sb="0" eb="2">
      <t>ショウガイ</t>
    </rPh>
    <rPh sb="2" eb="3">
      <t>ジ</t>
    </rPh>
    <rPh sb="3" eb="4">
      <t>スウ</t>
    </rPh>
    <phoneticPr fontId="9"/>
  </si>
  <si>
    <t>強化①</t>
    <rPh sb="0" eb="2">
      <t>キョウカ</t>
    </rPh>
    <phoneticPr fontId="9"/>
  </si>
  <si>
    <t>強化②</t>
    <rPh sb="0" eb="2">
      <t>キョウカ</t>
    </rPh>
    <phoneticPr fontId="9"/>
  </si>
  <si>
    <t>強化③</t>
    <rPh sb="0" eb="2">
      <t>キョウカ</t>
    </rPh>
    <phoneticPr fontId="9"/>
  </si>
  <si>
    <t>単位４</t>
    <rPh sb="0" eb="2">
      <t>タンイ</t>
    </rPh>
    <phoneticPr fontId="9"/>
  </si>
  <si>
    <t>６月</t>
    <rPh sb="1" eb="2">
      <t>ガツ</t>
    </rPh>
    <phoneticPr fontId="9"/>
  </si>
  <si>
    <t>□</t>
    <phoneticPr fontId="9"/>
  </si>
  <si>
    <t>所在地：</t>
    <rPh sb="0" eb="3">
      <t>ショザイチ</t>
    </rPh>
    <phoneticPr fontId="9"/>
  </si>
  <si>
    <t>運営主体名：</t>
    <rPh sb="0" eb="4">
      <t>ウンエイシュタイ</t>
    </rPh>
    <rPh sb="4" eb="5">
      <t>メイ</t>
    </rPh>
    <phoneticPr fontId="9"/>
  </si>
  <si>
    <t>横浜市放課後児童クラブ事業費補助金執行状況報告書（</t>
    <rPh sb="0" eb="3">
      <t>ヨコハマシ</t>
    </rPh>
    <rPh sb="3" eb="6">
      <t>ホウカゴ</t>
    </rPh>
    <rPh sb="6" eb="8">
      <t>ジドウ</t>
    </rPh>
    <rPh sb="11" eb="13">
      <t>ジギョウ</t>
    </rPh>
    <rPh sb="13" eb="14">
      <t>ヒ</t>
    </rPh>
    <rPh sb="14" eb="17">
      <t>ホジョキン</t>
    </rPh>
    <rPh sb="17" eb="19">
      <t>シッコウ</t>
    </rPh>
    <rPh sb="19" eb="21">
      <t>ジョウキョウ</t>
    </rPh>
    <rPh sb="21" eb="24">
      <t>ホウコクショ</t>
    </rPh>
    <rPh sb="23" eb="24">
      <t>ショ</t>
    </rPh>
    <phoneticPr fontId="9"/>
  </si>
  <si>
    <t>月提出分）</t>
    <rPh sb="0" eb="1">
      <t>ゲツ</t>
    </rPh>
    <rPh sb="1" eb="4">
      <t>テイシュツブン</t>
    </rPh>
    <phoneticPr fontId="7"/>
  </si>
  <si>
    <t>年度放課後児童クラブ事業費補助金について、以下のとおり執行状況を報告します。</t>
    <rPh sb="5" eb="7">
      <t>ジドウ</t>
    </rPh>
    <phoneticPr fontId="9"/>
  </si>
  <si>
    <t>※１月から３月は12月実績等を適用</t>
    <rPh sb="13" eb="14">
      <t>トウ</t>
    </rPh>
    <rPh sb="15" eb="17">
      <t>テキヨウ</t>
    </rPh>
    <phoneticPr fontId="9"/>
  </si>
  <si>
    <t>①対象児童数</t>
    <rPh sb="1" eb="3">
      <t>タイショウ</t>
    </rPh>
    <rPh sb="3" eb="6">
      <t>ジドウスウ</t>
    </rPh>
    <phoneticPr fontId="9"/>
  </si>
  <si>
    <t>②開所日数</t>
    <rPh sb="1" eb="3">
      <t>カイショ</t>
    </rPh>
    <rPh sb="3" eb="5">
      <t>ニッスウ</t>
    </rPh>
    <phoneticPr fontId="9"/>
  </si>
  <si>
    <t>（2）規模調整部分</t>
    <rPh sb="3" eb="7">
      <t>キボチョウセイ</t>
    </rPh>
    <rPh sb="7" eb="9">
      <t>ブブン</t>
    </rPh>
    <phoneticPr fontId="9"/>
  </si>
  <si>
    <t>※１月から３月は、月の全日から実施要綱第６条第１項各号に規定する日を除いた日数等を適用</t>
    <rPh sb="9" eb="10">
      <t>ツキ</t>
    </rPh>
    <rPh sb="11" eb="13">
      <t>ゼンジツ</t>
    </rPh>
    <rPh sb="15" eb="17">
      <t>ジッシ</t>
    </rPh>
    <rPh sb="17" eb="19">
      <t>ヨウコウ</t>
    </rPh>
    <rPh sb="19" eb="20">
      <t>ダイ</t>
    </rPh>
    <rPh sb="21" eb="22">
      <t>ジョウ</t>
    </rPh>
    <rPh sb="22" eb="23">
      <t>ダイ</t>
    </rPh>
    <rPh sb="24" eb="25">
      <t>コウ</t>
    </rPh>
    <rPh sb="25" eb="27">
      <t>カクゴウ</t>
    </rPh>
    <rPh sb="28" eb="30">
      <t>キテイ</t>
    </rPh>
    <rPh sb="32" eb="33">
      <t>ヒ</t>
    </rPh>
    <rPh sb="34" eb="35">
      <t>ノゾ</t>
    </rPh>
    <rPh sb="37" eb="39">
      <t>ニッスウ</t>
    </rPh>
    <rPh sb="39" eb="40">
      <t>トウ</t>
    </rPh>
    <rPh sb="41" eb="43">
      <t>テキヨウ</t>
    </rPh>
    <phoneticPr fontId="9"/>
  </si>
  <si>
    <t>（3）基本補助の減算</t>
    <rPh sb="3" eb="7">
      <t>キホンホジョ</t>
    </rPh>
    <rPh sb="8" eb="10">
      <t>ゲンサン</t>
    </rPh>
    <phoneticPr fontId="9"/>
  </si>
  <si>
    <t>①施設賃借料に伴う減算</t>
    <rPh sb="1" eb="6">
      <t>シセツチンシャクリョウ</t>
    </rPh>
    <rPh sb="7" eb="8">
      <t>トモナ</t>
    </rPh>
    <rPh sb="9" eb="11">
      <t>ゲンサン</t>
    </rPh>
    <phoneticPr fontId="9"/>
  </si>
  <si>
    <t>施設賃借料
(年額・予定)</t>
    <rPh sb="0" eb="5">
      <t>シセツチンシャクリョウ</t>
    </rPh>
    <rPh sb="7" eb="9">
      <t>ネンガク</t>
    </rPh>
    <rPh sb="10" eb="12">
      <t>ヨテイ</t>
    </rPh>
    <phoneticPr fontId="7"/>
  </si>
  <si>
    <t>減算額</t>
    <rPh sb="0" eb="2">
      <t>ゲンサン</t>
    </rPh>
    <rPh sb="2" eb="3">
      <t>ガク</t>
    </rPh>
    <phoneticPr fontId="7"/>
  </si>
  <si>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9"/>
  </si>
  <si>
    <t>補助額
((1)+(2)-(3))</t>
    <rPh sb="0" eb="3">
      <t>ホジョガク</t>
    </rPh>
    <phoneticPr fontId="7"/>
  </si>
  <si>
    <t>※「１　基本補助」の「(1) 基礎部分」の「②開所日数」の「合計」欄の日数から250日を差し引いた日数</t>
    <rPh sb="4" eb="8">
      <t>キホンホジョ</t>
    </rPh>
    <rPh sb="15" eb="19">
      <t>キソブブン</t>
    </rPh>
    <rPh sb="23" eb="27">
      <t>カイショニッスウ</t>
    </rPh>
    <rPh sb="30" eb="32">
      <t>ゴウケイ</t>
    </rPh>
    <rPh sb="33" eb="34">
      <t>ラン</t>
    </rPh>
    <rPh sb="35" eb="37">
      <t>ニッスウ</t>
    </rPh>
    <rPh sb="42" eb="43">
      <t>ニチ</t>
    </rPh>
    <rPh sb="44" eb="45">
      <t>サ</t>
    </rPh>
    <rPh sb="46" eb="47">
      <t>ヒ</t>
    </rPh>
    <rPh sb="49" eb="51">
      <t>ニッスウ</t>
    </rPh>
    <phoneticPr fontId="7"/>
  </si>
  <si>
    <t>３ 長時間開所加算補助【平日分】</t>
    <rPh sb="2" eb="5">
      <t>チョウジカン</t>
    </rPh>
    <rPh sb="5" eb="7">
      <t>カイショ</t>
    </rPh>
    <rPh sb="7" eb="9">
      <t>カサン</t>
    </rPh>
    <rPh sb="9" eb="11">
      <t>ホジョ</t>
    </rPh>
    <rPh sb="12" eb="14">
      <t>ヘイジツ</t>
    </rPh>
    <rPh sb="14" eb="15">
      <t>ブン</t>
    </rPh>
    <phoneticPr fontId="9"/>
  </si>
  <si>
    <t>月平均
時間数</t>
    <rPh sb="0" eb="3">
      <t>ツキヘイキン</t>
    </rPh>
    <rPh sb="4" eb="7">
      <t>ジカンスウ</t>
    </rPh>
    <phoneticPr fontId="7"/>
  </si>
  <si>
    <t>h</t>
    <phoneticPr fontId="7"/>
  </si>
  <si>
    <t>（単位：時間）</t>
    <rPh sb="1" eb="3">
      <t>タンイ</t>
    </rPh>
    <rPh sb="4" eb="6">
      <t>ジカン</t>
    </rPh>
    <phoneticPr fontId="7"/>
  </si>
  <si>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9"/>
  </si>
  <si>
    <t>※１月から３月は12月実績等を適用</t>
    <rPh sb="2" eb="3">
      <t>ガツ</t>
    </rPh>
    <rPh sb="6" eb="7">
      <t>ガツ</t>
    </rPh>
    <rPh sb="10" eb="11">
      <t>ガツ</t>
    </rPh>
    <rPh sb="11" eb="13">
      <t>ジッセキ</t>
    </rPh>
    <rPh sb="13" eb="14">
      <t>トウ</t>
    </rPh>
    <rPh sb="15" eb="17">
      <t>テキヨウ</t>
    </rPh>
    <phoneticPr fontId="7"/>
  </si>
  <si>
    <t>クラブ全体の
対象児童数(再掲)</t>
    <rPh sb="3" eb="5">
      <t>ゼンタイ</t>
    </rPh>
    <rPh sb="7" eb="12">
      <t>タイショウジドウスウ</t>
    </rPh>
    <rPh sb="13" eb="15">
      <t>サイケイ</t>
    </rPh>
    <phoneticPr fontId="7"/>
  </si>
  <si>
    <t>５ 小規模激変加算補助</t>
    <rPh sb="2" eb="5">
      <t>ショウキボ</t>
    </rPh>
    <rPh sb="5" eb="7">
      <t>ゲキヘン</t>
    </rPh>
    <rPh sb="7" eb="9">
      <t>カサン</t>
    </rPh>
    <rPh sb="9" eb="11">
      <t>ホジョ</t>
    </rPh>
    <phoneticPr fontId="9"/>
  </si>
  <si>
    <t>前年度のクラブ
全体の対象児童数</t>
    <rPh sb="0" eb="3">
      <t>ゼンネンド</t>
    </rPh>
    <rPh sb="8" eb="10">
      <t>ゼンタイ</t>
    </rPh>
    <rPh sb="11" eb="16">
      <t>タイショウジドウスウ</t>
    </rPh>
    <phoneticPr fontId="7"/>
  </si>
  <si>
    <t>クラブ全体の
対象児童数(再掲)</t>
    <rPh sb="3" eb="5">
      <t>ゼンタイ</t>
    </rPh>
    <rPh sb="7" eb="9">
      <t>タイショウ</t>
    </rPh>
    <rPh sb="9" eb="11">
      <t>ジドウ</t>
    </rPh>
    <rPh sb="11" eb="12">
      <t>スウ</t>
    </rPh>
    <rPh sb="13" eb="15">
      <t>サイケイ</t>
    </rPh>
    <phoneticPr fontId="7"/>
  </si>
  <si>
    <t>６ 障害児受入推進加算補助</t>
    <rPh sb="2" eb="5">
      <t>ショウガイジ</t>
    </rPh>
    <rPh sb="5" eb="7">
      <t>ウケイレ</t>
    </rPh>
    <rPh sb="7" eb="9">
      <t>スイシン</t>
    </rPh>
    <rPh sb="9" eb="11">
      <t>カサン</t>
    </rPh>
    <rPh sb="11" eb="13">
      <t>ホジョ</t>
    </rPh>
    <phoneticPr fontId="9"/>
  </si>
  <si>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</si>
  <si>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</si>
  <si>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</si>
  <si>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</si>
  <si>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</si>
  <si>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支援の単位</t>
    <rPh sb="0" eb="2">
      <t>シエン</t>
    </rPh>
    <rPh sb="3" eb="5">
      <t>タンイ</t>
    </rPh>
    <phoneticPr fontId="7"/>
  </si>
  <si>
    <t>日</t>
    <rPh sb="0" eb="1">
      <t>ニチ</t>
    </rPh>
    <phoneticPr fontId="7"/>
  </si>
  <si>
    <t>※１月から３月は12月実績を適用</t>
    <rPh sb="2" eb="3">
      <t>ガツ</t>
    </rPh>
    <rPh sb="6" eb="7">
      <t>ガツ</t>
    </rPh>
    <rPh sb="10" eb="11">
      <t>ガツ</t>
    </rPh>
    <rPh sb="11" eb="13">
      <t>ジッセキ</t>
    </rPh>
    <rPh sb="14" eb="16">
      <t>テキヨウ</t>
    </rPh>
    <phoneticPr fontId="9"/>
  </si>
  <si>
    <t>補助額</t>
    <rPh sb="0" eb="3">
      <t>ホジョガク</t>
    </rPh>
    <phoneticPr fontId="7"/>
  </si>
  <si>
    <t>円</t>
    <rPh sb="0" eb="1">
      <t>エン</t>
    </rPh>
    <phoneticPr fontId="7"/>
  </si>
  <si>
    <t>強化①</t>
    <rPh sb="0" eb="2">
      <t>キョウカ</t>
    </rPh>
    <phoneticPr fontId="7"/>
  </si>
  <si>
    <t>強化②</t>
    <rPh sb="0" eb="2">
      <t>キョウカ</t>
    </rPh>
    <phoneticPr fontId="7"/>
  </si>
  <si>
    <t>強化③</t>
    <rPh sb="0" eb="2">
      <t>キョウカ</t>
    </rPh>
    <phoneticPr fontId="7"/>
  </si>
  <si>
    <t>人</t>
    <rPh sb="0" eb="1">
      <t>ニン</t>
    </rPh>
    <phoneticPr fontId="7"/>
  </si>
  <si>
    <t>開所日数
(250日超過分)</t>
    <rPh sb="0" eb="2">
      <t>カイショ</t>
    </rPh>
    <rPh sb="2" eb="4">
      <t>ニッスウ</t>
    </rPh>
    <rPh sb="9" eb="10">
      <t>ニチ</t>
    </rPh>
    <rPh sb="10" eb="12">
      <t>チョウカ</t>
    </rPh>
    <rPh sb="12" eb="13">
      <t>ブン</t>
    </rPh>
    <phoneticPr fontId="7"/>
  </si>
  <si>
    <t>※日数欄には、条例第10条第２項で定める「職員の最低配置基準」より１名以上職員を加配した日数を記載</t>
    <rPh sb="1" eb="3">
      <t>ニッスウ</t>
    </rPh>
    <rPh sb="3" eb="4">
      <t>ラン</t>
    </rPh>
    <rPh sb="7" eb="9">
      <t>ジョウレイ</t>
    </rPh>
    <rPh sb="9" eb="10">
      <t>ダイ</t>
    </rPh>
    <rPh sb="12" eb="13">
      <t>ジョウ</t>
    </rPh>
    <rPh sb="13" eb="14">
      <t>ダイ</t>
    </rPh>
    <rPh sb="15" eb="16">
      <t>コウ</t>
    </rPh>
    <rPh sb="17" eb="18">
      <t>サダ</t>
    </rPh>
    <rPh sb="21" eb="23">
      <t>ショクイン</t>
    </rPh>
    <rPh sb="24" eb="30">
      <t>サイテイハイチキジュン</t>
    </rPh>
    <rPh sb="34" eb="35">
      <t>メイ</t>
    </rPh>
    <rPh sb="35" eb="37">
      <t>イジョウ</t>
    </rPh>
    <rPh sb="37" eb="39">
      <t>ショクイン</t>
    </rPh>
    <rPh sb="40" eb="42">
      <t>カハイ</t>
    </rPh>
    <rPh sb="44" eb="46">
      <t>ニッスウ</t>
    </rPh>
    <rPh sb="47" eb="49">
      <t>キサイ</t>
    </rPh>
    <phoneticPr fontId="9"/>
  </si>
  <si>
    <t>減免対象
児童数</t>
    <rPh sb="0" eb="2">
      <t>ゲンメン</t>
    </rPh>
    <rPh sb="2" eb="4">
      <t>タイショウ</t>
    </rPh>
    <rPh sb="5" eb="7">
      <t>ジドウ</t>
    </rPh>
    <rPh sb="7" eb="8">
      <t>スウ</t>
    </rPh>
    <phoneticPr fontId="7"/>
  </si>
  <si>
    <t>７ 障害児受入強化推進加算補助</t>
    <rPh sb="2" eb="5">
      <t>ショウガイジ</t>
    </rPh>
    <rPh sb="5" eb="7">
      <t>ウケイレ</t>
    </rPh>
    <rPh sb="7" eb="9">
      <t>キョウカ</t>
    </rPh>
    <rPh sb="9" eb="11">
      <t>スイシン</t>
    </rPh>
    <rPh sb="11" eb="13">
      <t>カサン</t>
    </rPh>
    <rPh sb="13" eb="15">
      <t>ホジョ</t>
    </rPh>
    <phoneticPr fontId="9"/>
  </si>
  <si>
    <t>対象児童数
(再掲)</t>
    <rPh sb="0" eb="5">
      <t>タイショウジドウスウ</t>
    </rPh>
    <rPh sb="7" eb="9">
      <t>サイケイ</t>
    </rPh>
    <phoneticPr fontId="7"/>
  </si>
  <si>
    <t>加算決定額
(月額)</t>
    <rPh sb="0" eb="5">
      <t>カサンケッテイガク</t>
    </rPh>
    <rPh sb="7" eb="9">
      <t>ゲツガク</t>
    </rPh>
    <phoneticPr fontId="7"/>
  </si>
  <si>
    <t>クラブの開所日数</t>
    <rPh sb="4" eb="8">
      <t>カイショニッスウ</t>
    </rPh>
    <phoneticPr fontId="7"/>
  </si>
  <si>
    <t>合計額(Ａ)</t>
    <rPh sb="0" eb="2">
      <t>ゴウケイ</t>
    </rPh>
    <rPh sb="2" eb="3">
      <t>ガク</t>
    </rPh>
    <phoneticPr fontId="9"/>
  </si>
  <si>
    <t>交付決定済額(Ｂ)</t>
    <rPh sb="0" eb="2">
      <t>コウフ</t>
    </rPh>
    <rPh sb="2" eb="4">
      <t>ケッテイ</t>
    </rPh>
    <rPh sb="4" eb="5">
      <t>ズ</t>
    </rPh>
    <rPh sb="5" eb="6">
      <t>ガク</t>
    </rPh>
    <phoneticPr fontId="9"/>
  </si>
  <si>
    <t>差額(Ａ－Ｂ)</t>
    <rPh sb="0" eb="2">
      <t>サガク</t>
    </rPh>
    <phoneticPr fontId="9"/>
  </si>
  <si>
    <t>該当する項目に☑又は■を記入してください。</t>
    <phoneticPr fontId="7"/>
  </si>
  <si>
    <t>(2) 入会申込書及び継続利用申込書の写し</t>
    <phoneticPr fontId="9"/>
  </si>
  <si>
    <t>(3) 退会申出書及び休会申出書の写し</t>
    <rPh sb="4" eb="9">
      <t>タイカイモウシデショ</t>
    </rPh>
    <rPh sb="9" eb="10">
      <t>オヨ</t>
    </rPh>
    <rPh sb="11" eb="13">
      <t>キュウカイ</t>
    </rPh>
    <rPh sb="13" eb="16">
      <t>モウシデショ</t>
    </rPh>
    <phoneticPr fontId="9"/>
  </si>
  <si>
    <t>(4) 賃貸借契約書等の写し</t>
    <rPh sb="4" eb="10">
      <t>チンタイシャクケイヤクショ</t>
    </rPh>
    <rPh sb="10" eb="11">
      <t>トウ</t>
    </rPh>
    <phoneticPr fontId="9"/>
  </si>
  <si>
    <t>(8) 月別開所状況及び職員配置状況を証する書類</t>
    <rPh sb="16" eb="18">
      <t>ジョウキョウ</t>
    </rPh>
    <phoneticPr fontId="9"/>
  </si>
  <si>
    <t>No.</t>
    <phoneticPr fontId="7"/>
  </si>
  <si>
    <t>小学校名</t>
    <rPh sb="0" eb="4">
      <t>ショウガッコウメイ</t>
    </rPh>
    <phoneticPr fontId="7"/>
  </si>
  <si>
    <t>学年</t>
    <rPh sb="0" eb="2">
      <t>ガクネン</t>
    </rPh>
    <phoneticPr fontId="7"/>
  </si>
  <si>
    <t>児童氏名</t>
    <rPh sb="0" eb="4">
      <t>ジドウシメイ</t>
    </rPh>
    <phoneticPr fontId="7"/>
  </si>
  <si>
    <t>利用日数</t>
    <rPh sb="0" eb="4">
      <t>リヨウニッスウ</t>
    </rPh>
    <phoneticPr fontId="7"/>
  </si>
  <si>
    <t>日/5日</t>
    <rPh sb="0" eb="1">
      <t>ニチ</t>
    </rPh>
    <rPh sb="3" eb="4">
      <t>ニチ</t>
    </rPh>
    <phoneticPr fontId="7"/>
  </si>
  <si>
    <t>対象児童数
合計</t>
    <rPh sb="0" eb="5">
      <t>タイショウジドウスウ</t>
    </rPh>
    <rPh sb="6" eb="8">
      <t>ゴウケイ</t>
    </rPh>
    <phoneticPr fontId="7"/>
  </si>
  <si>
    <t>利用児童名簿（第</t>
    <rPh sb="0" eb="6">
      <t>リヨウジドウメイボ</t>
    </rPh>
    <rPh sb="7" eb="8">
      <t>ダイ</t>
    </rPh>
    <phoneticPr fontId="7"/>
  </si>
  <si>
    <t>支援の単位：</t>
    <rPh sb="0" eb="2">
      <t>シエン</t>
    </rPh>
    <rPh sb="3" eb="5">
      <t>タンイ</t>
    </rPh>
    <phoneticPr fontId="7"/>
  </si>
  <si>
    <t>対象児童数</t>
    <rPh sb="0" eb="2">
      <t>タイショウ</t>
    </rPh>
    <rPh sb="2" eb="4">
      <t>ジドウ</t>
    </rPh>
    <rPh sb="4" eb="5">
      <t>スウ</t>
    </rPh>
    <phoneticPr fontId="7"/>
  </si>
  <si>
    <t>四半期分）</t>
    <rPh sb="0" eb="4">
      <t>シハンキブン</t>
    </rPh>
    <phoneticPr fontId="7"/>
  </si>
  <si>
    <t>№</t>
    <phoneticPr fontId="9"/>
  </si>
  <si>
    <t>学年</t>
    <rPh sb="0" eb="2">
      <t>ガクネン</t>
    </rPh>
    <phoneticPr fontId="9"/>
  </si>
  <si>
    <t>児童氏名</t>
    <rPh sb="0" eb="2">
      <t>ジドウ</t>
    </rPh>
    <rPh sb="2" eb="4">
      <t>シメイ</t>
    </rPh>
    <phoneticPr fontId="9"/>
  </si>
  <si>
    <t>事由</t>
    <rPh sb="0" eb="2">
      <t>ジユウ</t>
    </rPh>
    <phoneticPr fontId="9"/>
  </si>
  <si>
    <t>４月</t>
    <rPh sb="1" eb="2">
      <t>ガツ</t>
    </rPh>
    <phoneticPr fontId="9"/>
  </si>
  <si>
    <t>５月</t>
    <rPh sb="1" eb="2">
      <t>ガツ</t>
    </rPh>
    <phoneticPr fontId="9"/>
  </si>
  <si>
    <t>７月</t>
    <rPh sb="1" eb="2">
      <t>ガツ</t>
    </rPh>
    <phoneticPr fontId="9"/>
  </si>
  <si>
    <t>８月</t>
    <rPh sb="1" eb="2">
      <t>ガツ</t>
    </rPh>
    <phoneticPr fontId="9"/>
  </si>
  <si>
    <t>11月</t>
    <phoneticPr fontId="9"/>
  </si>
  <si>
    <t>12月</t>
    <phoneticPr fontId="9"/>
  </si>
  <si>
    <t>※「事由」欄は以下に基づいて記入すること。</t>
    <rPh sb="2" eb="4">
      <t>ジユウ</t>
    </rPh>
    <rPh sb="5" eb="6">
      <t>ラン</t>
    </rPh>
    <rPh sb="7" eb="9">
      <t>イカ</t>
    </rPh>
    <rPh sb="10" eb="11">
      <t>モト</t>
    </rPh>
    <rPh sb="14" eb="16">
      <t>キニュウ</t>
    </rPh>
    <phoneticPr fontId="9"/>
  </si>
  <si>
    <t>　①　個別支援学級または特別支援学校等在籍児童</t>
    <phoneticPr fontId="9"/>
  </si>
  <si>
    <t>　②　身体障害者手帳、療育手帳（愛の手帳）または精神障害者手帳が提出されている児童</t>
    <phoneticPr fontId="9"/>
  </si>
  <si>
    <t>利用登録（登録のあった月に○を記入すること）</t>
    <rPh sb="0" eb="2">
      <t>リヨウ</t>
    </rPh>
    <rPh sb="2" eb="4">
      <t>トウロク</t>
    </rPh>
    <rPh sb="5" eb="7">
      <t>トウロク</t>
    </rPh>
    <rPh sb="11" eb="12">
      <t>ツキ</t>
    </rPh>
    <rPh sb="15" eb="17">
      <t>キニュウ</t>
    </rPh>
    <phoneticPr fontId="9"/>
  </si>
  <si>
    <t>１．補助対象児童名簿</t>
    <rPh sb="2" eb="4">
      <t>ホジョ</t>
    </rPh>
    <rPh sb="4" eb="6">
      <t>タイショウ</t>
    </rPh>
    <rPh sb="6" eb="8">
      <t>ジドウ</t>
    </rPh>
    <rPh sb="8" eb="10">
      <t>メイボ</t>
    </rPh>
    <phoneticPr fontId="9"/>
  </si>
  <si>
    <t>月提出分）</t>
    <rPh sb="0" eb="1">
      <t>ガツ</t>
    </rPh>
    <rPh sb="1" eb="4">
      <t>テイシュツブン</t>
    </rPh>
    <phoneticPr fontId="7"/>
  </si>
  <si>
    <t>補助対象児童の登録児童数</t>
  </si>
  <si>
    <t>障害児受入強化推進加算補助の判定</t>
    <rPh sb="0" eb="9">
      <t>ショウガイジウケイレキョウカスイシン</t>
    </rPh>
    <rPh sb="9" eb="13">
      <t>カサンホジョ</t>
    </rPh>
    <rPh sb="14" eb="16">
      <t>ハンテイ</t>
    </rPh>
    <phoneticPr fontId="7"/>
  </si>
  <si>
    <t>支援や配慮を要する児童の申立書</t>
    <rPh sb="0" eb="2">
      <t>シエン</t>
    </rPh>
    <rPh sb="3" eb="5">
      <t>ハイリョ</t>
    </rPh>
    <rPh sb="6" eb="7">
      <t>ヨウ</t>
    </rPh>
    <rPh sb="9" eb="11">
      <t>ジドウ</t>
    </rPh>
    <rPh sb="12" eb="13">
      <t>モウ</t>
    </rPh>
    <rPh sb="13" eb="14">
      <t>タ</t>
    </rPh>
    <rPh sb="14" eb="15">
      <t>ショ</t>
    </rPh>
    <phoneticPr fontId="9"/>
  </si>
  <si>
    <t>【保護者確認欄】</t>
    <rPh sb="1" eb="4">
      <t>ホゴシャ</t>
    </rPh>
    <rPh sb="4" eb="6">
      <t>カクニン</t>
    </rPh>
    <rPh sb="6" eb="7">
      <t>ラン</t>
    </rPh>
    <phoneticPr fontId="9"/>
  </si>
  <si>
    <t>保護者氏名（自署）</t>
    <rPh sb="0" eb="3">
      <t>ホゴシャ</t>
    </rPh>
    <rPh sb="3" eb="5">
      <t>シメイ</t>
    </rPh>
    <rPh sb="6" eb="8">
      <t>ジショ</t>
    </rPh>
    <phoneticPr fontId="25"/>
  </si>
  <si>
    <t>年　　月　　日</t>
    <rPh sb="0" eb="1">
      <t>ネン</t>
    </rPh>
    <rPh sb="3" eb="4">
      <t>ガツ</t>
    </rPh>
    <rPh sb="6" eb="7">
      <t>ニチ</t>
    </rPh>
    <phoneticPr fontId="9"/>
  </si>
  <si>
    <t>児　童　状　況　書</t>
    <rPh sb="0" eb="1">
      <t>ジ</t>
    </rPh>
    <rPh sb="2" eb="3">
      <t>ワラベ</t>
    </rPh>
    <rPh sb="4" eb="5">
      <t>ジョウ</t>
    </rPh>
    <rPh sb="6" eb="7">
      <t>キョウ</t>
    </rPh>
    <rPh sb="8" eb="9">
      <t>ショ</t>
    </rPh>
    <phoneticPr fontId="9"/>
  </si>
  <si>
    <t>クラブ名</t>
    <rPh sb="3" eb="4">
      <t>メイ</t>
    </rPh>
    <phoneticPr fontId="9"/>
  </si>
  <si>
    <t>２　該当する項目について、どのような支援や配慮が必要か記載してください。</t>
    <rPh sb="2" eb="4">
      <t>ガイトウ</t>
    </rPh>
    <rPh sb="6" eb="8">
      <t>コウモク</t>
    </rPh>
    <rPh sb="18" eb="20">
      <t>シエン</t>
    </rPh>
    <rPh sb="21" eb="23">
      <t>ハイリョ</t>
    </rPh>
    <rPh sb="24" eb="26">
      <t>ヒツヨウ</t>
    </rPh>
    <rPh sb="27" eb="29">
      <t>キサイ</t>
    </rPh>
    <phoneticPr fontId="9"/>
  </si>
  <si>
    <t xml:space="preserve">＜具体的な状況の詳細＞
</t>
    <rPh sb="1" eb="4">
      <t>グタイテキ</t>
    </rPh>
    <rPh sb="5" eb="7">
      <t>ジョウキョウ</t>
    </rPh>
    <rPh sb="8" eb="10">
      <t>ショウサイ</t>
    </rPh>
    <phoneticPr fontId="9"/>
  </si>
  <si>
    <t xml:space="preserve">＜支援や配慮の内容＞
</t>
    <rPh sb="1" eb="3">
      <t>シエン</t>
    </rPh>
    <rPh sb="4" eb="6">
      <t>ハイリョ</t>
    </rPh>
    <rPh sb="7" eb="9">
      <t>ナイヨウ</t>
    </rPh>
    <phoneticPr fontId="9"/>
  </si>
  <si>
    <t>３　保護者への説明状況</t>
    <rPh sb="2" eb="5">
      <t>ホゴシャ</t>
    </rPh>
    <rPh sb="7" eb="9">
      <t>セツメイ</t>
    </rPh>
    <rPh sb="9" eb="11">
      <t>ジョウキョウ</t>
    </rPh>
    <phoneticPr fontId="9"/>
  </si>
  <si>
    <t>記　入　者</t>
    <rPh sb="0" eb="1">
      <t>キ</t>
    </rPh>
    <rPh sb="2" eb="3">
      <t>ニュウ</t>
    </rPh>
    <rPh sb="4" eb="5">
      <t>シャ</t>
    </rPh>
    <phoneticPr fontId="9"/>
  </si>
  <si>
    <t>職名</t>
    <rPh sb="0" eb="1">
      <t>ショク</t>
    </rPh>
    <rPh sb="1" eb="2">
      <t>メイ</t>
    </rPh>
    <phoneticPr fontId="9"/>
  </si>
  <si>
    <t>氏名</t>
  </si>
  <si>
    <t>【学校等関係機関確認欄】</t>
    <rPh sb="1" eb="4">
      <t>ガッコウトウ</t>
    </rPh>
    <rPh sb="4" eb="6">
      <t>カンケイ</t>
    </rPh>
    <rPh sb="6" eb="8">
      <t>キカン</t>
    </rPh>
    <rPh sb="8" eb="10">
      <t>カクニン</t>
    </rPh>
    <rPh sb="10" eb="11">
      <t>ラン</t>
    </rPh>
    <phoneticPr fontId="9"/>
  </si>
  <si>
    <t>横浜市</t>
    <rPh sb="0" eb="3">
      <t>ヨコハマシ</t>
    </rPh>
    <phoneticPr fontId="7"/>
  </si>
  <si>
    <t>区長</t>
    <rPh sb="0" eb="2">
      <t>クチョウ</t>
    </rPh>
    <phoneticPr fontId="7"/>
  </si>
  <si>
    <t>運営主体名：</t>
    <rPh sb="0" eb="4">
      <t>ウンエイシュタイ</t>
    </rPh>
    <phoneticPr fontId="9"/>
  </si>
  <si>
    <t xml:space="preserve"> （提出先）</t>
    <rPh sb="2" eb="5">
      <t>テイシュツサキ</t>
    </rPh>
    <phoneticPr fontId="9"/>
  </si>
  <si>
    <t xml:space="preserve"> （提出者）</t>
    <rPh sb="2" eb="5">
      <t>テイシュツシャ</t>
    </rPh>
    <phoneticPr fontId="9"/>
  </si>
  <si>
    <t>学校名</t>
    <rPh sb="0" eb="3">
      <t>ガッコウメイ</t>
    </rPh>
    <phoneticPr fontId="9"/>
  </si>
  <si>
    <t>入所年月日</t>
    <rPh sb="0" eb="2">
      <t>ニュウショ</t>
    </rPh>
    <rPh sb="2" eb="5">
      <t>ネンガッピ</t>
    </rPh>
    <phoneticPr fontId="9"/>
  </si>
  <si>
    <t>放課後児童クラブから、次の①と②について説明を受け、了解しました。
①放課後児童クラブの運営主体が、支援や配慮を要する児童の申立てを行うこと
②放課後児童クラブにおける児童の状況及び児童への支援や配慮の内容</t>
    <rPh sb="3" eb="5">
      <t>ジドウ</t>
    </rPh>
    <rPh sb="39" eb="41">
      <t>ジドウ</t>
    </rPh>
    <rPh sb="76" eb="78">
      <t>ジドウ</t>
    </rPh>
    <phoneticPr fontId="9"/>
  </si>
  <si>
    <t>１　次の項目について、該当する番号に☑又は■を記入してください。</t>
    <rPh sb="2" eb="3">
      <t>ツギ</t>
    </rPh>
    <rPh sb="4" eb="6">
      <t>コウモク</t>
    </rPh>
    <rPh sb="11" eb="13">
      <t>ガイトウ</t>
    </rPh>
    <rPh sb="15" eb="17">
      <t>バンゴウ</t>
    </rPh>
    <rPh sb="19" eb="20">
      <t>マタ</t>
    </rPh>
    <rPh sb="23" eb="25">
      <t>キニュウ</t>
    </rPh>
    <phoneticPr fontId="9"/>
  </si>
  <si>
    <t>１　状況や場面に応じた行動ができない。</t>
    <phoneticPr fontId="7"/>
  </si>
  <si>
    <t>２　静かに遊んだり余暇活動を行ったりすることができない。</t>
    <phoneticPr fontId="7"/>
  </si>
  <si>
    <t>３　質問が終わる前に出し抜けに答えてしまう。</t>
    <phoneticPr fontId="7"/>
  </si>
  <si>
    <t>４　順番を待つことが出来ない。（一番になりたがる、非常に勝敗にこだわる）</t>
    <phoneticPr fontId="7"/>
  </si>
  <si>
    <t>５　他人を妨害し、邪魔をする。（他人の会話やゲームなどに干渉する）</t>
    <phoneticPr fontId="7"/>
  </si>
  <si>
    <t>６　特定のこと、ものなどに強度のこだわりを持つ。</t>
    <phoneticPr fontId="7"/>
  </si>
  <si>
    <t>７　突然興奮することがあり、乱暴な言葉遣いや振る舞いをする。</t>
    <phoneticPr fontId="7"/>
  </si>
  <si>
    <t>８　全体のルールを受け入れられず、友達との遊びに入れない。</t>
    <phoneticPr fontId="7"/>
  </si>
  <si>
    <t>９　その他（　　　　　　　　　　　　　　　　　　　　　　　　　　　　　　　　）</t>
    <phoneticPr fontId="7"/>
  </si>
  <si>
    <t>　　（具体的な状況、支援や配慮の内容を記載）</t>
    <rPh sb="3" eb="6">
      <t>グタイテキ</t>
    </rPh>
    <rPh sb="7" eb="9">
      <t>ジョウキョウ</t>
    </rPh>
    <rPh sb="10" eb="12">
      <t>シエン</t>
    </rPh>
    <rPh sb="13" eb="15">
      <t>ハイリョ</t>
    </rPh>
    <rPh sb="16" eb="18">
      <t>ナイヨウ</t>
    </rPh>
    <rPh sb="19" eb="21">
      <t>キサイ</t>
    </rPh>
    <phoneticPr fontId="9"/>
  </si>
  <si>
    <t>上記の記載内容について放課後児童クラブから説明を受け、当該児童が、放課後児童クラブを利用するにあたり、支援や配慮が必要であることを確認しました。</t>
    <rPh sb="0" eb="2">
      <t>ジョウキ</t>
    </rPh>
    <rPh sb="11" eb="14">
      <t>ホウカゴ</t>
    </rPh>
    <rPh sb="14" eb="16">
      <t>ジドウ</t>
    </rPh>
    <rPh sb="21" eb="23">
      <t>セツメイ</t>
    </rPh>
    <rPh sb="24" eb="25">
      <t>ウ</t>
    </rPh>
    <rPh sb="27" eb="29">
      <t>トウガイ</t>
    </rPh>
    <rPh sb="29" eb="31">
      <t>ジドウ</t>
    </rPh>
    <rPh sb="36" eb="38">
      <t>ジドウ</t>
    </rPh>
    <rPh sb="51" eb="53">
      <t>シエン</t>
    </rPh>
    <rPh sb="65" eb="67">
      <t>カクニン</t>
    </rPh>
    <phoneticPr fontId="9"/>
  </si>
  <si>
    <t>所属</t>
    <rPh sb="0" eb="2">
      <t>ショゾク</t>
    </rPh>
    <phoneticPr fontId="9"/>
  </si>
  <si>
    <t>職氏名</t>
    <rPh sb="0" eb="3">
      <t>ショクシメイ</t>
    </rPh>
    <phoneticPr fontId="7"/>
  </si>
  <si>
    <t xml:space="preserve">クラブ名： </t>
    <rPh sb="3" eb="4">
      <t>メイ</t>
    </rPh>
    <phoneticPr fontId="9"/>
  </si>
  <si>
    <t>支援の単位：</t>
    <phoneticPr fontId="9"/>
  </si>
  <si>
    <t>（単位：円）</t>
    <rPh sb="1" eb="3">
      <t>タンイ</t>
    </rPh>
    <rPh sb="4" eb="5">
      <t>エン</t>
    </rPh>
    <phoneticPr fontId="9"/>
  </si>
  <si>
    <t>職員名</t>
    <rPh sb="0" eb="2">
      <t>ショクイン</t>
    </rPh>
    <rPh sb="2" eb="3">
      <t>メイ</t>
    </rPh>
    <phoneticPr fontId="9"/>
  </si>
  <si>
    <t>事由（※）</t>
    <rPh sb="0" eb="2">
      <t>ジユウ</t>
    </rPh>
    <phoneticPr fontId="9"/>
  </si>
  <si>
    <t>上段：補助金算定基準額【Ａ】
下段：補助対象経費上限額【Ｂ】</t>
    <rPh sb="0" eb="2">
      <t>ジョウダン</t>
    </rPh>
    <rPh sb="3" eb="5">
      <t>ホジョ</t>
    </rPh>
    <rPh sb="5" eb="6">
      <t>キン</t>
    </rPh>
    <rPh sb="6" eb="8">
      <t>サンテイ</t>
    </rPh>
    <rPh sb="8" eb="10">
      <t>キジュン</t>
    </rPh>
    <rPh sb="10" eb="11">
      <t>ガク</t>
    </rPh>
    <rPh sb="15" eb="17">
      <t>ゲダン</t>
    </rPh>
    <rPh sb="18" eb="20">
      <t>ホジョ</t>
    </rPh>
    <rPh sb="20" eb="22">
      <t>タイショウ</t>
    </rPh>
    <rPh sb="22" eb="24">
      <t>ケイヒ</t>
    </rPh>
    <rPh sb="24" eb="27">
      <t>ジョウゲンガク</t>
    </rPh>
    <phoneticPr fontId="9"/>
  </si>
  <si>
    <t>１月</t>
    <phoneticPr fontId="9"/>
  </si>
  <si>
    <t>２月</t>
    <phoneticPr fontId="9"/>
  </si>
  <si>
    <t>３月</t>
    <phoneticPr fontId="9"/>
  </si>
  <si>
    <t>補助額（補助金算定基準額合計と補助上限額を比較して少ない方の額）</t>
    <rPh sb="0" eb="2">
      <t>ホジョ</t>
    </rPh>
    <rPh sb="2" eb="3">
      <t>ガク</t>
    </rPh>
    <rPh sb="4" eb="7">
      <t>ホジョキン</t>
    </rPh>
    <rPh sb="7" eb="9">
      <t>サンテイ</t>
    </rPh>
    <rPh sb="9" eb="11">
      <t>キジュン</t>
    </rPh>
    <rPh sb="11" eb="12">
      <t>ガク</t>
    </rPh>
    <rPh sb="12" eb="14">
      <t>ゴウケイ</t>
    </rPh>
    <rPh sb="15" eb="17">
      <t>ホジョ</t>
    </rPh>
    <rPh sb="17" eb="19">
      <t>ジョウゲン</t>
    </rPh>
    <rPh sb="19" eb="20">
      <t>ガク</t>
    </rPh>
    <rPh sb="21" eb="23">
      <t>ヒカク</t>
    </rPh>
    <rPh sb="25" eb="26">
      <t>スク</t>
    </rPh>
    <rPh sb="28" eb="29">
      <t>ホウ</t>
    </rPh>
    <rPh sb="30" eb="31">
      <t>ガク</t>
    </rPh>
    <phoneticPr fontId="9"/>
  </si>
  <si>
    <t>　※「事由」欄は以下に基づいて記入すること。</t>
    <rPh sb="3" eb="5">
      <t>ジユウ</t>
    </rPh>
    <rPh sb="6" eb="7">
      <t>ラン</t>
    </rPh>
    <rPh sb="8" eb="10">
      <t>イカ</t>
    </rPh>
    <rPh sb="11" eb="12">
      <t>モト</t>
    </rPh>
    <rPh sb="15" eb="17">
      <t>キニュウ</t>
    </rPh>
    <phoneticPr fontId="9"/>
  </si>
  <si>
    <t>該当する方に☑又は■を記入</t>
    <rPh sb="0" eb="2">
      <t>ガイトウ</t>
    </rPh>
    <rPh sb="4" eb="5">
      <t>ホウ</t>
    </rPh>
    <rPh sb="6" eb="10">
      <t>チェックマタハシカク</t>
    </rPh>
    <rPh sb="11" eb="13">
      <t>キニュウ</t>
    </rPh>
    <phoneticPr fontId="9"/>
  </si>
  <si>
    <t>□ 新規　□ 継続</t>
    <rPh sb="2" eb="4">
      <t>シンキ</t>
    </rPh>
    <rPh sb="7" eb="9">
      <t>ケイゾク</t>
    </rPh>
    <phoneticPr fontId="9"/>
  </si>
  <si>
    <t>　①　支援員Ⅰ　　放課後児童支援員</t>
    <rPh sb="3" eb="5">
      <t>シエン</t>
    </rPh>
    <rPh sb="5" eb="6">
      <t>イン</t>
    </rPh>
    <phoneticPr fontId="9"/>
  </si>
  <si>
    <t>　②　支援員Ⅱ　　経験年数が概ね５年以上の放課後児童支援員で、キャリアアップ研修を受講した者</t>
    <rPh sb="3" eb="5">
      <t>シエン</t>
    </rPh>
    <rPh sb="5" eb="6">
      <t>イン</t>
    </rPh>
    <phoneticPr fontId="9"/>
  </si>
  <si>
    <t>　③　支援員Ⅲ　　経験年数が概ね10年以上の放課後児童支援員で、キャリアアップ研修を受講した事業所長的立場にある者</t>
    <rPh sb="3" eb="5">
      <t>シエン</t>
    </rPh>
    <rPh sb="5" eb="6">
      <t>イン</t>
    </rPh>
    <phoneticPr fontId="9"/>
  </si>
  <si>
    <t>　④　補助員Ⅰ　　補助員</t>
    <rPh sb="3" eb="5">
      <t>ホジョ</t>
    </rPh>
    <rPh sb="5" eb="6">
      <t>イン</t>
    </rPh>
    <phoneticPr fontId="9"/>
  </si>
  <si>
    <t>　⑤　補助員Ⅱ　　経験年数が概ね５年以上の補助員で、キャリアアップ研修を受講した者</t>
    <rPh sb="3" eb="5">
      <t>ホジョ</t>
    </rPh>
    <rPh sb="5" eb="6">
      <t>イン</t>
    </rPh>
    <phoneticPr fontId="9"/>
  </si>
  <si>
    <t>放課後児童支援員等キャリアアップ処遇改善費補助　対象者一覧（</t>
    <rPh sb="0" eb="3">
      <t>ホウカゴ</t>
    </rPh>
    <rPh sb="3" eb="5">
      <t>ジドウ</t>
    </rPh>
    <rPh sb="5" eb="7">
      <t>シエン</t>
    </rPh>
    <rPh sb="7" eb="8">
      <t>イン</t>
    </rPh>
    <rPh sb="8" eb="9">
      <t>トウ</t>
    </rPh>
    <rPh sb="16" eb="18">
      <t>ショグウ</t>
    </rPh>
    <rPh sb="18" eb="20">
      <t>カイゼン</t>
    </rPh>
    <rPh sb="20" eb="21">
      <t>ヒ</t>
    </rPh>
    <rPh sb="21" eb="23">
      <t>ホジョ</t>
    </rPh>
    <rPh sb="24" eb="27">
      <t>タイショウシャ</t>
    </rPh>
    <rPh sb="27" eb="29">
      <t>イチラン</t>
    </rPh>
    <phoneticPr fontId="9"/>
  </si>
  <si>
    <t>放課後児童支援員等キャリアアップ処遇改善費補助　要件確認表</t>
    <rPh sb="0" eb="3">
      <t>ホウカゴ</t>
    </rPh>
    <rPh sb="3" eb="5">
      <t>ジドウ</t>
    </rPh>
    <rPh sb="5" eb="7">
      <t>シエン</t>
    </rPh>
    <rPh sb="7" eb="8">
      <t>イン</t>
    </rPh>
    <rPh sb="8" eb="9">
      <t>トウ</t>
    </rPh>
    <rPh sb="16" eb="18">
      <t>ショグウ</t>
    </rPh>
    <rPh sb="18" eb="20">
      <t>カイゼン</t>
    </rPh>
    <rPh sb="20" eb="21">
      <t>ヒ</t>
    </rPh>
    <rPh sb="21" eb="23">
      <t>ホジョ</t>
    </rPh>
    <rPh sb="24" eb="26">
      <t>ヨウケン</t>
    </rPh>
    <rPh sb="26" eb="28">
      <t>カクニン</t>
    </rPh>
    <rPh sb="28" eb="29">
      <t>ヒョウ</t>
    </rPh>
    <phoneticPr fontId="9"/>
  </si>
  <si>
    <t>該当要件</t>
    <rPh sb="0" eb="2">
      <t>ガイトウ</t>
    </rPh>
    <rPh sb="2" eb="4">
      <t>ヨウケン</t>
    </rPh>
    <phoneticPr fontId="9"/>
  </si>
  <si>
    <t>賃金改善項目</t>
    <rPh sb="0" eb="2">
      <t>チンギン</t>
    </rPh>
    <rPh sb="2" eb="4">
      <t>カイゼン</t>
    </rPh>
    <rPh sb="4" eb="6">
      <t>コウモク</t>
    </rPh>
    <phoneticPr fontId="9"/>
  </si>
  <si>
    <t>新規
・
変更
(※１)</t>
    <rPh sb="5" eb="7">
      <t>ヘンコウ</t>
    </rPh>
    <phoneticPr fontId="9"/>
  </si>
  <si>
    <t>現在の事業所</t>
    <rPh sb="0" eb="2">
      <t>ゲンザイ</t>
    </rPh>
    <rPh sb="3" eb="6">
      <t>ジギョウショ</t>
    </rPh>
    <phoneticPr fontId="9"/>
  </si>
  <si>
    <t>過去に勤務していた事業所</t>
    <rPh sb="0" eb="2">
      <t>カコ</t>
    </rPh>
    <rPh sb="3" eb="5">
      <t>キンム</t>
    </rPh>
    <rPh sb="9" eb="12">
      <t>ジギョウショ</t>
    </rPh>
    <phoneticPr fontId="9"/>
  </si>
  <si>
    <t>前年度給与</t>
    <rPh sb="0" eb="1">
      <t>ゼン</t>
    </rPh>
    <rPh sb="1" eb="3">
      <t>ネンド</t>
    </rPh>
    <rPh sb="3" eb="5">
      <t>キュウヨ</t>
    </rPh>
    <phoneticPr fontId="9"/>
  </si>
  <si>
    <t>今年度給与</t>
    <rPh sb="0" eb="1">
      <t>コン</t>
    </rPh>
    <rPh sb="1" eb="3">
      <t>ネンド</t>
    </rPh>
    <rPh sb="3" eb="5">
      <t>キュウヨ</t>
    </rPh>
    <phoneticPr fontId="9"/>
  </si>
  <si>
    <t>基本給</t>
    <rPh sb="0" eb="2">
      <t>キホン</t>
    </rPh>
    <rPh sb="2" eb="3">
      <t>キュウ</t>
    </rPh>
    <phoneticPr fontId="9"/>
  </si>
  <si>
    <t>手当</t>
    <rPh sb="0" eb="2">
      <t>テアテ</t>
    </rPh>
    <phoneticPr fontId="9"/>
  </si>
  <si>
    <t>賞与</t>
    <rPh sb="0" eb="2">
      <t>ショウヨ</t>
    </rPh>
    <phoneticPr fontId="9"/>
  </si>
  <si>
    <t>か月</t>
    <rPh sb="1" eb="2">
      <t>ゲツ</t>
    </rPh>
    <phoneticPr fontId="9"/>
  </si>
  <si>
    <t>経験年数（　　　　年４月１日現在）</t>
    <rPh sb="0" eb="2">
      <t>ケイケン</t>
    </rPh>
    <rPh sb="2" eb="4">
      <t>ネンスウ</t>
    </rPh>
    <rPh sb="9" eb="10">
      <t>ネン</t>
    </rPh>
    <rPh sb="10" eb="11">
      <t>ヘイネン</t>
    </rPh>
    <rPh sb="11" eb="12">
      <t>ガツ</t>
    </rPh>
    <rPh sb="13" eb="14">
      <t>ニチ</t>
    </rPh>
    <rPh sb="14" eb="16">
      <t>ゲンザイ</t>
    </rPh>
    <phoneticPr fontId="9"/>
  </si>
  <si>
    <t>該当する方に☑又は■を記入</t>
    <phoneticPr fontId="9"/>
  </si>
  <si>
    <t>□ 新規　　□ 継続</t>
    <rPh sb="2" eb="4">
      <t>シンキ</t>
    </rPh>
    <rPh sb="8" eb="10">
      <t>ケイゾク</t>
    </rPh>
    <phoneticPr fontId="9"/>
  </si>
  <si>
    <t>※１　新たに支援員Ⅱ、支援員Ⅲ、補助員Ⅱ（要件の変更を含む）になった職員は☑又は■を記入し、職歴を証する書類を添付すること。</t>
    <rPh sb="3" eb="4">
      <t>アラ</t>
    </rPh>
    <rPh sb="6" eb="8">
      <t>シエン</t>
    </rPh>
    <rPh sb="8" eb="9">
      <t>イン</t>
    </rPh>
    <rPh sb="11" eb="13">
      <t>シエン</t>
    </rPh>
    <rPh sb="13" eb="14">
      <t>イン</t>
    </rPh>
    <rPh sb="16" eb="19">
      <t>ホジョイン</t>
    </rPh>
    <rPh sb="21" eb="23">
      <t>ヨウケン</t>
    </rPh>
    <rPh sb="24" eb="26">
      <t>ヘンコウ</t>
    </rPh>
    <rPh sb="27" eb="28">
      <t>フク</t>
    </rPh>
    <rPh sb="34" eb="36">
      <t>ショクイン</t>
    </rPh>
    <rPh sb="38" eb="39">
      <t>マタ</t>
    </rPh>
    <rPh sb="42" eb="44">
      <t>キニュウ</t>
    </rPh>
    <rPh sb="46" eb="48">
      <t>ショクレキ</t>
    </rPh>
    <rPh sb="49" eb="50">
      <t>ショウ</t>
    </rPh>
    <rPh sb="52" eb="54">
      <t>ショルイ</t>
    </rPh>
    <rPh sb="55" eb="57">
      <t>テンプ</t>
    </rPh>
    <phoneticPr fontId="9"/>
  </si>
  <si>
    <t>１．利用料減免状況</t>
    <rPh sb="1" eb="3">
      <t>リヨウ</t>
    </rPh>
    <rPh sb="2" eb="3">
      <t>リョウ</t>
    </rPh>
    <rPh sb="3" eb="5">
      <t>ゲンメン</t>
    </rPh>
    <rPh sb="5" eb="7">
      <t>ジョウキョウ</t>
    </rPh>
    <phoneticPr fontId="9"/>
  </si>
  <si>
    <t>　①　「横浜市の就学援助を受けている世帯」に該当</t>
    <rPh sb="4" eb="7">
      <t>ヨコハマシ</t>
    </rPh>
    <rPh sb="8" eb="12">
      <t>シュウガクエンジョ</t>
    </rPh>
    <rPh sb="13" eb="14">
      <t>ウ</t>
    </rPh>
    <rPh sb="18" eb="20">
      <t>セタイ</t>
    </rPh>
    <rPh sb="22" eb="24">
      <t>ガイトウ</t>
    </rPh>
    <phoneticPr fontId="9"/>
  </si>
  <si>
    <t>減免対象児童数</t>
    <rPh sb="0" eb="7">
      <t>ゲンメンタイショウジドウスウ</t>
    </rPh>
    <phoneticPr fontId="7"/>
  </si>
  <si>
    <t>２．添付書類</t>
    <rPh sb="2" eb="4">
      <t>テンプ</t>
    </rPh>
    <rPh sb="4" eb="6">
      <t>ショルイ</t>
    </rPh>
    <phoneticPr fontId="9"/>
  </si>
  <si>
    <t>　③　「市民税所得割非課税世帯」に該当</t>
    <rPh sb="4" eb="7">
      <t>シミンゼイ</t>
    </rPh>
    <rPh sb="7" eb="9">
      <t>ショトク</t>
    </rPh>
    <rPh sb="9" eb="10">
      <t>ワリ</t>
    </rPh>
    <rPh sb="10" eb="13">
      <t>ヒカゼイ</t>
    </rPh>
    <rPh sb="13" eb="15">
      <t>セタイ</t>
    </rPh>
    <rPh sb="17" eb="19">
      <t>ガイトウ</t>
    </rPh>
    <phoneticPr fontId="9"/>
  </si>
  <si>
    <t>　②　「生活保護受給世帯」に該当</t>
    <rPh sb="4" eb="6">
      <t>セイカツ</t>
    </rPh>
    <rPh sb="6" eb="8">
      <t>ホゴ</t>
    </rPh>
    <rPh sb="8" eb="10">
      <t>ジュキュウ</t>
    </rPh>
    <rPh sb="10" eb="12">
      <t>セタイ</t>
    </rPh>
    <rPh sb="14" eb="16">
      <t>ガイトウ</t>
    </rPh>
    <phoneticPr fontId="9"/>
  </si>
  <si>
    <t>保護者負担減免額相当補助対象児童名簿（</t>
    <rPh sb="0" eb="3">
      <t>ホゴシャ</t>
    </rPh>
    <rPh sb="3" eb="5">
      <t>フタン</t>
    </rPh>
    <rPh sb="5" eb="7">
      <t>ゲンメン</t>
    </rPh>
    <rPh sb="7" eb="8">
      <t>ガク</t>
    </rPh>
    <rPh sb="8" eb="10">
      <t>ソウトウ</t>
    </rPh>
    <rPh sb="10" eb="12">
      <t>ホジョ</t>
    </rPh>
    <rPh sb="12" eb="14">
      <t>タイショウ</t>
    </rPh>
    <rPh sb="14" eb="16">
      <t>ジドウ</t>
    </rPh>
    <rPh sb="16" eb="18">
      <t>メイボ</t>
    </rPh>
    <phoneticPr fontId="9"/>
  </si>
  <si>
    <t>月提出分）</t>
    <rPh sb="0" eb="4">
      <t>ガツテイシュツブン</t>
    </rPh>
    <phoneticPr fontId="7"/>
  </si>
  <si>
    <t>減免事由※</t>
    <rPh sb="0" eb="2">
      <t>ゲンメン</t>
    </rPh>
    <rPh sb="2" eb="4">
      <t>ジユウ</t>
    </rPh>
    <phoneticPr fontId="9"/>
  </si>
  <si>
    <t>※減免事由の欄は、以下から選択し、記入すること。</t>
    <rPh sb="1" eb="5">
      <t>ゲンメンジユウ</t>
    </rPh>
    <rPh sb="13" eb="15">
      <t>センタク</t>
    </rPh>
    <phoneticPr fontId="9"/>
  </si>
  <si>
    <t>「就学援助申請の審査結果及び支給についてのお知らせ」の写し、「私立学校等就学奨励費申請の審査結果及び支給についてのお知らせ」の写し又は「私立学校等就学奨励費の認定審査結果のお知らせ」の写し（減免事由①の場合）</t>
    <rPh sb="1" eb="3">
      <t>シュウガク</t>
    </rPh>
    <rPh sb="3" eb="5">
      <t>エンジョ</t>
    </rPh>
    <rPh sb="5" eb="7">
      <t>シンセイ</t>
    </rPh>
    <rPh sb="8" eb="10">
      <t>シンサ</t>
    </rPh>
    <rPh sb="10" eb="12">
      <t>ケッカ</t>
    </rPh>
    <rPh sb="12" eb="13">
      <t>オヨ</t>
    </rPh>
    <rPh sb="14" eb="16">
      <t>シキュウ</t>
    </rPh>
    <rPh sb="22" eb="23">
      <t>シ</t>
    </rPh>
    <rPh sb="27" eb="28">
      <t>ウツ</t>
    </rPh>
    <rPh sb="31" eb="33">
      <t>シリツ</t>
    </rPh>
    <rPh sb="33" eb="35">
      <t>ガッコウ</t>
    </rPh>
    <rPh sb="35" eb="36">
      <t>トウ</t>
    </rPh>
    <rPh sb="36" eb="38">
      <t>シュウガク</t>
    </rPh>
    <rPh sb="38" eb="41">
      <t>ショウレイヒ</t>
    </rPh>
    <rPh sb="41" eb="43">
      <t>シンセイ</t>
    </rPh>
    <rPh sb="44" eb="48">
      <t>シンサケッカ</t>
    </rPh>
    <rPh sb="48" eb="49">
      <t>オヨ</t>
    </rPh>
    <rPh sb="50" eb="52">
      <t>シキュウ</t>
    </rPh>
    <rPh sb="58" eb="59">
      <t>シ</t>
    </rPh>
    <rPh sb="63" eb="64">
      <t>ウツ</t>
    </rPh>
    <rPh sb="65" eb="66">
      <t>マタ</t>
    </rPh>
    <phoneticPr fontId="9"/>
  </si>
  <si>
    <t>常勤職員の産前・産後休暇に伴う代替職員配置経費補助確認書</t>
    <rPh sb="0" eb="2">
      <t>ジョウキン</t>
    </rPh>
    <rPh sb="2" eb="4">
      <t>ショクイン</t>
    </rPh>
    <rPh sb="5" eb="7">
      <t>サンゼン</t>
    </rPh>
    <rPh sb="8" eb="12">
      <t>サンゴキュウカ</t>
    </rPh>
    <rPh sb="13" eb="14">
      <t>トモナ</t>
    </rPh>
    <rPh sb="15" eb="17">
      <t>ダイタイ</t>
    </rPh>
    <rPh sb="17" eb="19">
      <t>ショクイン</t>
    </rPh>
    <rPh sb="19" eb="21">
      <t>ハイチ</t>
    </rPh>
    <rPh sb="21" eb="23">
      <t>ケイヒ</t>
    </rPh>
    <rPh sb="23" eb="25">
      <t>ホジョ</t>
    </rPh>
    <rPh sb="25" eb="28">
      <t>カクニンショ</t>
    </rPh>
    <phoneticPr fontId="9"/>
  </si>
  <si>
    <t>１　産前・産後休暇取得職員</t>
    <rPh sb="2" eb="4">
      <t>サンゼン</t>
    </rPh>
    <rPh sb="5" eb="7">
      <t>サンゴ</t>
    </rPh>
    <rPh sb="7" eb="9">
      <t>キュウカ</t>
    </rPh>
    <rPh sb="9" eb="11">
      <t>シュトク</t>
    </rPh>
    <rPh sb="11" eb="13">
      <t>ショクイン</t>
    </rPh>
    <phoneticPr fontId="9"/>
  </si>
  <si>
    <t>（１）氏名</t>
    <rPh sb="3" eb="5">
      <t>シメイ</t>
    </rPh>
    <phoneticPr fontId="9"/>
  </si>
  <si>
    <t>　　　年　　月　　日</t>
    <rPh sb="3" eb="4">
      <t>ネン</t>
    </rPh>
    <rPh sb="6" eb="7">
      <t>ガツ</t>
    </rPh>
    <rPh sb="9" eb="10">
      <t>ニチ</t>
    </rPh>
    <phoneticPr fontId="9"/>
  </si>
  <si>
    <t>　　　年　　月　　日　～　　　年　　月　　日</t>
    <rPh sb="3" eb="4">
      <t>ネン</t>
    </rPh>
    <rPh sb="6" eb="7">
      <t>ガツ</t>
    </rPh>
    <rPh sb="9" eb="10">
      <t>ニチ</t>
    </rPh>
    <phoneticPr fontId="9"/>
  </si>
  <si>
    <t>２　補助額</t>
    <rPh sb="2" eb="4">
      <t>ホジョ</t>
    </rPh>
    <rPh sb="4" eb="5">
      <t>ガク</t>
    </rPh>
    <phoneticPr fontId="9"/>
  </si>
  <si>
    <t>３　添付書類</t>
    <rPh sb="2" eb="4">
      <t>テンプ</t>
    </rPh>
    <rPh sb="4" eb="6">
      <t>ショルイ</t>
    </rPh>
    <phoneticPr fontId="9"/>
  </si>
  <si>
    <t>　　□　母子健康手帳の写し　又は　診断書の写し</t>
    <rPh sb="4" eb="6">
      <t>ボシ</t>
    </rPh>
    <rPh sb="6" eb="8">
      <t>ケンコウ</t>
    </rPh>
    <rPh sb="8" eb="10">
      <t>テチョウ</t>
    </rPh>
    <rPh sb="11" eb="12">
      <t>ウツ</t>
    </rPh>
    <rPh sb="14" eb="15">
      <t>マタ</t>
    </rPh>
    <rPh sb="17" eb="20">
      <t>シンダンショ</t>
    </rPh>
    <rPh sb="21" eb="22">
      <t>ウツ</t>
    </rPh>
    <phoneticPr fontId="9"/>
  </si>
  <si>
    <t>４　留意事項</t>
    <rPh sb="2" eb="4">
      <t>リュウイ</t>
    </rPh>
    <rPh sb="4" eb="6">
      <t>ジコウ</t>
    </rPh>
    <phoneticPr fontId="9"/>
  </si>
  <si>
    <t>　（２）産前・産後休暇が次年度に渡る場合は、日割りで補助額を積算します。</t>
    <rPh sb="26" eb="28">
      <t>ホジョ</t>
    </rPh>
    <phoneticPr fontId="9"/>
  </si>
  <si>
    <t>（２）出産予定日</t>
    <rPh sb="3" eb="5">
      <t>シュッサン</t>
    </rPh>
    <rPh sb="5" eb="8">
      <t>ヨテイビ</t>
    </rPh>
    <phoneticPr fontId="9"/>
  </si>
  <si>
    <t>（３）休暇付与予定期間</t>
    <rPh sb="3" eb="5">
      <t>キュウカ</t>
    </rPh>
    <rPh sb="5" eb="7">
      <t>フヨ</t>
    </rPh>
    <rPh sb="7" eb="9">
      <t>ヨテイ</t>
    </rPh>
    <rPh sb="9" eb="11">
      <t>キカン</t>
    </rPh>
    <phoneticPr fontId="9"/>
  </si>
  <si>
    <t>　（１）運営主体が常勤職員の産前・産後休暇期間の給与を支給していない場合は、
　　　　当該補助金を取消し、返還を求めることがあります。</t>
    <phoneticPr fontId="9"/>
  </si>
  <si>
    <t>１</t>
    <phoneticPr fontId="9"/>
  </si>
  <si>
    <t>補助対象期間</t>
    <rPh sb="0" eb="2">
      <t>ホジョ</t>
    </rPh>
    <rPh sb="2" eb="4">
      <t>タイショウ</t>
    </rPh>
    <rPh sb="4" eb="6">
      <t>キカン</t>
    </rPh>
    <phoneticPr fontId="9"/>
  </si>
  <si>
    <t>２</t>
  </si>
  <si>
    <t>補助金変更交付申請額</t>
    <rPh sb="0" eb="3">
      <t>ホジョキン</t>
    </rPh>
    <rPh sb="3" eb="5">
      <t>ヘンコウ</t>
    </rPh>
    <rPh sb="5" eb="7">
      <t>コウフ</t>
    </rPh>
    <rPh sb="7" eb="10">
      <t>シンセイガク</t>
    </rPh>
    <phoneticPr fontId="9"/>
  </si>
  <si>
    <t>(1) 交付決定済額</t>
    <rPh sb="4" eb="6">
      <t>コウフ</t>
    </rPh>
    <rPh sb="6" eb="8">
      <t>ケッテイ</t>
    </rPh>
    <rPh sb="8" eb="9">
      <t>スミ</t>
    </rPh>
    <rPh sb="9" eb="10">
      <t>ガク</t>
    </rPh>
    <phoneticPr fontId="9"/>
  </si>
  <si>
    <t>(2) 差引（追加交付金額）</t>
    <rPh sb="4" eb="6">
      <t>サシヒキ</t>
    </rPh>
    <rPh sb="7" eb="9">
      <t>ツイカ</t>
    </rPh>
    <rPh sb="9" eb="11">
      <t>コウフ</t>
    </rPh>
    <rPh sb="11" eb="13">
      <t>キンガク</t>
    </rPh>
    <phoneticPr fontId="9"/>
  </si>
  <si>
    <t>３</t>
    <phoneticPr fontId="9"/>
  </si>
  <si>
    <t>項目</t>
    <rPh sb="0" eb="2">
      <t>コウモク</t>
    </rPh>
    <phoneticPr fontId="9"/>
  </si>
  <si>
    <t>基本補助</t>
    <rPh sb="0" eb="4">
      <t>キホンホジョ</t>
    </rPh>
    <phoneticPr fontId="9"/>
  </si>
  <si>
    <t>開所日数加算補助</t>
    <rPh sb="0" eb="2">
      <t>カイショ</t>
    </rPh>
    <rPh sb="2" eb="4">
      <t>ニッスウ</t>
    </rPh>
    <rPh sb="4" eb="6">
      <t>カサン</t>
    </rPh>
    <rPh sb="6" eb="8">
      <t>ホジョ</t>
    </rPh>
    <phoneticPr fontId="9"/>
  </si>
  <si>
    <t>障害児受入推進加算補助</t>
    <rPh sb="0" eb="3">
      <t>ショウガイジ</t>
    </rPh>
    <rPh sb="3" eb="5">
      <t>ウケイレ</t>
    </rPh>
    <rPh sb="5" eb="7">
      <t>スイシン</t>
    </rPh>
    <rPh sb="7" eb="9">
      <t>カサン</t>
    </rPh>
    <rPh sb="9" eb="11">
      <t>ホジョ</t>
    </rPh>
    <phoneticPr fontId="9"/>
  </si>
  <si>
    <t>障害児受入強化推進加算補助</t>
    <rPh sb="0" eb="3">
      <t>ショウガイジ</t>
    </rPh>
    <rPh sb="3" eb="5">
      <t>ウケイレ</t>
    </rPh>
    <rPh sb="5" eb="7">
      <t>キョウカ</t>
    </rPh>
    <rPh sb="7" eb="9">
      <t>スイシン</t>
    </rPh>
    <rPh sb="9" eb="11">
      <t>カサン</t>
    </rPh>
    <rPh sb="11" eb="13">
      <t>ホジョ</t>
    </rPh>
    <phoneticPr fontId="9"/>
  </si>
  <si>
    <t>育成支援体制強化加算補助</t>
    <rPh sb="0" eb="2">
      <t>イクセイ</t>
    </rPh>
    <rPh sb="2" eb="4">
      <t>シエン</t>
    </rPh>
    <rPh sb="4" eb="6">
      <t>タイセイ</t>
    </rPh>
    <rPh sb="6" eb="8">
      <t>キョウカ</t>
    </rPh>
    <rPh sb="8" eb="10">
      <t>カサン</t>
    </rPh>
    <rPh sb="10" eb="12">
      <t>ホジョ</t>
    </rPh>
    <phoneticPr fontId="9"/>
  </si>
  <si>
    <t>放課後児童支援員等キャリアアップ処遇改善費補助</t>
    <rPh sb="0" eb="8">
      <t>ホウカゴジドウシエンイン</t>
    </rPh>
    <rPh sb="8" eb="9">
      <t>トウ</t>
    </rPh>
    <rPh sb="16" eb="20">
      <t>ショグウカイゼン</t>
    </rPh>
    <rPh sb="20" eb="21">
      <t>ヒ</t>
    </rPh>
    <rPh sb="21" eb="23">
      <t>ホジョ</t>
    </rPh>
    <phoneticPr fontId="9"/>
  </si>
  <si>
    <t>賃金改善加算補助</t>
    <rPh sb="0" eb="2">
      <t>チンギン</t>
    </rPh>
    <rPh sb="2" eb="4">
      <t>カイゼン</t>
    </rPh>
    <rPh sb="4" eb="6">
      <t>カサン</t>
    </rPh>
    <rPh sb="6" eb="8">
      <t>ホジョ</t>
    </rPh>
    <phoneticPr fontId="9"/>
  </si>
  <si>
    <t>新型コロナウイルス感染拡大防止加算補助</t>
    <rPh sb="0" eb="2">
      <t>シンガタ</t>
    </rPh>
    <rPh sb="9" eb="11">
      <t>カンセン</t>
    </rPh>
    <rPh sb="11" eb="13">
      <t>カクダイ</t>
    </rPh>
    <rPh sb="13" eb="15">
      <t>ボウシ</t>
    </rPh>
    <rPh sb="15" eb="17">
      <t>カサン</t>
    </rPh>
    <rPh sb="17" eb="19">
      <t>ホジョ</t>
    </rPh>
    <phoneticPr fontId="9"/>
  </si>
  <si>
    <t>合　計</t>
    <rPh sb="0" eb="1">
      <t>ア</t>
    </rPh>
    <rPh sb="2" eb="3">
      <t>ケイ</t>
    </rPh>
    <phoneticPr fontId="9"/>
  </si>
  <si>
    <t>交付決定済額【Ａ】</t>
    <rPh sb="0" eb="2">
      <t>コウフ</t>
    </rPh>
    <rPh sb="2" eb="4">
      <t>ケッテイ</t>
    </rPh>
    <rPh sb="4" eb="6">
      <t>スミガク</t>
    </rPh>
    <phoneticPr fontId="9"/>
  </si>
  <si>
    <t>変更交付申請額【Ｂ】</t>
    <rPh sb="0" eb="2">
      <t>ヘンコウ</t>
    </rPh>
    <rPh sb="2" eb="4">
      <t>コウフ</t>
    </rPh>
    <rPh sb="4" eb="7">
      <t>シンセイガク</t>
    </rPh>
    <phoneticPr fontId="9"/>
  </si>
  <si>
    <t>差引(【Ｂ】－【Ａ】)
（追加交付金額）</t>
    <rPh sb="0" eb="2">
      <t>サシヒキ</t>
    </rPh>
    <rPh sb="13" eb="15">
      <t>ツイカ</t>
    </rPh>
    <rPh sb="15" eb="17">
      <t>コウフ</t>
    </rPh>
    <rPh sb="17" eb="19">
      <t>キンガク</t>
    </rPh>
    <phoneticPr fontId="9"/>
  </si>
  <si>
    <t>横浜市放課後児童クラブ事業費補助金変更交付申請書</t>
    <rPh sb="6" eb="8">
      <t>ジドウ</t>
    </rPh>
    <phoneticPr fontId="9"/>
  </si>
  <si>
    <t>　　（申請者）</t>
    <rPh sb="3" eb="6">
      <t>シンセイシャ</t>
    </rPh>
    <phoneticPr fontId="9"/>
  </si>
  <si>
    <t xml:space="preserve"> （申請先）</t>
    <rPh sb="2" eb="4">
      <t>シンセイ</t>
    </rPh>
    <rPh sb="4" eb="5">
      <t>サキ</t>
    </rPh>
    <phoneticPr fontId="9"/>
  </si>
  <si>
    <t>長時間開所加算補助【平日分】</t>
    <rPh sb="0" eb="3">
      <t>チョウジカン</t>
    </rPh>
    <rPh sb="3" eb="5">
      <t>カイショ</t>
    </rPh>
    <rPh sb="5" eb="7">
      <t>カサン</t>
    </rPh>
    <rPh sb="7" eb="9">
      <t>ホジョ</t>
    </rPh>
    <rPh sb="10" eb="13">
      <t>ヘイジツブン</t>
    </rPh>
    <phoneticPr fontId="9"/>
  </si>
  <si>
    <t>長時間開所加算補助【学校休業日等分】</t>
    <rPh sb="0" eb="3">
      <t>チョウジカン</t>
    </rPh>
    <rPh sb="3" eb="5">
      <t>カイショ</t>
    </rPh>
    <rPh sb="5" eb="7">
      <t>カサン</t>
    </rPh>
    <rPh sb="7" eb="9">
      <t>ホジョ</t>
    </rPh>
    <rPh sb="10" eb="12">
      <t>ガッコウ</t>
    </rPh>
    <rPh sb="12" eb="15">
      <t>キュウギョウビ</t>
    </rPh>
    <rPh sb="15" eb="16">
      <t>トウ</t>
    </rPh>
    <rPh sb="16" eb="17">
      <t>ブン</t>
    </rPh>
    <phoneticPr fontId="9"/>
  </si>
  <si>
    <t>小規模激変緩和加算補助</t>
    <rPh sb="0" eb="9">
      <t>ショウキボゲキヘンカンワカサン</t>
    </rPh>
    <rPh sb="9" eb="11">
      <t>ホジョ</t>
    </rPh>
    <phoneticPr fontId="9"/>
  </si>
  <si>
    <t>その他（　　　　　　）</t>
    <rPh sb="2" eb="3">
      <t>タ</t>
    </rPh>
    <phoneticPr fontId="7"/>
  </si>
  <si>
    <t>　　　　年　　月　　日に交付決定を受けた横浜市放課後児童クラブ事業費補助金について、交付金額の変更を申請します。</t>
    <rPh sb="4" eb="5">
      <t>ネン</t>
    </rPh>
    <rPh sb="7" eb="8">
      <t>ガツ</t>
    </rPh>
    <rPh sb="10" eb="11">
      <t>ニチ</t>
    </rPh>
    <rPh sb="12" eb="14">
      <t>コウフ</t>
    </rPh>
    <rPh sb="14" eb="16">
      <t>ケッテイ</t>
    </rPh>
    <rPh sb="17" eb="18">
      <t>ウ</t>
    </rPh>
    <rPh sb="20" eb="23">
      <t>ヨコハマシ</t>
    </rPh>
    <rPh sb="23" eb="26">
      <t>ホウカゴ</t>
    </rPh>
    <rPh sb="26" eb="28">
      <t>ジドウ</t>
    </rPh>
    <rPh sb="31" eb="33">
      <t>ジギョウ</t>
    </rPh>
    <rPh sb="33" eb="34">
      <t>ヒ</t>
    </rPh>
    <rPh sb="34" eb="37">
      <t>ホジョキン</t>
    </rPh>
    <rPh sb="42" eb="44">
      <t>コウフ</t>
    </rPh>
    <rPh sb="44" eb="46">
      <t>キンガク</t>
    </rPh>
    <rPh sb="47" eb="49">
      <t>ヘンコウ</t>
    </rPh>
    <rPh sb="50" eb="52">
      <t>シンセイ</t>
    </rPh>
    <phoneticPr fontId="9"/>
  </si>
  <si>
    <t>常勤職員の産前・産後休暇に伴う代替職員配置経費補助</t>
    <rPh sb="0" eb="4">
      <t>ジョウキンショクイン</t>
    </rPh>
    <rPh sb="5" eb="7">
      <t>サンゼン</t>
    </rPh>
    <rPh sb="8" eb="10">
      <t>サンゴ</t>
    </rPh>
    <rPh sb="10" eb="12">
      <t>キュウカ</t>
    </rPh>
    <rPh sb="13" eb="14">
      <t>トモナ</t>
    </rPh>
    <rPh sb="15" eb="17">
      <t>ダイタイ</t>
    </rPh>
    <rPh sb="17" eb="19">
      <t>ショクイン</t>
    </rPh>
    <rPh sb="19" eb="21">
      <t>ハイチ</t>
    </rPh>
    <rPh sb="21" eb="23">
      <t>ケイヒ</t>
    </rPh>
    <rPh sb="23" eb="25">
      <t>ホジョ</t>
    </rPh>
    <phoneticPr fontId="9"/>
  </si>
  <si>
    <t>施設賃借料加算Ⅱ</t>
    <rPh sb="0" eb="7">
      <t>シセツチンシャクリョウカサン</t>
    </rPh>
    <phoneticPr fontId="9"/>
  </si>
  <si>
    <t>変更交付申請額内訳</t>
    <rPh sb="0" eb="2">
      <t>ヘンコウ</t>
    </rPh>
    <rPh sb="2" eb="4">
      <t>コウフ</t>
    </rPh>
    <rPh sb="4" eb="7">
      <t>シンセイガク</t>
    </rPh>
    <rPh sb="7" eb="9">
      <t>ウチワケ</t>
    </rPh>
    <phoneticPr fontId="9"/>
  </si>
  <si>
    <t>キャリアアップ研修要受講者
(※２)</t>
    <rPh sb="7" eb="9">
      <t>ケンシュウ</t>
    </rPh>
    <rPh sb="9" eb="10">
      <t>ヨウ</t>
    </rPh>
    <rPh sb="10" eb="12">
      <t>ジュコウ</t>
    </rPh>
    <rPh sb="12" eb="13">
      <t>シャ</t>
    </rPh>
    <phoneticPr fontId="7"/>
  </si>
  <si>
    <t>給与 (※３)</t>
    <rPh sb="0" eb="2">
      <t>キュウヨ</t>
    </rPh>
    <phoneticPr fontId="9"/>
  </si>
  <si>
    <t>※３　給与欄は新たにキャリアアップ処遇改善費補助を申請するクラブのみ記入すること。</t>
    <rPh sb="3" eb="5">
      <t>キュウヨ</t>
    </rPh>
    <rPh sb="5" eb="6">
      <t>ラン</t>
    </rPh>
    <rPh sb="7" eb="8">
      <t>アラ</t>
    </rPh>
    <rPh sb="17" eb="19">
      <t>ショグウ</t>
    </rPh>
    <rPh sb="19" eb="21">
      <t>カイゼン</t>
    </rPh>
    <rPh sb="21" eb="22">
      <t>ヒ</t>
    </rPh>
    <rPh sb="22" eb="24">
      <t>ホジョ</t>
    </rPh>
    <rPh sb="25" eb="27">
      <t>シンセイ</t>
    </rPh>
    <rPh sb="34" eb="36">
      <t>キニュウ</t>
    </rPh>
    <phoneticPr fontId="9"/>
  </si>
  <si>
    <t>※２　支援員Ⅱ、支援員Ⅲ及び補助員Ⅱに該当する職員は、当該年度中に横浜市が指定する研修（キャリアアップ研修）を受講すること。</t>
    <rPh sb="3" eb="6">
      <t>シエンイン</t>
    </rPh>
    <rPh sb="8" eb="11">
      <t>シエンイン</t>
    </rPh>
    <rPh sb="12" eb="13">
      <t>オヨ</t>
    </rPh>
    <rPh sb="14" eb="17">
      <t>ホジョイン</t>
    </rPh>
    <rPh sb="19" eb="21">
      <t>ガイトウ</t>
    </rPh>
    <rPh sb="23" eb="25">
      <t>ショクイン</t>
    </rPh>
    <rPh sb="27" eb="32">
      <t>トウガイネンドチュウ</t>
    </rPh>
    <rPh sb="33" eb="36">
      <t>ヨコハマシ</t>
    </rPh>
    <rPh sb="37" eb="39">
      <t>シテイ</t>
    </rPh>
    <rPh sb="41" eb="43">
      <t>ケンシュウ</t>
    </rPh>
    <rPh sb="51" eb="53">
      <t>ケンシュウ</t>
    </rPh>
    <rPh sb="55" eb="57">
      <t>ジュコウ</t>
    </rPh>
    <phoneticPr fontId="9"/>
  </si>
  <si>
    <t>※強化①、強化②、強化③の欄には、それぞれの区分ごとに職員を追加配置した日数を記載</t>
    <rPh sb="1" eb="3">
      <t>キョウカ</t>
    </rPh>
    <rPh sb="5" eb="7">
      <t>キョウカ</t>
    </rPh>
    <rPh sb="9" eb="11">
      <t>キョウカ</t>
    </rPh>
    <rPh sb="13" eb="14">
      <t>ラン</t>
    </rPh>
    <rPh sb="22" eb="24">
      <t>クブン</t>
    </rPh>
    <rPh sb="27" eb="29">
      <t>ショクイン</t>
    </rPh>
    <rPh sb="30" eb="32">
      <t>ツイカ</t>
    </rPh>
    <rPh sb="32" eb="34">
      <t>ハイチ</t>
    </rPh>
    <rPh sb="36" eb="38">
      <t>ニッスウ</t>
    </rPh>
    <rPh sb="39" eb="41">
      <t>キサイ</t>
    </rPh>
    <phoneticPr fontId="9"/>
  </si>
  <si>
    <t xml:space="preserve">  横浜市放課後児童クラブ事業費補助金交付要綱第９条第２項に基づき、支援や配慮を要する児童であることを申し立てます。</t>
    <rPh sb="2" eb="5">
      <t>ヨコハマシ</t>
    </rPh>
    <rPh sb="5" eb="8">
      <t>ホウカゴ</t>
    </rPh>
    <rPh sb="8" eb="10">
      <t>ジドウ</t>
    </rPh>
    <rPh sb="13" eb="15">
      <t>ジギョウ</t>
    </rPh>
    <rPh sb="15" eb="16">
      <t>ヒ</t>
    </rPh>
    <rPh sb="16" eb="19">
      <t>ホジョキン</t>
    </rPh>
    <rPh sb="19" eb="21">
      <t>コウフ</t>
    </rPh>
    <rPh sb="21" eb="23">
      <t>ヨウコウ</t>
    </rPh>
    <rPh sb="23" eb="24">
      <t>ダイ</t>
    </rPh>
    <rPh sb="25" eb="26">
      <t>ジョウ</t>
    </rPh>
    <rPh sb="26" eb="27">
      <t>ダイ</t>
    </rPh>
    <rPh sb="28" eb="29">
      <t>コウ</t>
    </rPh>
    <rPh sb="30" eb="31">
      <t>モト</t>
    </rPh>
    <rPh sb="34" eb="36">
      <t>シエン</t>
    </rPh>
    <rPh sb="37" eb="39">
      <t>ハイリョ</t>
    </rPh>
    <rPh sb="40" eb="41">
      <t>ヨウ</t>
    </rPh>
    <rPh sb="43" eb="45">
      <t>ジドウ</t>
    </rPh>
    <rPh sb="51" eb="52">
      <t>モウ</t>
    </rPh>
    <rPh sb="53" eb="54">
      <t>タ</t>
    </rPh>
    <phoneticPr fontId="9"/>
  </si>
  <si>
    <t>２．障害児受入強化推進加算補助の適用可否</t>
    <rPh sb="2" eb="7">
      <t>ショウガイジウケイレ</t>
    </rPh>
    <rPh sb="7" eb="15">
      <t>キョウカスイシンカサンホジョ</t>
    </rPh>
    <rPh sb="16" eb="20">
      <t>テキヨウカヒ</t>
    </rPh>
    <phoneticPr fontId="9"/>
  </si>
  <si>
    <t>日</t>
    <rPh sb="0" eb="1">
      <t>ニチ</t>
    </rPh>
    <phoneticPr fontId="7"/>
  </si>
  <si>
    <t>月</t>
    <rPh sb="0" eb="1">
      <t>ガツ</t>
    </rPh>
    <phoneticPr fontId="7"/>
  </si>
  <si>
    <t>年</t>
    <rPh sb="0" eb="1">
      <t>ネン</t>
    </rPh>
    <phoneticPr fontId="7"/>
  </si>
  <si>
    <t>保護者負担減免額相当補助</t>
    <rPh sb="10" eb="12">
      <t>ホジョ</t>
    </rPh>
    <phoneticPr fontId="9"/>
  </si>
  <si>
    <t>運営主体名：</t>
    <rPh sb="0" eb="2">
      <t>ウンエイ</t>
    </rPh>
    <rPh sb="2" eb="4">
      <t>シュタイ</t>
    </rPh>
    <rPh sb="4" eb="5">
      <t>メイ</t>
    </rPh>
    <phoneticPr fontId="9"/>
  </si>
  <si>
    <t>②　補助基準額</t>
    <rPh sb="2" eb="4">
      <t>ホジョ</t>
    </rPh>
    <rPh sb="4" eb="6">
      <t>キジュン</t>
    </rPh>
    <rPh sb="6" eb="7">
      <t>ガク</t>
    </rPh>
    <phoneticPr fontId="8"/>
  </si>
  <si>
    <t>⑤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8"/>
  </si>
  <si>
    <t>賃金改善額の2/3以上が基本給又は決まって毎月支払う手当によって改善されていること（③×2/3≦④）</t>
    <rPh sb="32" eb="34">
      <t>カイゼン</t>
    </rPh>
    <phoneticPr fontId="8"/>
  </si>
  <si>
    <t>賃金改善額合計（⑥）が補助基準額（②）以上となっていること</t>
    <rPh sb="13" eb="15">
      <t>キジュン</t>
    </rPh>
    <phoneticPr fontId="8"/>
  </si>
  <si>
    <t>医療的ケア児受入加算補助</t>
    <rPh sb="0" eb="2">
      <t>イリョウ</t>
    </rPh>
    <rPh sb="2" eb="3">
      <t>テキ</t>
    </rPh>
    <rPh sb="5" eb="6">
      <t>ジ</t>
    </rPh>
    <rPh sb="6" eb="8">
      <t>ウケイレ</t>
    </rPh>
    <rPh sb="8" eb="10">
      <t>カサン</t>
    </rPh>
    <rPh sb="10" eb="12">
      <t>ホジョ</t>
    </rPh>
    <phoneticPr fontId="9"/>
  </si>
  <si>
    <t>人材育成加算補助</t>
    <phoneticPr fontId="9"/>
  </si>
  <si>
    <t>③　賃金改善見込額</t>
    <rPh sb="2" eb="4">
      <t>チンギン</t>
    </rPh>
    <rPh sb="4" eb="6">
      <t>カイゼン</t>
    </rPh>
    <rPh sb="6" eb="8">
      <t>ミコミ</t>
    </rPh>
    <rPh sb="8" eb="9">
      <t>ガク</t>
    </rPh>
    <phoneticPr fontId="8"/>
  </si>
  <si>
    <t>④　うち、基本給又は決まって毎月支払う
　　手当による賃金改善見込額</t>
    <rPh sb="31" eb="33">
      <t>ミコミ</t>
    </rPh>
    <rPh sb="33" eb="34">
      <t>ガク</t>
    </rPh>
    <phoneticPr fontId="8"/>
  </si>
  <si>
    <t>⑥　賃金改善見込額合計(③＋⑤)</t>
    <rPh sb="2" eb="4">
      <t>チンギン</t>
    </rPh>
    <rPh sb="4" eb="6">
      <t>カイゼン</t>
    </rPh>
    <rPh sb="6" eb="8">
      <t>ミコ</t>
    </rPh>
    <rPh sb="8" eb="9">
      <t>ガク</t>
    </rPh>
    <rPh sb="9" eb="11">
      <t>ゴウケイ</t>
    </rPh>
    <phoneticPr fontId="8"/>
  </si>
  <si>
    <t>令和　年　月～令和　年　月分</t>
    <rPh sb="0" eb="2">
      <t>レイワ</t>
    </rPh>
    <rPh sb="3" eb="4">
      <t>ネン</t>
    </rPh>
    <rPh sb="5" eb="6">
      <t>ガツ</t>
    </rPh>
    <rPh sb="7" eb="9">
      <t>レイワ</t>
    </rPh>
    <rPh sb="10" eb="11">
      <t>ネン</t>
    </rPh>
    <rPh sb="12" eb="13">
      <t>ガツ</t>
    </rPh>
    <rPh sb="13" eb="14">
      <t>ブン</t>
    </rPh>
    <phoneticPr fontId="8"/>
  </si>
  <si>
    <t>新規
・
変更
（※１）</t>
    <rPh sb="0" eb="2">
      <t>シンキ</t>
    </rPh>
    <rPh sb="5" eb="7">
      <t>ヘンコウ</t>
    </rPh>
    <phoneticPr fontId="7"/>
  </si>
  <si>
    <t>※１　新たに賃金改善を行う者（賃金改善額の変更を含む）は☑又は■を記入し、賃金改善を行っていることを証する書類を添付すること。</t>
    <rPh sb="6" eb="10">
      <t>チンギンカイゼン</t>
    </rPh>
    <rPh sb="11" eb="12">
      <t>オコナ</t>
    </rPh>
    <rPh sb="13" eb="14">
      <t>モノ</t>
    </rPh>
    <rPh sb="15" eb="17">
      <t>チンギン</t>
    </rPh>
    <rPh sb="17" eb="20">
      <t>カイゼンガク</t>
    </rPh>
    <phoneticPr fontId="7"/>
  </si>
  <si>
    <t>13 人材育成加算補助</t>
    <rPh sb="3" eb="7">
      <t>ジンザイイクセイ</t>
    </rPh>
    <rPh sb="7" eb="9">
      <t>カサン</t>
    </rPh>
    <rPh sb="9" eb="11">
      <t>ホジョ</t>
    </rPh>
    <phoneticPr fontId="9"/>
  </si>
  <si>
    <t>対象職員数</t>
    <rPh sb="0" eb="2">
      <t>タイショウ</t>
    </rPh>
    <rPh sb="2" eb="4">
      <t>ショクイン</t>
    </rPh>
    <rPh sb="4" eb="5">
      <t>スウ</t>
    </rPh>
    <phoneticPr fontId="7"/>
  </si>
  <si>
    <t>非常勤職員</t>
    <rPh sb="0" eb="5">
      <t>ヒジョウキンショクイン</t>
    </rPh>
    <phoneticPr fontId="7"/>
  </si>
  <si>
    <t>８ 医療的ケア児受入加算補助</t>
    <rPh sb="2" eb="4">
      <t>イリョウ</t>
    </rPh>
    <rPh sb="4" eb="5">
      <t>テキ</t>
    </rPh>
    <rPh sb="7" eb="10">
      <t>ジウケイレ</t>
    </rPh>
    <rPh sb="10" eb="12">
      <t>カサン</t>
    </rPh>
    <rPh sb="12" eb="14">
      <t>ホジョ</t>
    </rPh>
    <phoneticPr fontId="9"/>
  </si>
  <si>
    <t>配置</t>
    <rPh sb="0" eb="2">
      <t>ハイチ</t>
    </rPh>
    <phoneticPr fontId="9"/>
  </si>
  <si>
    <t>送迎</t>
    <rPh sb="0" eb="2">
      <t>ソウゲイ</t>
    </rPh>
    <phoneticPr fontId="9"/>
  </si>
  <si>
    <t>医療的ケア児の利用実績（看護師等を配置していた月のみ○を選択）</t>
    <rPh sb="0" eb="3">
      <t>イリョウテキ</t>
    </rPh>
    <rPh sb="5" eb="6">
      <t>ジ</t>
    </rPh>
    <rPh sb="7" eb="11">
      <t>リヨウジッセキ</t>
    </rPh>
    <rPh sb="12" eb="15">
      <t>カンゴシ</t>
    </rPh>
    <rPh sb="15" eb="16">
      <t>トウ</t>
    </rPh>
    <rPh sb="17" eb="19">
      <t>ハイチ</t>
    </rPh>
    <rPh sb="23" eb="24">
      <t>ツキ</t>
    </rPh>
    <rPh sb="28" eb="30">
      <t>センタク</t>
    </rPh>
    <phoneticPr fontId="7"/>
  </si>
  <si>
    <t>第６の４号様式（第９条第１項関係）</t>
    <rPh sb="0" eb="1">
      <t>ダイ</t>
    </rPh>
    <rPh sb="4" eb="5">
      <t>ゴウ</t>
    </rPh>
    <rPh sb="5" eb="7">
      <t>ヨウシキ</t>
    </rPh>
    <rPh sb="8" eb="9">
      <t>ダイ</t>
    </rPh>
    <rPh sb="10" eb="11">
      <t>ジョウ</t>
    </rPh>
    <rPh sb="11" eb="12">
      <t>ダイ</t>
    </rPh>
    <rPh sb="13" eb="14">
      <t>コウ</t>
    </rPh>
    <rPh sb="14" eb="16">
      <t>カンケイ</t>
    </rPh>
    <phoneticPr fontId="9"/>
  </si>
  <si>
    <t>　⑤　当該年度に利用登録はないが、前年度に加算補助対象児童として登録のあった児童</t>
    <rPh sb="3" eb="7">
      <t>トウガイネンド</t>
    </rPh>
    <rPh sb="8" eb="10">
      <t>リヨウ</t>
    </rPh>
    <rPh sb="10" eb="12">
      <t>トウロク</t>
    </rPh>
    <rPh sb="17" eb="20">
      <t>ゼンネンド</t>
    </rPh>
    <rPh sb="21" eb="23">
      <t>カサン</t>
    </rPh>
    <rPh sb="23" eb="25">
      <t>ホジョ</t>
    </rPh>
    <rPh sb="25" eb="27">
      <t>タイショウ</t>
    </rPh>
    <rPh sb="32" eb="34">
      <t>トウロク</t>
    </rPh>
    <rPh sb="38" eb="40">
      <t>ジドウ</t>
    </rPh>
    <phoneticPr fontId="9"/>
  </si>
  <si>
    <t>　④　別表５に定める医療的ケア児受入加算補助の補助対象児童</t>
    <phoneticPr fontId="9"/>
  </si>
  <si>
    <t>(26) 実施要綱第10条第４項に定める研修計画</t>
    <rPh sb="5" eb="7">
      <t>ジッシ</t>
    </rPh>
    <rPh sb="7" eb="9">
      <t>ヨウコウ</t>
    </rPh>
    <rPh sb="9" eb="10">
      <t>ダイ</t>
    </rPh>
    <rPh sb="12" eb="13">
      <t>ジョウ</t>
    </rPh>
    <rPh sb="13" eb="14">
      <t>ダイ</t>
    </rPh>
    <rPh sb="15" eb="16">
      <t>コウ</t>
    </rPh>
    <rPh sb="17" eb="18">
      <t>サダ</t>
    </rPh>
    <rPh sb="20" eb="22">
      <t>ケンシュウ</t>
    </rPh>
    <rPh sb="22" eb="24">
      <t>ケイカク</t>
    </rPh>
    <phoneticPr fontId="9"/>
  </si>
  <si>
    <t>(10) 医療的ケア実施に関する主治医指示書の写し</t>
    <phoneticPr fontId="9"/>
  </si>
  <si>
    <t>(9) 補助対象児童が通う学校学校の「医療的ケア実施可否結果通知書」の写し</t>
    <phoneticPr fontId="9"/>
  </si>
  <si>
    <t>(11) 保護者からの医療的ケアに関する申込書兼同意書の写し</t>
    <phoneticPr fontId="9"/>
  </si>
  <si>
    <t>(12) 医療的ケア児受入実施計画書</t>
    <phoneticPr fontId="9"/>
  </si>
  <si>
    <t>第６の１号様式（第９条第１項）</t>
    <rPh sb="0" eb="1">
      <t>ダイ</t>
    </rPh>
    <rPh sb="4" eb="5">
      <t>ゴウ</t>
    </rPh>
    <rPh sb="5" eb="7">
      <t>ヨウシキ</t>
    </rPh>
    <rPh sb="8" eb="9">
      <t>ダイ</t>
    </rPh>
    <rPh sb="10" eb="11">
      <t>ジョウ</t>
    </rPh>
    <rPh sb="11" eb="12">
      <t>ダイ</t>
    </rPh>
    <rPh sb="13" eb="14">
      <t>コウ</t>
    </rPh>
    <phoneticPr fontId="9"/>
  </si>
  <si>
    <t>第６の２号様式（第９条第１項関係）</t>
    <rPh sb="0" eb="1">
      <t>ダイ</t>
    </rPh>
    <rPh sb="4" eb="5">
      <t>ゴウ</t>
    </rPh>
    <rPh sb="5" eb="7">
      <t>ヨウシキ</t>
    </rPh>
    <rPh sb="8" eb="9">
      <t>ダイ</t>
    </rPh>
    <rPh sb="10" eb="11">
      <t>ジョウ</t>
    </rPh>
    <rPh sb="11" eb="12">
      <t>ダイ</t>
    </rPh>
    <rPh sb="13" eb="14">
      <t>コウ</t>
    </rPh>
    <rPh sb="14" eb="16">
      <t>カンケイ</t>
    </rPh>
    <phoneticPr fontId="9"/>
  </si>
  <si>
    <t>第６の３号様式（第９条第１項関係）</t>
    <rPh sb="0" eb="1">
      <t>ダイ</t>
    </rPh>
    <rPh sb="4" eb="5">
      <t>ゴウ</t>
    </rPh>
    <rPh sb="5" eb="7">
      <t>ヨウシキ</t>
    </rPh>
    <rPh sb="8" eb="9">
      <t>ダイ</t>
    </rPh>
    <rPh sb="10" eb="11">
      <t>ジョウ</t>
    </rPh>
    <rPh sb="11" eb="12">
      <t>ダイ</t>
    </rPh>
    <rPh sb="13" eb="14">
      <t>コウ</t>
    </rPh>
    <rPh sb="14" eb="16">
      <t>カンケイ</t>
    </rPh>
    <phoneticPr fontId="9"/>
  </si>
  <si>
    <t>10 放課後児童支援員等キャリアアップ処遇改善費補助</t>
    <rPh sb="3" eb="12">
      <t>ホウカゴジドウシエンイントウ</t>
    </rPh>
    <rPh sb="19" eb="21">
      <t>ショグウ</t>
    </rPh>
    <rPh sb="21" eb="23">
      <t>カイゼン</t>
    </rPh>
    <rPh sb="23" eb="24">
      <t>ヒ</t>
    </rPh>
    <rPh sb="24" eb="26">
      <t>ホジョ</t>
    </rPh>
    <phoneticPr fontId="9"/>
  </si>
  <si>
    <t>11 賃金改善加算補助</t>
    <rPh sb="3" eb="5">
      <t>チンギン</t>
    </rPh>
    <rPh sb="5" eb="7">
      <t>カイゼン</t>
    </rPh>
    <rPh sb="7" eb="9">
      <t>カサン</t>
    </rPh>
    <rPh sb="9" eb="11">
      <t>ホジョ</t>
    </rPh>
    <phoneticPr fontId="9"/>
  </si>
  <si>
    <t>12 保護者負担減免額相当補助</t>
    <rPh sb="3" eb="6">
      <t>ホゴシャ</t>
    </rPh>
    <rPh sb="6" eb="8">
      <t>フタン</t>
    </rPh>
    <rPh sb="8" eb="10">
      <t>ゲンメン</t>
    </rPh>
    <rPh sb="10" eb="11">
      <t>ガク</t>
    </rPh>
    <rPh sb="11" eb="13">
      <t>ソウトウ</t>
    </rPh>
    <rPh sb="13" eb="15">
      <t>ホジョ</t>
    </rPh>
    <phoneticPr fontId="9"/>
  </si>
  <si>
    <t>14 常勤職員の産前・産後休暇に伴う代替職員配置経費補助</t>
    <phoneticPr fontId="9"/>
  </si>
  <si>
    <t>15 新型コロナウイルス感染拡大防止加算補助</t>
    <rPh sb="3" eb="5">
      <t>シンガタ</t>
    </rPh>
    <rPh sb="12" eb="22">
      <t>カンセンカクダイボウシカサンホジョ</t>
    </rPh>
    <phoneticPr fontId="9"/>
  </si>
  <si>
    <t>16 施設賃借料加算Ⅱ</t>
    <rPh sb="3" eb="8">
      <t>シセツチンシャクリョウ</t>
    </rPh>
    <rPh sb="8" eb="10">
      <t>カサン</t>
    </rPh>
    <phoneticPr fontId="9"/>
  </si>
  <si>
    <t>(1) 利用児童名簿（第７号様式）</t>
    <rPh sb="4" eb="10">
      <t>リヨウジドウメイボ</t>
    </rPh>
    <phoneticPr fontId="9"/>
  </si>
  <si>
    <t>(5) 放課後児童クラブ月別状況報告書（第８号様式）</t>
    <phoneticPr fontId="9"/>
  </si>
  <si>
    <t>(6) 障害児等受入に係る加算補助対象児童名簿（第９号様式）</t>
    <rPh sb="4" eb="7">
      <t>ショウガイジ</t>
    </rPh>
    <rPh sb="7" eb="8">
      <t>トウ</t>
    </rPh>
    <rPh sb="8" eb="10">
      <t>ウケイレ</t>
    </rPh>
    <rPh sb="11" eb="12">
      <t>カカ</t>
    </rPh>
    <rPh sb="13" eb="15">
      <t>カサン</t>
    </rPh>
    <rPh sb="15" eb="17">
      <t>ホジョ</t>
    </rPh>
    <rPh sb="17" eb="19">
      <t>タイショウ</t>
    </rPh>
    <rPh sb="19" eb="21">
      <t>ジドウ</t>
    </rPh>
    <rPh sb="21" eb="23">
      <t>メイボ</t>
    </rPh>
    <rPh sb="24" eb="25">
      <t>ダイ</t>
    </rPh>
    <rPh sb="26" eb="27">
      <t>ゴウ</t>
    </rPh>
    <rPh sb="27" eb="29">
      <t>ヨウシキ</t>
    </rPh>
    <phoneticPr fontId="9"/>
  </si>
  <si>
    <r>
      <t>(7) 補助対象児童であることがわかる書類</t>
    </r>
    <r>
      <rPr>
        <sz val="10"/>
        <rFont val="ＭＳ 明朝"/>
        <family val="1"/>
        <charset val="128"/>
      </rPr>
      <t>（支援や配慮を要する児童の申立書（第10号様式）及び児童状況書（第10の２号様式）の写し 等）</t>
    </r>
    <phoneticPr fontId="9"/>
  </si>
  <si>
    <t>(13) 障害児の受入に係る研修の受講状況を証する書類</t>
    <phoneticPr fontId="9"/>
  </si>
  <si>
    <t>(14) 放課後児童支援員等キャリアアップ処遇改善費補助　対象者一覧（第11号様式）</t>
    <rPh sb="5" eb="14">
      <t>ホウカゴジドウシエンイントウ</t>
    </rPh>
    <rPh sb="25" eb="26">
      <t>ヒ</t>
    </rPh>
    <rPh sb="26" eb="28">
      <t>ホジョ</t>
    </rPh>
    <rPh sb="29" eb="31">
      <t>タイショウ</t>
    </rPh>
    <rPh sb="32" eb="34">
      <t>イチラン</t>
    </rPh>
    <rPh sb="35" eb="36">
      <t>ダイ</t>
    </rPh>
    <rPh sb="38" eb="39">
      <t>ゴウ</t>
    </rPh>
    <rPh sb="39" eb="41">
      <t>ヨウシキ</t>
    </rPh>
    <phoneticPr fontId="9"/>
  </si>
  <si>
    <t>(15) 放課後児童支援員等キャリアアップ処遇改善費補助　要件確認表（第12号様式）</t>
    <rPh sb="5" eb="14">
      <t>ホウカゴジドウシエンイントウ</t>
    </rPh>
    <rPh sb="25" eb="26">
      <t>ヒ</t>
    </rPh>
    <rPh sb="26" eb="28">
      <t>ホジョ</t>
    </rPh>
    <rPh sb="29" eb="31">
      <t>ヨウケン</t>
    </rPh>
    <rPh sb="31" eb="33">
      <t>カクニン</t>
    </rPh>
    <rPh sb="33" eb="34">
      <t>ヒョウ</t>
    </rPh>
    <rPh sb="35" eb="36">
      <t>ダイ</t>
    </rPh>
    <rPh sb="38" eb="39">
      <t>ゴウ</t>
    </rPh>
    <rPh sb="39" eb="41">
      <t>ヨウシキ</t>
    </rPh>
    <phoneticPr fontId="9"/>
  </si>
  <si>
    <r>
      <t>(16) 放課後児童支援員であることを証する書類</t>
    </r>
    <r>
      <rPr>
        <sz val="10"/>
        <rFont val="ＭＳ 明朝"/>
        <family val="1"/>
        <charset val="128"/>
      </rPr>
      <t>（研修受講修了証等）</t>
    </r>
    <phoneticPr fontId="9"/>
  </si>
  <si>
    <r>
      <t>(17) 職歴を証する書類</t>
    </r>
    <r>
      <rPr>
        <sz val="10"/>
        <rFont val="ＭＳ 明朝"/>
        <family val="1"/>
        <charset val="128"/>
      </rPr>
      <t>（勤務実績証明書等）</t>
    </r>
    <phoneticPr fontId="9"/>
  </si>
  <si>
    <t>(18) 本市が指定する研修を受講したことを証する書類</t>
    <phoneticPr fontId="9"/>
  </si>
  <si>
    <r>
      <t>(19) キャリアアップ体系を設けていることを証する書類</t>
    </r>
    <r>
      <rPr>
        <sz val="10"/>
        <rFont val="ＭＳ 明朝"/>
        <family val="1"/>
        <charset val="128"/>
      </rPr>
      <t>（就業規則等）</t>
    </r>
    <phoneticPr fontId="9"/>
  </si>
  <si>
    <r>
      <t>(20) 賃金が改善されたことを証する書類</t>
    </r>
    <r>
      <rPr>
        <sz val="10"/>
        <rFont val="ＭＳ 明朝"/>
        <family val="1"/>
        <charset val="128"/>
      </rPr>
      <t>（前年度の就業規則等）</t>
    </r>
    <rPh sb="22" eb="25">
      <t>ゼンネンド</t>
    </rPh>
    <phoneticPr fontId="9"/>
  </si>
  <si>
    <t>(21) 賃金改善加算補助実施計画書（第13号様式）　</t>
    <rPh sb="5" eb="7">
      <t>チンギン</t>
    </rPh>
    <rPh sb="7" eb="9">
      <t>カイゼン</t>
    </rPh>
    <rPh sb="9" eb="11">
      <t>カサン</t>
    </rPh>
    <rPh sb="11" eb="13">
      <t>ホジョ</t>
    </rPh>
    <rPh sb="13" eb="15">
      <t>ジッシ</t>
    </rPh>
    <rPh sb="15" eb="18">
      <t>ケイカクショ</t>
    </rPh>
    <rPh sb="19" eb="20">
      <t>ダイ</t>
    </rPh>
    <rPh sb="22" eb="23">
      <t>ゴウ</t>
    </rPh>
    <rPh sb="23" eb="25">
      <t>ヨウシキ</t>
    </rPh>
    <phoneticPr fontId="9"/>
  </si>
  <si>
    <t>(22) 賃金改善加算補助賃金改善見込額等内訳書（第14号様式）</t>
    <rPh sb="5" eb="7">
      <t>チンギン</t>
    </rPh>
    <rPh sb="7" eb="9">
      <t>カイゼン</t>
    </rPh>
    <rPh sb="9" eb="11">
      <t>カサン</t>
    </rPh>
    <rPh sb="11" eb="13">
      <t>ホジョ</t>
    </rPh>
    <rPh sb="13" eb="15">
      <t>チンギン</t>
    </rPh>
    <rPh sb="15" eb="17">
      <t>カイゼン</t>
    </rPh>
    <rPh sb="17" eb="19">
      <t>ミコ</t>
    </rPh>
    <rPh sb="19" eb="20">
      <t>ガク</t>
    </rPh>
    <rPh sb="20" eb="21">
      <t>トウ</t>
    </rPh>
    <rPh sb="21" eb="24">
      <t>ウチワケショ</t>
    </rPh>
    <rPh sb="25" eb="26">
      <t>ダイ</t>
    </rPh>
    <rPh sb="28" eb="29">
      <t>ゴウ</t>
    </rPh>
    <rPh sb="29" eb="31">
      <t>ヨウシキ</t>
    </rPh>
    <phoneticPr fontId="9"/>
  </si>
  <si>
    <r>
      <t>(23) 賃金改善を行っていることを証する書類</t>
    </r>
    <r>
      <rPr>
        <sz val="10"/>
        <rFont val="ＭＳ 明朝"/>
        <family val="1"/>
        <charset val="128"/>
      </rPr>
      <t>（改正前及び改正後の給与規定等）</t>
    </r>
    <rPh sb="5" eb="7">
      <t>チンギン</t>
    </rPh>
    <rPh sb="7" eb="9">
      <t>カイゼン</t>
    </rPh>
    <rPh sb="10" eb="11">
      <t>オコナ</t>
    </rPh>
    <rPh sb="18" eb="19">
      <t>ショウ</t>
    </rPh>
    <rPh sb="21" eb="23">
      <t>ショルイ</t>
    </rPh>
    <rPh sb="24" eb="27">
      <t>カイセイマエ</t>
    </rPh>
    <rPh sb="27" eb="28">
      <t>オヨ</t>
    </rPh>
    <rPh sb="29" eb="32">
      <t>カイセイゴ</t>
    </rPh>
    <rPh sb="33" eb="37">
      <t>キュウヨキテイ</t>
    </rPh>
    <rPh sb="37" eb="38">
      <t>トウ</t>
    </rPh>
    <phoneticPr fontId="9"/>
  </si>
  <si>
    <t>(24) 保護者負担減免額相当補助対象児童名簿（第15号様式）</t>
    <rPh sb="5" eb="8">
      <t>ホゴシャ</t>
    </rPh>
    <rPh sb="8" eb="10">
      <t>フタン</t>
    </rPh>
    <rPh sb="10" eb="12">
      <t>ゲンメン</t>
    </rPh>
    <rPh sb="12" eb="13">
      <t>ガク</t>
    </rPh>
    <rPh sb="13" eb="15">
      <t>ソウトウ</t>
    </rPh>
    <rPh sb="15" eb="17">
      <t>ホジョ</t>
    </rPh>
    <rPh sb="17" eb="19">
      <t>タイショウ</t>
    </rPh>
    <rPh sb="19" eb="21">
      <t>ジドウ</t>
    </rPh>
    <rPh sb="21" eb="23">
      <t>メイボ</t>
    </rPh>
    <rPh sb="24" eb="25">
      <t>ダイ</t>
    </rPh>
    <rPh sb="27" eb="28">
      <t>ゴウ</t>
    </rPh>
    <rPh sb="28" eb="30">
      <t>ヨウシキ</t>
    </rPh>
    <phoneticPr fontId="9"/>
  </si>
  <si>
    <r>
      <t>(25) 保護者負担減免額相当補助の対象世帯であることがわかる書類</t>
    </r>
    <r>
      <rPr>
        <sz val="10"/>
        <rFont val="ＭＳ 明朝"/>
        <family val="1"/>
        <charset val="128"/>
      </rPr>
      <t>（保護証明書、市民税・県民税課税(非課税)証明書の写し 等）</t>
    </r>
    <phoneticPr fontId="9"/>
  </si>
  <si>
    <t>(28) 常勤職員の産前・産後休暇に伴う代替職員配置経費補助確認書（第17号様式）</t>
    <rPh sb="24" eb="26">
      <t>ハイチ</t>
    </rPh>
    <rPh sb="26" eb="28">
      <t>ケイヒ</t>
    </rPh>
    <rPh sb="28" eb="30">
      <t>ホジョ</t>
    </rPh>
    <rPh sb="34" eb="35">
      <t>ダイ</t>
    </rPh>
    <rPh sb="37" eb="38">
      <t>ゴウ</t>
    </rPh>
    <rPh sb="38" eb="40">
      <t>ヨウシキ</t>
    </rPh>
    <phoneticPr fontId="9"/>
  </si>
  <si>
    <r>
      <t>(29) 常勤職員の出産予定日がわかる書類</t>
    </r>
    <r>
      <rPr>
        <sz val="10"/>
        <rFont val="ＭＳ 明朝"/>
        <family val="1"/>
        <charset val="128"/>
      </rPr>
      <t>（母子健康手帳の写し、診断書の写し　等）</t>
    </r>
    <rPh sb="10" eb="12">
      <t>シュッサン</t>
    </rPh>
    <rPh sb="12" eb="15">
      <t>ヨテイビ</t>
    </rPh>
    <rPh sb="19" eb="21">
      <t>ショルイ</t>
    </rPh>
    <rPh sb="22" eb="24">
      <t>ボシ</t>
    </rPh>
    <rPh sb="24" eb="26">
      <t>ケンコウ</t>
    </rPh>
    <rPh sb="26" eb="28">
      <t>テチョウ</t>
    </rPh>
    <rPh sb="29" eb="30">
      <t>ウツ</t>
    </rPh>
    <rPh sb="32" eb="35">
      <t>シンダンショ</t>
    </rPh>
    <rPh sb="36" eb="37">
      <t>ウツ</t>
    </rPh>
    <rPh sb="39" eb="40">
      <t>トウ</t>
    </rPh>
    <phoneticPr fontId="9"/>
  </si>
  <si>
    <t>(30) その他（　　　　　　　　　　　　　　　　　　　　　　　　　　　　　　　　）</t>
    <rPh sb="7" eb="8">
      <t>タ</t>
    </rPh>
    <phoneticPr fontId="9"/>
  </si>
  <si>
    <t>第７号様式（表面）（第９条第２項）</t>
    <rPh sb="0" eb="1">
      <t>ダイ</t>
    </rPh>
    <rPh sb="2" eb="3">
      <t>ゴウ</t>
    </rPh>
    <rPh sb="3" eb="5">
      <t>ヨウシキ</t>
    </rPh>
    <rPh sb="6" eb="8">
      <t>オモテメン</t>
    </rPh>
    <rPh sb="10" eb="11">
      <t>ダイ</t>
    </rPh>
    <rPh sb="12" eb="13">
      <t>ジョウ</t>
    </rPh>
    <rPh sb="13" eb="14">
      <t>ダイ</t>
    </rPh>
    <rPh sb="15" eb="16">
      <t>コウ</t>
    </rPh>
    <phoneticPr fontId="7"/>
  </si>
  <si>
    <t>第７号様式（裏面）（第９条第２項）</t>
    <rPh sb="0" eb="1">
      <t>ダイ</t>
    </rPh>
    <rPh sb="2" eb="3">
      <t>ゴウ</t>
    </rPh>
    <rPh sb="3" eb="5">
      <t>ヨウシキ</t>
    </rPh>
    <rPh sb="6" eb="8">
      <t>ウラメン</t>
    </rPh>
    <rPh sb="10" eb="11">
      <t>ダイ</t>
    </rPh>
    <rPh sb="12" eb="13">
      <t>ジョウ</t>
    </rPh>
    <rPh sb="13" eb="14">
      <t>ダイ</t>
    </rPh>
    <rPh sb="15" eb="16">
      <t>コウ</t>
    </rPh>
    <phoneticPr fontId="7"/>
  </si>
  <si>
    <t>第９号様式（第９条第２項）</t>
    <phoneticPr fontId="9"/>
  </si>
  <si>
    <t>障害児等受入に係る加算補助対象児童名簿（</t>
    <rPh sb="0" eb="3">
      <t>ショウガイジ</t>
    </rPh>
    <rPh sb="3" eb="4">
      <t>トウ</t>
    </rPh>
    <rPh sb="4" eb="6">
      <t>ウケイレ</t>
    </rPh>
    <rPh sb="7" eb="8">
      <t>カカ</t>
    </rPh>
    <rPh sb="9" eb="11">
      <t>カサン</t>
    </rPh>
    <rPh sb="11" eb="13">
      <t>ホジョ</t>
    </rPh>
    <rPh sb="13" eb="15">
      <t>タイショウ</t>
    </rPh>
    <rPh sb="15" eb="17">
      <t>ジドウ</t>
    </rPh>
    <rPh sb="17" eb="19">
      <t>メイボ</t>
    </rPh>
    <phoneticPr fontId="9"/>
  </si>
  <si>
    <t>　③　支援や配慮を要する児童の申立書（第10号様式）及び児童状況書（第10の２号様式）が提出されている児童</t>
    <rPh sb="3" eb="5">
      <t>シエン</t>
    </rPh>
    <rPh sb="26" eb="27">
      <t>オヨ</t>
    </rPh>
    <rPh sb="28" eb="30">
      <t>ジドウ</t>
    </rPh>
    <rPh sb="30" eb="32">
      <t>ジョウキョウ</t>
    </rPh>
    <rPh sb="32" eb="33">
      <t>ショ</t>
    </rPh>
    <rPh sb="34" eb="35">
      <t>ダイ</t>
    </rPh>
    <rPh sb="39" eb="40">
      <t>ゴウ</t>
    </rPh>
    <rPh sb="40" eb="42">
      <t>ヨウシキ</t>
    </rPh>
    <phoneticPr fontId="9"/>
  </si>
  <si>
    <t>第10号様式（第９条第２項）</t>
    <rPh sb="0" eb="1">
      <t>ダイ</t>
    </rPh>
    <rPh sb="3" eb="4">
      <t>ゴウ</t>
    </rPh>
    <rPh sb="4" eb="6">
      <t>ヨウシキ</t>
    </rPh>
    <rPh sb="7" eb="8">
      <t>ダイ</t>
    </rPh>
    <rPh sb="9" eb="10">
      <t>ジョウ</t>
    </rPh>
    <rPh sb="10" eb="11">
      <t>ダイ</t>
    </rPh>
    <rPh sb="12" eb="13">
      <t>コウ</t>
    </rPh>
    <phoneticPr fontId="9"/>
  </si>
  <si>
    <t>第10の２号様式（第９条第２項）</t>
    <rPh sb="0" eb="1">
      <t>ダイ</t>
    </rPh>
    <rPh sb="5" eb="6">
      <t>ゴウ</t>
    </rPh>
    <rPh sb="6" eb="8">
      <t>ヨウシキ</t>
    </rPh>
    <rPh sb="9" eb="10">
      <t>ダイ</t>
    </rPh>
    <rPh sb="11" eb="12">
      <t>ジョウ</t>
    </rPh>
    <rPh sb="12" eb="13">
      <t>ダイ</t>
    </rPh>
    <rPh sb="14" eb="15">
      <t>コウ</t>
    </rPh>
    <phoneticPr fontId="9"/>
  </si>
  <si>
    <t>第11号様式（第９条第２項）</t>
    <rPh sb="0" eb="1">
      <t>ダイ</t>
    </rPh>
    <rPh sb="3" eb="4">
      <t>ゴウ</t>
    </rPh>
    <rPh sb="4" eb="6">
      <t>ヨウシキ</t>
    </rPh>
    <rPh sb="7" eb="8">
      <t>ダイ</t>
    </rPh>
    <rPh sb="9" eb="10">
      <t>ジョウ</t>
    </rPh>
    <rPh sb="10" eb="11">
      <t>ダイ</t>
    </rPh>
    <rPh sb="12" eb="13">
      <t>コウ</t>
    </rPh>
    <phoneticPr fontId="9"/>
  </si>
  <si>
    <t>第12号様式（第９条第２項）</t>
    <rPh sb="0" eb="1">
      <t>ダイ</t>
    </rPh>
    <rPh sb="3" eb="4">
      <t>ゴウ</t>
    </rPh>
    <rPh sb="4" eb="6">
      <t>ヨウシキ</t>
    </rPh>
    <rPh sb="7" eb="8">
      <t>ダイ</t>
    </rPh>
    <rPh sb="9" eb="10">
      <t>ジョウ</t>
    </rPh>
    <rPh sb="10" eb="11">
      <t>ダイ</t>
    </rPh>
    <rPh sb="12" eb="13">
      <t>コウ</t>
    </rPh>
    <phoneticPr fontId="9"/>
  </si>
  <si>
    <t>第13号様式（第９条第２項）</t>
    <rPh sb="0" eb="1">
      <t>ダイ</t>
    </rPh>
    <rPh sb="3" eb="4">
      <t>ゴウ</t>
    </rPh>
    <rPh sb="4" eb="6">
      <t>ヨウシキ</t>
    </rPh>
    <rPh sb="7" eb="8">
      <t>ダイ</t>
    </rPh>
    <rPh sb="9" eb="10">
      <t>ジョウ</t>
    </rPh>
    <rPh sb="10" eb="11">
      <t>ダイ</t>
    </rPh>
    <rPh sb="12" eb="13">
      <t>コウ</t>
    </rPh>
    <phoneticPr fontId="7"/>
  </si>
  <si>
    <t>第14号様式（第６条第２項）</t>
    <rPh sb="0" eb="1">
      <t>ダイ</t>
    </rPh>
    <rPh sb="3" eb="4">
      <t>ゴウ</t>
    </rPh>
    <rPh sb="4" eb="6">
      <t>ヨウシキ</t>
    </rPh>
    <rPh sb="7" eb="8">
      <t>ダイ</t>
    </rPh>
    <rPh sb="9" eb="10">
      <t>ジョウ</t>
    </rPh>
    <rPh sb="10" eb="11">
      <t>ダイ</t>
    </rPh>
    <rPh sb="12" eb="13">
      <t>コウ</t>
    </rPh>
    <phoneticPr fontId="7"/>
  </si>
  <si>
    <t>※２　クラブで勤務する職員のうち、賃金改善を行う者（職種問わず、非常勤を含み、経営に携わる法人の役員を除く。）を記載すること。</t>
    <rPh sb="7" eb="9">
      <t>キンム</t>
    </rPh>
    <rPh sb="11" eb="13">
      <t>ショクイン</t>
    </rPh>
    <rPh sb="17" eb="19">
      <t>チンギン</t>
    </rPh>
    <rPh sb="19" eb="21">
      <t>カイゼン</t>
    </rPh>
    <rPh sb="22" eb="23">
      <t>オコナ</t>
    </rPh>
    <rPh sb="24" eb="25">
      <t>シャ</t>
    </rPh>
    <rPh sb="26" eb="28">
      <t>ショクシュ</t>
    </rPh>
    <rPh sb="28" eb="29">
      <t>ト</t>
    </rPh>
    <rPh sb="32" eb="35">
      <t>ヒジョウキン</t>
    </rPh>
    <rPh sb="36" eb="37">
      <t>フク</t>
    </rPh>
    <rPh sb="39" eb="41">
      <t>ケイエイ</t>
    </rPh>
    <rPh sb="42" eb="43">
      <t>タズサ</t>
    </rPh>
    <rPh sb="45" eb="47">
      <t>ホウジン</t>
    </rPh>
    <rPh sb="48" eb="50">
      <t>ヤクイン</t>
    </rPh>
    <rPh sb="51" eb="52">
      <t>ノゾ</t>
    </rPh>
    <rPh sb="56" eb="58">
      <t>キサイ</t>
    </rPh>
    <phoneticPr fontId="8"/>
  </si>
  <si>
    <t>※３　行が足りない場合は適宜追加すること。</t>
    <rPh sb="3" eb="4">
      <t>ギョウ</t>
    </rPh>
    <rPh sb="5" eb="6">
      <t>タ</t>
    </rPh>
    <rPh sb="9" eb="11">
      <t>バアイ</t>
    </rPh>
    <rPh sb="12" eb="14">
      <t>テキギ</t>
    </rPh>
    <rPh sb="14" eb="16">
      <t>ツイカ</t>
    </rPh>
    <phoneticPr fontId="8"/>
  </si>
  <si>
    <t>第17号様式（第９条第２項）</t>
    <rPh sb="0" eb="1">
      <t>ダイ</t>
    </rPh>
    <rPh sb="3" eb="4">
      <t>ゴウ</t>
    </rPh>
    <rPh sb="4" eb="6">
      <t>ヨウシキ</t>
    </rPh>
    <rPh sb="7" eb="8">
      <t>ダイ</t>
    </rPh>
    <rPh sb="9" eb="10">
      <t>ジョウ</t>
    </rPh>
    <rPh sb="10" eb="11">
      <t>ダイ</t>
    </rPh>
    <rPh sb="12" eb="13">
      <t>コウ</t>
    </rPh>
    <phoneticPr fontId="9"/>
  </si>
  <si>
    <t>第18号様式（第９条第４項）</t>
    <rPh sb="0" eb="1">
      <t>ダイ</t>
    </rPh>
    <rPh sb="3" eb="4">
      <t>ゴウ</t>
    </rPh>
    <rPh sb="4" eb="6">
      <t>ヨウシキ</t>
    </rPh>
    <rPh sb="7" eb="8">
      <t>ダイ</t>
    </rPh>
    <rPh sb="9" eb="10">
      <t>ジョウ</t>
    </rPh>
    <rPh sb="10" eb="11">
      <t>ダイ</t>
    </rPh>
    <rPh sb="12" eb="13">
      <t>コウ</t>
    </rPh>
    <phoneticPr fontId="9"/>
  </si>
  <si>
    <t>第15号様式（第９条第２項）</t>
    <rPh sb="0" eb="1">
      <t>ダイ</t>
    </rPh>
    <rPh sb="3" eb="4">
      <t>ゴウ</t>
    </rPh>
    <rPh sb="4" eb="6">
      <t>ヨウシキ</t>
    </rPh>
    <phoneticPr fontId="9"/>
  </si>
  <si>
    <t>基本給又は
決まって毎月支払う手当</t>
    <phoneticPr fontId="7"/>
  </si>
  <si>
    <t>賃金改善見込額</t>
    <phoneticPr fontId="8"/>
  </si>
  <si>
    <t>(27) 人材育成加算補助実施報告書（第16号様式）</t>
    <rPh sb="5" eb="7">
      <t>ジンザイ</t>
    </rPh>
    <rPh sb="7" eb="9">
      <t>イクセイ</t>
    </rPh>
    <rPh sb="9" eb="11">
      <t>カサン</t>
    </rPh>
    <rPh sb="11" eb="13">
      <t>ホジョ</t>
    </rPh>
    <rPh sb="13" eb="15">
      <t>ジッシ</t>
    </rPh>
    <rPh sb="15" eb="18">
      <t>ホウコクショ</t>
    </rPh>
    <rPh sb="19" eb="20">
      <t>ダイ</t>
    </rPh>
    <rPh sb="22" eb="23">
      <t>ゴウ</t>
    </rPh>
    <rPh sb="23" eb="25">
      <t>ヨウシキ</t>
    </rPh>
    <phoneticPr fontId="9"/>
  </si>
  <si>
    <t>17　物価高騰対策加算</t>
    <rPh sb="3" eb="5">
      <t>ブッカ</t>
    </rPh>
    <rPh sb="5" eb="7">
      <t>コウトウ</t>
    </rPh>
    <rPh sb="7" eb="9">
      <t>タイサク</t>
    </rPh>
    <rPh sb="9" eb="11">
      <t>カサン</t>
    </rPh>
    <phoneticPr fontId="9"/>
  </si>
  <si>
    <t>物価高騰対策加算</t>
    <rPh sb="0" eb="8">
      <t>ブッカコウトウタイサクカサン</t>
    </rPh>
    <phoneticPr fontId="9"/>
  </si>
  <si>
    <t>18　その他（移転支援加算の適用を受けている場合等）</t>
    <rPh sb="5" eb="6">
      <t>タ</t>
    </rPh>
    <rPh sb="7" eb="13">
      <t>イテンシエンカサン</t>
    </rPh>
    <rPh sb="14" eb="16">
      <t>テキヨウ</t>
    </rPh>
    <rPh sb="17" eb="18">
      <t>ウ</t>
    </rPh>
    <rPh sb="22" eb="24">
      <t>バアイ</t>
    </rPh>
    <rPh sb="24" eb="25">
      <t>トウ</t>
    </rPh>
    <phoneticPr fontId="9"/>
  </si>
  <si>
    <t>19 添付書類</t>
    <phoneticPr fontId="9"/>
  </si>
  <si>
    <t>①</t>
  </si>
  <si>
    <t>②</t>
  </si>
  <si>
    <t>③</t>
  </si>
  <si>
    <t>④</t>
  </si>
  <si>
    <t>⑤</t>
  </si>
  <si>
    <t>対象児童数</t>
    <rPh sb="0" eb="2">
      <t>タイショウ</t>
    </rPh>
    <rPh sb="2" eb="5">
      <t>ジドウスウ</t>
    </rPh>
    <phoneticPr fontId="7"/>
  </si>
  <si>
    <t>年間開所日数</t>
    <rPh sb="0" eb="2">
      <t>ネンカン</t>
    </rPh>
    <rPh sb="2" eb="4">
      <t>カイショ</t>
    </rPh>
    <rPh sb="4" eb="6">
      <t>ニッスウ</t>
    </rPh>
    <phoneticPr fontId="7"/>
  </si>
  <si>
    <t>200～249日</t>
    <rPh sb="7" eb="8">
      <t>ニチ</t>
    </rPh>
    <phoneticPr fontId="32"/>
  </si>
  <si>
    <t>250日以上</t>
    <rPh sb="3" eb="4">
      <t>ニチ</t>
    </rPh>
    <rPh sb="4" eb="6">
      <t>イジョウ</t>
    </rPh>
    <phoneticPr fontId="32"/>
  </si>
  <si>
    <t>10～19人</t>
    <rPh sb="5" eb="6">
      <t>ニン</t>
    </rPh>
    <phoneticPr fontId="32"/>
  </si>
  <si>
    <t>20～40人</t>
    <rPh sb="5" eb="6">
      <t>ニン</t>
    </rPh>
    <phoneticPr fontId="32"/>
  </si>
  <si>
    <t>単位数</t>
    <rPh sb="0" eb="3">
      <t>タンイスウ</t>
    </rPh>
    <phoneticPr fontId="7"/>
  </si>
  <si>
    <t>対象児童数</t>
    <rPh sb="0" eb="5">
      <t>タイショウジドウスウ</t>
    </rPh>
    <phoneticPr fontId="7"/>
  </si>
  <si>
    <t>上限額</t>
    <rPh sb="0" eb="3">
      <t>ジョウゲンガク</t>
    </rPh>
    <phoneticPr fontId="7"/>
  </si>
  <si>
    <t>１単位</t>
    <rPh sb="1" eb="3">
      <t>タンイ</t>
    </rPh>
    <phoneticPr fontId="7"/>
  </si>
  <si>
    <t>10～19人</t>
    <rPh sb="5" eb="6">
      <t>ニン</t>
    </rPh>
    <phoneticPr fontId="7"/>
  </si>
  <si>
    <t>20～40人</t>
    <rPh sb="5" eb="6">
      <t>ニン</t>
    </rPh>
    <phoneticPr fontId="7"/>
  </si>
  <si>
    <t>２単位</t>
    <rPh sb="1" eb="3">
      <t>タンイ</t>
    </rPh>
    <phoneticPr fontId="7"/>
  </si>
  <si>
    <t>－</t>
    <phoneticPr fontId="7"/>
  </si>
  <si>
    <t>３単位以上</t>
    <rPh sb="1" eb="3">
      <t>タンイ</t>
    </rPh>
    <rPh sb="3" eb="5">
      <t>イジョウ</t>
    </rPh>
    <phoneticPr fontId="7"/>
  </si>
  <si>
    <t>日</t>
  </si>
  <si>
    <t>月あたり補助額</t>
    <rPh sb="0" eb="1">
      <t>ツキ</t>
    </rPh>
    <rPh sb="4" eb="7">
      <t>ホジョガク</t>
    </rPh>
    <phoneticPr fontId="9"/>
  </si>
  <si>
    <t>18日～</t>
    <rPh sb="2" eb="3">
      <t>ニチ</t>
    </rPh>
    <phoneticPr fontId="9"/>
  </si>
  <si>
    <t>13～17日</t>
    <rPh sb="5" eb="6">
      <t>ニチ</t>
    </rPh>
    <phoneticPr fontId="9"/>
  </si>
  <si>
    <t>9～12日</t>
    <rPh sb="4" eb="5">
      <t>ニチ</t>
    </rPh>
    <phoneticPr fontId="9"/>
  </si>
  <si>
    <t>5～8日</t>
    <rPh sb="3" eb="4">
      <t>ニチ</t>
    </rPh>
    <phoneticPr fontId="9"/>
  </si>
  <si>
    <t>3～4日</t>
    <rPh sb="3" eb="4">
      <t>ニチ</t>
    </rPh>
    <phoneticPr fontId="9"/>
  </si>
  <si>
    <t>上限額（年額）</t>
    <rPh sb="0" eb="3">
      <t>ジョウゲンガク</t>
    </rPh>
    <rPh sb="4" eb="6">
      <t>ネンガク</t>
    </rPh>
    <phoneticPr fontId="7"/>
  </si>
  <si>
    <t>配置</t>
    <rPh sb="0" eb="2">
      <t>ハイチ</t>
    </rPh>
    <phoneticPr fontId="7"/>
  </si>
  <si>
    <t>送迎</t>
    <rPh sb="0" eb="2">
      <t>ソウゲイ</t>
    </rPh>
    <phoneticPr fontId="7"/>
  </si>
  <si>
    <t>「市民税・県民税課税（非課税）証明書」（写し）、「市民税・県民税税額決定・納税通知書」の写し又は「給与所得等に係る市民税・県民税特別徴収税額決定通知書」の写し
（減免事由③の場合）　※４～５月は前年度分、６～12月は当該年度分の証明書等を添付すること。</t>
    <phoneticPr fontId="9"/>
  </si>
  <si>
    <t>「保護証明書」（写し）又は「生活保護費支給証」の写し（減免事由②の場合）</t>
    <phoneticPr fontId="9"/>
  </si>
  <si>
    <t>９ 育成支援体制強化加算補助</t>
    <rPh sb="2" eb="4">
      <t>イクセイ</t>
    </rPh>
    <rPh sb="4" eb="6">
      <t>シエン</t>
    </rPh>
    <rPh sb="6" eb="8">
      <t>タイセイ</t>
    </rPh>
    <rPh sb="8" eb="10">
      <t>キョウカ</t>
    </rPh>
    <rPh sb="10" eb="12">
      <t>カサン</t>
    </rPh>
    <rPh sb="12" eb="14">
      <t>ホジョ</t>
    </rPh>
    <phoneticPr fontId="9"/>
  </si>
  <si>
    <t>第16号様式（第９条第２項）</t>
    <rPh sb="0" eb="1">
      <t>ダイ</t>
    </rPh>
    <rPh sb="3" eb="4">
      <t>ゴウ</t>
    </rPh>
    <rPh sb="4" eb="6">
      <t>ヨウシキ</t>
    </rPh>
    <rPh sb="7" eb="8">
      <t>ダイ</t>
    </rPh>
    <rPh sb="9" eb="10">
      <t>ジョウ</t>
    </rPh>
    <rPh sb="10" eb="11">
      <t>ダイ</t>
    </rPh>
    <rPh sb="12" eb="13">
      <t>コウ</t>
    </rPh>
    <phoneticPr fontId="9"/>
  </si>
  <si>
    <t>人材育成加算補助実施報告書</t>
    <rPh sb="0" eb="8">
      <t>ジンザイイクセイカサンホジョ</t>
    </rPh>
    <rPh sb="8" eb="13">
      <t>ジッシホウコクショ</t>
    </rPh>
    <phoneticPr fontId="9"/>
  </si>
  <si>
    <t>１　運営主体主催の研修の実施日及び内容</t>
    <rPh sb="2" eb="6">
      <t>ウンエイシュタイ</t>
    </rPh>
    <rPh sb="6" eb="8">
      <t>シュサイ</t>
    </rPh>
    <rPh sb="9" eb="11">
      <t>ケンシュウ</t>
    </rPh>
    <rPh sb="12" eb="15">
      <t>ジッシビ</t>
    </rPh>
    <rPh sb="15" eb="16">
      <t>オヨ</t>
    </rPh>
    <rPh sb="17" eb="19">
      <t>ナイヨウ</t>
    </rPh>
    <phoneticPr fontId="9"/>
  </si>
  <si>
    <t>研修名</t>
    <rPh sb="0" eb="3">
      <t>ケンシュウメイ</t>
    </rPh>
    <phoneticPr fontId="9"/>
  </si>
  <si>
    <t>研修内容</t>
    <rPh sb="0" eb="4">
      <t>ケンシュウナイヨウ</t>
    </rPh>
    <phoneticPr fontId="9"/>
  </si>
  <si>
    <t>研修
時間</t>
    <rPh sb="0" eb="2">
      <t>ケンシュウ</t>
    </rPh>
    <rPh sb="3" eb="5">
      <t>ジカン</t>
    </rPh>
    <phoneticPr fontId="9"/>
  </si>
  <si>
    <t>研修
実施日</t>
    <rPh sb="0" eb="2">
      <t>ケンシュウ</t>
    </rPh>
    <rPh sb="3" eb="6">
      <t>ジッシビ</t>
    </rPh>
    <phoneticPr fontId="9"/>
  </si>
  <si>
    <t>２</t>
    <phoneticPr fontId="9"/>
  </si>
  <si>
    <t>４</t>
    <phoneticPr fontId="9"/>
  </si>
  <si>
    <t>５</t>
    <phoneticPr fontId="9"/>
  </si>
  <si>
    <t>２　人材育成加算補助の補助対象となる研修の受講者名簿</t>
    <rPh sb="2" eb="10">
      <t>ジンザイイクセイカサンホジョ</t>
    </rPh>
    <rPh sb="11" eb="15">
      <t>ホジョタイショウ</t>
    </rPh>
    <rPh sb="18" eb="20">
      <t>ケンシュウ</t>
    </rPh>
    <rPh sb="21" eb="24">
      <t>ジュコウシャ</t>
    </rPh>
    <rPh sb="24" eb="26">
      <t>メイボ</t>
    </rPh>
    <phoneticPr fontId="9"/>
  </si>
  <si>
    <t>氏名</t>
    <rPh sb="0" eb="2">
      <t>シメイ</t>
    </rPh>
    <phoneticPr fontId="9"/>
  </si>
  <si>
    <t>常勤職員・非常勤職員の別</t>
    <rPh sb="0" eb="4">
      <t>ジョウキンショクイン</t>
    </rPh>
    <rPh sb="5" eb="10">
      <t>ヒジョウキンショクイン</t>
    </rPh>
    <rPh sb="11" eb="12">
      <t>ベツ</t>
    </rPh>
    <phoneticPr fontId="9"/>
  </si>
  <si>
    <t>常勤職員</t>
    <rPh sb="0" eb="2">
      <t>ジョウキン</t>
    </rPh>
    <rPh sb="2" eb="4">
      <t>ショクイン</t>
    </rPh>
    <phoneticPr fontId="9"/>
  </si>
  <si>
    <t>非常勤職員</t>
    <rPh sb="0" eb="3">
      <t>ヒジョウキン</t>
    </rPh>
    <rPh sb="3" eb="5">
      <t>ショクイン</t>
    </rPh>
    <phoneticPr fontId="9"/>
  </si>
  <si>
    <t>※行が足りない場合は適宜追加すること。</t>
    <rPh sb="1" eb="2">
      <t>ギョウ</t>
    </rPh>
    <rPh sb="3" eb="4">
      <t>タ</t>
    </rPh>
    <rPh sb="7" eb="9">
      <t>バアイ</t>
    </rPh>
    <rPh sb="10" eb="12">
      <t>テキギ</t>
    </rPh>
    <rPh sb="12" eb="14">
      <t>ツイカ</t>
    </rPh>
    <phoneticPr fontId="9"/>
  </si>
  <si>
    <t>a 障害児理解</t>
    <rPh sb="2" eb="4">
      <t>ショウガイ</t>
    </rPh>
    <rPh sb="4" eb="5">
      <t>ジ</t>
    </rPh>
    <rPh sb="5" eb="7">
      <t>リカイ</t>
    </rPh>
    <phoneticPr fontId="9"/>
  </si>
  <si>
    <t>常勤職員</t>
    <rPh sb="0" eb="4">
      <t>ジョウキンショクイン</t>
    </rPh>
    <phoneticPr fontId="9"/>
  </si>
  <si>
    <t>b 放課後児童健全育成事業に関する基礎的知識</t>
    <rPh sb="2" eb="13">
      <t>ホウカゴジドウケンゼンイクセイジギョウ</t>
    </rPh>
    <rPh sb="14" eb="15">
      <t>カン</t>
    </rPh>
    <rPh sb="17" eb="22">
      <t>キソテキチシキ</t>
    </rPh>
    <phoneticPr fontId="9"/>
  </si>
  <si>
    <t>非常勤職員</t>
    <rPh sb="0" eb="5">
      <t>ヒジョウキンショクイン</t>
    </rPh>
    <phoneticPr fontId="9"/>
  </si>
  <si>
    <t>c 救急措置と救急対応（実技研修）</t>
    <rPh sb="2" eb="4">
      <t>キュウキュウ</t>
    </rPh>
    <rPh sb="4" eb="6">
      <t>ソチ</t>
    </rPh>
    <rPh sb="7" eb="9">
      <t>キュウキュウ</t>
    </rPh>
    <rPh sb="9" eb="11">
      <t>タイオウ</t>
    </rPh>
    <rPh sb="12" eb="14">
      <t>ジツギ</t>
    </rPh>
    <rPh sb="14" eb="16">
      <t>ケンシュウ</t>
    </rPh>
    <phoneticPr fontId="9"/>
  </si>
  <si>
    <t>d 防火、防災、防犯の計画と対応</t>
    <rPh sb="2" eb="4">
      <t>ボウカ</t>
    </rPh>
    <rPh sb="5" eb="7">
      <t>ボウサイ</t>
    </rPh>
    <rPh sb="8" eb="10">
      <t>ボウハン</t>
    </rPh>
    <rPh sb="11" eb="13">
      <t>ケイカク</t>
    </rPh>
    <rPh sb="14" eb="16">
      <t>タイオウ</t>
    </rPh>
    <phoneticPr fontId="9"/>
  </si>
  <si>
    <t>e 事故、けがの予防と事後対応等</t>
    <rPh sb="2" eb="4">
      <t>ジコ</t>
    </rPh>
    <rPh sb="8" eb="10">
      <t>ヨボウ</t>
    </rPh>
    <rPh sb="11" eb="13">
      <t>ジゴ</t>
    </rPh>
    <rPh sb="13" eb="15">
      <t>タイオウ</t>
    </rPh>
    <rPh sb="15" eb="16">
      <t>トウ</t>
    </rPh>
    <phoneticPr fontId="9"/>
  </si>
  <si>
    <t>f アレルギーの理解と対応、アナフィラキシーショックへの対応</t>
    <rPh sb="8" eb="10">
      <t>リカイ</t>
    </rPh>
    <rPh sb="11" eb="13">
      <t>タイオウ</t>
    </rPh>
    <rPh sb="28" eb="30">
      <t>タイオウ</t>
    </rPh>
    <phoneticPr fontId="9"/>
  </si>
  <si>
    <t>g おやつの工夫と提供時の衛生、安全</t>
    <rPh sb="6" eb="8">
      <t>クフウ</t>
    </rPh>
    <rPh sb="9" eb="12">
      <t>テイキョウジ</t>
    </rPh>
    <rPh sb="13" eb="15">
      <t>エイセイ</t>
    </rPh>
    <rPh sb="16" eb="18">
      <t>アンゼン</t>
    </rPh>
    <phoneticPr fontId="9"/>
  </si>
  <si>
    <t>h 放課後児童健全育成事業所における遊びや製作活動、表現活動</t>
    <rPh sb="2" eb="7">
      <t>ホウカゴ</t>
    </rPh>
    <rPh sb="7" eb="14">
      <t>ケンゼンイクセイジギョウショ</t>
    </rPh>
    <rPh sb="18" eb="19">
      <t>アソ</t>
    </rPh>
    <rPh sb="21" eb="25">
      <t>セイサクカツドウ</t>
    </rPh>
    <rPh sb="26" eb="30">
      <t>ヒョウゲンカツドウ</t>
    </rPh>
    <phoneticPr fontId="9"/>
  </si>
  <si>
    <t>i 育成支援に関する記録の書き方と工夫</t>
    <rPh sb="2" eb="6">
      <t>イクセイシエン</t>
    </rPh>
    <rPh sb="7" eb="8">
      <t>カン</t>
    </rPh>
    <rPh sb="10" eb="12">
      <t>キロク</t>
    </rPh>
    <rPh sb="13" eb="14">
      <t>カ</t>
    </rPh>
    <rPh sb="15" eb="16">
      <t>カタ</t>
    </rPh>
    <rPh sb="17" eb="19">
      <t>クフウ</t>
    </rPh>
    <phoneticPr fontId="9"/>
  </si>
  <si>
    <t>j 厚生労働省　放課後児童支援員等研修事業実施要綱に位置付けられている研修</t>
    <rPh sb="2" eb="7">
      <t>コウセイロウドウショウ</t>
    </rPh>
    <rPh sb="8" eb="16">
      <t>ホウカゴジドウシエンイン</t>
    </rPh>
    <rPh sb="16" eb="17">
      <t>トウ</t>
    </rPh>
    <rPh sb="17" eb="19">
      <t>ケンシュウ</t>
    </rPh>
    <rPh sb="19" eb="21">
      <t>ジギョウ</t>
    </rPh>
    <rPh sb="21" eb="23">
      <t>ジッシ</t>
    </rPh>
    <rPh sb="23" eb="25">
      <t>ヨウコウ</t>
    </rPh>
    <rPh sb="26" eb="29">
      <t>イチヅ</t>
    </rPh>
    <rPh sb="35" eb="37">
      <t>ケンシュウ</t>
    </rPh>
    <phoneticPr fontId="9"/>
  </si>
  <si>
    <t>４～９月</t>
    <rPh sb="3" eb="4">
      <t>ツキ</t>
    </rPh>
    <phoneticPr fontId="7"/>
  </si>
  <si>
    <t>10～３月</t>
    <rPh sb="4" eb="5">
      <t>ツキ</t>
    </rPh>
    <phoneticPr fontId="7"/>
  </si>
  <si>
    <t>４～９月最大単位</t>
    <rPh sb="3" eb="4">
      <t>ツキ</t>
    </rPh>
    <rPh sb="4" eb="6">
      <t>サイダイ</t>
    </rPh>
    <rPh sb="6" eb="8">
      <t>タンイ</t>
    </rPh>
    <phoneticPr fontId="7"/>
  </si>
  <si>
    <t>10～３月最大単位</t>
    <rPh sb="4" eb="5">
      <t>ツキ</t>
    </rPh>
    <rPh sb="5" eb="9">
      <t>サイダイタンイ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</si>
</sst>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 #,##0_ ;_ * \-#,##0_ ;_ * &quot;-&quot;_ ;_ @_ "/>
    <numFmt numFmtId="176" formatCode="#,##0_ "/>
    <numFmt numFmtId="177" formatCode="#,##0.0;[Red]\-#,##0.0"/>
    <numFmt numFmtId="178" formatCode="#,##0&quot;円&quot;;[Red]\-#,##0&quot;円&quot;"/>
    <numFmt numFmtId="179" formatCode="0.0&quot;人&quot;\ "/>
    <numFmt numFmtId="180" formatCode="0.0&quot;時間&quot;\ "/>
    <numFmt numFmtId="181" formatCode="#,##0&quot;か月&quot;"/>
    <numFmt numFmtId="182" formatCode="#,##0&quot;円&quot;;[Red]\-#,##0"/>
    <numFmt numFmtId="183" formatCode="#,##0.0;&quot;▲ &quot;#,##0.0;&quot;-&quot;"/>
    <numFmt numFmtId="184" formatCode="#,##0;&quot;▲ &quot;#,##0;&quot;-&quot;"/>
    <numFmt numFmtId="185" formatCode="#,##0_);[Red]\(#,##0\)"/>
    <numFmt numFmtId="186" formatCode="#,##0;&quot;△ &quot;#,##0;&quot;-&quot;"/>
    <numFmt numFmtId="187" formatCode="#,##0&quot;人&quot;;&quot;△ &quot;#,##0&quot;人&quot;"/>
    <numFmt numFmtId="188" formatCode="#,##0_ &quot;人&quot;"/>
    <numFmt numFmtId="189" formatCode="#,##0_);\(#,##0\)"/>
    <numFmt numFmtId="190" formatCode="#,##0&quot;人&quot;;&quot;▲ &quot;#,##0&quot;人&quot;;&quot;-&quot;"/>
    <numFmt numFmtId="191" formatCode="0.0;&quot;▲ &quot;0.0"/>
    <numFmt numFmtId="192" formatCode="#,##0.0;&quot;▲ &quot;#,##0.0"/>
    <numFmt numFmtId="193" formatCode="#,##0;&quot;▲ &quot;#,##0.0;&quot;-&quot;"/>
    <numFmt numFmtId="194" formatCode="#,##0;&quot;▲ &quot;#,##0"/>
    <numFmt numFmtId="195" formatCode="#,#00&quot;円&quot;"/>
    <numFmt numFmtId="196" formatCode="General&quot;分&quot;"/>
    <numFmt numFmtId="197" formatCode="0_);[Red]\(0\)"/>
  </numFmts>
  <fonts count="3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22"/>
      <name val="ＭＳ ゴシック"/>
      <family val="3"/>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b/>
      <sz val="12"/>
      <name val="ＭＳ 明朝"/>
      <family val="1"/>
      <charset val="128"/>
    </font>
    <font>
      <sz val="14"/>
      <name val="ＭＳ 明朝"/>
      <family val="1"/>
      <charset val="128"/>
    </font>
    <font>
      <sz val="11"/>
      <name val="ＭＳ Ｐ明朝"/>
      <family val="1"/>
      <charset val="128"/>
    </font>
    <font>
      <sz val="12"/>
      <name val="ＭＳ ゴシック"/>
      <family val="3"/>
      <charset val="128"/>
    </font>
    <font>
      <sz val="11"/>
      <color indexed="8"/>
      <name val="ＭＳ Ｐゴシック"/>
      <family val="3"/>
      <charset val="128"/>
    </font>
    <font>
      <sz val="6"/>
      <name val="Meiryo UI"/>
      <family val="2"/>
      <charset val="128"/>
    </font>
    <font>
      <b/>
      <sz val="14"/>
      <name val="ＭＳ 明朝"/>
      <family val="1"/>
      <charset val="128"/>
    </font>
    <font>
      <b/>
      <sz val="10"/>
      <name val="ＭＳ 明朝"/>
      <family val="1"/>
      <charset val="128"/>
    </font>
    <font>
      <sz val="10"/>
      <name val="Times New Roman"/>
      <family val="1"/>
    </font>
    <font>
      <sz val="11"/>
      <color theme="1"/>
      <name val="游ゴシック"/>
      <family val="3"/>
      <charset val="128"/>
      <scheme val="minor"/>
    </font>
    <font>
      <strike/>
      <sz val="11"/>
      <name val="ＭＳ 明朝"/>
      <family val="1"/>
      <charset val="128"/>
    </font>
    <font>
      <strike/>
      <sz val="10"/>
      <name val="ＭＳ 明朝"/>
      <family val="1"/>
      <charset val="128"/>
    </font>
    <font>
      <sz val="11"/>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double">
        <color indexed="64"/>
      </right>
      <top style="medium">
        <color indexed="64"/>
      </top>
      <bottom/>
      <diagonal style="thin">
        <color indexed="64"/>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double">
        <color indexed="64"/>
      </right>
      <top/>
      <bottom/>
      <diagonal style="thin">
        <color indexed="64"/>
      </diagonal>
    </border>
    <border diagonalUp="1">
      <left style="double">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ouble">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medium">
        <color indexed="64"/>
      </bottom>
      <diagonal/>
    </border>
  </borders>
  <cellStyleXfs count="39">
    <xf numFmtId="0" fontId="0"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4" fillId="0" borderId="0">
      <alignment vertical="center"/>
    </xf>
    <xf numFmtId="38" fontId="6" fillId="0" borderId="0" applyFont="0" applyFill="0" applyBorder="0" applyAlignment="0" applyProtection="0">
      <alignment vertical="center"/>
    </xf>
    <xf numFmtId="38" fontId="14" fillId="0" borderId="0" applyFont="0" applyFill="0" applyBorder="0" applyAlignment="0" applyProtection="0">
      <alignment vertical="center"/>
    </xf>
    <xf numFmtId="0" fontId="24" fillId="0" borderId="0"/>
    <xf numFmtId="0" fontId="14"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4" fillId="0" borderId="0">
      <alignment vertical="center"/>
    </xf>
    <xf numFmtId="0" fontId="29" fillId="0" borderId="0">
      <alignment vertical="center"/>
    </xf>
    <xf numFmtId="0" fontId="4" fillId="0" borderId="0">
      <alignment vertical="center"/>
    </xf>
    <xf numFmtId="0" fontId="14"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9" fontId="14" fillId="0" borderId="0" applyFont="0" applyFill="0" applyBorder="0" applyAlignment="0" applyProtection="0">
      <alignment vertical="center"/>
    </xf>
    <xf numFmtId="0" fontId="2" fillId="0" borderId="0">
      <alignment vertical="center"/>
    </xf>
    <xf numFmtId="0" fontId="14"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57">
    <xf numFmtId="0" fontId="0" fillId="0" borderId="0" xfId="0"/>
    <xf numFmtId="183" fontId="10" fillId="0" borderId="0" xfId="4" applyNumberFormat="1" applyFont="1" applyFill="1" applyBorder="1" applyProtection="1">
      <alignment vertical="center"/>
      <protection hidden="1"/>
    </xf>
    <xf numFmtId="184" fontId="10" fillId="0" borderId="0" xfId="4" applyNumberFormat="1" applyFont="1" applyFill="1" applyBorder="1" applyProtection="1">
      <alignment vertical="center"/>
      <protection hidden="1"/>
    </xf>
    <xf numFmtId="183" fontId="10" fillId="0" borderId="0" xfId="4" applyNumberFormat="1" applyFont="1" applyFill="1" applyProtection="1">
      <alignment vertical="center"/>
      <protection hidden="1"/>
    </xf>
    <xf numFmtId="184" fontId="10" fillId="0" borderId="0" xfId="4" applyNumberFormat="1" applyFont="1" applyFill="1" applyBorder="1" applyAlignment="1" applyProtection="1">
      <alignment horizontal="right" vertical="center"/>
      <protection hidden="1"/>
    </xf>
    <xf numFmtId="185" fontId="10" fillId="0" borderId="0" xfId="4" applyNumberFormat="1" applyFont="1" applyFill="1" applyProtection="1">
      <alignment vertical="center"/>
      <protection hidden="1"/>
    </xf>
    <xf numFmtId="184" fontId="10" fillId="0" borderId="0" xfId="4" applyNumberFormat="1" applyFont="1" applyFill="1" applyBorder="1" applyAlignment="1" applyProtection="1">
      <alignment vertical="center"/>
      <protection hidden="1"/>
    </xf>
    <xf numFmtId="184" fontId="13" fillId="0" borderId="0" xfId="4" applyNumberFormat="1" applyFont="1" applyFill="1" applyBorder="1" applyProtection="1">
      <alignment vertical="center"/>
      <protection hidden="1"/>
    </xf>
    <xf numFmtId="184" fontId="13" fillId="0" borderId="0" xfId="4" applyNumberFormat="1" applyFont="1" applyFill="1" applyBorder="1" applyAlignment="1" applyProtection="1">
      <alignment horizontal="left" vertical="center"/>
      <protection hidden="1"/>
    </xf>
    <xf numFmtId="183" fontId="10" fillId="0" borderId="0" xfId="4" applyNumberFormat="1" applyFont="1" applyFill="1" applyBorder="1" applyProtection="1">
      <alignment vertical="center"/>
      <protection locked="0" hidden="1"/>
    </xf>
    <xf numFmtId="184" fontId="10" fillId="0" borderId="0" xfId="4" applyNumberFormat="1" applyFont="1" applyFill="1" applyBorder="1" applyProtection="1">
      <alignment vertical="center"/>
      <protection locked="0" hidden="1"/>
    </xf>
    <xf numFmtId="184" fontId="16" fillId="0" borderId="0" xfId="4" applyNumberFormat="1" applyFont="1" applyFill="1" applyBorder="1" applyAlignment="1" applyProtection="1">
      <alignment vertical="center"/>
      <protection hidden="1"/>
    </xf>
    <xf numFmtId="184" fontId="16" fillId="0" borderId="0" xfId="4" applyNumberFormat="1" applyFont="1" applyFill="1" applyBorder="1" applyAlignment="1" applyProtection="1">
      <alignment horizontal="center" vertical="center"/>
      <protection hidden="1"/>
    </xf>
    <xf numFmtId="183" fontId="16" fillId="0" borderId="0" xfId="4" applyNumberFormat="1" applyFont="1" applyFill="1" applyBorder="1" applyAlignment="1" applyProtection="1">
      <alignment vertical="center"/>
      <protection hidden="1"/>
    </xf>
    <xf numFmtId="184" fontId="10" fillId="0" borderId="0" xfId="4" applyNumberFormat="1" applyFont="1" applyFill="1" applyBorder="1" applyProtection="1">
      <alignment vertical="center"/>
    </xf>
    <xf numFmtId="183" fontId="10" fillId="0" borderId="0" xfId="4" quotePrefix="1" applyNumberFormat="1" applyFont="1" applyFill="1" applyBorder="1" applyProtection="1">
      <alignment vertical="center"/>
      <protection hidden="1"/>
    </xf>
    <xf numFmtId="183" fontId="12" fillId="0" borderId="0" xfId="4" applyNumberFormat="1" applyFont="1" applyFill="1" applyBorder="1" applyProtection="1">
      <alignment vertical="center"/>
      <protection hidden="1"/>
    </xf>
    <xf numFmtId="183" fontId="10" fillId="0" borderId="0" xfId="4" applyNumberFormat="1" applyFont="1" applyFill="1" applyBorder="1" applyAlignment="1" applyProtection="1">
      <alignment horizontal="right"/>
      <protection hidden="1"/>
    </xf>
    <xf numFmtId="183" fontId="17" fillId="0" borderId="0" xfId="4" applyNumberFormat="1" applyFont="1" applyFill="1" applyBorder="1" applyAlignment="1" applyProtection="1">
      <alignment horizontal="right"/>
      <protection hidden="1"/>
    </xf>
    <xf numFmtId="184" fontId="10" fillId="0" borderId="0" xfId="4" applyNumberFormat="1" applyFont="1" applyFill="1" applyBorder="1" applyAlignment="1" applyProtection="1">
      <alignment horizontal="center" vertical="center"/>
    </xf>
    <xf numFmtId="183" fontId="10" fillId="0" borderId="0" xfId="4" applyNumberFormat="1" applyFont="1" applyFill="1" applyBorder="1" applyAlignment="1" applyProtection="1">
      <alignment vertical="center"/>
      <protection hidden="1"/>
    </xf>
    <xf numFmtId="183" fontId="13" fillId="0" borderId="0" xfId="4" applyNumberFormat="1" applyFont="1" applyFill="1" applyBorder="1" applyAlignment="1" applyProtection="1">
      <alignment vertical="center" wrapText="1"/>
      <protection hidden="1"/>
    </xf>
    <xf numFmtId="183" fontId="10" fillId="0" borderId="0" xfId="4" applyNumberFormat="1" applyFont="1" applyFill="1" applyBorder="1" applyAlignment="1" applyProtection="1">
      <alignment horizontal="right" vertical="center"/>
      <protection hidden="1"/>
    </xf>
    <xf numFmtId="183" fontId="10" fillId="0" borderId="0" xfId="4" applyNumberFormat="1" applyFont="1" applyFill="1" applyBorder="1" applyAlignment="1" applyProtection="1">
      <alignment horizontal="left" vertical="center" wrapText="1"/>
      <protection hidden="1"/>
    </xf>
    <xf numFmtId="183" fontId="10" fillId="0" borderId="0" xfId="4" applyNumberFormat="1" applyFont="1" applyFill="1" applyBorder="1" applyAlignment="1" applyProtection="1">
      <protection hidden="1"/>
    </xf>
    <xf numFmtId="188" fontId="10" fillId="0" borderId="0" xfId="6" applyNumberFormat="1" applyFont="1" applyFill="1" applyBorder="1" applyAlignment="1" applyProtection="1">
      <alignment horizontal="left" vertical="center"/>
      <protection hidden="1"/>
    </xf>
    <xf numFmtId="184" fontId="10" fillId="0" borderId="0" xfId="4" applyNumberFormat="1" applyFont="1" applyFill="1" applyBorder="1" applyAlignment="1" applyProtection="1">
      <alignment vertical="center"/>
    </xf>
    <xf numFmtId="185" fontId="10" fillId="0" borderId="0" xfId="4" applyNumberFormat="1" applyFont="1" applyFill="1" applyBorder="1" applyAlignment="1" applyProtection="1">
      <alignment horizontal="right" vertical="center"/>
      <protection hidden="1"/>
    </xf>
    <xf numFmtId="189" fontId="10" fillId="0" borderId="0" xfId="4" applyNumberFormat="1" applyFont="1" applyFill="1" applyBorder="1" applyAlignment="1" applyProtection="1">
      <alignment horizontal="center" vertical="center" shrinkToFit="1"/>
    </xf>
    <xf numFmtId="184" fontId="10" fillId="0" borderId="0" xfId="4" applyNumberFormat="1" applyFont="1" applyFill="1" applyBorder="1" applyAlignment="1" applyProtection="1">
      <alignment horizontal="center" vertical="center" shrinkToFit="1"/>
    </xf>
    <xf numFmtId="184" fontId="10" fillId="0" borderId="0" xfId="4" applyNumberFormat="1" applyFont="1" applyFill="1" applyBorder="1" applyAlignment="1" applyProtection="1">
      <alignment horizontal="right" vertical="center"/>
    </xf>
    <xf numFmtId="41" fontId="10" fillId="0" borderId="0" xfId="6" applyNumberFormat="1" applyFont="1" applyFill="1" applyBorder="1" applyAlignment="1" applyProtection="1">
      <alignment horizontal="right" vertical="center" indent="1"/>
      <protection hidden="1"/>
    </xf>
    <xf numFmtId="183" fontId="18" fillId="0" borderId="0" xfId="4" applyNumberFormat="1" applyFont="1" applyFill="1" applyBorder="1" applyAlignment="1" applyProtection="1">
      <alignment vertical="center" wrapText="1"/>
      <protection hidden="1"/>
    </xf>
    <xf numFmtId="183" fontId="13" fillId="0" borderId="0" xfId="4" applyNumberFormat="1" applyFont="1" applyFill="1" applyBorder="1" applyAlignment="1" applyProtection="1">
      <alignment horizontal="right" vertical="center"/>
      <protection hidden="1"/>
    </xf>
    <xf numFmtId="183" fontId="10" fillId="0" borderId="0" xfId="4" applyNumberFormat="1" applyFont="1" applyFill="1" applyBorder="1" applyAlignment="1" applyProtection="1">
      <alignment horizontal="center" vertical="center" shrinkToFit="1"/>
      <protection hidden="1"/>
    </xf>
    <xf numFmtId="183" fontId="10" fillId="0" borderId="0" xfId="4" applyNumberFormat="1" applyFont="1" applyFill="1" applyBorder="1" applyAlignment="1" applyProtection="1">
      <alignment horizontal="left" vertical="center"/>
      <protection hidden="1"/>
    </xf>
    <xf numFmtId="183" fontId="10" fillId="0" borderId="0" xfId="4" applyNumberFormat="1" applyFont="1" applyFill="1" applyBorder="1" applyAlignment="1" applyProtection="1">
      <alignment horizontal="right" vertical="center" shrinkToFit="1"/>
      <protection hidden="1"/>
    </xf>
    <xf numFmtId="184" fontId="10" fillId="0" borderId="0" xfId="4" applyNumberFormat="1" applyFont="1" applyFill="1" applyBorder="1" applyAlignment="1" applyProtection="1">
      <alignment horizontal="right" vertical="center" shrinkToFit="1"/>
      <protection hidden="1"/>
    </xf>
    <xf numFmtId="183" fontId="19" fillId="0" borderId="0" xfId="4" applyNumberFormat="1" applyFont="1" applyFill="1" applyBorder="1" applyAlignment="1" applyProtection="1">
      <alignment horizontal="right" vertical="center" shrinkToFit="1"/>
      <protection hidden="1"/>
    </xf>
    <xf numFmtId="183" fontId="10" fillId="0" borderId="0" xfId="4" applyNumberFormat="1" applyFont="1" applyFill="1" applyBorder="1" applyAlignment="1" applyProtection="1">
      <alignment vertical="center" shrinkToFit="1"/>
      <protection hidden="1"/>
    </xf>
    <xf numFmtId="183" fontId="13" fillId="0" borderId="0" xfId="4" applyNumberFormat="1" applyFont="1" applyFill="1" applyBorder="1" applyAlignment="1" applyProtection="1">
      <alignment horizontal="center" vertical="center" wrapText="1" shrinkToFit="1"/>
      <protection hidden="1"/>
    </xf>
    <xf numFmtId="183" fontId="12" fillId="0" borderId="0" xfId="4" applyNumberFormat="1" applyFont="1" applyFill="1" applyProtection="1">
      <alignment vertical="center"/>
      <protection hidden="1"/>
    </xf>
    <xf numFmtId="183" fontId="13" fillId="0" borderId="0" xfId="4" applyNumberFormat="1" applyFont="1" applyFill="1" applyBorder="1" applyAlignment="1" applyProtection="1">
      <alignment horizontal="center" vertical="center" shrinkToFit="1"/>
      <protection hidden="1"/>
    </xf>
    <xf numFmtId="184" fontId="19" fillId="0" borderId="0" xfId="4" applyNumberFormat="1" applyFont="1" applyFill="1" applyBorder="1" applyAlignment="1" applyProtection="1">
      <alignment horizontal="center" vertical="center" shrinkToFit="1"/>
      <protection hidden="1"/>
    </xf>
    <xf numFmtId="184" fontId="10" fillId="0" borderId="0" xfId="6" applyNumberFormat="1" applyFont="1" applyFill="1" applyBorder="1" applyAlignment="1" applyProtection="1">
      <alignment horizontal="center" vertical="center" shrinkToFit="1"/>
      <protection hidden="1"/>
    </xf>
    <xf numFmtId="184" fontId="20" fillId="0" borderId="0" xfId="4" applyNumberFormat="1" applyFont="1" applyFill="1" applyBorder="1" applyAlignment="1" applyProtection="1">
      <alignment vertical="center"/>
      <protection hidden="1"/>
    </xf>
    <xf numFmtId="184" fontId="16" fillId="0" borderId="0" xfId="4" applyNumberFormat="1" applyFont="1" applyFill="1" applyBorder="1" applyProtection="1">
      <alignment vertical="center"/>
      <protection hidden="1"/>
    </xf>
    <xf numFmtId="183" fontId="21" fillId="0" borderId="0" xfId="4" applyNumberFormat="1" applyFont="1" applyFill="1" applyBorder="1" applyProtection="1">
      <alignment vertical="center"/>
      <protection hidden="1"/>
    </xf>
    <xf numFmtId="0" fontId="10" fillId="0" borderId="0" xfId="4" applyFont="1" applyFill="1" applyBorder="1" applyProtection="1">
      <alignment vertical="center"/>
    </xf>
    <xf numFmtId="9" fontId="10" fillId="0" borderId="0" xfId="4" applyNumberFormat="1" applyFont="1" applyFill="1" applyBorder="1" applyAlignment="1" applyProtection="1">
      <alignment horizontal="center" vertical="center"/>
    </xf>
    <xf numFmtId="0" fontId="10" fillId="0" borderId="0" xfId="4" applyFont="1" applyFill="1" applyBorder="1" applyAlignment="1" applyProtection="1">
      <alignment vertical="center"/>
    </xf>
    <xf numFmtId="183" fontId="10" fillId="0" borderId="0" xfId="4" applyNumberFormat="1" applyFont="1" applyFill="1" applyAlignment="1" applyProtection="1">
      <alignment vertical="center"/>
      <protection hidden="1"/>
    </xf>
    <xf numFmtId="184" fontId="13" fillId="0" borderId="0" xfId="4" applyNumberFormat="1" applyFont="1" applyFill="1" applyBorder="1" applyAlignment="1" applyProtection="1">
      <alignment vertical="center"/>
      <protection hidden="1"/>
    </xf>
    <xf numFmtId="187" fontId="10" fillId="0" borderId="5" xfId="4" applyNumberFormat="1" applyFont="1" applyFill="1" applyBorder="1" applyAlignment="1" applyProtection="1">
      <alignment vertical="center" shrinkToFit="1"/>
      <protection locked="0"/>
    </xf>
    <xf numFmtId="183" fontId="13" fillId="0" borderId="0" xfId="4" applyNumberFormat="1" applyFont="1" applyFill="1" applyBorder="1" applyAlignment="1" applyProtection="1">
      <alignment vertical="center" wrapText="1" shrinkToFit="1"/>
      <protection hidden="1"/>
    </xf>
    <xf numFmtId="187" fontId="10" fillId="0" borderId="0" xfId="4" applyNumberFormat="1" applyFont="1" applyFill="1" applyBorder="1" applyAlignment="1" applyProtection="1">
      <alignment vertical="center"/>
      <protection locked="0"/>
    </xf>
    <xf numFmtId="187" fontId="10" fillId="0" borderId="0" xfId="4" applyNumberFormat="1" applyFont="1" applyFill="1" applyBorder="1" applyAlignment="1" applyProtection="1">
      <alignment vertical="center" shrinkToFit="1"/>
      <protection hidden="1"/>
    </xf>
    <xf numFmtId="184" fontId="10" fillId="0" borderId="71" xfId="4" applyNumberFormat="1" applyFont="1" applyFill="1" applyBorder="1" applyAlignment="1" applyProtection="1">
      <alignment vertical="center" shrinkToFit="1"/>
    </xf>
    <xf numFmtId="0" fontId="10" fillId="0" borderId="0" xfId="4" applyNumberFormat="1" applyFont="1" applyFill="1" applyBorder="1" applyProtection="1">
      <alignment vertical="center"/>
      <protection hidden="1"/>
    </xf>
    <xf numFmtId="0" fontId="13" fillId="0" borderId="0" xfId="4" applyNumberFormat="1" applyFont="1" applyFill="1" applyBorder="1" applyAlignment="1" applyProtection="1">
      <alignment vertical="center" wrapText="1"/>
      <protection hidden="1"/>
    </xf>
    <xf numFmtId="0" fontId="10" fillId="0" borderId="0" xfId="4" applyNumberFormat="1" applyFont="1" applyFill="1" applyBorder="1" applyAlignment="1" applyProtection="1">
      <alignment horizontal="right" vertical="center"/>
      <protection hidden="1"/>
    </xf>
    <xf numFmtId="0" fontId="10" fillId="0" borderId="0" xfId="4" applyNumberFormat="1" applyFont="1" applyFill="1" applyBorder="1" applyAlignment="1" applyProtection="1">
      <alignment horizontal="center" vertical="center"/>
      <protection hidden="1"/>
    </xf>
    <xf numFmtId="0" fontId="10" fillId="0" borderId="0" xfId="4" applyNumberFormat="1" applyFont="1" applyFill="1" applyBorder="1" applyAlignment="1" applyProtection="1">
      <alignment horizontal="left" vertical="center" wrapText="1"/>
      <protection hidden="1"/>
    </xf>
    <xf numFmtId="0" fontId="10" fillId="0" borderId="0" xfId="4" applyNumberFormat="1" applyFont="1" applyFill="1" applyProtection="1">
      <alignment vertical="center"/>
      <protection hidden="1"/>
    </xf>
    <xf numFmtId="0" fontId="10" fillId="0" borderId="5" xfId="4" applyFont="1" applyBorder="1" applyAlignment="1">
      <alignment vertical="center" shrinkToFit="1"/>
    </xf>
    <xf numFmtId="184" fontId="10" fillId="0" borderId="17" xfId="4" applyNumberFormat="1" applyFont="1" applyFill="1" applyBorder="1" applyAlignment="1" applyProtection="1">
      <alignment vertical="center" shrinkToFit="1"/>
    </xf>
    <xf numFmtId="184" fontId="10" fillId="0" borderId="55" xfId="4" applyNumberFormat="1" applyFont="1" applyFill="1" applyBorder="1" applyAlignment="1" applyProtection="1">
      <alignment vertical="center" shrinkToFit="1"/>
    </xf>
    <xf numFmtId="187" fontId="10" fillId="0" borderId="5" xfId="4" applyNumberFormat="1" applyFont="1" applyFill="1" applyBorder="1" applyAlignment="1" applyProtection="1">
      <alignment horizontal="center" vertical="center" shrinkToFit="1"/>
      <protection locked="0"/>
    </xf>
    <xf numFmtId="0" fontId="10" fillId="0" borderId="0" xfId="4" applyFont="1" applyBorder="1">
      <alignment vertical="center"/>
    </xf>
    <xf numFmtId="184" fontId="10" fillId="0" borderId="0" xfId="4" applyNumberFormat="1" applyFont="1" applyFill="1" applyBorder="1" applyAlignment="1" applyProtection="1">
      <alignment vertical="center" shrinkToFit="1"/>
    </xf>
    <xf numFmtId="0" fontId="10" fillId="0" borderId="5" xfId="4" applyFont="1" applyBorder="1" applyAlignment="1">
      <alignment horizontal="center" vertical="center" shrinkToFit="1"/>
    </xf>
    <xf numFmtId="187" fontId="10" fillId="0" borderId="4" xfId="4" applyNumberFormat="1" applyFont="1" applyFill="1" applyBorder="1" applyAlignment="1" applyProtection="1">
      <alignment horizontal="center" vertical="center" shrinkToFit="1"/>
      <protection locked="0"/>
    </xf>
    <xf numFmtId="0" fontId="10" fillId="0" borderId="5" xfId="4" applyFont="1" applyBorder="1" applyAlignment="1">
      <alignment horizontal="center" vertical="center"/>
    </xf>
    <xf numFmtId="0" fontId="10" fillId="0" borderId="1" xfId="4" applyNumberFormat="1" applyFont="1" applyFill="1" applyBorder="1" applyAlignment="1" applyProtection="1">
      <alignment vertical="center" shrinkToFit="1"/>
      <protection locked="0"/>
    </xf>
    <xf numFmtId="190" fontId="10" fillId="0" borderId="15" xfId="4" applyNumberFormat="1" applyFont="1" applyFill="1" applyBorder="1" applyAlignment="1" applyProtection="1">
      <alignment vertical="center" shrinkToFit="1"/>
      <protection locked="0"/>
    </xf>
    <xf numFmtId="0" fontId="10" fillId="0" borderId="23" xfId="4" applyNumberFormat="1" applyFont="1" applyFill="1" applyBorder="1" applyAlignment="1" applyProtection="1">
      <alignment vertical="center" shrinkToFit="1"/>
      <protection locked="0"/>
    </xf>
    <xf numFmtId="0" fontId="10" fillId="0" borderId="25" xfId="4" applyNumberFormat="1" applyFont="1" applyFill="1" applyBorder="1" applyAlignment="1" applyProtection="1">
      <alignment vertical="center" shrinkToFit="1"/>
      <protection locked="0"/>
    </xf>
    <xf numFmtId="0" fontId="10" fillId="0" borderId="0" xfId="4" applyFont="1">
      <alignment vertical="center"/>
    </xf>
    <xf numFmtId="184" fontId="11" fillId="0" borderId="0" xfId="4" applyNumberFormat="1" applyFont="1" applyFill="1" applyBorder="1" applyAlignment="1" applyProtection="1">
      <alignment vertical="center"/>
      <protection hidden="1"/>
    </xf>
    <xf numFmtId="0" fontId="10" fillId="0" borderId="0" xfId="4" applyFont="1" applyBorder="1" applyProtection="1">
      <alignment vertical="center"/>
      <protection locked="0"/>
    </xf>
    <xf numFmtId="0" fontId="10" fillId="0" borderId="0" xfId="4" applyFont="1" applyBorder="1" applyAlignment="1" applyProtection="1">
      <alignment horizontal="right" vertical="center"/>
      <protection locked="0"/>
    </xf>
    <xf numFmtId="0" fontId="12" fillId="0" borderId="1" xfId="4" applyFont="1" applyBorder="1" applyAlignment="1" applyProtection="1">
      <alignment horizontal="left" vertical="center"/>
      <protection locked="0"/>
    </xf>
    <xf numFmtId="0" fontId="10" fillId="0" borderId="8" xfId="4" applyFont="1" applyBorder="1" applyAlignment="1" applyProtection="1">
      <alignment horizontal="center" vertical="center" shrinkToFit="1"/>
      <protection locked="0"/>
    </xf>
    <xf numFmtId="0" fontId="13" fillId="0" borderId="8" xfId="4" applyFont="1" applyBorder="1" applyAlignment="1" applyProtection="1">
      <alignment vertical="center"/>
      <protection locked="0"/>
    </xf>
    <xf numFmtId="0" fontId="13" fillId="0" borderId="8" xfId="4" applyFont="1" applyBorder="1" applyAlignment="1" applyProtection="1">
      <alignment vertical="center" shrinkToFit="1"/>
      <protection locked="0"/>
    </xf>
    <xf numFmtId="0" fontId="13" fillId="0" borderId="8" xfId="4" applyFont="1" applyBorder="1" applyAlignment="1" applyProtection="1">
      <alignment horizontal="center" vertical="center" shrinkToFit="1"/>
      <protection locked="0"/>
    </xf>
    <xf numFmtId="0" fontId="10" fillId="0" borderId="0" xfId="4" applyFont="1" applyBorder="1" applyAlignment="1" applyProtection="1">
      <alignment horizontal="center" vertical="center" shrinkToFit="1"/>
      <protection locked="0"/>
    </xf>
    <xf numFmtId="0" fontId="13" fillId="0" borderId="0" xfId="4" applyFont="1" applyBorder="1" applyAlignment="1" applyProtection="1">
      <alignment vertical="center"/>
      <protection locked="0"/>
    </xf>
    <xf numFmtId="0" fontId="13" fillId="0" borderId="0" xfId="4" applyFont="1" applyBorder="1" applyAlignment="1" applyProtection="1">
      <alignment vertical="center" shrinkToFit="1"/>
      <protection locked="0"/>
    </xf>
    <xf numFmtId="0" fontId="13" fillId="0" borderId="0" xfId="4" applyFont="1" applyBorder="1" applyAlignment="1" applyProtection="1">
      <alignment horizontal="center" vertical="center" shrinkToFit="1"/>
      <protection locked="0"/>
    </xf>
    <xf numFmtId="0" fontId="13" fillId="0" borderId="0" xfId="4" applyFont="1" applyBorder="1" applyAlignment="1" applyProtection="1">
      <alignment vertical="center" wrapText="1" shrinkToFit="1"/>
      <protection locked="0"/>
    </xf>
    <xf numFmtId="0" fontId="10" fillId="0" borderId="0" xfId="4" applyFont="1" applyBorder="1" applyAlignment="1" applyProtection="1">
      <alignment horizontal="left" vertical="center" wrapText="1" shrinkToFit="1"/>
      <protection locked="0"/>
    </xf>
    <xf numFmtId="0" fontId="12" fillId="0" borderId="0" xfId="4" applyFont="1" applyBorder="1" applyAlignment="1" applyProtection="1">
      <alignment horizontal="left" vertical="center"/>
      <protection locked="0"/>
    </xf>
    <xf numFmtId="0" fontId="10" fillId="0" borderId="0" xfId="4" applyFont="1" applyProtection="1">
      <alignment vertical="center"/>
      <protection locked="0"/>
    </xf>
    <xf numFmtId="0" fontId="21" fillId="0" borderId="0" xfId="4" applyFont="1" applyBorder="1" applyAlignment="1" applyProtection="1">
      <alignment horizontal="center" vertical="center"/>
      <protection locked="0"/>
    </xf>
    <xf numFmtId="0" fontId="10" fillId="0" borderId="0" xfId="4" applyFont="1" applyBorder="1" applyAlignment="1" applyProtection="1">
      <alignment vertical="center"/>
      <protection locked="0"/>
    </xf>
    <xf numFmtId="0" fontId="10" fillId="0" borderId="1" xfId="4" applyFont="1" applyBorder="1" applyAlignment="1" applyProtection="1">
      <alignment horizontal="left" vertical="center"/>
      <protection locked="0"/>
    </xf>
    <xf numFmtId="0" fontId="10" fillId="0" borderId="1" xfId="4" applyFont="1" applyBorder="1" applyAlignment="1" applyProtection="1">
      <alignment horizontal="center" vertical="center"/>
      <protection locked="0"/>
    </xf>
    <xf numFmtId="0" fontId="10" fillId="0" borderId="2" xfId="4" applyFont="1" applyBorder="1" applyAlignment="1" applyProtection="1">
      <alignment horizontal="center" vertical="center" shrinkToFit="1"/>
      <protection locked="0"/>
    </xf>
    <xf numFmtId="49" fontId="10" fillId="0" borderId="2" xfId="4" applyNumberFormat="1" applyFont="1" applyBorder="1" applyAlignment="1" applyProtection="1">
      <alignment horizontal="center" vertical="center" shrinkToFit="1"/>
      <protection locked="0"/>
    </xf>
    <xf numFmtId="184" fontId="10" fillId="0" borderId="2" xfId="4" applyNumberFormat="1" applyFont="1" applyFill="1" applyBorder="1" applyAlignment="1" applyProtection="1">
      <alignment horizontal="center" vertical="center" shrinkToFit="1"/>
      <protection locked="0"/>
    </xf>
    <xf numFmtId="0" fontId="10" fillId="0" borderId="0" xfId="4" applyFont="1" applyBorder="1" applyAlignment="1" applyProtection="1">
      <alignment horizontal="center" vertical="center"/>
      <protection locked="0"/>
    </xf>
    <xf numFmtId="0" fontId="21" fillId="0" borderId="0" xfId="4" applyFont="1" applyBorder="1" applyAlignment="1" applyProtection="1">
      <alignment vertical="center"/>
      <protection locked="0"/>
    </xf>
    <xf numFmtId="0" fontId="11" fillId="0" borderId="0" xfId="4" applyFont="1" applyBorder="1" applyAlignment="1" applyProtection="1">
      <alignment vertical="center"/>
      <protection locked="0"/>
    </xf>
    <xf numFmtId="0" fontId="10" fillId="0" borderId="0" xfId="7" applyFont="1" applyBorder="1"/>
    <xf numFmtId="0" fontId="10" fillId="0" borderId="0" xfId="7" applyFont="1" applyBorder="1" applyAlignment="1">
      <alignment horizontal="right"/>
    </xf>
    <xf numFmtId="0" fontId="10" fillId="0" borderId="0" xfId="7" applyFont="1"/>
    <xf numFmtId="0" fontId="10" fillId="0" borderId="0" xfId="7" applyFont="1" applyBorder="1" applyAlignment="1">
      <alignment vertical="center"/>
    </xf>
    <xf numFmtId="0" fontId="10" fillId="0" borderId="0" xfId="7" applyFont="1" applyAlignment="1">
      <alignment vertical="center"/>
    </xf>
    <xf numFmtId="0" fontId="10" fillId="0" borderId="0" xfId="7" applyFont="1" applyBorder="1" applyAlignment="1">
      <alignment vertical="center" wrapText="1"/>
    </xf>
    <xf numFmtId="0" fontId="10" fillId="0" borderId="0" xfId="7" applyFont="1" applyFill="1"/>
    <xf numFmtId="0" fontId="10" fillId="0" borderId="0" xfId="7" applyFont="1" applyBorder="1" applyAlignment="1">
      <alignment horizontal="center" vertical="center"/>
    </xf>
    <xf numFmtId="0" fontId="10" fillId="0" borderId="12" xfId="7" applyFont="1" applyBorder="1" applyAlignment="1">
      <alignment vertical="center" wrapText="1"/>
    </xf>
    <xf numFmtId="0" fontId="10" fillId="0" borderId="17" xfId="7" applyFont="1" applyBorder="1" applyAlignment="1">
      <alignment vertical="center" wrapText="1"/>
    </xf>
    <xf numFmtId="0" fontId="16" fillId="0" borderId="12" xfId="7" applyFont="1" applyFill="1" applyBorder="1" applyAlignment="1">
      <alignment vertical="center" shrinkToFit="1"/>
    </xf>
    <xf numFmtId="0" fontId="10" fillId="0" borderId="0" xfId="7" applyFont="1" applyFill="1" applyBorder="1" applyAlignment="1">
      <alignment vertical="center" shrinkToFit="1"/>
    </xf>
    <xf numFmtId="0" fontId="16" fillId="0" borderId="0" xfId="7" applyFont="1" applyFill="1" applyBorder="1" applyAlignment="1">
      <alignment vertical="center"/>
    </xf>
    <xf numFmtId="0" fontId="10" fillId="0" borderId="0" xfId="7" applyFont="1" applyFill="1" applyBorder="1" applyAlignment="1">
      <alignment horizontal="right" vertical="center"/>
    </xf>
    <xf numFmtId="0" fontId="10" fillId="0" borderId="17" xfId="7" applyFont="1" applyBorder="1" applyAlignment="1">
      <alignment vertical="center"/>
    </xf>
    <xf numFmtId="0" fontId="10" fillId="0" borderId="10" xfId="7" applyFont="1" applyFill="1" applyBorder="1" applyAlignment="1">
      <alignment vertical="center" shrinkToFit="1"/>
    </xf>
    <xf numFmtId="0" fontId="10" fillId="0" borderId="1" xfId="7" applyFont="1" applyFill="1" applyBorder="1" applyAlignment="1">
      <alignment vertical="center" shrinkToFit="1"/>
    </xf>
    <xf numFmtId="0" fontId="16" fillId="0" borderId="1" xfId="7" applyFont="1" applyFill="1" applyBorder="1" applyAlignment="1">
      <alignment vertical="center"/>
    </xf>
    <xf numFmtId="0" fontId="16" fillId="0" borderId="11" xfId="7" applyFont="1" applyFill="1" applyBorder="1" applyAlignment="1">
      <alignment vertical="center"/>
    </xf>
    <xf numFmtId="0" fontId="10" fillId="0" borderId="0" xfId="7" applyFont="1" applyAlignment="1">
      <alignment horizontal="right"/>
    </xf>
    <xf numFmtId="14" fontId="10" fillId="0" borderId="0" xfId="7" quotePrefix="1" applyNumberFormat="1" applyFont="1" applyBorder="1" applyAlignment="1">
      <alignment horizontal="right"/>
    </xf>
    <xf numFmtId="0" fontId="10" fillId="0" borderId="0" xfId="8" applyFont="1" applyBorder="1">
      <alignment vertical="center"/>
    </xf>
    <xf numFmtId="0" fontId="10" fillId="0" borderId="0" xfId="8" applyFont="1">
      <alignment vertical="center"/>
    </xf>
    <xf numFmtId="0" fontId="26" fillId="0" borderId="0" xfId="8" applyFont="1" applyBorder="1" applyAlignment="1">
      <alignment horizontal="center" vertical="center"/>
    </xf>
    <xf numFmtId="0" fontId="10" fillId="0" borderId="4" xfId="7" applyFont="1" applyBorder="1" applyAlignment="1">
      <alignment horizontal="center" vertical="center"/>
    </xf>
    <xf numFmtId="0" fontId="10" fillId="0" borderId="4" xfId="8" applyFont="1" applyBorder="1" applyAlignment="1">
      <alignment vertical="top"/>
    </xf>
    <xf numFmtId="0" fontId="10" fillId="0" borderId="3" xfId="8" applyFont="1" applyBorder="1" applyAlignment="1">
      <alignment horizontal="center" vertical="center"/>
    </xf>
    <xf numFmtId="0" fontId="10" fillId="0" borderId="4" xfId="8" applyFont="1" applyBorder="1" applyAlignment="1">
      <alignment horizontal="center" vertical="center"/>
    </xf>
    <xf numFmtId="0" fontId="10" fillId="0" borderId="0" xfId="8" applyFont="1" applyBorder="1" applyAlignment="1">
      <alignment horizontal="right" vertical="center"/>
    </xf>
    <xf numFmtId="0" fontId="10" fillId="0" borderId="0" xfId="8" applyFont="1" applyBorder="1" applyAlignment="1">
      <alignment horizontal="center" vertical="center"/>
    </xf>
    <xf numFmtId="0" fontId="10" fillId="0" borderId="0" xfId="8" applyFont="1" applyBorder="1" applyAlignment="1">
      <alignment vertical="center"/>
    </xf>
    <xf numFmtId="0" fontId="10" fillId="0" borderId="0" xfId="7" applyFont="1" applyBorder="1" applyAlignment="1">
      <alignment horizontal="right" vertical="center"/>
    </xf>
    <xf numFmtId="0" fontId="21" fillId="0" borderId="0" xfId="7" applyFont="1" applyBorder="1" applyAlignment="1">
      <alignment vertical="center"/>
    </xf>
    <xf numFmtId="58" fontId="10" fillId="0" borderId="0" xfId="7" applyNumberFormat="1" applyFont="1" applyBorder="1" applyAlignment="1">
      <alignment vertical="center"/>
    </xf>
    <xf numFmtId="58" fontId="10" fillId="0" borderId="0" xfId="7" applyNumberFormat="1" applyFont="1" applyBorder="1" applyAlignment="1">
      <alignment horizontal="center" vertical="center"/>
    </xf>
    <xf numFmtId="38" fontId="10" fillId="0" borderId="0" xfId="1" applyFont="1" applyBorder="1" applyAlignment="1">
      <alignment horizontal="center" vertical="center"/>
    </xf>
    <xf numFmtId="0" fontId="10" fillId="0" borderId="0" xfId="7" applyFont="1" applyFill="1" applyBorder="1" applyAlignment="1">
      <alignment vertical="center" wrapText="1"/>
    </xf>
    <xf numFmtId="0" fontId="10" fillId="0" borderId="0" xfId="7" applyFont="1" applyFill="1" applyBorder="1" applyAlignment="1">
      <alignment horizontal="distributed" vertical="center"/>
    </xf>
    <xf numFmtId="0" fontId="10" fillId="0" borderId="0" xfId="7" applyFont="1" applyFill="1" applyAlignment="1">
      <alignment vertical="center"/>
    </xf>
    <xf numFmtId="184" fontId="10" fillId="0" borderId="0" xfId="4" applyNumberFormat="1" applyFont="1" applyFill="1" applyAlignment="1" applyProtection="1">
      <alignment horizontal="left" vertical="center" shrinkToFit="1"/>
      <protection hidden="1"/>
    </xf>
    <xf numFmtId="0" fontId="10" fillId="0" borderId="12" xfId="7" applyFont="1" applyBorder="1" applyAlignment="1">
      <alignment horizontal="left" vertical="center" wrapText="1"/>
    </xf>
    <xf numFmtId="0" fontId="10" fillId="0" borderId="0" xfId="7" applyFont="1" applyBorder="1" applyAlignment="1">
      <alignment horizontal="left" vertical="center" wrapText="1"/>
    </xf>
    <xf numFmtId="0" fontId="10" fillId="0" borderId="17" xfId="7" applyFont="1" applyBorder="1" applyAlignment="1">
      <alignment horizontal="left" vertical="center" wrapText="1"/>
    </xf>
    <xf numFmtId="0" fontId="12" fillId="0" borderId="0" xfId="8" applyFont="1" applyBorder="1" applyAlignment="1">
      <alignment vertical="center" wrapText="1"/>
    </xf>
    <xf numFmtId="0" fontId="12" fillId="0" borderId="0" xfId="8" applyFont="1" applyBorder="1" applyAlignment="1">
      <alignment vertical="center"/>
    </xf>
    <xf numFmtId="0" fontId="12" fillId="0" borderId="7" xfId="8" applyFont="1" applyBorder="1" applyAlignment="1">
      <alignment vertical="center" wrapText="1"/>
    </xf>
    <xf numFmtId="0" fontId="12" fillId="0" borderId="8" xfId="8" applyFont="1" applyBorder="1" applyAlignment="1">
      <alignment vertical="center" wrapText="1"/>
    </xf>
    <xf numFmtId="0" fontId="12" fillId="0" borderId="9" xfId="8" applyFont="1" applyBorder="1" applyAlignment="1">
      <alignment vertical="center" wrapText="1"/>
    </xf>
    <xf numFmtId="0" fontId="10" fillId="0" borderId="12" xfId="8" applyFont="1" applyBorder="1" applyAlignment="1">
      <alignment horizontal="center" vertical="center" wrapText="1"/>
    </xf>
    <xf numFmtId="0" fontId="12" fillId="0" borderId="17" xfId="8" applyFont="1" applyBorder="1" applyAlignment="1">
      <alignment vertical="center" wrapText="1"/>
    </xf>
    <xf numFmtId="0" fontId="12" fillId="0" borderId="10" xfId="8" applyFont="1" applyBorder="1" applyAlignment="1">
      <alignment vertical="center" wrapText="1"/>
    </xf>
    <xf numFmtId="0" fontId="12" fillId="0" borderId="1" xfId="8" applyFont="1" applyBorder="1" applyAlignment="1">
      <alignment vertical="center"/>
    </xf>
    <xf numFmtId="0" fontId="12" fillId="0" borderId="1" xfId="8" applyFont="1" applyBorder="1" applyAlignment="1">
      <alignment vertical="center" wrapText="1"/>
    </xf>
    <xf numFmtId="0" fontId="12" fillId="0" borderId="11" xfId="8" applyFont="1" applyBorder="1" applyAlignment="1">
      <alignment vertical="center" wrapText="1"/>
    </xf>
    <xf numFmtId="0" fontId="12" fillId="0" borderId="0" xfId="7" applyFont="1" applyBorder="1" applyAlignment="1">
      <alignment vertical="center"/>
    </xf>
    <xf numFmtId="0" fontId="10" fillId="0" borderId="0" xfId="4" applyFont="1" applyBorder="1" applyProtection="1">
      <alignment vertical="center"/>
    </xf>
    <xf numFmtId="0" fontId="10" fillId="0" borderId="0" xfId="4" applyFont="1" applyBorder="1" applyAlignment="1" applyProtection="1">
      <alignment horizontal="right" vertical="center"/>
    </xf>
    <xf numFmtId="0" fontId="13" fillId="0" borderId="8" xfId="4" applyFont="1" applyBorder="1" applyAlignment="1" applyProtection="1">
      <alignment horizontal="center" vertical="center" wrapText="1" shrinkToFit="1"/>
    </xf>
    <xf numFmtId="0" fontId="13" fillId="0" borderId="0" xfId="4" applyFont="1" applyBorder="1" applyAlignment="1" applyProtection="1">
      <alignment horizontal="center" vertical="center" wrapText="1" shrinkToFit="1"/>
    </xf>
    <xf numFmtId="0" fontId="13" fillId="0" borderId="0" xfId="4" applyFont="1" applyBorder="1" applyAlignment="1" applyProtection="1">
      <alignment horizontal="left" vertical="center" wrapText="1" shrinkToFit="1"/>
    </xf>
    <xf numFmtId="0" fontId="13" fillId="0" borderId="0" xfId="4" applyFont="1" applyBorder="1" applyAlignment="1" applyProtection="1">
      <alignment horizontal="center" vertical="center" shrinkToFit="1"/>
    </xf>
    <xf numFmtId="0" fontId="13" fillId="0" borderId="0" xfId="4" applyFont="1" applyBorder="1" applyAlignment="1" applyProtection="1">
      <alignment vertical="center"/>
    </xf>
    <xf numFmtId="0" fontId="13" fillId="0" borderId="0" xfId="4" applyFont="1" applyBorder="1" applyAlignment="1" applyProtection="1">
      <alignment horizontal="left" vertical="center" shrinkToFit="1"/>
    </xf>
    <xf numFmtId="0" fontId="13" fillId="0" borderId="0" xfId="4" applyFont="1" applyFill="1" applyBorder="1" applyAlignment="1" applyProtection="1">
      <alignment horizontal="center" vertical="center" shrinkToFit="1"/>
    </xf>
    <xf numFmtId="0" fontId="13" fillId="0" borderId="0" xfId="4" applyFont="1" applyFill="1" applyBorder="1" applyAlignment="1" applyProtection="1">
      <alignment horizontal="right" vertical="center"/>
    </xf>
    <xf numFmtId="0" fontId="13" fillId="0" borderId="0" xfId="4" applyFont="1" applyFill="1" applyBorder="1" applyAlignment="1" applyProtection="1">
      <alignment horizontal="left" vertical="center"/>
    </xf>
    <xf numFmtId="0" fontId="13" fillId="0" borderId="0" xfId="4" applyFont="1" applyFill="1" applyBorder="1" applyAlignment="1" applyProtection="1">
      <alignment vertical="center"/>
    </xf>
    <xf numFmtId="0" fontId="13" fillId="0" borderId="0" xfId="4" applyFont="1" applyBorder="1" applyAlignment="1" applyProtection="1">
      <alignment vertical="center" shrinkToFit="1"/>
    </xf>
    <xf numFmtId="0" fontId="13" fillId="0" borderId="0" xfId="4" applyFont="1" applyBorder="1" applyAlignment="1" applyProtection="1">
      <alignment horizontal="left" vertical="center"/>
    </xf>
    <xf numFmtId="0" fontId="13" fillId="0" borderId="0" xfId="4" applyFont="1" applyBorder="1" applyAlignment="1" applyProtection="1">
      <alignment horizontal="right" vertical="center"/>
    </xf>
    <xf numFmtId="0" fontId="13" fillId="0" borderId="0" xfId="4" applyFont="1" applyBorder="1" applyProtection="1">
      <alignment vertical="center"/>
    </xf>
    <xf numFmtId="0" fontId="13" fillId="0" borderId="0" xfId="4" applyFont="1" applyFill="1" applyBorder="1" applyProtection="1">
      <alignment vertical="center"/>
    </xf>
    <xf numFmtId="0" fontId="27" fillId="0" borderId="0" xfId="4" applyFont="1" applyAlignment="1">
      <alignment horizontal="justify" vertical="center"/>
    </xf>
    <xf numFmtId="0" fontId="13" fillId="0" borderId="0" xfId="4" applyFont="1" applyAlignment="1">
      <alignment horizontal="justify" vertical="center"/>
    </xf>
    <xf numFmtId="0" fontId="10" fillId="0" borderId="0" xfId="4" applyFont="1" applyProtection="1">
      <alignment vertical="center"/>
    </xf>
    <xf numFmtId="0" fontId="21" fillId="0" borderId="0" xfId="4" applyFont="1" applyBorder="1" applyAlignment="1" applyProtection="1">
      <alignment horizontal="center" vertical="center"/>
    </xf>
    <xf numFmtId="176" fontId="13" fillId="0" borderId="0" xfId="4" applyNumberFormat="1" applyFont="1" applyFill="1" applyBorder="1" applyAlignment="1" applyProtection="1"/>
    <xf numFmtId="0" fontId="10" fillId="0" borderId="0" xfId="4" applyFont="1" applyFill="1" applyProtection="1">
      <alignment vertical="center"/>
    </xf>
    <xf numFmtId="0" fontId="13" fillId="0" borderId="0" xfId="4" applyFont="1" applyFill="1" applyBorder="1" applyAlignment="1" applyProtection="1">
      <alignment horizontal="center" vertical="center"/>
    </xf>
    <xf numFmtId="0" fontId="21" fillId="0" borderId="0" xfId="4" applyFont="1" applyFill="1" applyBorder="1" applyAlignment="1" applyProtection="1">
      <alignment horizontal="center" vertical="center" wrapText="1"/>
    </xf>
    <xf numFmtId="0" fontId="16" fillId="0" borderId="0" xfId="4" applyFont="1" applyFill="1" applyBorder="1" applyAlignment="1" applyProtection="1">
      <alignment horizontal="left" vertical="center"/>
    </xf>
    <xf numFmtId="0" fontId="13" fillId="0" borderId="0" xfId="4" applyFont="1" applyBorder="1" applyAlignment="1" applyProtection="1">
      <alignment horizontal="right"/>
    </xf>
    <xf numFmtId="0" fontId="21" fillId="0" borderId="0" xfId="4" applyFont="1" applyBorder="1" applyAlignment="1" applyProtection="1">
      <alignment vertical="center"/>
    </xf>
    <xf numFmtId="0" fontId="11" fillId="0" borderId="0" xfId="4" applyFont="1" applyBorder="1" applyAlignment="1" applyProtection="1">
      <alignment vertical="center"/>
    </xf>
    <xf numFmtId="0" fontId="13" fillId="0" borderId="0" xfId="4" applyFont="1" applyFill="1" applyBorder="1" applyAlignment="1" applyProtection="1">
      <alignment vertical="center" wrapText="1" shrinkToFit="1"/>
    </xf>
    <xf numFmtId="184" fontId="10" fillId="0" borderId="4" xfId="4" applyNumberFormat="1" applyFont="1" applyFill="1" applyBorder="1" applyAlignment="1" applyProtection="1">
      <alignment horizontal="center" vertical="center"/>
      <protection locked="0"/>
    </xf>
    <xf numFmtId="184" fontId="10" fillId="0" borderId="5" xfId="4" applyNumberFormat="1" applyFont="1" applyFill="1" applyBorder="1" applyAlignment="1" applyProtection="1">
      <alignment horizontal="center" vertical="center"/>
      <protection locked="0"/>
    </xf>
    <xf numFmtId="184" fontId="10" fillId="0" borderId="120" xfId="4" applyNumberFormat="1" applyFont="1" applyFill="1" applyBorder="1" applyAlignment="1" applyProtection="1">
      <alignment horizontal="center" vertical="center"/>
      <protection locked="0"/>
    </xf>
    <xf numFmtId="184" fontId="10" fillId="0" borderId="119" xfId="4" applyNumberFormat="1" applyFont="1" applyFill="1" applyBorder="1" applyAlignment="1" applyProtection="1">
      <alignment horizontal="center" vertical="center"/>
      <protection locked="0"/>
    </xf>
    <xf numFmtId="184" fontId="10" fillId="0" borderId="7" xfId="4" applyNumberFormat="1" applyFont="1" applyFill="1" applyBorder="1" applyAlignment="1" applyProtection="1">
      <alignment horizontal="center" vertical="center"/>
      <protection locked="0"/>
    </xf>
    <xf numFmtId="195" fontId="10" fillId="0" borderId="119" xfId="4" applyNumberFormat="1" applyFont="1" applyFill="1" applyBorder="1" applyAlignment="1" applyProtection="1">
      <alignment horizontal="center" vertical="center"/>
      <protection locked="0"/>
    </xf>
    <xf numFmtId="184" fontId="10" fillId="0" borderId="4" xfId="4" applyNumberFormat="1" applyFont="1" applyFill="1" applyBorder="1" applyAlignment="1" applyProtection="1">
      <alignment horizontal="center" vertical="center" wrapText="1" shrinkToFit="1"/>
      <protection locked="0"/>
    </xf>
    <xf numFmtId="184" fontId="10" fillId="0" borderId="9" xfId="4" applyNumberFormat="1" applyFont="1" applyFill="1" applyBorder="1" applyAlignment="1" applyProtection="1">
      <alignment horizontal="center" vertical="center"/>
      <protection locked="0"/>
    </xf>
    <xf numFmtId="184" fontId="10" fillId="0" borderId="6" xfId="4" applyNumberFormat="1" applyFont="1" applyFill="1" applyBorder="1" applyAlignment="1" applyProtection="1">
      <alignment horizontal="center" vertical="center" shrinkToFit="1"/>
      <protection locked="0"/>
    </xf>
    <xf numFmtId="184" fontId="10" fillId="0" borderId="121" xfId="4" applyNumberFormat="1" applyFont="1" applyFill="1" applyBorder="1" applyAlignment="1" applyProtection="1">
      <alignment horizontal="center" vertical="center"/>
      <protection locked="0"/>
    </xf>
    <xf numFmtId="195" fontId="10" fillId="0" borderId="121" xfId="4" applyNumberFormat="1" applyFont="1" applyFill="1" applyBorder="1" applyAlignment="1" applyProtection="1">
      <alignment horizontal="center" vertical="center"/>
      <protection locked="0"/>
    </xf>
    <xf numFmtId="184" fontId="10" fillId="0" borderId="122" xfId="4" applyNumberFormat="1" applyFont="1" applyFill="1" applyBorder="1" applyAlignment="1" applyProtection="1">
      <alignment horizontal="center" vertical="center"/>
      <protection locked="0"/>
    </xf>
    <xf numFmtId="194" fontId="10" fillId="0" borderId="3" xfId="4" applyNumberFormat="1" applyFont="1" applyFill="1" applyBorder="1" applyAlignment="1" applyProtection="1">
      <alignment horizontal="center" vertical="center" wrapText="1" shrinkToFit="1"/>
      <protection locked="0"/>
    </xf>
    <xf numFmtId="194" fontId="10" fillId="0" borderId="4" xfId="4" applyNumberFormat="1" applyFont="1" applyFill="1" applyBorder="1" applyAlignment="1" applyProtection="1">
      <alignment horizontal="center" vertical="center" wrapText="1" shrinkToFit="1"/>
      <protection locked="0"/>
    </xf>
    <xf numFmtId="0" fontId="13" fillId="0" borderId="2" xfId="4" applyFont="1" applyBorder="1" applyAlignment="1" applyProtection="1">
      <alignment horizontal="center" vertical="center" shrinkToFit="1"/>
    </xf>
    <xf numFmtId="38" fontId="10" fillId="0" borderId="0" xfId="9" applyFont="1">
      <alignment vertical="center"/>
    </xf>
    <xf numFmtId="38" fontId="12" fillId="0" borderId="0" xfId="9" applyFont="1">
      <alignment vertical="center"/>
    </xf>
    <xf numFmtId="38" fontId="13" fillId="0" borderId="0" xfId="9" applyFont="1" applyAlignment="1">
      <alignment horizontal="right" vertical="center"/>
    </xf>
    <xf numFmtId="0" fontId="14" fillId="0" borderId="0" xfId="4" applyFont="1">
      <alignment vertical="center"/>
    </xf>
    <xf numFmtId="0" fontId="10" fillId="0" borderId="0" xfId="4" applyFont="1" applyBorder="1" applyAlignment="1">
      <alignment horizontal="right" vertical="center"/>
    </xf>
    <xf numFmtId="0" fontId="11" fillId="0" borderId="0" xfId="4" applyFont="1" applyBorder="1" applyAlignment="1">
      <alignment vertical="center"/>
    </xf>
    <xf numFmtId="0" fontId="12" fillId="0" borderId="1" xfId="4" quotePrefix="1" applyFont="1" applyBorder="1" applyAlignment="1">
      <alignment vertical="center"/>
    </xf>
    <xf numFmtId="0" fontId="10" fillId="0" borderId="1" xfId="4" applyFont="1" applyBorder="1" applyAlignment="1">
      <alignment vertical="center"/>
    </xf>
    <xf numFmtId="0" fontId="10" fillId="0" borderId="1" xfId="4" applyFont="1" applyBorder="1">
      <alignment vertical="center"/>
    </xf>
    <xf numFmtId="0" fontId="10" fillId="0" borderId="0" xfId="4" applyFont="1" applyFill="1">
      <alignment vertical="center"/>
    </xf>
    <xf numFmtId="0" fontId="13" fillId="0" borderId="0" xfId="4" applyFont="1" applyFill="1" applyBorder="1" applyAlignment="1">
      <alignment horizontal="left" vertical="center"/>
    </xf>
    <xf numFmtId="0" fontId="13" fillId="0" borderId="0" xfId="4" applyFont="1" applyFill="1" applyBorder="1" applyAlignment="1">
      <alignment vertical="center"/>
    </xf>
    <xf numFmtId="0" fontId="10" fillId="0" borderId="0" xfId="4" applyFont="1" applyFill="1" applyBorder="1">
      <alignment vertical="center"/>
    </xf>
    <xf numFmtId="0" fontId="10" fillId="0" borderId="0" xfId="4" applyFont="1" applyFill="1" applyBorder="1" applyAlignment="1">
      <alignment vertical="top" wrapText="1"/>
    </xf>
    <xf numFmtId="0" fontId="21" fillId="0" borderId="0" xfId="4" applyFont="1" applyBorder="1" applyAlignment="1">
      <alignment vertical="center"/>
    </xf>
    <xf numFmtId="0" fontId="10" fillId="0" borderId="0" xfId="4" applyFont="1" applyFill="1" applyBorder="1" applyAlignment="1" applyProtection="1">
      <alignment horizontal="center" vertical="center"/>
      <protection locked="0"/>
    </xf>
    <xf numFmtId="0" fontId="10" fillId="0" borderId="0" xfId="4" applyFont="1" applyAlignment="1">
      <alignment vertical="center"/>
    </xf>
    <xf numFmtId="0" fontId="12" fillId="0" borderId="0" xfId="4" applyNumberFormat="1" applyFont="1" applyFill="1" applyBorder="1" applyAlignment="1" applyProtection="1">
      <alignment horizontal="center" vertical="center" shrinkToFit="1"/>
      <protection locked="0"/>
    </xf>
    <xf numFmtId="0" fontId="10" fillId="0" borderId="0" xfId="4" applyFont="1" applyAlignment="1">
      <alignment horizontal="right" vertical="center"/>
    </xf>
    <xf numFmtId="0" fontId="12" fillId="0" borderId="0" xfId="4" applyFont="1">
      <alignment vertical="center"/>
    </xf>
    <xf numFmtId="0" fontId="21" fillId="0" borderId="1" xfId="4" applyFont="1" applyBorder="1" applyAlignment="1">
      <alignment horizontal="center" vertical="center"/>
    </xf>
    <xf numFmtId="184" fontId="13" fillId="0" borderId="0" xfId="4" applyNumberFormat="1" applyFont="1" applyFill="1" applyBorder="1" applyProtection="1">
      <alignment vertical="center"/>
    </xf>
    <xf numFmtId="184" fontId="16" fillId="0" borderId="0" xfId="4" applyNumberFormat="1" applyFont="1" applyFill="1" applyBorder="1" applyAlignment="1" applyProtection="1">
      <alignment vertical="center"/>
    </xf>
    <xf numFmtId="184" fontId="10" fillId="0" borderId="0" xfId="4" applyNumberFormat="1" applyFont="1" applyFill="1" applyBorder="1" applyAlignment="1" applyProtection="1">
      <alignment vertical="center" wrapText="1"/>
    </xf>
    <xf numFmtId="184" fontId="10" fillId="0" borderId="0" xfId="4" quotePrefix="1" applyNumberFormat="1" applyFont="1" applyFill="1" applyBorder="1" applyAlignment="1" applyProtection="1">
      <alignment horizontal="center" vertical="center"/>
    </xf>
    <xf numFmtId="184" fontId="16" fillId="0" borderId="0" xfId="4" applyNumberFormat="1" applyFont="1" applyFill="1" applyBorder="1" applyProtection="1">
      <alignment vertical="center"/>
    </xf>
    <xf numFmtId="184" fontId="10" fillId="0" borderId="0" xfId="4" quotePrefix="1" applyNumberFormat="1" applyFont="1" applyBorder="1" applyProtection="1">
      <alignment vertical="center"/>
    </xf>
    <xf numFmtId="184" fontId="13" fillId="0" borderId="0" xfId="4" applyNumberFormat="1" applyFont="1" applyFill="1" applyBorder="1" applyAlignment="1" applyProtection="1">
      <alignment vertical="center" shrinkToFit="1"/>
    </xf>
    <xf numFmtId="184" fontId="28" fillId="0" borderId="0" xfId="4" applyNumberFormat="1" applyFont="1" applyFill="1" applyBorder="1" applyAlignment="1" applyProtection="1">
      <alignment vertical="center" shrinkToFit="1"/>
    </xf>
    <xf numFmtId="184" fontId="10" fillId="0" borderId="0" xfId="4" applyNumberFormat="1" applyFont="1" applyBorder="1" applyAlignment="1" applyProtection="1">
      <alignment horizontal="left" vertical="center" indent="1"/>
    </xf>
    <xf numFmtId="184" fontId="10" fillId="0" borderId="0" xfId="4" applyNumberFormat="1" applyFont="1" applyBorder="1" applyProtection="1">
      <alignment vertical="center"/>
    </xf>
    <xf numFmtId="184" fontId="10" fillId="0" borderId="0" xfId="4" applyNumberFormat="1" applyFont="1" applyBorder="1" applyAlignment="1" applyProtection="1">
      <alignment horizontal="left" vertical="center" indent="1"/>
      <protection locked="0"/>
    </xf>
    <xf numFmtId="184" fontId="16" fillId="0" borderId="0" xfId="4" applyNumberFormat="1" applyFont="1" applyFill="1" applyBorder="1" applyAlignment="1" applyProtection="1">
      <alignment horizontal="center" vertical="center"/>
    </xf>
    <xf numFmtId="184" fontId="13" fillId="0" borderId="0" xfId="4" applyNumberFormat="1" applyFont="1" applyFill="1" applyBorder="1" applyAlignment="1" applyProtection="1">
      <alignment vertical="center"/>
    </xf>
    <xf numFmtId="184" fontId="12" fillId="0" borderId="0" xfId="4" applyNumberFormat="1" applyFont="1" applyFill="1" applyBorder="1" applyAlignment="1" applyProtection="1">
      <alignment vertical="center"/>
    </xf>
    <xf numFmtId="184" fontId="12" fillId="0" borderId="0" xfId="4" quotePrefix="1" applyNumberFormat="1" applyFont="1" applyFill="1" applyBorder="1" applyAlignment="1" applyProtection="1">
      <alignment horizontal="center" vertical="center"/>
    </xf>
    <xf numFmtId="184" fontId="12" fillId="0" borderId="0" xfId="4" applyNumberFormat="1" applyFont="1" applyFill="1" applyBorder="1" applyProtection="1">
      <alignment vertical="center"/>
    </xf>
    <xf numFmtId="0" fontId="10" fillId="0" borderId="5" xfId="4" applyNumberFormat="1" applyFont="1" applyFill="1" applyBorder="1" applyAlignment="1" applyProtection="1">
      <alignment horizontal="center" vertical="center" shrinkToFit="1"/>
    </xf>
    <xf numFmtId="0" fontId="10" fillId="0" borderId="9" xfId="4" applyNumberFormat="1" applyFont="1" applyFill="1" applyBorder="1" applyAlignment="1" applyProtection="1">
      <alignment horizontal="center" vertical="center" shrinkToFit="1"/>
    </xf>
    <xf numFmtId="0" fontId="10" fillId="0" borderId="40" xfId="4" applyNumberFormat="1" applyFont="1" applyFill="1" applyBorder="1" applyAlignment="1" applyProtection="1">
      <alignment horizontal="center" vertical="center" shrinkToFit="1"/>
    </xf>
    <xf numFmtId="0" fontId="10" fillId="0" borderId="0" xfId="0" applyFont="1" applyAlignment="1">
      <alignment vertical="center"/>
    </xf>
    <xf numFmtId="0" fontId="10" fillId="0" borderId="0" xfId="4" quotePrefix="1" applyNumberFormat="1" applyFont="1" applyFill="1" applyBorder="1" applyAlignment="1" applyProtection="1">
      <alignment vertical="center"/>
      <protection locked="0"/>
    </xf>
    <xf numFmtId="0" fontId="10" fillId="0" borderId="0" xfId="4" quotePrefix="1" applyNumberFormat="1" applyFont="1" applyFill="1" applyBorder="1" applyAlignment="1" applyProtection="1">
      <alignment horizontal="center" vertical="center"/>
    </xf>
    <xf numFmtId="0" fontId="10" fillId="0" borderId="0" xfId="4" quotePrefix="1" applyNumberFormat="1" applyFont="1" applyFill="1" applyBorder="1" applyAlignment="1" applyProtection="1">
      <alignment horizontal="center" vertical="center"/>
      <protection locked="0"/>
    </xf>
    <xf numFmtId="38" fontId="10" fillId="0" borderId="0" xfId="1" applyFont="1" applyFill="1" applyBorder="1" applyAlignment="1" applyProtection="1">
      <alignment vertical="center" shrinkToFit="1"/>
    </xf>
    <xf numFmtId="183" fontId="10" fillId="0" borderId="0" xfId="4" applyNumberFormat="1" applyFont="1" applyFill="1" applyBorder="1" applyAlignment="1" applyProtection="1">
      <alignment horizontal="center" vertical="center"/>
      <protection hidden="1"/>
    </xf>
    <xf numFmtId="184" fontId="10" fillId="0" borderId="0" xfId="4" applyNumberFormat="1" applyFont="1" applyFill="1" applyBorder="1" applyAlignment="1" applyProtection="1">
      <alignment horizontal="center" vertical="center"/>
      <protection hidden="1"/>
    </xf>
    <xf numFmtId="184" fontId="10" fillId="0" borderId="0" xfId="4" applyNumberFormat="1" applyFont="1" applyFill="1" applyBorder="1" applyAlignment="1" applyProtection="1">
      <alignment horizontal="left" vertical="center"/>
      <protection hidden="1"/>
    </xf>
    <xf numFmtId="0" fontId="10" fillId="0" borderId="9" xfId="4" applyFont="1" applyBorder="1" applyAlignment="1">
      <alignment horizontal="center" vertical="center" shrinkToFit="1"/>
    </xf>
    <xf numFmtId="0" fontId="10" fillId="0" borderId="1" xfId="4" quotePrefix="1" applyNumberFormat="1" applyFont="1" applyFill="1" applyBorder="1" applyAlignment="1" applyProtection="1">
      <alignment horizontal="center" vertical="center"/>
      <protection locked="0"/>
    </xf>
    <xf numFmtId="186" fontId="20" fillId="0" borderId="0" xfId="4" applyNumberFormat="1" applyFont="1" applyFill="1" applyBorder="1" applyAlignment="1" applyProtection="1">
      <alignment horizontal="center" vertical="center"/>
    </xf>
    <xf numFmtId="184" fontId="10" fillId="0" borderId="5" xfId="4" applyNumberFormat="1" applyFont="1" applyFill="1" applyBorder="1" applyAlignment="1" applyProtection="1">
      <alignment vertical="center" shrinkToFit="1"/>
    </xf>
    <xf numFmtId="183" fontId="10" fillId="0" borderId="0" xfId="4" applyNumberFormat="1" applyFont="1" applyFill="1" applyAlignment="1" applyProtection="1">
      <alignment vertical="center" wrapText="1"/>
      <protection hidden="1"/>
    </xf>
    <xf numFmtId="0" fontId="10" fillId="0" borderId="0" xfId="0" applyFont="1" applyBorder="1" applyAlignment="1">
      <alignment horizontal="right" vertical="center"/>
    </xf>
    <xf numFmtId="0" fontId="14" fillId="0" borderId="0" xfId="4" applyNumberFormat="1" applyFont="1">
      <alignment vertical="center"/>
    </xf>
    <xf numFmtId="184" fontId="30" fillId="0" borderId="0" xfId="4" applyNumberFormat="1" applyFont="1" applyFill="1" applyBorder="1" applyAlignment="1" applyProtection="1">
      <alignment vertical="center" shrinkToFit="1"/>
    </xf>
    <xf numFmtId="0" fontId="13" fillId="0" borderId="0" xfId="0" applyFont="1" applyBorder="1" applyAlignment="1">
      <alignment horizontal="right" vertical="center"/>
    </xf>
    <xf numFmtId="0" fontId="11" fillId="0" borderId="0" xfId="0" applyFont="1" applyBorder="1" applyAlignment="1">
      <alignment vertical="center"/>
    </xf>
    <xf numFmtId="0" fontId="10" fillId="0" borderId="93" xfId="0" applyFont="1" applyBorder="1" applyAlignment="1">
      <alignment vertical="center"/>
    </xf>
    <xf numFmtId="0" fontId="10" fillId="0" borderId="83" xfId="0" applyFont="1" applyBorder="1" applyAlignment="1">
      <alignment horizontal="center" vertical="center"/>
    </xf>
    <xf numFmtId="0" fontId="10" fillId="0" borderId="43" xfId="0" applyFont="1" applyBorder="1" applyAlignment="1">
      <alignment vertical="center"/>
    </xf>
    <xf numFmtId="0" fontId="10" fillId="0" borderId="65" xfId="0" applyFont="1" applyBorder="1" applyAlignment="1">
      <alignment horizontal="center" vertical="center"/>
    </xf>
    <xf numFmtId="0" fontId="10" fillId="0" borderId="4" xfId="0" applyFont="1" applyBorder="1" applyAlignment="1">
      <alignment vertical="center"/>
    </xf>
    <xf numFmtId="0" fontId="10" fillId="0" borderId="47" xfId="0" applyFont="1" applyBorder="1" applyAlignment="1">
      <alignment vertical="center"/>
    </xf>
    <xf numFmtId="0" fontId="10" fillId="0" borderId="67" xfId="0" applyFont="1" applyBorder="1" applyAlignment="1">
      <alignment horizontal="center" vertical="center"/>
    </xf>
    <xf numFmtId="0" fontId="10" fillId="0" borderId="92" xfId="0" applyFont="1" applyBorder="1" applyAlignment="1">
      <alignment vertical="center"/>
    </xf>
    <xf numFmtId="38" fontId="10" fillId="0" borderId="0" xfId="3" applyFont="1">
      <alignment vertical="center"/>
    </xf>
    <xf numFmtId="38" fontId="19" fillId="0" borderId="0" xfId="3" applyFont="1">
      <alignment vertical="center"/>
    </xf>
    <xf numFmtId="38" fontId="10" fillId="0" borderId="0" xfId="3" applyFont="1" applyAlignment="1">
      <alignment horizontal="right" vertical="center"/>
    </xf>
    <xf numFmtId="38" fontId="11" fillId="0" borderId="0" xfId="3" applyFont="1" applyAlignment="1">
      <alignment vertical="center"/>
    </xf>
    <xf numFmtId="38" fontId="19" fillId="0" borderId="30" xfId="9" applyFont="1" applyBorder="1">
      <alignment vertical="center"/>
    </xf>
    <xf numFmtId="38" fontId="19" fillId="0" borderId="83" xfId="9" applyFont="1" applyBorder="1">
      <alignment vertical="center"/>
    </xf>
    <xf numFmtId="38" fontId="10" fillId="0" borderId="0" xfId="3" applyFont="1" applyAlignment="1">
      <alignment vertical="center"/>
    </xf>
    <xf numFmtId="38" fontId="10" fillId="0" borderId="0" xfId="3" applyFont="1" applyAlignment="1">
      <alignment horizontal="center" vertical="center"/>
    </xf>
    <xf numFmtId="38" fontId="10" fillId="0" borderId="0" xfId="3" applyFont="1" applyFill="1">
      <alignment vertical="center"/>
    </xf>
    <xf numFmtId="38" fontId="10" fillId="0" borderId="0" xfId="3" applyFont="1" applyFill="1" applyBorder="1">
      <alignment vertical="center"/>
    </xf>
    <xf numFmtId="38" fontId="10" fillId="0" borderId="0" xfId="3" applyFont="1" applyFill="1" applyBorder="1" applyAlignment="1">
      <alignment horizontal="center" vertical="center" shrinkToFit="1"/>
    </xf>
    <xf numFmtId="38" fontId="10" fillId="0" borderId="0" xfId="3" applyFont="1" applyFill="1" applyBorder="1" applyAlignment="1">
      <alignment horizontal="center"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2" xfId="4" applyFont="1" applyBorder="1" applyAlignment="1">
      <alignment horizontal="center" vertical="center"/>
    </xf>
    <xf numFmtId="0" fontId="10" fillId="0" borderId="5" xfId="0" applyFont="1" applyBorder="1" applyAlignment="1">
      <alignment vertical="center"/>
    </xf>
    <xf numFmtId="0" fontId="10" fillId="0" borderId="34" xfId="0" applyFont="1" applyBorder="1" applyAlignment="1">
      <alignment vertical="center"/>
    </xf>
    <xf numFmtId="0" fontId="10" fillId="0" borderId="64" xfId="0" applyFont="1" applyBorder="1" applyAlignment="1">
      <alignment vertical="center"/>
    </xf>
    <xf numFmtId="0" fontId="10" fillId="0" borderId="6" xfId="4" applyFont="1" applyBorder="1" applyAlignment="1" applyProtection="1">
      <alignment horizontal="center" vertical="center"/>
      <protection locked="0"/>
    </xf>
    <xf numFmtId="184" fontId="10" fillId="0" borderId="2" xfId="4" applyNumberFormat="1" applyFont="1" applyFill="1" applyBorder="1" applyAlignment="1" applyProtection="1">
      <alignment horizontal="center" vertical="center"/>
      <protection locked="0"/>
    </xf>
    <xf numFmtId="0" fontId="13" fillId="0" borderId="7" xfId="4" applyFont="1" applyBorder="1" applyAlignment="1" applyProtection="1">
      <alignment horizontal="center" vertical="center" shrinkToFit="1"/>
    </xf>
    <xf numFmtId="184" fontId="10" fillId="0" borderId="3" xfId="4" applyNumberFormat="1" applyFont="1" applyFill="1" applyBorder="1" applyAlignment="1" applyProtection="1">
      <alignment horizontal="center" vertical="center"/>
      <protection locked="0"/>
    </xf>
    <xf numFmtId="184" fontId="10" fillId="0" borderId="6" xfId="4" applyNumberFormat="1" applyFont="1" applyFill="1" applyBorder="1" applyAlignment="1" applyProtection="1">
      <alignment horizontal="center" vertical="center"/>
      <protection locked="0"/>
    </xf>
    <xf numFmtId="0" fontId="13" fillId="2" borderId="6" xfId="4" applyFont="1" applyFill="1" applyBorder="1" applyAlignment="1" applyProtection="1">
      <alignment horizontal="center" vertical="center"/>
    </xf>
    <xf numFmtId="0" fontId="13" fillId="2" borderId="9" xfId="4" applyFont="1" applyFill="1" applyBorder="1" applyAlignment="1" applyProtection="1">
      <alignment horizontal="center" vertical="center" wrapText="1"/>
    </xf>
    <xf numFmtId="0" fontId="21" fillId="0" borderId="0" xfId="4" applyFont="1" applyBorder="1" applyAlignment="1">
      <alignment horizontal="center" vertical="center"/>
    </xf>
    <xf numFmtId="0" fontId="13" fillId="0" borderId="0" xfId="4" applyFont="1" applyFill="1" applyBorder="1" applyAlignment="1">
      <alignment horizontal="left" vertical="center" wrapText="1"/>
    </xf>
    <xf numFmtId="183" fontId="10" fillId="0" borderId="2" xfId="4" applyNumberFormat="1" applyFont="1" applyFill="1" applyBorder="1" applyAlignment="1" applyProtection="1">
      <alignment horizontal="center" vertical="center"/>
      <protection hidden="1"/>
    </xf>
    <xf numFmtId="0" fontId="10" fillId="0" borderId="0" xfId="4" applyFont="1" applyFill="1" applyAlignment="1" applyProtection="1">
      <alignment horizontal="right" vertical="center"/>
    </xf>
    <xf numFmtId="38" fontId="10" fillId="0" borderId="2" xfId="1" applyFont="1" applyFill="1" applyBorder="1" applyProtection="1">
      <alignment vertical="center"/>
    </xf>
    <xf numFmtId="0" fontId="10" fillId="0" borderId="0" xfId="4" applyFont="1" applyAlignment="1" applyProtection="1">
      <alignment horizontal="right" vertical="center"/>
    </xf>
    <xf numFmtId="38" fontId="10" fillId="0" borderId="2" xfId="1" applyFont="1" applyBorder="1" applyProtection="1">
      <alignment vertical="center"/>
    </xf>
    <xf numFmtId="0" fontId="10" fillId="0" borderId="2" xfId="4" applyFont="1" applyBorder="1" applyAlignment="1" applyProtection="1">
      <alignment horizontal="center" vertical="center"/>
    </xf>
    <xf numFmtId="193" fontId="13" fillId="0" borderId="16" xfId="36" applyNumberFormat="1" applyFont="1" applyFill="1" applyBorder="1" applyAlignment="1" applyProtection="1">
      <alignment horizontal="center" vertical="center" shrinkToFit="1"/>
    </xf>
    <xf numFmtId="193" fontId="13" fillId="0" borderId="20" xfId="36" applyNumberFormat="1" applyFont="1" applyFill="1" applyBorder="1" applyAlignment="1" applyProtection="1">
      <alignment horizontal="center" vertical="center" shrinkToFit="1"/>
    </xf>
    <xf numFmtId="193" fontId="13" fillId="0" borderId="114" xfId="36" applyNumberFormat="1" applyFont="1" applyFill="1" applyBorder="1" applyAlignment="1" applyProtection="1">
      <alignment horizontal="center" vertical="center" shrinkToFit="1"/>
    </xf>
    <xf numFmtId="193" fontId="13" fillId="0" borderId="118" xfId="36" applyNumberFormat="1" applyFont="1" applyFill="1" applyBorder="1" applyAlignment="1" applyProtection="1">
      <alignment horizontal="center" vertical="center" shrinkToFit="1"/>
    </xf>
    <xf numFmtId="38" fontId="13" fillId="0" borderId="8" xfId="36" applyFont="1" applyBorder="1" applyAlignment="1" applyProtection="1">
      <alignment horizontal="center" vertical="center" shrinkToFit="1"/>
    </xf>
    <xf numFmtId="38" fontId="16" fillId="0" borderId="0" xfId="36" applyFont="1" applyBorder="1" applyAlignment="1" applyProtection="1">
      <alignment horizontal="left" shrinkToFit="1"/>
    </xf>
    <xf numFmtId="38" fontId="13" fillId="0" borderId="0" xfId="36" applyFont="1" applyBorder="1" applyAlignment="1" applyProtection="1">
      <alignment horizontal="center" vertical="center" shrinkToFit="1"/>
    </xf>
    <xf numFmtId="0" fontId="10" fillId="0" borderId="0" xfId="37" applyFont="1" applyFill="1">
      <alignment vertical="center"/>
    </xf>
    <xf numFmtId="0" fontId="10" fillId="0" borderId="0" xfId="37" applyFont="1" applyFill="1" applyAlignment="1">
      <alignment horizontal="right" vertical="center"/>
    </xf>
    <xf numFmtId="0" fontId="10" fillId="0" borderId="71" xfId="37" applyFont="1" applyFill="1" applyBorder="1" applyAlignment="1">
      <alignment horizontal="center" vertical="center"/>
    </xf>
    <xf numFmtId="0" fontId="10" fillId="0" borderId="125" xfId="37" applyFont="1" applyFill="1" applyBorder="1" applyAlignment="1">
      <alignment vertical="center"/>
    </xf>
    <xf numFmtId="0" fontId="10" fillId="0" borderId="32" xfId="37" applyFont="1" applyFill="1" applyBorder="1" applyAlignment="1">
      <alignment horizontal="center" vertical="center" wrapText="1"/>
    </xf>
    <xf numFmtId="0" fontId="10" fillId="0" borderId="124" xfId="37" applyFont="1" applyFill="1" applyBorder="1" applyAlignment="1">
      <alignment horizontal="center" vertical="center" wrapText="1"/>
    </xf>
    <xf numFmtId="0" fontId="10" fillId="0" borderId="81" xfId="37" applyFont="1" applyFill="1" applyBorder="1" applyAlignment="1">
      <alignment horizontal="center" vertical="center"/>
    </xf>
    <xf numFmtId="178" fontId="10" fillId="0" borderId="57" xfId="38" applyNumberFormat="1" applyFont="1" applyFill="1" applyBorder="1" applyAlignment="1">
      <alignment horizontal="right" vertical="center" shrinkToFit="1"/>
    </xf>
    <xf numFmtId="179" fontId="10" fillId="0" borderId="82" xfId="37" applyNumberFormat="1" applyFont="1" applyFill="1" applyBorder="1">
      <alignment vertical="center"/>
    </xf>
    <xf numFmtId="178" fontId="10" fillId="0" borderId="11" xfId="38" applyNumberFormat="1" applyFont="1" applyFill="1" applyBorder="1">
      <alignment vertical="center"/>
    </xf>
    <xf numFmtId="178" fontId="10" fillId="0" borderId="57" xfId="38" applyNumberFormat="1" applyFont="1" applyFill="1" applyBorder="1">
      <alignment vertical="center"/>
    </xf>
    <xf numFmtId="0" fontId="10" fillId="0" borderId="86" xfId="37" applyFont="1" applyFill="1" applyBorder="1" applyAlignment="1">
      <alignment horizontal="center" vertical="center"/>
    </xf>
    <xf numFmtId="179" fontId="10" fillId="0" borderId="66" xfId="37" applyNumberFormat="1" applyFont="1" applyFill="1" applyBorder="1">
      <alignment vertical="center"/>
    </xf>
    <xf numFmtId="178" fontId="10" fillId="0" borderId="5" xfId="38" applyNumberFormat="1" applyFont="1" applyFill="1" applyBorder="1">
      <alignment vertical="center"/>
    </xf>
    <xf numFmtId="178" fontId="10" fillId="0" borderId="47" xfId="38" applyNumberFormat="1" applyFont="1" applyFill="1" applyBorder="1">
      <alignment vertical="center"/>
    </xf>
    <xf numFmtId="179" fontId="10" fillId="0" borderId="90" xfId="37" applyNumberFormat="1" applyFont="1" applyFill="1" applyBorder="1" applyAlignment="1">
      <alignment vertical="center"/>
    </xf>
    <xf numFmtId="0" fontId="10" fillId="0" borderId="28" xfId="37" applyFont="1" applyFill="1" applyBorder="1" applyAlignment="1">
      <alignment vertical="center"/>
    </xf>
    <xf numFmtId="179" fontId="10" fillId="0" borderId="70" xfId="37" applyNumberFormat="1" applyFont="1" applyFill="1" applyBorder="1" applyAlignment="1">
      <alignment vertical="center"/>
    </xf>
    <xf numFmtId="181" fontId="10" fillId="0" borderId="69" xfId="37" applyNumberFormat="1" applyFont="1" applyFill="1" applyBorder="1">
      <alignment vertical="center"/>
    </xf>
    <xf numFmtId="178" fontId="10" fillId="0" borderId="91" xfId="37" applyNumberFormat="1" applyFont="1" applyFill="1" applyBorder="1">
      <alignment vertical="center"/>
    </xf>
    <xf numFmtId="178" fontId="10" fillId="0" borderId="33" xfId="37" applyNumberFormat="1" applyFont="1" applyFill="1" applyBorder="1">
      <alignment vertical="center"/>
    </xf>
    <xf numFmtId="178" fontId="10" fillId="0" borderId="71" xfId="37" applyNumberFormat="1" applyFont="1" applyFill="1" applyBorder="1">
      <alignment vertical="center"/>
    </xf>
    <xf numFmtId="0" fontId="10" fillId="0" borderId="90" xfId="37" applyFont="1" applyFill="1" applyBorder="1" applyAlignment="1">
      <alignment vertical="center" wrapText="1"/>
    </xf>
    <xf numFmtId="0" fontId="10" fillId="0" borderId="0" xfId="37" applyFont="1" applyFill="1" applyBorder="1" applyAlignment="1">
      <alignment horizontal="center" vertical="center"/>
    </xf>
    <xf numFmtId="182" fontId="10" fillId="0" borderId="0" xfId="37" applyNumberFormat="1" applyFont="1" applyFill="1" applyBorder="1">
      <alignment vertical="center"/>
    </xf>
    <xf numFmtId="0" fontId="10" fillId="0" borderId="0" xfId="37" applyFont="1" applyFill="1" applyBorder="1" applyAlignment="1">
      <alignment horizontal="left" vertical="center"/>
    </xf>
    <xf numFmtId="176" fontId="10" fillId="0" borderId="2" xfId="4" applyNumberFormat="1" applyFont="1" applyFill="1" applyBorder="1" applyAlignment="1" applyProtection="1">
      <alignment vertical="center" shrinkToFit="1"/>
      <protection hidden="1"/>
    </xf>
    <xf numFmtId="0" fontId="14" fillId="0" borderId="2" xfId="4" applyBorder="1" applyAlignment="1">
      <alignment horizontal="center" vertical="center"/>
    </xf>
    <xf numFmtId="176" fontId="10" fillId="0" borderId="2" xfId="4" applyNumberFormat="1" applyFont="1" applyFill="1" applyBorder="1" applyAlignment="1" applyProtection="1">
      <alignment horizontal="right" vertical="center" shrinkToFit="1"/>
      <protection hidden="1"/>
    </xf>
    <xf numFmtId="183" fontId="10" fillId="0" borderId="2" xfId="0" applyNumberFormat="1" applyFont="1" applyFill="1" applyBorder="1" applyAlignment="1" applyProtection="1">
      <alignment horizontal="center" vertical="center"/>
      <protection hidden="1"/>
    </xf>
    <xf numFmtId="194" fontId="10" fillId="0" borderId="2" xfId="0" applyNumberFormat="1" applyFont="1" applyFill="1" applyBorder="1" applyAlignment="1" applyProtection="1">
      <alignment vertical="center"/>
      <protection hidden="1"/>
    </xf>
    <xf numFmtId="184" fontId="10" fillId="0" borderId="2" xfId="4" applyNumberFormat="1" applyFont="1" applyFill="1" applyBorder="1" applyProtection="1">
      <alignment vertical="center"/>
      <protection hidden="1"/>
    </xf>
    <xf numFmtId="183" fontId="10" fillId="0" borderId="61" xfId="4" applyNumberFormat="1" applyFont="1" applyFill="1" applyBorder="1" applyAlignment="1" applyProtection="1">
      <alignment horizontal="center" vertical="center"/>
      <protection hidden="1"/>
    </xf>
    <xf numFmtId="183" fontId="10" fillId="0" borderId="67" xfId="4" applyNumberFormat="1" applyFont="1" applyFill="1" applyBorder="1" applyAlignment="1" applyProtection="1">
      <alignment horizontal="center" vertical="center" shrinkToFit="1"/>
      <protection hidden="1"/>
    </xf>
    <xf numFmtId="184" fontId="10" fillId="0" borderId="63" xfId="4" applyNumberFormat="1" applyFont="1" applyFill="1" applyBorder="1" applyProtection="1">
      <alignment vertical="center"/>
      <protection hidden="1"/>
    </xf>
    <xf numFmtId="184" fontId="10" fillId="0" borderId="68" xfId="4" applyNumberFormat="1" applyFont="1" applyFill="1" applyBorder="1" applyProtection="1">
      <alignment vertical="center"/>
      <protection hidden="1"/>
    </xf>
    <xf numFmtId="183" fontId="10" fillId="0" borderId="2" xfId="4" applyNumberFormat="1" applyFont="1" applyFill="1" applyBorder="1" applyAlignment="1" applyProtection="1">
      <alignment horizontal="center" vertical="center" shrinkToFit="1"/>
      <protection hidden="1"/>
    </xf>
    <xf numFmtId="183" fontId="10" fillId="0" borderId="0" xfId="4" applyNumberFormat="1" applyFont="1" applyFill="1" applyBorder="1" applyAlignment="1" applyProtection="1">
      <alignment horizontal="center" vertical="center"/>
      <protection hidden="1"/>
    </xf>
    <xf numFmtId="185" fontId="10" fillId="0" borderId="2" xfId="0" applyNumberFormat="1" applyFont="1" applyFill="1" applyBorder="1" applyAlignment="1" applyProtection="1">
      <alignment horizontal="center" vertical="center"/>
      <protection hidden="1"/>
    </xf>
    <xf numFmtId="0" fontId="10" fillId="0" borderId="2" xfId="4" applyFont="1" applyBorder="1" applyAlignment="1" applyProtection="1">
      <alignment horizontal="center" vertical="center"/>
      <protection locked="0"/>
    </xf>
    <xf numFmtId="184" fontId="10" fillId="0" borderId="5" xfId="4" applyNumberFormat="1" applyFont="1" applyFill="1" applyBorder="1" applyAlignment="1" applyProtection="1">
      <alignment vertical="center" shrinkToFit="1"/>
    </xf>
    <xf numFmtId="187" fontId="10" fillId="0" borderId="5" xfId="4" applyNumberFormat="1" applyFont="1" applyFill="1" applyBorder="1" applyAlignment="1" applyProtection="1">
      <alignment vertical="center" shrinkToFit="1"/>
    </xf>
    <xf numFmtId="187" fontId="10" fillId="0" borderId="4" xfId="4" applyNumberFormat="1" applyFont="1" applyFill="1" applyBorder="1" applyAlignment="1" applyProtection="1">
      <alignment vertical="center" shrinkToFit="1"/>
    </xf>
    <xf numFmtId="0" fontId="10" fillId="0" borderId="5" xfId="4" applyFont="1" applyBorder="1" applyProtection="1">
      <alignment vertical="center"/>
    </xf>
    <xf numFmtId="0" fontId="14" fillId="0" borderId="0" xfId="4" applyFont="1" applyProtection="1">
      <alignment vertical="center"/>
    </xf>
    <xf numFmtId="0" fontId="10" fillId="0" borderId="5" xfId="4" applyFont="1" applyBorder="1" applyAlignment="1" applyProtection="1">
      <alignment vertical="center" shrinkToFit="1"/>
    </xf>
    <xf numFmtId="0" fontId="10" fillId="0" borderId="1" xfId="4" applyNumberFormat="1" applyFont="1" applyFill="1" applyBorder="1" applyAlignment="1" applyProtection="1">
      <alignment vertical="center" shrinkToFit="1"/>
    </xf>
    <xf numFmtId="0" fontId="10" fillId="0" borderId="11" xfId="4" applyNumberFormat="1" applyFont="1" applyFill="1" applyBorder="1" applyAlignment="1" applyProtection="1">
      <alignment vertical="center" shrinkToFit="1"/>
    </xf>
    <xf numFmtId="190" fontId="10" fillId="0" borderId="15" xfId="4" applyNumberFormat="1" applyFont="1" applyFill="1" applyBorder="1" applyAlignment="1" applyProtection="1">
      <alignment vertical="center" shrinkToFit="1"/>
    </xf>
    <xf numFmtId="190" fontId="10" fillId="0" borderId="16" xfId="4" applyNumberFormat="1" applyFont="1" applyFill="1" applyBorder="1" applyAlignment="1" applyProtection="1">
      <alignment vertical="center" shrinkToFit="1"/>
    </xf>
    <xf numFmtId="0" fontId="10" fillId="0" borderId="23" xfId="4" applyNumberFormat="1" applyFont="1" applyFill="1" applyBorder="1" applyAlignment="1" applyProtection="1">
      <alignment vertical="center" shrinkToFit="1"/>
    </xf>
    <xf numFmtId="0" fontId="10" fillId="0" borderId="19" xfId="4" applyNumberFormat="1" applyFont="1" applyFill="1" applyBorder="1" applyAlignment="1" applyProtection="1">
      <alignment vertical="center" shrinkToFit="1"/>
    </xf>
    <xf numFmtId="0" fontId="10" fillId="0" borderId="19" xfId="4" applyFont="1" applyBorder="1" applyAlignment="1" applyProtection="1">
      <alignment horizontal="center" vertical="center" shrinkToFit="1"/>
    </xf>
    <xf numFmtId="0" fontId="10" fillId="0" borderId="25" xfId="4" applyNumberFormat="1" applyFont="1" applyFill="1" applyBorder="1" applyAlignment="1" applyProtection="1">
      <alignment vertical="center" shrinkToFit="1"/>
    </xf>
    <xf numFmtId="0" fontId="10" fillId="0" borderId="20" xfId="4" applyNumberFormat="1" applyFont="1" applyFill="1" applyBorder="1" applyAlignment="1" applyProtection="1">
      <alignment vertical="center" shrinkToFit="1"/>
    </xf>
    <xf numFmtId="0" fontId="10" fillId="0" borderId="20" xfId="4" applyFont="1" applyBorder="1" applyAlignment="1" applyProtection="1">
      <alignment horizontal="center" vertical="center" shrinkToFit="1"/>
    </xf>
    <xf numFmtId="0" fontId="11" fillId="0" borderId="0" xfId="0" applyFont="1" applyBorder="1" applyAlignment="1" applyProtection="1">
      <alignment vertical="center"/>
      <protection locked="0"/>
    </xf>
    <xf numFmtId="0" fontId="10" fillId="0" borderId="14" xfId="0" applyFont="1" applyBorder="1" applyAlignment="1" applyProtection="1">
      <alignment vertical="center"/>
      <protection locked="0"/>
    </xf>
    <xf numFmtId="0" fontId="10" fillId="0" borderId="14" xfId="0"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vertical="center"/>
      <protection locked="0"/>
    </xf>
    <xf numFmtId="0" fontId="10" fillId="0" borderId="32" xfId="0" applyFont="1" applyBorder="1" applyAlignment="1" applyProtection="1">
      <alignment vertical="center"/>
      <protection locked="0"/>
    </xf>
    <xf numFmtId="0" fontId="10" fillId="0" borderId="32" xfId="0" applyFont="1" applyBorder="1" applyAlignment="1" applyProtection="1">
      <alignment horizontal="center" vertical="center"/>
      <protection locked="0"/>
    </xf>
    <xf numFmtId="0" fontId="10" fillId="0" borderId="36" xfId="0" applyFont="1" applyBorder="1" applyAlignment="1" applyProtection="1">
      <alignment vertical="center"/>
      <protection locked="0"/>
    </xf>
    <xf numFmtId="0" fontId="10" fillId="0" borderId="36" xfId="0" applyFont="1" applyFill="1" applyBorder="1" applyAlignment="1" applyProtection="1">
      <alignment horizontal="center" vertical="center" wrapText="1"/>
      <protection locked="0"/>
    </xf>
    <xf numFmtId="0" fontId="10" fillId="0" borderId="4" xfId="0" applyFont="1" applyBorder="1" applyAlignment="1" applyProtection="1">
      <alignment vertical="center"/>
    </xf>
    <xf numFmtId="0" fontId="10" fillId="0" borderId="64" xfId="0" applyFont="1" applyBorder="1" applyAlignment="1" applyProtection="1">
      <alignment vertical="center"/>
    </xf>
    <xf numFmtId="0" fontId="10" fillId="0" borderId="43" xfId="0" applyFont="1" applyBorder="1" applyAlignment="1" applyProtection="1">
      <alignment vertical="center"/>
    </xf>
    <xf numFmtId="0" fontId="10" fillId="0" borderId="5" xfId="0" applyFont="1" applyBorder="1" applyAlignment="1" applyProtection="1">
      <alignment vertical="center"/>
    </xf>
    <xf numFmtId="0" fontId="10" fillId="0" borderId="47" xfId="0" applyFont="1" applyBorder="1" applyAlignment="1" applyProtection="1">
      <alignment vertical="center"/>
    </xf>
    <xf numFmtId="0" fontId="10" fillId="0" borderId="92" xfId="0" applyFont="1" applyBorder="1" applyAlignment="1" applyProtection="1">
      <alignment vertical="center"/>
    </xf>
    <xf numFmtId="0" fontId="10" fillId="0" borderId="34" xfId="0" applyFont="1" applyBorder="1" applyAlignment="1" applyProtection="1">
      <alignment vertical="center"/>
    </xf>
    <xf numFmtId="0" fontId="10" fillId="0" borderId="93" xfId="0" applyFont="1" applyBorder="1" applyAlignment="1" applyProtection="1">
      <alignment vertical="center"/>
    </xf>
    <xf numFmtId="38" fontId="10" fillId="0" borderId="69" xfId="1" applyFont="1" applyBorder="1" applyAlignment="1" applyProtection="1">
      <alignment vertical="center"/>
    </xf>
    <xf numFmtId="0" fontId="10" fillId="0" borderId="70" xfId="0" applyFont="1" applyBorder="1" applyAlignment="1" applyProtection="1">
      <alignment vertical="center"/>
    </xf>
    <xf numFmtId="38" fontId="10" fillId="0" borderId="35" xfId="1" applyFont="1" applyBorder="1" applyAlignment="1" applyProtection="1">
      <alignment vertical="center"/>
    </xf>
    <xf numFmtId="0" fontId="10" fillId="0" borderId="33" xfId="0" applyFont="1" applyBorder="1" applyAlignment="1" applyProtection="1">
      <alignment vertical="center"/>
    </xf>
    <xf numFmtId="38" fontId="10" fillId="0" borderId="70" xfId="1" applyFont="1" applyBorder="1" applyAlignment="1" applyProtection="1">
      <alignment vertical="center"/>
    </xf>
    <xf numFmtId="0" fontId="10" fillId="0" borderId="71" xfId="0" applyFont="1" applyBorder="1" applyAlignment="1" applyProtection="1">
      <alignment vertical="center"/>
    </xf>
    <xf numFmtId="0" fontId="10" fillId="0" borderId="1" xfId="4" applyFont="1" applyFill="1" applyBorder="1" applyAlignment="1" applyProtection="1">
      <alignment horizontal="center" vertical="center"/>
      <protection locked="0"/>
    </xf>
    <xf numFmtId="0" fontId="12" fillId="0" borderId="0" xfId="4" applyFont="1" applyFill="1" applyBorder="1" applyAlignment="1" applyProtection="1">
      <alignment horizontal="center" vertical="center"/>
      <protection locked="0"/>
    </xf>
    <xf numFmtId="190" fontId="10" fillId="0" borderId="107" xfId="4" applyNumberFormat="1" applyFont="1" applyFill="1" applyBorder="1" applyAlignment="1" applyProtection="1">
      <alignment vertical="center" shrinkToFit="1"/>
    </xf>
    <xf numFmtId="190" fontId="10" fillId="0" borderId="6" xfId="4" applyNumberFormat="1" applyFont="1" applyFill="1" applyBorder="1" applyAlignment="1" applyProtection="1">
      <alignment horizontal="center" vertical="center" shrinkToFit="1"/>
    </xf>
    <xf numFmtId="190" fontId="10" fillId="0" borderId="18" xfId="4" applyNumberFormat="1" applyFont="1" applyFill="1" applyBorder="1" applyAlignment="1" applyProtection="1">
      <alignment horizontal="center" vertical="center" shrinkToFit="1"/>
    </xf>
    <xf numFmtId="190" fontId="10" fillId="0" borderId="108" xfId="4" applyNumberFormat="1" applyFont="1" applyFill="1" applyBorder="1" applyAlignment="1" applyProtection="1">
      <alignment horizontal="center" vertical="center" shrinkToFit="1"/>
    </xf>
    <xf numFmtId="190" fontId="10" fillId="0" borderId="14" xfId="4" applyNumberFormat="1" applyFont="1" applyFill="1" applyBorder="1" applyAlignment="1" applyProtection="1">
      <alignment horizontal="center" vertical="center" shrinkToFit="1"/>
    </xf>
    <xf numFmtId="184" fontId="10" fillId="0" borderId="7" xfId="4" applyNumberFormat="1" applyFont="1" applyFill="1" applyBorder="1" applyAlignment="1" applyProtection="1">
      <alignment horizontal="center" vertical="center" shrinkToFit="1"/>
    </xf>
    <xf numFmtId="184" fontId="10" fillId="0" borderId="3" xfId="4" applyNumberFormat="1" applyFont="1" applyFill="1" applyBorder="1" applyAlignment="1" applyProtection="1">
      <alignment horizontal="center" vertical="center" shrinkToFit="1"/>
    </xf>
    <xf numFmtId="177" fontId="10" fillId="0" borderId="69" xfId="38" applyNumberFormat="1" applyFont="1" applyFill="1" applyBorder="1" applyProtection="1">
      <alignment vertical="center"/>
      <protection locked="0"/>
    </xf>
    <xf numFmtId="0" fontId="10" fillId="0" borderId="11" xfId="37" applyFont="1" applyFill="1" applyBorder="1" applyAlignment="1" applyProtection="1">
      <alignment horizontal="center" vertical="center"/>
      <protection locked="0"/>
    </xf>
    <xf numFmtId="0" fontId="10" fillId="0" borderId="81" xfId="37" applyFont="1" applyFill="1" applyBorder="1" applyAlignment="1" applyProtection="1">
      <alignment horizontal="center" vertical="center" shrinkToFit="1"/>
      <protection locked="0"/>
    </xf>
    <xf numFmtId="0" fontId="10" fillId="0" borderId="5" xfId="37" applyFont="1" applyFill="1" applyBorder="1" applyAlignment="1" applyProtection="1">
      <alignment horizontal="center" vertical="center"/>
      <protection locked="0"/>
    </xf>
    <xf numFmtId="0" fontId="10" fillId="0" borderId="86" xfId="37" applyFont="1" applyFill="1" applyBorder="1" applyAlignment="1" applyProtection="1">
      <alignment horizontal="center" vertical="center" shrinkToFit="1"/>
      <protection locked="0"/>
    </xf>
    <xf numFmtId="0" fontId="10" fillId="0" borderId="57" xfId="37" applyFont="1" applyFill="1" applyBorder="1" applyAlignment="1" applyProtection="1">
      <alignment horizontal="center" vertical="center" shrinkToFit="1"/>
      <protection locked="0"/>
    </xf>
    <xf numFmtId="180" fontId="10" fillId="0" borderId="83" xfId="37" applyNumberFormat="1" applyFont="1" applyFill="1" applyBorder="1" applyProtection="1">
      <alignment vertical="center"/>
      <protection locked="0"/>
    </xf>
    <xf numFmtId="180" fontId="10" fillId="0" borderId="65" xfId="37" applyNumberFormat="1" applyFont="1" applyFill="1" applyBorder="1" applyProtection="1">
      <alignment vertical="center"/>
      <protection locked="0"/>
    </xf>
    <xf numFmtId="181" fontId="10" fillId="0" borderId="56" xfId="38" applyNumberFormat="1" applyFont="1" applyFill="1" applyBorder="1" applyProtection="1">
      <alignment vertical="center"/>
      <protection locked="0"/>
    </xf>
    <xf numFmtId="181" fontId="10" fillId="0" borderId="46" xfId="38" applyNumberFormat="1" applyFont="1" applyFill="1" applyBorder="1" applyProtection="1">
      <alignment vertical="center"/>
      <protection locked="0"/>
    </xf>
    <xf numFmtId="178" fontId="10" fillId="0" borderId="84" xfId="37" applyNumberFormat="1" applyFont="1" applyFill="1" applyBorder="1" applyProtection="1">
      <alignment vertical="center"/>
    </xf>
    <xf numFmtId="178" fontId="10" fillId="0" borderId="87" xfId="37" applyNumberFormat="1" applyFont="1" applyFill="1" applyBorder="1" applyProtection="1">
      <alignment vertical="center"/>
    </xf>
    <xf numFmtId="178" fontId="10" fillId="0" borderId="11" xfId="38" applyNumberFormat="1" applyFont="1" applyFill="1" applyBorder="1" applyProtection="1">
      <alignment vertical="center"/>
      <protection locked="0"/>
    </xf>
    <xf numFmtId="178" fontId="10" fillId="0" borderId="5" xfId="38" applyNumberFormat="1" applyFont="1" applyFill="1" applyBorder="1" applyProtection="1">
      <alignment vertical="center"/>
      <protection locked="0"/>
    </xf>
    <xf numFmtId="178" fontId="10" fillId="0" borderId="91" xfId="37" applyNumberFormat="1" applyFont="1" applyFill="1" applyBorder="1" applyProtection="1">
      <alignment vertical="center"/>
      <protection locked="0"/>
    </xf>
    <xf numFmtId="0" fontId="10" fillId="0" borderId="81" xfId="37" applyFont="1" applyFill="1" applyBorder="1" applyAlignment="1" applyProtection="1">
      <alignment vertical="center" wrapText="1"/>
      <protection locked="0"/>
    </xf>
    <xf numFmtId="0" fontId="10" fillId="0" borderId="86" xfId="37" applyFont="1" applyFill="1" applyBorder="1" applyAlignment="1" applyProtection="1">
      <alignment vertical="center" wrapText="1"/>
      <protection locked="0"/>
    </xf>
    <xf numFmtId="184" fontId="10" fillId="0" borderId="107" xfId="4" applyNumberFormat="1" applyFont="1" applyBorder="1" applyAlignment="1" applyProtection="1">
      <alignment vertical="center"/>
    </xf>
    <xf numFmtId="184" fontId="10" fillId="0" borderId="107" xfId="4" applyNumberFormat="1" applyFont="1" applyFill="1" applyBorder="1" applyAlignment="1" applyProtection="1">
      <alignment vertical="center" shrinkToFit="1"/>
    </xf>
    <xf numFmtId="194" fontId="10" fillId="0" borderId="3" xfId="4" applyNumberFormat="1" applyFont="1" applyFill="1" applyBorder="1" applyAlignment="1" applyProtection="1">
      <alignment horizontal="center" vertical="center"/>
    </xf>
    <xf numFmtId="194" fontId="10" fillId="0" borderId="4" xfId="4" applyNumberFormat="1" applyFont="1" applyFill="1" applyBorder="1" applyAlignment="1" applyProtection="1">
      <alignment horizontal="center" vertical="center"/>
    </xf>
    <xf numFmtId="192" fontId="10" fillId="0" borderId="104" xfId="0" applyNumberFormat="1" applyFont="1" applyBorder="1" applyAlignment="1" applyProtection="1">
      <alignment vertical="center"/>
      <protection locked="0"/>
    </xf>
    <xf numFmtId="192" fontId="10" fillId="0" borderId="3" xfId="0" applyNumberFormat="1" applyFont="1" applyBorder="1" applyAlignment="1" applyProtection="1">
      <alignment vertical="center"/>
      <protection locked="0"/>
    </xf>
    <xf numFmtId="192" fontId="10" fillId="0" borderId="36" xfId="0" applyNumberFormat="1" applyFont="1" applyBorder="1" applyAlignment="1" applyProtection="1">
      <alignment vertical="center"/>
      <protection locked="0"/>
    </xf>
    <xf numFmtId="184" fontId="10" fillId="0" borderId="2" xfId="4" applyNumberFormat="1" applyFont="1" applyBorder="1" applyAlignment="1" applyProtection="1">
      <alignment horizontal="center" vertical="center"/>
      <protection locked="0"/>
    </xf>
    <xf numFmtId="0" fontId="12" fillId="0" borderId="0" xfId="13" applyFont="1" applyBorder="1">
      <alignment vertical="center"/>
    </xf>
    <xf numFmtId="0" fontId="10" fillId="0" borderId="0" xfId="13" applyFont="1" applyBorder="1" applyAlignment="1">
      <alignment horizontal="right" vertical="center"/>
    </xf>
    <xf numFmtId="0" fontId="12" fillId="0" borderId="0" xfId="13" applyFont="1">
      <alignment vertical="center"/>
    </xf>
    <xf numFmtId="0" fontId="10" fillId="0" borderId="0" xfId="13" applyFont="1" applyAlignment="1">
      <alignment vertical="center"/>
    </xf>
    <xf numFmtId="0" fontId="11" fillId="0" borderId="0" xfId="13" applyFont="1" applyBorder="1" applyAlignment="1">
      <alignment horizontal="center" vertical="center" wrapText="1"/>
    </xf>
    <xf numFmtId="0" fontId="12" fillId="0" borderId="0" xfId="13" applyFont="1" applyBorder="1" applyAlignment="1">
      <alignment horizontal="right" vertical="center"/>
    </xf>
    <xf numFmtId="0" fontId="11" fillId="0" borderId="0" xfId="13" applyFont="1" applyBorder="1" applyAlignment="1">
      <alignment horizontal="center" vertical="center"/>
    </xf>
    <xf numFmtId="0" fontId="12" fillId="0" borderId="2" xfId="13" quotePrefix="1" applyFont="1" applyBorder="1" applyAlignment="1">
      <alignment horizontal="center" vertical="center"/>
    </xf>
    <xf numFmtId="0" fontId="12" fillId="0" borderId="2" xfId="13" applyFont="1" applyBorder="1">
      <alignment vertical="center"/>
    </xf>
    <xf numFmtId="0" fontId="12" fillId="0" borderId="2" xfId="13" applyFont="1" applyBorder="1" applyAlignment="1">
      <alignment horizontal="center" vertical="center"/>
    </xf>
    <xf numFmtId="0" fontId="33" fillId="0" borderId="2" xfId="13" applyFont="1" applyBorder="1" applyAlignment="1">
      <alignment horizontal="center" vertical="center"/>
    </xf>
    <xf numFmtId="0" fontId="10" fillId="0" borderId="0" xfId="13" applyFont="1" applyBorder="1">
      <alignment vertical="center"/>
    </xf>
    <xf numFmtId="0" fontId="10" fillId="0" borderId="2" xfId="13" applyFont="1" applyBorder="1" applyAlignment="1" applyProtection="1">
      <alignment horizontal="center" vertical="center"/>
      <protection locked="0"/>
    </xf>
    <xf numFmtId="0" fontId="10" fillId="0" borderId="2" xfId="13" applyFont="1" applyBorder="1" applyAlignment="1" applyProtection="1">
      <alignment vertical="center" wrapText="1"/>
      <protection locked="0"/>
    </xf>
    <xf numFmtId="196" fontId="10" fillId="0" borderId="2" xfId="13" applyNumberFormat="1" applyFont="1" applyBorder="1" applyAlignment="1" applyProtection="1">
      <alignment vertical="center" wrapText="1"/>
      <protection locked="0"/>
    </xf>
    <xf numFmtId="56" fontId="10" fillId="0" borderId="2" xfId="13" applyNumberFormat="1" applyFont="1" applyBorder="1" applyAlignment="1" applyProtection="1">
      <alignment vertical="center" wrapText="1"/>
      <protection locked="0"/>
    </xf>
    <xf numFmtId="38" fontId="10" fillId="0" borderId="44" xfId="9" applyFont="1" applyFill="1" applyBorder="1" applyAlignment="1" applyProtection="1">
      <alignment horizontal="center" vertical="center"/>
      <protection locked="0"/>
    </xf>
    <xf numFmtId="38" fontId="10" fillId="0" borderId="45" xfId="9" applyFont="1" applyFill="1" applyBorder="1" applyAlignment="1" applyProtection="1">
      <alignment horizontal="center" vertical="center"/>
      <protection locked="0"/>
    </xf>
    <xf numFmtId="183" fontId="10" fillId="0" borderId="2" xfId="4" applyNumberFormat="1" applyFont="1" applyFill="1" applyBorder="1" applyAlignment="1" applyProtection="1">
      <alignment vertical="center" wrapText="1" shrinkToFit="1"/>
      <protection hidden="1"/>
    </xf>
    <xf numFmtId="197" fontId="10" fillId="0" borderId="2" xfId="4" applyNumberFormat="1" applyFont="1" applyFill="1" applyBorder="1" applyAlignment="1" applyProtection="1">
      <alignment vertical="center" wrapText="1" shrinkToFit="1"/>
      <protection hidden="1"/>
    </xf>
    <xf numFmtId="185" fontId="10" fillId="0" borderId="0" xfId="4" applyNumberFormat="1" applyFont="1" applyFill="1" applyBorder="1" applyProtection="1">
      <alignment vertical="center"/>
      <protection hidden="1"/>
    </xf>
    <xf numFmtId="183" fontId="10" fillId="0" borderId="0" xfId="4" applyNumberFormat="1" applyFont="1" applyFill="1" applyBorder="1" applyAlignment="1" applyProtection="1">
      <alignment vertical="center" wrapText="1" shrinkToFit="1"/>
      <protection hidden="1"/>
    </xf>
    <xf numFmtId="183" fontId="10" fillId="0" borderId="12" xfId="4" applyNumberFormat="1" applyFont="1" applyFill="1" applyBorder="1" applyAlignment="1" applyProtection="1">
      <alignment vertical="center" wrapText="1" shrinkToFit="1"/>
      <protection hidden="1"/>
    </xf>
    <xf numFmtId="185" fontId="10" fillId="0" borderId="2" xfId="4" applyNumberFormat="1" applyFont="1" applyFill="1" applyBorder="1" applyProtection="1">
      <alignment vertical="center"/>
      <protection hidden="1"/>
    </xf>
    <xf numFmtId="183" fontId="10" fillId="0" borderId="2" xfId="4" applyNumberFormat="1" applyFont="1" applyFill="1" applyBorder="1" applyProtection="1">
      <alignment vertical="center"/>
      <protection hidden="1"/>
    </xf>
    <xf numFmtId="183" fontId="10" fillId="0" borderId="2" xfId="4" applyNumberFormat="1" applyFont="1" applyFill="1" applyBorder="1" applyAlignment="1" applyProtection="1">
      <alignment horizontal="center" vertical="center"/>
      <protection hidden="1"/>
    </xf>
    <xf numFmtId="185" fontId="10" fillId="0" borderId="2" xfId="0" applyNumberFormat="1" applyFont="1" applyFill="1" applyBorder="1" applyAlignment="1" applyProtection="1">
      <alignment horizontal="center" vertical="center"/>
      <protection hidden="1"/>
    </xf>
    <xf numFmtId="185" fontId="10" fillId="0" borderId="6" xfId="0" applyNumberFormat="1" applyFont="1" applyFill="1" applyBorder="1" applyAlignment="1" applyProtection="1">
      <alignment horizontal="center" vertical="center"/>
      <protection hidden="1"/>
    </xf>
    <xf numFmtId="38" fontId="10" fillId="0" borderId="3" xfId="1" applyFont="1" applyFill="1" applyBorder="1" applyAlignment="1" applyProtection="1">
      <alignment vertical="center" shrinkToFit="1"/>
      <protection locked="0"/>
    </xf>
    <xf numFmtId="38" fontId="10" fillId="0" borderId="4" xfId="1" applyFont="1" applyFill="1" applyBorder="1" applyAlignment="1" applyProtection="1">
      <alignment vertical="center" shrinkToFit="1"/>
      <protection locked="0"/>
    </xf>
    <xf numFmtId="38" fontId="10" fillId="0" borderId="12"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38" fontId="10" fillId="0" borderId="31" xfId="1" applyFont="1" applyFill="1" applyBorder="1" applyAlignment="1" applyProtection="1">
      <alignment vertical="center" shrinkToFit="1"/>
    </xf>
    <xf numFmtId="38" fontId="10" fillId="0" borderId="54" xfId="1" applyFont="1" applyFill="1" applyBorder="1" applyAlignment="1" applyProtection="1">
      <alignment vertical="center" shrinkToFit="1"/>
    </xf>
    <xf numFmtId="183" fontId="10" fillId="0" borderId="69" xfId="4" applyNumberFormat="1" applyFont="1" applyFill="1" applyBorder="1" applyAlignment="1" applyProtection="1">
      <alignment horizontal="center" vertical="center"/>
      <protection hidden="1"/>
    </xf>
    <xf numFmtId="183" fontId="10" fillId="0" borderId="70" xfId="4" applyNumberFormat="1" applyFont="1" applyFill="1" applyBorder="1" applyAlignment="1" applyProtection="1">
      <alignment horizontal="center" vertical="center"/>
      <protection hidden="1"/>
    </xf>
    <xf numFmtId="183" fontId="10" fillId="0" borderId="71" xfId="4" applyNumberFormat="1" applyFont="1" applyFill="1" applyBorder="1" applyAlignment="1" applyProtection="1">
      <alignment horizontal="center" vertical="center"/>
      <protection hidden="1"/>
    </xf>
    <xf numFmtId="38" fontId="10" fillId="0" borderId="31" xfId="1" applyFont="1" applyFill="1" applyBorder="1" applyAlignment="1" applyProtection="1">
      <alignment vertical="center" shrinkToFit="1"/>
      <protection locked="0"/>
    </xf>
    <xf numFmtId="38" fontId="10" fillId="0" borderId="54" xfId="1" applyFont="1" applyFill="1" applyBorder="1" applyAlignment="1" applyProtection="1">
      <alignment vertical="center" shrinkToFit="1"/>
      <protection locked="0"/>
    </xf>
    <xf numFmtId="183" fontId="10" fillId="0" borderId="2" xfId="4" applyNumberFormat="1" applyFont="1" applyFill="1" applyBorder="1" applyAlignment="1" applyProtection="1">
      <alignment horizontal="center" vertical="center" wrapText="1"/>
      <protection hidden="1"/>
    </xf>
    <xf numFmtId="38" fontId="10" fillId="0" borderId="69" xfId="1" applyFont="1" applyFill="1" applyBorder="1" applyAlignment="1" applyProtection="1">
      <alignment vertical="center"/>
    </xf>
    <xf numFmtId="38" fontId="10" fillId="0" borderId="70" xfId="1" applyFont="1" applyFill="1" applyBorder="1" applyAlignment="1" applyProtection="1">
      <alignment vertical="center"/>
    </xf>
    <xf numFmtId="38" fontId="10" fillId="0" borderId="69" xfId="1" applyFont="1" applyFill="1" applyBorder="1" applyAlignment="1" applyProtection="1">
      <alignment vertical="center"/>
      <protection locked="0"/>
    </xf>
    <xf numFmtId="38" fontId="10" fillId="0" borderId="70" xfId="1" applyFont="1" applyFill="1" applyBorder="1" applyAlignment="1" applyProtection="1">
      <alignment vertical="center"/>
      <protection locked="0"/>
    </xf>
    <xf numFmtId="38" fontId="10" fillId="0" borderId="31" xfId="1" applyFont="1" applyFill="1" applyBorder="1" applyAlignment="1" applyProtection="1">
      <alignment vertical="center"/>
    </xf>
    <xf numFmtId="38" fontId="10" fillId="0" borderId="54" xfId="1" applyFont="1" applyFill="1" applyBorder="1" applyAlignment="1" applyProtection="1">
      <alignment vertical="center"/>
    </xf>
    <xf numFmtId="183" fontId="10" fillId="0" borderId="7" xfId="4" applyNumberFormat="1" applyFont="1" applyFill="1" applyBorder="1" applyAlignment="1" applyProtection="1">
      <alignment horizontal="center" vertical="center"/>
      <protection hidden="1"/>
    </xf>
    <xf numFmtId="183" fontId="10" fillId="0" borderId="8" xfId="4" applyNumberFormat="1" applyFont="1" applyFill="1" applyBorder="1" applyAlignment="1" applyProtection="1">
      <alignment horizontal="center" vertical="center"/>
      <protection hidden="1"/>
    </xf>
    <xf numFmtId="183" fontId="10" fillId="0" borderId="9" xfId="4" applyNumberFormat="1" applyFont="1" applyFill="1" applyBorder="1" applyAlignment="1" applyProtection="1">
      <alignment horizontal="center" vertical="center"/>
      <protection hidden="1"/>
    </xf>
    <xf numFmtId="0" fontId="10" fillId="0" borderId="2" xfId="4" applyFont="1" applyBorder="1" applyAlignment="1" applyProtection="1">
      <alignment horizontal="center" vertical="center" wrapText="1"/>
    </xf>
    <xf numFmtId="0" fontId="10" fillId="0" borderId="2" xfId="4" applyFont="1" applyBorder="1" applyAlignment="1">
      <alignment horizontal="center" vertical="center" wrapText="1"/>
    </xf>
    <xf numFmtId="0" fontId="13" fillId="0" borderId="2" xfId="4" applyFont="1" applyBorder="1" applyAlignment="1">
      <alignment horizontal="center" vertical="center" wrapText="1"/>
    </xf>
    <xf numFmtId="38" fontId="10" fillId="0" borderId="7" xfId="1" applyFont="1" applyBorder="1" applyAlignment="1" applyProtection="1">
      <alignment vertical="center"/>
    </xf>
    <xf numFmtId="38" fontId="10" fillId="0" borderId="8" xfId="1" applyFont="1" applyBorder="1" applyAlignment="1" applyProtection="1">
      <alignment vertical="center"/>
    </xf>
    <xf numFmtId="38" fontId="10" fillId="0" borderId="10" xfId="1" applyFont="1" applyBorder="1" applyAlignment="1" applyProtection="1">
      <alignment vertical="center"/>
    </xf>
    <xf numFmtId="38" fontId="10" fillId="0" borderId="1" xfId="1" applyFont="1" applyBorder="1" applyAlignment="1" applyProtection="1">
      <alignment vertical="center"/>
    </xf>
    <xf numFmtId="38" fontId="10" fillId="0" borderId="3" xfId="1" applyFont="1" applyBorder="1" applyAlignment="1" applyProtection="1">
      <alignment vertical="center"/>
    </xf>
    <xf numFmtId="38" fontId="10" fillId="0" borderId="4" xfId="1" applyFont="1" applyBorder="1" applyAlignment="1" applyProtection="1">
      <alignment vertical="center"/>
    </xf>
    <xf numFmtId="38" fontId="10" fillId="0" borderId="3" xfId="1" applyFont="1" applyBorder="1" applyAlignment="1" applyProtection="1">
      <alignment vertical="center"/>
      <protection locked="0"/>
    </xf>
    <xf numFmtId="38" fontId="10" fillId="0" borderId="4" xfId="1" applyFont="1" applyBorder="1" applyAlignment="1" applyProtection="1">
      <alignment vertical="center"/>
      <protection locked="0"/>
    </xf>
    <xf numFmtId="38" fontId="10" fillId="0" borderId="3" xfId="1" applyFont="1" applyBorder="1" applyAlignment="1">
      <alignment vertical="center"/>
    </xf>
    <xf numFmtId="38" fontId="10" fillId="0" borderId="4" xfId="1" applyFont="1" applyBorder="1" applyAlignment="1">
      <alignment vertical="center"/>
    </xf>
    <xf numFmtId="184" fontId="10" fillId="0" borderId="22" xfId="1" applyNumberFormat="1" applyFont="1" applyFill="1" applyBorder="1" applyAlignment="1" applyProtection="1">
      <alignment horizontal="center" vertical="center" shrinkToFit="1"/>
      <protection locked="0"/>
    </xf>
    <xf numFmtId="184" fontId="10" fillId="0" borderId="23" xfId="1" applyNumberFormat="1" applyFont="1" applyFill="1" applyBorder="1" applyAlignment="1" applyProtection="1">
      <alignment horizontal="center" vertical="center" shrinkToFit="1"/>
      <protection locked="0"/>
    </xf>
    <xf numFmtId="38" fontId="10" fillId="0" borderId="22" xfId="1" applyFont="1" applyFill="1" applyBorder="1" applyAlignment="1" applyProtection="1">
      <alignment vertical="center" shrinkToFit="1"/>
      <protection locked="0"/>
    </xf>
    <xf numFmtId="38" fontId="10" fillId="0" borderId="23" xfId="1" applyFont="1" applyFill="1" applyBorder="1" applyAlignment="1" applyProtection="1">
      <alignment vertical="center" shrinkToFit="1"/>
      <protection locked="0"/>
    </xf>
    <xf numFmtId="184" fontId="10" fillId="0" borderId="22" xfId="1" applyNumberFormat="1" applyFont="1" applyFill="1" applyBorder="1" applyAlignment="1" applyProtection="1">
      <alignment horizontal="center" vertical="center" shrinkToFit="1"/>
    </xf>
    <xf numFmtId="184" fontId="10" fillId="0" borderId="23" xfId="1" applyNumberFormat="1" applyFont="1" applyFill="1" applyBorder="1" applyAlignment="1" applyProtection="1">
      <alignment horizontal="center" vertical="center" shrinkToFit="1"/>
    </xf>
    <xf numFmtId="183" fontId="10" fillId="0" borderId="0" xfId="4" applyNumberFormat="1" applyFont="1" applyFill="1" applyBorder="1" applyAlignment="1" applyProtection="1">
      <alignment horizontal="center" vertical="center"/>
      <protection hidden="1"/>
    </xf>
    <xf numFmtId="38" fontId="10" fillId="0" borderId="24" xfId="1" applyFont="1" applyFill="1" applyBorder="1" applyAlignment="1" applyProtection="1">
      <alignment vertical="center" shrinkToFit="1"/>
      <protection locked="0"/>
    </xf>
    <xf numFmtId="38" fontId="10" fillId="0" borderId="25" xfId="1" applyFont="1" applyFill="1" applyBorder="1" applyAlignment="1" applyProtection="1">
      <alignment vertical="center" shrinkToFit="1"/>
      <protection locked="0"/>
    </xf>
    <xf numFmtId="38" fontId="10" fillId="0" borderId="3" xfId="1" applyFont="1" applyFill="1" applyBorder="1" applyAlignment="1" applyProtection="1">
      <alignment vertical="center" shrinkToFit="1"/>
    </xf>
    <xf numFmtId="38" fontId="10" fillId="0" borderId="4" xfId="1" applyFont="1" applyFill="1" applyBorder="1" applyAlignment="1" applyProtection="1">
      <alignment vertical="center" shrinkToFit="1"/>
    </xf>
    <xf numFmtId="183" fontId="10" fillId="0" borderId="2" xfId="4" applyNumberFormat="1" applyFont="1" applyFill="1" applyBorder="1" applyAlignment="1" applyProtection="1">
      <alignment horizontal="center" vertical="center" shrinkToFit="1"/>
      <protection hidden="1"/>
    </xf>
    <xf numFmtId="184" fontId="10" fillId="0" borderId="21" xfId="1" applyNumberFormat="1" applyFont="1" applyFill="1" applyBorder="1" applyAlignment="1" applyProtection="1">
      <alignment horizontal="center" vertical="center" shrinkToFit="1"/>
    </xf>
    <xf numFmtId="184" fontId="10" fillId="0" borderId="15" xfId="1" applyNumberFormat="1" applyFont="1" applyFill="1" applyBorder="1" applyAlignment="1" applyProtection="1">
      <alignment horizontal="center" vertical="center" shrinkToFit="1"/>
    </xf>
    <xf numFmtId="184" fontId="10" fillId="0" borderId="21" xfId="4" applyNumberFormat="1" applyFont="1" applyFill="1" applyBorder="1" applyAlignment="1" applyProtection="1">
      <alignment horizontal="center" vertical="center"/>
    </xf>
    <xf numFmtId="184" fontId="10" fillId="0" borderId="15" xfId="4" applyNumberFormat="1" applyFont="1" applyFill="1" applyBorder="1" applyAlignment="1" applyProtection="1">
      <alignment horizontal="center" vertical="center"/>
    </xf>
    <xf numFmtId="184" fontId="10" fillId="0" borderId="24" xfId="1" applyNumberFormat="1" applyFont="1" applyFill="1" applyBorder="1" applyAlignment="1" applyProtection="1">
      <alignment horizontal="center" vertical="center" shrinkToFit="1"/>
      <protection locked="0"/>
    </xf>
    <xf numFmtId="184" fontId="10" fillId="0" borderId="25" xfId="1" applyNumberFormat="1" applyFont="1" applyFill="1" applyBorder="1" applyAlignment="1" applyProtection="1">
      <alignment horizontal="center" vertical="center" shrinkToFit="1"/>
      <protection locked="0"/>
    </xf>
    <xf numFmtId="184" fontId="10" fillId="0" borderId="24" xfId="1" applyNumberFormat="1" applyFont="1" applyFill="1" applyBorder="1" applyAlignment="1" applyProtection="1">
      <alignment horizontal="center" vertical="center" shrinkToFit="1"/>
    </xf>
    <xf numFmtId="184" fontId="10" fillId="0" borderId="25" xfId="1" applyNumberFormat="1" applyFont="1" applyFill="1" applyBorder="1" applyAlignment="1" applyProtection="1">
      <alignment horizontal="center" vertical="center" shrinkToFit="1"/>
    </xf>
    <xf numFmtId="0" fontId="10" fillId="0" borderId="21" xfId="4" applyNumberFormat="1" applyFont="1" applyFill="1" applyBorder="1" applyAlignment="1" applyProtection="1">
      <alignment horizontal="center" vertical="center"/>
      <protection locked="0"/>
    </xf>
    <xf numFmtId="0" fontId="10" fillId="0" borderId="15" xfId="4" applyNumberFormat="1" applyFont="1" applyFill="1" applyBorder="1" applyAlignment="1" applyProtection="1">
      <alignment horizontal="center" vertical="center"/>
      <protection locked="0"/>
    </xf>
    <xf numFmtId="38" fontId="10" fillId="0" borderId="21" xfId="1" applyFont="1" applyFill="1" applyBorder="1" applyAlignment="1" applyProtection="1">
      <alignment vertical="center" shrinkToFit="1"/>
      <protection locked="0"/>
    </xf>
    <xf numFmtId="38" fontId="10" fillId="0" borderId="15" xfId="1" applyFont="1" applyFill="1" applyBorder="1" applyAlignment="1" applyProtection="1">
      <alignment vertical="center" shrinkToFit="1"/>
      <protection locked="0"/>
    </xf>
    <xf numFmtId="184" fontId="10" fillId="0" borderId="0" xfId="4" applyNumberFormat="1" applyFont="1" applyFill="1" applyBorder="1" applyAlignment="1" applyProtection="1">
      <alignment horizontal="center" vertical="center"/>
      <protection locked="0" hidden="1"/>
    </xf>
    <xf numFmtId="184" fontId="10" fillId="0" borderId="0" xfId="4" applyNumberFormat="1" applyFont="1" applyFill="1" applyBorder="1" applyAlignment="1" applyProtection="1">
      <alignment horizontal="left" vertical="center"/>
      <protection hidden="1"/>
    </xf>
    <xf numFmtId="183" fontId="10" fillId="0" borderId="3" xfId="4" applyNumberFormat="1" applyFont="1" applyFill="1" applyBorder="1" applyAlignment="1" applyProtection="1">
      <alignment horizontal="center" vertical="center" wrapText="1" shrinkToFit="1"/>
      <protection hidden="1"/>
    </xf>
    <xf numFmtId="183" fontId="10" fillId="0" borderId="4" xfId="4" applyNumberFormat="1" applyFont="1" applyFill="1" applyBorder="1" applyAlignment="1" applyProtection="1">
      <alignment horizontal="center" vertical="center" wrapText="1" shrinkToFit="1"/>
      <protection hidden="1"/>
    </xf>
    <xf numFmtId="183" fontId="10" fillId="0" borderId="3" xfId="4" applyNumberFormat="1" applyFont="1" applyFill="1" applyBorder="1" applyAlignment="1" applyProtection="1">
      <alignment horizontal="center" vertical="center"/>
      <protection hidden="1"/>
    </xf>
    <xf numFmtId="183" fontId="10" fillId="0" borderId="4" xfId="4" applyNumberFormat="1" applyFont="1" applyFill="1" applyBorder="1" applyAlignment="1" applyProtection="1">
      <alignment horizontal="center" vertical="center"/>
      <protection hidden="1"/>
    </xf>
    <xf numFmtId="183" fontId="10" fillId="0" borderId="5" xfId="4" applyNumberFormat="1" applyFont="1" applyFill="1" applyBorder="1" applyAlignment="1" applyProtection="1">
      <alignment horizontal="center" vertical="center"/>
      <protection hidden="1"/>
    </xf>
    <xf numFmtId="184" fontId="10" fillId="0" borderId="0" xfId="4" applyNumberFormat="1" applyFont="1" applyFill="1" applyBorder="1" applyAlignment="1" applyProtection="1">
      <alignment horizontal="left" vertical="center" shrinkToFit="1"/>
      <protection locked="0"/>
    </xf>
    <xf numFmtId="184" fontId="23" fillId="0" borderId="0" xfId="4" applyNumberFormat="1" applyFont="1" applyFill="1" applyBorder="1" applyAlignment="1" applyProtection="1">
      <alignment horizontal="center" vertical="center"/>
      <protection locked="0" hidden="1"/>
    </xf>
    <xf numFmtId="184" fontId="11" fillId="0" borderId="0" xfId="4" applyNumberFormat="1" applyFont="1" applyFill="1" applyBorder="1" applyAlignment="1" applyProtection="1">
      <alignment horizontal="right" vertical="center"/>
      <protection hidden="1"/>
    </xf>
    <xf numFmtId="183" fontId="10" fillId="0" borderId="3" xfId="4" applyNumberFormat="1" applyFont="1" applyFill="1" applyBorder="1" applyAlignment="1" applyProtection="1">
      <alignment horizontal="center" vertical="center" shrinkToFit="1"/>
      <protection hidden="1"/>
    </xf>
    <xf numFmtId="184" fontId="10" fillId="0" borderId="3" xfId="4" applyNumberFormat="1" applyFont="1" applyFill="1" applyBorder="1" applyAlignment="1" applyProtection="1">
      <alignment horizontal="center" vertical="center"/>
    </xf>
    <xf numFmtId="184" fontId="10" fillId="0" borderId="4" xfId="4" applyNumberFormat="1" applyFont="1" applyFill="1" applyBorder="1" applyAlignment="1" applyProtection="1">
      <alignment horizontal="center" vertical="center"/>
    </xf>
    <xf numFmtId="184" fontId="10" fillId="0" borderId="21" xfId="4" applyNumberFormat="1" applyFont="1" applyFill="1" applyBorder="1" applyAlignment="1" applyProtection="1">
      <alignment horizontal="center" vertical="center"/>
      <protection locked="0"/>
    </xf>
    <xf numFmtId="184" fontId="10" fillId="0" borderId="15" xfId="4" applyNumberFormat="1" applyFont="1" applyFill="1" applyBorder="1" applyAlignment="1" applyProtection="1">
      <alignment horizontal="center" vertical="center"/>
      <protection locked="0"/>
    </xf>
    <xf numFmtId="0" fontId="10" fillId="0" borderId="109" xfId="4" applyNumberFormat="1" applyFont="1" applyFill="1" applyBorder="1" applyAlignment="1" applyProtection="1">
      <alignment horizontal="center" vertical="center"/>
      <protection locked="0"/>
    </xf>
    <xf numFmtId="0" fontId="10" fillId="0" borderId="110" xfId="4" applyNumberFormat="1" applyFont="1" applyFill="1" applyBorder="1" applyAlignment="1" applyProtection="1">
      <alignment horizontal="center" vertical="center"/>
      <protection locked="0"/>
    </xf>
    <xf numFmtId="0" fontId="10" fillId="0" borderId="109" xfId="4" applyNumberFormat="1" applyFont="1" applyFill="1" applyBorder="1" applyAlignment="1" applyProtection="1">
      <alignment horizontal="center" vertical="center"/>
    </xf>
    <xf numFmtId="0" fontId="10" fillId="0" borderId="110" xfId="4" applyNumberFormat="1" applyFont="1" applyFill="1" applyBorder="1" applyAlignment="1" applyProtection="1">
      <alignment horizontal="center" vertical="center"/>
    </xf>
    <xf numFmtId="184" fontId="10" fillId="0" borderId="21" xfId="1" applyNumberFormat="1" applyFont="1" applyFill="1" applyBorder="1" applyAlignment="1" applyProtection="1">
      <alignment horizontal="center" vertical="center" shrinkToFit="1"/>
      <protection locked="0"/>
    </xf>
    <xf numFmtId="184" fontId="10" fillId="0" borderId="15" xfId="1" applyNumberFormat="1" applyFont="1" applyFill="1" applyBorder="1" applyAlignment="1" applyProtection="1">
      <alignment horizontal="center" vertical="center" shrinkToFit="1"/>
      <protection locked="0"/>
    </xf>
    <xf numFmtId="183" fontId="12" fillId="0" borderId="2" xfId="4" applyNumberFormat="1" applyFont="1" applyFill="1" applyBorder="1" applyAlignment="1" applyProtection="1">
      <alignment horizontal="center" vertical="center"/>
      <protection hidden="1"/>
    </xf>
    <xf numFmtId="0" fontId="13" fillId="0" borderId="6" xfId="4" applyNumberFormat="1" applyFont="1" applyFill="1" applyBorder="1" applyAlignment="1" applyProtection="1">
      <alignment horizontal="center" vertical="center" wrapText="1" shrinkToFit="1"/>
      <protection hidden="1"/>
    </xf>
    <xf numFmtId="0" fontId="13" fillId="0" borderId="95" xfId="4" applyNumberFormat="1" applyFont="1" applyFill="1" applyBorder="1" applyAlignment="1" applyProtection="1">
      <alignment horizontal="center" vertical="center" wrapText="1" shrinkToFit="1"/>
      <protection hidden="1"/>
    </xf>
    <xf numFmtId="0" fontId="13" fillId="0" borderId="14" xfId="4" applyNumberFormat="1" applyFont="1" applyFill="1" applyBorder="1" applyAlignment="1" applyProtection="1">
      <alignment horizontal="center" vertical="center" wrapText="1" shrinkToFit="1"/>
      <protection hidden="1"/>
    </xf>
    <xf numFmtId="183" fontId="13" fillId="0" borderId="21" xfId="4" applyNumberFormat="1" applyFont="1" applyFill="1" applyBorder="1" applyAlignment="1" applyProtection="1">
      <alignment horizontal="center" vertical="center" shrinkToFit="1"/>
      <protection hidden="1"/>
    </xf>
    <xf numFmtId="183" fontId="13" fillId="0" borderId="15" xfId="4" applyNumberFormat="1" applyFont="1" applyFill="1" applyBorder="1" applyAlignment="1" applyProtection="1">
      <alignment horizontal="center" vertical="center" shrinkToFit="1"/>
      <protection hidden="1"/>
    </xf>
    <xf numFmtId="183" fontId="13" fillId="0" borderId="16" xfId="4" applyNumberFormat="1" applyFont="1" applyFill="1" applyBorder="1" applyAlignment="1" applyProtection="1">
      <alignment horizontal="center" vertical="center" shrinkToFit="1"/>
      <protection hidden="1"/>
    </xf>
    <xf numFmtId="183" fontId="13" fillId="0" borderId="94" xfId="4" applyNumberFormat="1" applyFont="1" applyFill="1" applyBorder="1" applyAlignment="1" applyProtection="1">
      <alignment horizontal="center" vertical="center" shrinkToFit="1"/>
      <protection hidden="1"/>
    </xf>
    <xf numFmtId="183" fontId="13" fillId="0" borderId="26" xfId="4" applyNumberFormat="1" applyFont="1" applyFill="1" applyBorder="1" applyAlignment="1" applyProtection="1">
      <alignment horizontal="center" vertical="center" shrinkToFit="1"/>
      <protection hidden="1"/>
    </xf>
    <xf numFmtId="183" fontId="13" fillId="0" borderId="27" xfId="4" applyNumberFormat="1" applyFont="1" applyFill="1" applyBorder="1" applyAlignment="1" applyProtection="1">
      <alignment horizontal="center" vertical="center" shrinkToFit="1"/>
      <protection hidden="1"/>
    </xf>
    <xf numFmtId="183" fontId="13" fillId="0" borderId="24" xfId="4" applyNumberFormat="1" applyFont="1" applyFill="1" applyBorder="1" applyAlignment="1" applyProtection="1">
      <alignment horizontal="center" vertical="center" shrinkToFit="1"/>
      <protection hidden="1"/>
    </xf>
    <xf numFmtId="183" fontId="13" fillId="0" borderId="25" xfId="4" applyNumberFormat="1" applyFont="1" applyFill="1" applyBorder="1" applyAlignment="1" applyProtection="1">
      <alignment horizontal="center" vertical="center" shrinkToFit="1"/>
      <protection hidden="1"/>
    </xf>
    <xf numFmtId="183" fontId="13" fillId="0" borderId="20" xfId="4" applyNumberFormat="1" applyFont="1" applyFill="1" applyBorder="1" applyAlignment="1" applyProtection="1">
      <alignment horizontal="center" vertical="center" shrinkToFit="1"/>
      <protection hidden="1"/>
    </xf>
    <xf numFmtId="184" fontId="10" fillId="0" borderId="24" xfId="1" applyNumberFormat="1" applyFont="1" applyFill="1" applyBorder="1" applyAlignment="1" applyProtection="1">
      <alignment horizontal="center" vertical="center"/>
      <protection locked="0"/>
    </xf>
    <xf numFmtId="184" fontId="10" fillId="0" borderId="25" xfId="1" applyNumberFormat="1" applyFont="1" applyFill="1" applyBorder="1" applyAlignment="1" applyProtection="1">
      <alignment horizontal="center" vertical="center"/>
      <protection locked="0"/>
    </xf>
    <xf numFmtId="38" fontId="10" fillId="0" borderId="24" xfId="1" applyFont="1" applyFill="1" applyBorder="1" applyAlignment="1" applyProtection="1">
      <alignment horizontal="center" vertical="center"/>
      <protection locked="0"/>
    </xf>
    <xf numFmtId="38" fontId="10" fillId="0" borderId="25" xfId="1" applyFont="1" applyFill="1" applyBorder="1" applyAlignment="1" applyProtection="1">
      <alignment horizontal="center" vertical="center"/>
      <protection locked="0"/>
    </xf>
    <xf numFmtId="38" fontId="10" fillId="0" borderId="3" xfId="1" applyFont="1" applyFill="1" applyBorder="1" applyAlignment="1" applyProtection="1">
      <alignment vertical="center"/>
    </xf>
    <xf numFmtId="38" fontId="10" fillId="0" borderId="4" xfId="1" applyFont="1" applyFill="1" applyBorder="1" applyAlignment="1" applyProtection="1">
      <alignment vertical="center"/>
    </xf>
    <xf numFmtId="191" fontId="10" fillId="0" borderId="3" xfId="1" applyNumberFormat="1" applyFont="1" applyFill="1" applyBorder="1" applyAlignment="1" applyProtection="1">
      <alignment vertical="center" shrinkToFit="1"/>
      <protection locked="0"/>
    </xf>
    <xf numFmtId="191" fontId="10" fillId="0" borderId="4" xfId="1" applyNumberFormat="1" applyFont="1" applyFill="1" applyBorder="1" applyAlignment="1" applyProtection="1">
      <alignment vertical="center" shrinkToFit="1"/>
      <protection locked="0"/>
    </xf>
    <xf numFmtId="0" fontId="10" fillId="0" borderId="8" xfId="4" applyFont="1" applyBorder="1" applyAlignment="1" applyProtection="1">
      <alignment horizontal="center" vertical="center" shrinkToFit="1"/>
    </xf>
    <xf numFmtId="0" fontId="10" fillId="0" borderId="9" xfId="4" applyFont="1" applyBorder="1" applyAlignment="1" applyProtection="1">
      <alignment horizontal="center" vertical="center" shrinkToFit="1"/>
    </xf>
    <xf numFmtId="0" fontId="10" fillId="0" borderId="1" xfId="4" applyFont="1" applyBorder="1" applyAlignment="1" applyProtection="1">
      <alignment horizontal="center" vertical="center" shrinkToFit="1"/>
    </xf>
    <xf numFmtId="0" fontId="10" fillId="0" borderId="11" xfId="4" applyFont="1" applyBorder="1" applyAlignment="1" applyProtection="1">
      <alignment horizontal="center" vertical="center" shrinkToFit="1"/>
    </xf>
    <xf numFmtId="191" fontId="10" fillId="0" borderId="3" xfId="4" applyNumberFormat="1" applyFont="1" applyFill="1" applyBorder="1" applyAlignment="1" applyProtection="1">
      <alignment horizontal="center" vertical="center"/>
    </xf>
    <xf numFmtId="191" fontId="10" fillId="0" borderId="4"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shrinkToFit="1"/>
      <protection hidden="1"/>
    </xf>
    <xf numFmtId="0" fontId="10" fillId="0" borderId="10" xfId="4" applyNumberFormat="1" applyFont="1" applyFill="1" applyBorder="1" applyAlignment="1" applyProtection="1">
      <alignment horizontal="center" vertical="center" wrapText="1" shrinkToFit="1"/>
      <protection hidden="1"/>
    </xf>
    <xf numFmtId="0" fontId="10" fillId="0" borderId="2" xfId="4" applyFont="1" applyBorder="1" applyAlignment="1" applyProtection="1">
      <alignment horizontal="center" vertical="center"/>
    </xf>
    <xf numFmtId="0" fontId="13" fillId="0" borderId="7"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9" xfId="4" applyFont="1" applyBorder="1" applyAlignment="1">
      <alignment horizontal="center" vertical="center" wrapText="1"/>
    </xf>
    <xf numFmtId="38" fontId="10" fillId="0" borderId="7" xfId="1" applyFont="1" applyBorder="1" applyAlignment="1" applyProtection="1">
      <alignment vertical="center"/>
      <protection locked="0"/>
    </xf>
    <xf numFmtId="38" fontId="10" fillId="0" borderId="8" xfId="1" applyFont="1" applyBorder="1" applyAlignment="1" applyProtection="1">
      <alignment vertical="center"/>
      <protection locked="0"/>
    </xf>
    <xf numFmtId="183" fontId="10" fillId="0" borderId="4" xfId="4" applyNumberFormat="1" applyFont="1" applyFill="1" applyBorder="1" applyAlignment="1" applyProtection="1">
      <alignment horizontal="center" vertical="center" shrinkToFit="1"/>
      <protection hidden="1"/>
    </xf>
    <xf numFmtId="183" fontId="10" fillId="0" borderId="5" xfId="4" applyNumberFormat="1" applyFont="1" applyFill="1" applyBorder="1" applyAlignment="1" applyProtection="1">
      <alignment horizontal="center" vertical="center" shrinkToFit="1"/>
      <protection hidden="1"/>
    </xf>
    <xf numFmtId="184" fontId="10" fillId="0" borderId="0" xfId="4" applyNumberFormat="1" applyFont="1" applyFill="1" applyBorder="1" applyAlignment="1" applyProtection="1">
      <alignment horizontal="center" vertical="center"/>
      <protection locked="0"/>
    </xf>
    <xf numFmtId="184" fontId="10" fillId="0" borderId="0" xfId="4" applyNumberFormat="1" applyFont="1" applyFill="1" applyBorder="1" applyAlignment="1" applyProtection="1">
      <alignment horizontal="center" vertical="center" wrapText="1"/>
      <protection locked="0"/>
    </xf>
    <xf numFmtId="184" fontId="10" fillId="0" borderId="0" xfId="4" applyNumberFormat="1" applyFont="1" applyFill="1" applyBorder="1" applyAlignment="1" applyProtection="1">
      <alignment horizontal="distributed" vertical="center"/>
      <protection hidden="1"/>
    </xf>
    <xf numFmtId="184" fontId="10" fillId="0" borderId="0" xfId="4" applyNumberFormat="1" applyFont="1" applyFill="1" applyBorder="1" applyAlignment="1" applyProtection="1">
      <alignment horizontal="center" vertical="center"/>
      <protection hidden="1"/>
    </xf>
    <xf numFmtId="183" fontId="10" fillId="0" borderId="0" xfId="4" applyNumberFormat="1" applyFont="1" applyFill="1" applyAlignment="1" applyProtection="1">
      <alignment horizontal="center" vertical="center"/>
      <protection locked="0" hidden="1"/>
    </xf>
    <xf numFmtId="183" fontId="10" fillId="0" borderId="29" xfId="4" applyNumberFormat="1" applyFont="1" applyFill="1" applyBorder="1" applyAlignment="1" applyProtection="1">
      <alignment horizontal="center" vertical="center" wrapText="1"/>
      <protection hidden="1"/>
    </xf>
    <xf numFmtId="183" fontId="10" fillId="0" borderId="44" xfId="4" applyNumberFormat="1" applyFont="1" applyFill="1" applyBorder="1" applyAlignment="1" applyProtection="1">
      <alignment horizontal="center" vertical="center"/>
      <protection hidden="1"/>
    </xf>
    <xf numFmtId="183" fontId="10" fillId="0" borderId="45" xfId="4" applyNumberFormat="1" applyFont="1" applyFill="1" applyBorder="1" applyAlignment="1" applyProtection="1">
      <alignment horizontal="center" vertical="center"/>
      <protection hidden="1"/>
    </xf>
    <xf numFmtId="183" fontId="10" fillId="0" borderId="31" xfId="4" applyNumberFormat="1" applyFont="1" applyFill="1" applyBorder="1" applyAlignment="1" applyProtection="1">
      <alignment horizontal="center" vertical="center"/>
      <protection hidden="1"/>
    </xf>
    <xf numFmtId="183" fontId="10" fillId="0" borderId="54" xfId="4" applyNumberFormat="1" applyFont="1" applyFill="1" applyBorder="1" applyAlignment="1" applyProtection="1">
      <alignment horizontal="center" vertical="center"/>
      <protection hidden="1"/>
    </xf>
    <xf numFmtId="183" fontId="10" fillId="0" borderId="55" xfId="4" applyNumberFormat="1" applyFont="1" applyFill="1" applyBorder="1" applyAlignment="1" applyProtection="1">
      <alignment horizontal="center" vertical="center"/>
      <protection hidden="1"/>
    </xf>
    <xf numFmtId="184" fontId="10" fillId="0" borderId="9" xfId="4" applyNumberFormat="1" applyFont="1" applyFill="1" applyBorder="1" applyAlignment="1" applyProtection="1">
      <alignment horizontal="center" vertical="center" shrinkToFit="1"/>
    </xf>
    <xf numFmtId="184" fontId="10" fillId="0" borderId="11" xfId="4" applyNumberFormat="1" applyFont="1" applyFill="1" applyBorder="1" applyAlignment="1" applyProtection="1">
      <alignment horizontal="center" vertical="center" shrinkToFit="1"/>
    </xf>
    <xf numFmtId="183" fontId="10" fillId="0" borderId="9" xfId="4" applyNumberFormat="1" applyFont="1" applyFill="1" applyBorder="1" applyAlignment="1" applyProtection="1">
      <alignment horizontal="center" vertical="center" shrinkToFit="1"/>
      <protection hidden="1"/>
    </xf>
    <xf numFmtId="183" fontId="10" fillId="0" borderId="11" xfId="4" applyNumberFormat="1" applyFont="1" applyFill="1" applyBorder="1" applyAlignment="1" applyProtection="1">
      <alignment horizontal="center" vertical="center" shrinkToFit="1"/>
      <protection hidden="1"/>
    </xf>
    <xf numFmtId="38" fontId="10" fillId="0" borderId="7" xfId="1" applyFont="1" applyFill="1" applyBorder="1" applyAlignment="1" applyProtection="1">
      <alignment vertical="center" shrinkToFit="1"/>
    </xf>
    <xf numFmtId="38" fontId="10" fillId="0" borderId="8" xfId="1" applyFont="1" applyFill="1" applyBorder="1" applyAlignment="1" applyProtection="1">
      <alignment vertical="center" shrinkToFit="1"/>
    </xf>
    <xf numFmtId="38" fontId="10" fillId="0" borderId="10" xfId="1" applyFont="1" applyFill="1" applyBorder="1" applyAlignment="1" applyProtection="1">
      <alignment vertical="center" shrinkToFit="1"/>
    </xf>
    <xf numFmtId="38" fontId="10" fillId="0" borderId="1" xfId="1" applyFont="1" applyFill="1" applyBorder="1" applyAlignment="1" applyProtection="1">
      <alignment vertical="center" shrinkToFit="1"/>
    </xf>
    <xf numFmtId="191" fontId="10" fillId="0" borderId="3" xfId="1" applyNumberFormat="1" applyFont="1" applyFill="1" applyBorder="1" applyAlignment="1" applyProtection="1">
      <alignment vertical="center" shrinkToFit="1"/>
    </xf>
    <xf numFmtId="191" fontId="10" fillId="0" borderId="4" xfId="1" applyNumberFormat="1" applyFont="1" applyFill="1" applyBorder="1" applyAlignment="1" applyProtection="1">
      <alignment vertical="center" shrinkToFit="1"/>
    </xf>
    <xf numFmtId="0" fontId="13" fillId="0" borderId="10"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11" xfId="4" applyFont="1" applyBorder="1" applyAlignment="1">
      <alignment horizontal="center" vertical="center" wrapText="1"/>
    </xf>
    <xf numFmtId="38" fontId="10" fillId="0" borderId="7" xfId="1" applyFont="1" applyBorder="1" applyAlignment="1">
      <alignment vertical="center"/>
    </xf>
    <xf numFmtId="38" fontId="10" fillId="0" borderId="8" xfId="1" applyFont="1" applyBorder="1" applyAlignment="1">
      <alignment vertical="center"/>
    </xf>
    <xf numFmtId="38" fontId="10" fillId="0" borderId="10" xfId="1" applyFont="1" applyBorder="1" applyAlignment="1">
      <alignment vertical="center"/>
    </xf>
    <xf numFmtId="38" fontId="10" fillId="0" borderId="1" xfId="1" applyFont="1" applyBorder="1" applyAlignment="1">
      <alignment vertical="center"/>
    </xf>
    <xf numFmtId="0" fontId="10" fillId="0" borderId="9" xfId="4" applyFont="1" applyBorder="1" applyAlignment="1">
      <alignment horizontal="center" vertical="center" shrinkToFit="1"/>
    </xf>
    <xf numFmtId="0" fontId="10" fillId="0" borderId="11" xfId="4" applyFont="1" applyBorder="1" applyAlignment="1">
      <alignment horizontal="center" vertical="center" shrinkToFit="1"/>
    </xf>
    <xf numFmtId="184" fontId="10" fillId="0" borderId="24" xfId="1" applyNumberFormat="1" applyFont="1" applyFill="1" applyBorder="1" applyAlignment="1" applyProtection="1">
      <alignment horizontal="center" vertical="center"/>
    </xf>
    <xf numFmtId="184" fontId="10" fillId="0" borderId="25" xfId="1" applyNumberFormat="1" applyFont="1" applyFill="1" applyBorder="1" applyAlignment="1" applyProtection="1">
      <alignment horizontal="center" vertical="center"/>
    </xf>
    <xf numFmtId="0" fontId="10" fillId="0" borderId="96" xfId="4" applyNumberFormat="1" applyFont="1" applyFill="1" applyBorder="1" applyAlignment="1" applyProtection="1">
      <alignment horizontal="center" vertical="center"/>
      <protection hidden="1"/>
    </xf>
    <xf numFmtId="0" fontId="10" fillId="0" borderId="97" xfId="4" applyNumberFormat="1" applyFont="1" applyFill="1" applyBorder="1" applyAlignment="1" applyProtection="1">
      <alignment horizontal="center" vertical="center"/>
      <protection hidden="1"/>
    </xf>
    <xf numFmtId="0" fontId="10" fillId="0" borderId="98" xfId="4" applyNumberFormat="1" applyFont="1" applyFill="1" applyBorder="1" applyAlignment="1" applyProtection="1">
      <alignment horizontal="center" vertical="center"/>
      <protection hidden="1"/>
    </xf>
    <xf numFmtId="38" fontId="10" fillId="0" borderId="29" xfId="1" applyFont="1" applyFill="1" applyBorder="1" applyAlignment="1" applyProtection="1">
      <alignment vertical="center" shrinkToFit="1"/>
    </xf>
    <xf numFmtId="38" fontId="10" fillId="0" borderId="44" xfId="1" applyFont="1" applyFill="1" applyBorder="1" applyAlignment="1" applyProtection="1">
      <alignment vertical="center" shrinkToFit="1"/>
    </xf>
    <xf numFmtId="0" fontId="10" fillId="0" borderId="45" xfId="4" applyNumberFormat="1" applyFont="1" applyFill="1" applyBorder="1" applyAlignment="1" applyProtection="1">
      <alignment horizontal="center" vertical="center" shrinkToFit="1"/>
    </xf>
    <xf numFmtId="0" fontId="10" fillId="0" borderId="55" xfId="4" applyNumberFormat="1" applyFont="1" applyFill="1" applyBorder="1" applyAlignment="1" applyProtection="1">
      <alignment horizontal="center" vertical="center" shrinkToFit="1"/>
    </xf>
    <xf numFmtId="183" fontId="13" fillId="0" borderId="3" xfId="4" applyNumberFormat="1" applyFont="1" applyFill="1" applyBorder="1" applyAlignment="1" applyProtection="1">
      <alignment horizontal="center" vertical="center" shrinkToFit="1"/>
      <protection hidden="1"/>
    </xf>
    <xf numFmtId="183" fontId="13" fillId="0" borderId="4" xfId="4" applyNumberFormat="1" applyFont="1" applyFill="1" applyBorder="1" applyAlignment="1" applyProtection="1">
      <alignment horizontal="center" vertical="center" shrinkToFit="1"/>
      <protection hidden="1"/>
    </xf>
    <xf numFmtId="183" fontId="13" fillId="0" borderId="5" xfId="4" applyNumberFormat="1" applyFont="1" applyFill="1" applyBorder="1" applyAlignment="1" applyProtection="1">
      <alignment horizontal="center" vertical="center" shrinkToFit="1"/>
      <protection hidden="1"/>
    </xf>
    <xf numFmtId="38" fontId="10" fillId="0" borderId="22" xfId="1" applyFont="1" applyFill="1" applyBorder="1" applyAlignment="1" applyProtection="1">
      <alignment vertical="center" shrinkToFit="1"/>
    </xf>
    <xf numFmtId="38" fontId="10" fillId="0" borderId="23" xfId="1" applyFont="1" applyFill="1" applyBorder="1" applyAlignment="1" applyProtection="1">
      <alignment vertical="center" shrinkToFit="1"/>
    </xf>
    <xf numFmtId="38" fontId="10" fillId="0" borderId="24" xfId="1" applyFont="1" applyFill="1" applyBorder="1" applyAlignment="1" applyProtection="1">
      <alignment vertical="center" shrinkToFit="1"/>
    </xf>
    <xf numFmtId="38" fontId="10" fillId="0" borderId="25" xfId="1" applyFont="1" applyFill="1" applyBorder="1" applyAlignment="1" applyProtection="1">
      <alignment vertical="center" shrinkToFit="1"/>
    </xf>
    <xf numFmtId="0" fontId="10" fillId="0" borderId="96" xfId="4" applyNumberFormat="1" applyFont="1" applyFill="1" applyBorder="1" applyAlignment="1" applyProtection="1">
      <alignment horizontal="center" vertical="center"/>
    </xf>
    <xf numFmtId="0" fontId="10" fillId="0" borderId="97" xfId="4" applyNumberFormat="1" applyFont="1" applyFill="1" applyBorder="1" applyAlignment="1" applyProtection="1">
      <alignment horizontal="center" vertical="center"/>
    </xf>
    <xf numFmtId="0" fontId="10" fillId="0" borderId="98" xfId="4" applyNumberFormat="1" applyFont="1" applyFill="1" applyBorder="1" applyAlignment="1" applyProtection="1">
      <alignment horizontal="center" vertical="center"/>
    </xf>
    <xf numFmtId="183" fontId="10" fillId="0" borderId="7" xfId="4" applyNumberFormat="1" applyFont="1" applyFill="1" applyBorder="1" applyAlignment="1" applyProtection="1">
      <alignment horizontal="center" vertical="center" wrapText="1"/>
      <protection hidden="1"/>
    </xf>
    <xf numFmtId="183" fontId="10" fillId="0" borderId="8" xfId="4" applyNumberFormat="1" applyFont="1" applyFill="1" applyBorder="1" applyAlignment="1" applyProtection="1">
      <alignment horizontal="center" vertical="center" wrapText="1"/>
      <protection hidden="1"/>
    </xf>
    <xf numFmtId="183" fontId="10" fillId="0" borderId="9" xfId="4" applyNumberFormat="1" applyFont="1" applyFill="1" applyBorder="1" applyAlignment="1" applyProtection="1">
      <alignment horizontal="center" vertical="center" wrapText="1"/>
      <protection hidden="1"/>
    </xf>
    <xf numFmtId="183" fontId="10" fillId="0" borderId="10" xfId="4" applyNumberFormat="1" applyFont="1" applyFill="1" applyBorder="1" applyAlignment="1" applyProtection="1">
      <alignment horizontal="center" vertical="center" wrapText="1"/>
      <protection hidden="1"/>
    </xf>
    <xf numFmtId="183" fontId="10" fillId="0" borderId="1" xfId="4" applyNumberFormat="1" applyFont="1" applyFill="1" applyBorder="1" applyAlignment="1" applyProtection="1">
      <alignment horizontal="center" vertical="center" wrapText="1"/>
      <protection hidden="1"/>
    </xf>
    <xf numFmtId="183" fontId="10" fillId="0" borderId="11" xfId="4" applyNumberFormat="1" applyFont="1" applyFill="1" applyBorder="1" applyAlignment="1" applyProtection="1">
      <alignment horizontal="center" vertical="center" wrapText="1"/>
      <protection hidden="1"/>
    </xf>
    <xf numFmtId="183" fontId="10" fillId="0" borderId="24" xfId="4" applyNumberFormat="1" applyFont="1" applyFill="1" applyBorder="1" applyAlignment="1" applyProtection="1">
      <alignment horizontal="center" vertical="center" shrinkToFit="1"/>
      <protection hidden="1"/>
    </xf>
    <xf numFmtId="183" fontId="10" fillId="0" borderId="25" xfId="4" applyNumberFormat="1" applyFont="1" applyFill="1" applyBorder="1" applyAlignment="1" applyProtection="1">
      <alignment horizontal="center" vertical="center" shrinkToFit="1"/>
      <protection hidden="1"/>
    </xf>
    <xf numFmtId="183" fontId="10" fillId="0" borderId="20" xfId="4" applyNumberFormat="1" applyFont="1" applyFill="1" applyBorder="1" applyAlignment="1" applyProtection="1">
      <alignment horizontal="center" vertical="center" shrinkToFit="1"/>
      <protection hidden="1"/>
    </xf>
    <xf numFmtId="38" fontId="10" fillId="0" borderId="20" xfId="1" applyFont="1" applyFill="1" applyBorder="1" applyAlignment="1" applyProtection="1">
      <alignment horizontal="center" vertical="center"/>
      <protection locked="0"/>
    </xf>
    <xf numFmtId="183" fontId="10" fillId="0" borderId="21" xfId="4" applyNumberFormat="1" applyFont="1" applyFill="1" applyBorder="1" applyAlignment="1" applyProtection="1">
      <alignment horizontal="center" vertical="center" shrinkToFit="1"/>
      <protection hidden="1"/>
    </xf>
    <xf numFmtId="183" fontId="10" fillId="0" borderId="15" xfId="4" applyNumberFormat="1" applyFont="1" applyFill="1" applyBorder="1" applyAlignment="1" applyProtection="1">
      <alignment horizontal="center" vertical="center" shrinkToFit="1"/>
      <protection hidden="1"/>
    </xf>
    <xf numFmtId="183" fontId="10" fillId="0" borderId="16" xfId="4" applyNumberFormat="1" applyFont="1" applyFill="1" applyBorder="1" applyAlignment="1" applyProtection="1">
      <alignment horizontal="center" vertical="center" shrinkToFit="1"/>
      <protection hidden="1"/>
    </xf>
    <xf numFmtId="184" fontId="10" fillId="0" borderId="16" xfId="4" applyNumberFormat="1" applyFont="1" applyFill="1" applyBorder="1" applyAlignment="1" applyProtection="1">
      <alignment horizontal="center" vertical="center"/>
    </xf>
    <xf numFmtId="0" fontId="10" fillId="0" borderId="16" xfId="4" applyNumberFormat="1" applyFont="1" applyFill="1" applyBorder="1" applyAlignment="1" applyProtection="1">
      <alignment horizontal="center" vertical="center"/>
      <protection locked="0"/>
    </xf>
    <xf numFmtId="183" fontId="21" fillId="0" borderId="0" xfId="4" applyNumberFormat="1" applyFont="1" applyFill="1" applyBorder="1" applyAlignment="1" applyProtection="1">
      <alignment horizontal="center" vertical="center"/>
      <protection locked="0" hidden="1"/>
    </xf>
    <xf numFmtId="0" fontId="10" fillId="0" borderId="24" xfId="4" applyNumberFormat="1" applyFont="1" applyFill="1" applyBorder="1" applyAlignment="1" applyProtection="1">
      <alignment horizontal="center" vertical="center"/>
    </xf>
    <xf numFmtId="0" fontId="10" fillId="0" borderId="25" xfId="4" applyNumberFormat="1" applyFont="1" applyFill="1" applyBorder="1" applyAlignment="1" applyProtection="1">
      <alignment horizontal="center" vertical="center"/>
    </xf>
    <xf numFmtId="0" fontId="10" fillId="0" borderId="20" xfId="4" applyNumberFormat="1" applyFont="1" applyFill="1" applyBorder="1" applyAlignment="1" applyProtection="1">
      <alignment horizontal="center" vertical="center"/>
    </xf>
    <xf numFmtId="0" fontId="10" fillId="0" borderId="24" xfId="4" applyNumberFormat="1" applyFont="1" applyFill="1" applyBorder="1" applyAlignment="1" applyProtection="1">
      <alignment horizontal="center" vertical="center"/>
      <protection locked="0"/>
    </xf>
    <xf numFmtId="0" fontId="10" fillId="0" borderId="25" xfId="4" applyNumberFormat="1" applyFont="1" applyFill="1" applyBorder="1" applyAlignment="1" applyProtection="1">
      <alignment horizontal="center" vertical="center"/>
      <protection locked="0"/>
    </xf>
    <xf numFmtId="183" fontId="31" fillId="0" borderId="0" xfId="4" applyNumberFormat="1" applyFont="1" applyFill="1" applyBorder="1" applyAlignment="1" applyProtection="1">
      <alignment horizontal="center" vertical="center" wrapText="1"/>
      <protection hidden="1"/>
    </xf>
    <xf numFmtId="183" fontId="31" fillId="0" borderId="0" xfId="4" applyNumberFormat="1" applyFont="1" applyFill="1" applyBorder="1" applyAlignment="1" applyProtection="1">
      <alignment horizontal="center" vertical="center"/>
      <protection hidden="1"/>
    </xf>
    <xf numFmtId="183" fontId="13" fillId="0" borderId="3" xfId="4" applyNumberFormat="1" applyFont="1" applyFill="1" applyBorder="1" applyAlignment="1" applyProtection="1">
      <alignment horizontal="center" vertical="center" wrapText="1" shrinkToFit="1"/>
      <protection hidden="1"/>
    </xf>
    <xf numFmtId="183" fontId="13" fillId="0" borderId="4" xfId="4" applyNumberFormat="1" applyFont="1" applyFill="1" applyBorder="1" applyAlignment="1" applyProtection="1">
      <alignment horizontal="center" vertical="center" wrapText="1" shrinkToFit="1"/>
      <protection hidden="1"/>
    </xf>
    <xf numFmtId="183" fontId="30" fillId="0" borderId="0" xfId="4" applyNumberFormat="1" applyFont="1" applyFill="1" applyBorder="1" applyAlignment="1" applyProtection="1">
      <alignment horizontal="center" vertical="center" wrapText="1"/>
      <protection hidden="1"/>
    </xf>
    <xf numFmtId="183" fontId="30" fillId="0" borderId="0" xfId="4" applyNumberFormat="1" applyFont="1" applyFill="1" applyBorder="1" applyAlignment="1" applyProtection="1">
      <alignment horizontal="center" vertical="center"/>
      <protection hidden="1"/>
    </xf>
    <xf numFmtId="183" fontId="13" fillId="0" borderId="12" xfId="4" applyNumberFormat="1" applyFont="1" applyFill="1" applyBorder="1" applyAlignment="1" applyProtection="1">
      <alignment horizontal="center" vertical="center" wrapText="1"/>
      <protection hidden="1"/>
    </xf>
    <xf numFmtId="183" fontId="13" fillId="0" borderId="0" xfId="4" applyNumberFormat="1" applyFont="1" applyFill="1" applyBorder="1" applyAlignment="1" applyProtection="1">
      <alignment horizontal="center" vertical="center"/>
      <protection hidden="1"/>
    </xf>
    <xf numFmtId="183" fontId="13" fillId="0" borderId="12" xfId="4" applyNumberFormat="1" applyFont="1" applyFill="1" applyBorder="1" applyAlignment="1" applyProtection="1">
      <alignment horizontal="center" vertical="center"/>
      <protection hidden="1"/>
    </xf>
    <xf numFmtId="38" fontId="30" fillId="0" borderId="0" xfId="1" applyFont="1" applyFill="1" applyBorder="1" applyAlignment="1" applyProtection="1">
      <alignment vertical="center" shrinkToFit="1"/>
    </xf>
    <xf numFmtId="0" fontId="11" fillId="0" borderId="0" xfId="0" applyFont="1" applyBorder="1" applyAlignment="1">
      <alignment horizontal="right" vertical="center"/>
    </xf>
    <xf numFmtId="0" fontId="10" fillId="0" borderId="1" xfId="0" applyFont="1" applyFill="1" applyBorder="1" applyAlignment="1" applyProtection="1">
      <alignment vertical="center" shrinkToFit="1"/>
      <protection locked="0"/>
    </xf>
    <xf numFmtId="0" fontId="10" fillId="0" borderId="99"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100"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102"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10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104" xfId="0" applyFont="1" applyBorder="1" applyAlignment="1" applyProtection="1">
      <alignment vertical="center"/>
      <protection locked="0"/>
    </xf>
    <xf numFmtId="0" fontId="10" fillId="0" borderId="64" xfId="0" applyFont="1" applyBorder="1" applyAlignment="1" applyProtection="1">
      <alignment vertical="center"/>
      <protection locked="0"/>
    </xf>
    <xf numFmtId="0" fontId="10" fillId="0" borderId="36" xfId="0" applyFont="1" applyBorder="1" applyAlignment="1" applyProtection="1">
      <alignment vertical="center"/>
      <protection locked="0"/>
    </xf>
    <xf numFmtId="0" fontId="10" fillId="0" borderId="34" xfId="0" applyFont="1" applyBorder="1" applyAlignment="1" applyProtection="1">
      <alignment vertical="center"/>
      <protection locked="0"/>
    </xf>
    <xf numFmtId="0" fontId="10" fillId="0" borderId="44" xfId="0" applyFont="1" applyBorder="1" applyAlignment="1">
      <alignment horizontal="center" vertical="center" wrapText="1"/>
    </xf>
    <xf numFmtId="0" fontId="10" fillId="0" borderId="45" xfId="0" applyFont="1" applyBorder="1" applyAlignment="1">
      <alignment horizontal="center" vertical="center"/>
    </xf>
    <xf numFmtId="0" fontId="11" fillId="0" borderId="0" xfId="4" applyFont="1" applyBorder="1" applyAlignment="1" applyProtection="1">
      <alignment horizontal="right" vertical="center"/>
      <protection locked="0"/>
    </xf>
    <xf numFmtId="0" fontId="10" fillId="0" borderId="1" xfId="4" applyFont="1" applyBorder="1" applyAlignment="1" applyProtection="1">
      <alignment vertical="center"/>
      <protection locked="0"/>
    </xf>
    <xf numFmtId="0" fontId="10" fillId="0" borderId="6" xfId="4" applyFont="1" applyBorder="1" applyAlignment="1" applyProtection="1">
      <alignment horizontal="center" vertical="center"/>
      <protection locked="0"/>
    </xf>
    <xf numFmtId="0" fontId="10" fillId="0" borderId="95" xfId="4" applyFont="1" applyBorder="1" applyAlignment="1" applyProtection="1">
      <alignment horizontal="center" vertical="center"/>
      <protection locked="0"/>
    </xf>
    <xf numFmtId="0" fontId="13" fillId="0" borderId="6" xfId="4" applyFont="1" applyBorder="1" applyAlignment="1" applyProtection="1">
      <alignment horizontal="center" vertical="center" wrapText="1"/>
      <protection locked="0"/>
    </xf>
    <xf numFmtId="0" fontId="13" fillId="0" borderId="95" xfId="4" applyFont="1" applyBorder="1" applyAlignment="1" applyProtection="1">
      <alignment horizontal="center" vertical="center" wrapText="1"/>
      <protection locked="0"/>
    </xf>
    <xf numFmtId="0" fontId="10" fillId="0" borderId="2" xfId="4" applyFont="1" applyBorder="1" applyAlignment="1" applyProtection="1">
      <alignment horizontal="center" vertical="center"/>
      <protection locked="0"/>
    </xf>
    <xf numFmtId="0" fontId="10" fillId="0" borderId="107" xfId="4" applyFont="1" applyBorder="1" applyAlignment="1" applyProtection="1">
      <alignment horizontal="center" vertical="center" textRotation="255" wrapText="1" shrinkToFit="1"/>
      <protection locked="0"/>
    </xf>
    <xf numFmtId="0" fontId="10" fillId="0" borderId="2" xfId="4" applyFont="1" applyBorder="1" applyAlignment="1" applyProtection="1">
      <alignment horizontal="center" vertical="center" textRotation="255" wrapText="1" shrinkToFit="1"/>
      <protection locked="0"/>
    </xf>
    <xf numFmtId="0" fontId="10" fillId="0" borderId="13" xfId="4" applyFont="1" applyBorder="1" applyAlignment="1" applyProtection="1">
      <alignment horizontal="center" vertical="center" textRotation="255" wrapText="1" shrinkToFit="1"/>
      <protection locked="0"/>
    </xf>
    <xf numFmtId="0" fontId="10" fillId="0" borderId="107" xfId="4" applyFont="1" applyBorder="1" applyAlignment="1" applyProtection="1">
      <alignment vertical="center" wrapText="1" shrinkToFit="1"/>
      <protection locked="0"/>
    </xf>
    <xf numFmtId="0" fontId="10" fillId="0" borderId="2" xfId="4" applyFont="1" applyBorder="1" applyAlignment="1" applyProtection="1">
      <alignment horizontal="center" vertical="center" wrapText="1" shrinkToFit="1"/>
      <protection locked="0"/>
    </xf>
    <xf numFmtId="0" fontId="10" fillId="0" borderId="13" xfId="4" applyFont="1" applyBorder="1" applyAlignment="1" applyProtection="1">
      <alignment horizontal="center" vertical="center" wrapText="1" shrinkToFit="1"/>
      <protection locked="0"/>
    </xf>
    <xf numFmtId="0" fontId="10" fillId="0" borderId="6" xfId="4" applyFont="1" applyBorder="1" applyAlignment="1" applyProtection="1">
      <alignment horizontal="center" vertical="center" shrinkToFit="1"/>
      <protection locked="0"/>
    </xf>
    <xf numFmtId="0" fontId="10" fillId="0" borderId="18" xfId="4" applyFont="1" applyBorder="1" applyAlignment="1" applyProtection="1">
      <alignment horizontal="center" vertical="center" shrinkToFit="1"/>
      <protection locked="0"/>
    </xf>
    <xf numFmtId="0" fontId="10" fillId="0" borderId="108" xfId="4" applyFont="1" applyBorder="1" applyAlignment="1" applyProtection="1">
      <alignment horizontal="center" vertical="center" shrinkToFit="1"/>
      <protection locked="0"/>
    </xf>
    <xf numFmtId="0" fontId="10" fillId="0" borderId="14" xfId="4" applyFont="1" applyBorder="1" applyAlignment="1" applyProtection="1">
      <alignment horizontal="center" vertical="center" shrinkToFit="1"/>
      <protection locked="0"/>
    </xf>
    <xf numFmtId="0" fontId="11" fillId="0" borderId="0" xfId="7" applyFont="1" applyBorder="1" applyAlignment="1">
      <alignment horizontal="center" vertical="center"/>
    </xf>
    <xf numFmtId="58" fontId="10" fillId="0" borderId="0" xfId="7" applyNumberFormat="1" applyFont="1" applyBorder="1" applyAlignment="1">
      <alignment horizontal="center" vertical="center"/>
    </xf>
    <xf numFmtId="0" fontId="10" fillId="0" borderId="1" xfId="7" applyFont="1" applyBorder="1" applyAlignment="1">
      <alignment horizontal="center" vertical="center"/>
    </xf>
    <xf numFmtId="0" fontId="10" fillId="0" borderId="0" xfId="7" applyFont="1" applyBorder="1" applyAlignment="1">
      <alignment horizontal="center" vertical="center"/>
    </xf>
    <xf numFmtId="0" fontId="10" fillId="0" borderId="0" xfId="7" applyFont="1" applyFill="1" applyBorder="1" applyAlignment="1">
      <alignment horizontal="distributed" vertical="center"/>
    </xf>
    <xf numFmtId="38" fontId="10" fillId="0" borderId="0" xfId="1" applyFont="1" applyBorder="1" applyAlignment="1">
      <alignment horizontal="center" vertical="center"/>
    </xf>
    <xf numFmtId="0" fontId="10" fillId="0" borderId="0" xfId="7" applyFont="1" applyFill="1" applyAlignment="1">
      <alignment vertical="center"/>
    </xf>
    <xf numFmtId="184" fontId="10" fillId="0" borderId="0" xfId="4" applyNumberFormat="1" applyFont="1" applyFill="1" applyAlignment="1" applyProtection="1">
      <alignment horizontal="left" vertical="center" shrinkToFit="1"/>
      <protection hidden="1"/>
    </xf>
    <xf numFmtId="0" fontId="10" fillId="0" borderId="2" xfId="7" applyFont="1" applyBorder="1" applyAlignment="1">
      <alignment horizontal="center" vertical="center"/>
    </xf>
    <xf numFmtId="58" fontId="10" fillId="0" borderId="2" xfId="7" quotePrefix="1" applyNumberFormat="1" applyFont="1" applyBorder="1" applyAlignment="1">
      <alignment horizontal="center" vertical="center"/>
    </xf>
    <xf numFmtId="0" fontId="10" fillId="0" borderId="0" xfId="7" applyFont="1" applyFill="1" applyBorder="1" applyAlignment="1">
      <alignment vertical="center" wrapText="1"/>
    </xf>
    <xf numFmtId="0" fontId="10" fillId="0" borderId="2" xfId="7" applyFont="1" applyBorder="1" applyAlignment="1">
      <alignment horizontal="center" vertical="center" wrapText="1"/>
    </xf>
    <xf numFmtId="0" fontId="10" fillId="0" borderId="2" xfId="7" quotePrefix="1" applyFont="1" applyBorder="1" applyAlignment="1">
      <alignment horizontal="center" vertical="center"/>
    </xf>
    <xf numFmtId="0" fontId="10" fillId="0" borderId="7" xfId="7" applyFont="1" applyBorder="1" applyAlignment="1">
      <alignment horizontal="left" vertical="center" wrapText="1"/>
    </xf>
    <xf numFmtId="0" fontId="10" fillId="0" borderId="8" xfId="7" applyFont="1" applyBorder="1" applyAlignment="1">
      <alignment horizontal="left" vertical="center" wrapText="1"/>
    </xf>
    <xf numFmtId="0" fontId="10" fillId="0" borderId="9" xfId="7" applyFont="1" applyBorder="1" applyAlignment="1">
      <alignment horizontal="left" vertical="center" wrapText="1"/>
    </xf>
    <xf numFmtId="0" fontId="10" fillId="0" borderId="12" xfId="7" applyFont="1" applyBorder="1" applyAlignment="1">
      <alignment horizontal="left" vertical="center" wrapText="1"/>
    </xf>
    <xf numFmtId="0" fontId="10" fillId="0" borderId="0" xfId="7" applyFont="1" applyBorder="1" applyAlignment="1">
      <alignment horizontal="left" vertical="center" wrapText="1"/>
    </xf>
    <xf numFmtId="0" fontId="10" fillId="0" borderId="17" xfId="7" applyFont="1" applyBorder="1" applyAlignment="1">
      <alignment horizontal="left" vertical="center" wrapText="1"/>
    </xf>
    <xf numFmtId="0" fontId="11" fillId="0" borderId="0" xfId="8" applyFont="1" applyBorder="1" applyAlignment="1">
      <alignment horizontal="center" vertical="center"/>
    </xf>
    <xf numFmtId="0" fontId="10" fillId="0" borderId="7" xfId="7" quotePrefix="1" applyFont="1" applyBorder="1" applyAlignment="1">
      <alignment horizontal="center" vertical="center"/>
    </xf>
    <xf numFmtId="0" fontId="10" fillId="0" borderId="9" xfId="7" applyFont="1" applyBorder="1" applyAlignment="1">
      <alignment horizontal="center" vertical="center"/>
    </xf>
    <xf numFmtId="0" fontId="10" fillId="0" borderId="10" xfId="7" applyFont="1" applyBorder="1" applyAlignment="1">
      <alignment horizontal="center" vertical="center"/>
    </xf>
    <xf numFmtId="0" fontId="10" fillId="0" borderId="11" xfId="7" applyFont="1" applyBorder="1" applyAlignment="1">
      <alignment horizontal="center" vertical="center"/>
    </xf>
    <xf numFmtId="0" fontId="10" fillId="0" borderId="2" xfId="8" applyFont="1" applyBorder="1" applyAlignment="1">
      <alignment horizontal="center" vertical="center"/>
    </xf>
    <xf numFmtId="0" fontId="10" fillId="0" borderId="4" xfId="8" applyFont="1" applyBorder="1" applyAlignment="1">
      <alignment horizontal="center" vertical="center"/>
    </xf>
    <xf numFmtId="0" fontId="10" fillId="0" borderId="5" xfId="8" applyFont="1" applyBorder="1" applyAlignment="1">
      <alignment horizontal="center" vertical="center"/>
    </xf>
    <xf numFmtId="0" fontId="12" fillId="0" borderId="0" xfId="8" applyFont="1" applyBorder="1">
      <alignment vertical="center"/>
    </xf>
    <xf numFmtId="0" fontId="10" fillId="0" borderId="7" xfId="8" applyFont="1" applyBorder="1" applyAlignment="1">
      <alignment horizontal="left" vertical="top" wrapText="1"/>
    </xf>
    <xf numFmtId="0" fontId="10" fillId="0" borderId="8" xfId="8" applyFont="1" applyBorder="1" applyAlignment="1">
      <alignment horizontal="left" vertical="top" wrapText="1"/>
    </xf>
    <xf numFmtId="0" fontId="10" fillId="0" borderId="9" xfId="8" applyFont="1" applyBorder="1" applyAlignment="1">
      <alignment horizontal="left" vertical="top" wrapText="1"/>
    </xf>
    <xf numFmtId="0" fontId="10" fillId="0" borderId="7" xfId="8" applyFont="1" applyBorder="1" applyAlignment="1">
      <alignment horizontal="left" vertical="center" wrapText="1"/>
    </xf>
    <xf numFmtId="0" fontId="10" fillId="0" borderId="8" xfId="8" applyFont="1" applyBorder="1" applyAlignment="1">
      <alignment horizontal="left" vertical="center" wrapText="1"/>
    </xf>
    <xf numFmtId="0" fontId="10" fillId="0" borderId="9" xfId="8" applyFont="1" applyBorder="1" applyAlignment="1">
      <alignment horizontal="left" vertical="center" wrapText="1"/>
    </xf>
    <xf numFmtId="58" fontId="10" fillId="0" borderId="10" xfId="8" quotePrefix="1" applyNumberFormat="1" applyFont="1" applyBorder="1" applyAlignment="1">
      <alignment horizontal="right" vertical="center" wrapText="1"/>
    </xf>
    <xf numFmtId="0" fontId="10" fillId="0" borderId="1" xfId="8" applyFont="1" applyBorder="1" applyAlignment="1">
      <alignment horizontal="right" vertical="center" wrapText="1"/>
    </xf>
    <xf numFmtId="0" fontId="10" fillId="0" borderId="11" xfId="8" applyFont="1" applyBorder="1" applyAlignment="1">
      <alignment horizontal="right" vertical="center" wrapText="1"/>
    </xf>
    <xf numFmtId="0" fontId="12" fillId="0" borderId="0" xfId="8" applyFont="1" applyBorder="1" applyAlignment="1">
      <alignment vertical="center" wrapText="1"/>
    </xf>
    <xf numFmtId="0" fontId="12" fillId="0" borderId="0" xfId="8" applyFont="1" applyBorder="1" applyAlignment="1">
      <alignment vertical="top"/>
    </xf>
    <xf numFmtId="0" fontId="10" fillId="0" borderId="7" xfId="8" applyFont="1" applyBorder="1" applyAlignment="1">
      <alignment vertical="top" wrapText="1"/>
    </xf>
    <xf numFmtId="0" fontId="10" fillId="0" borderId="8" xfId="8" applyFont="1" applyBorder="1" applyAlignment="1">
      <alignment vertical="top"/>
    </xf>
    <xf numFmtId="0" fontId="10" fillId="0" borderId="9" xfId="8" applyFont="1" applyBorder="1" applyAlignment="1">
      <alignment vertical="top"/>
    </xf>
    <xf numFmtId="0" fontId="10" fillId="0" borderId="12" xfId="8" applyFont="1" applyBorder="1" applyAlignment="1">
      <alignment vertical="top"/>
    </xf>
    <xf numFmtId="0" fontId="10" fillId="0" borderId="0" xfId="8" applyFont="1" applyBorder="1" applyAlignment="1">
      <alignment vertical="top"/>
    </xf>
    <xf numFmtId="0" fontId="10" fillId="0" borderId="17" xfId="8" applyFont="1" applyBorder="1" applyAlignment="1">
      <alignment vertical="top"/>
    </xf>
    <xf numFmtId="0" fontId="10" fillId="0" borderId="12" xfId="8" applyFont="1" applyBorder="1" applyAlignment="1">
      <alignment vertical="top" wrapText="1"/>
    </xf>
    <xf numFmtId="0" fontId="10" fillId="0" borderId="10" xfId="8" applyFont="1" applyBorder="1" applyAlignment="1">
      <alignment vertical="top"/>
    </xf>
    <xf numFmtId="0" fontId="10" fillId="0" borderId="1" xfId="8" applyFont="1" applyBorder="1" applyAlignment="1">
      <alignment vertical="top"/>
    </xf>
    <xf numFmtId="0" fontId="10" fillId="0" borderId="11" xfId="8" applyFont="1" applyBorder="1" applyAlignment="1">
      <alignment vertical="top"/>
    </xf>
    <xf numFmtId="184" fontId="10" fillId="0" borderId="2" xfId="4" applyNumberFormat="1" applyFont="1" applyFill="1" applyBorder="1" applyAlignment="1" applyProtection="1">
      <alignment horizontal="center" vertical="center"/>
      <protection locked="0"/>
    </xf>
    <xf numFmtId="184" fontId="10" fillId="0" borderId="14" xfId="4" applyNumberFormat="1" applyFont="1" applyFill="1" applyBorder="1" applyAlignment="1" applyProtection="1">
      <alignment horizontal="center" vertical="center"/>
      <protection locked="0"/>
    </xf>
    <xf numFmtId="184" fontId="10" fillId="0" borderId="6" xfId="4" applyNumberFormat="1" applyFont="1" applyFill="1" applyBorder="1" applyAlignment="1" applyProtection="1">
      <alignment horizontal="center" vertical="center"/>
      <protection locked="0"/>
    </xf>
    <xf numFmtId="0" fontId="11" fillId="0" borderId="0" xfId="4" applyFont="1" applyBorder="1" applyAlignment="1" applyProtection="1">
      <alignment horizontal="right" vertical="center"/>
    </xf>
    <xf numFmtId="0" fontId="21" fillId="0" borderId="69" xfId="4" applyFont="1" applyFill="1" applyBorder="1" applyAlignment="1" applyProtection="1">
      <alignment horizontal="center" vertical="center" wrapText="1"/>
      <protection locked="0"/>
    </xf>
    <xf numFmtId="0" fontId="21" fillId="0" borderId="71" xfId="4" applyFont="1" applyFill="1" applyBorder="1" applyAlignment="1" applyProtection="1">
      <alignment horizontal="center" vertical="center" wrapText="1"/>
      <protection locked="0"/>
    </xf>
    <xf numFmtId="0" fontId="10" fillId="0" borderId="0" xfId="4" applyFont="1" applyFill="1" applyBorder="1" applyAlignment="1" applyProtection="1">
      <alignment horizontal="right" vertical="center" shrinkToFit="1"/>
    </xf>
    <xf numFmtId="0" fontId="10" fillId="0" borderId="1" xfId="4" applyFont="1" applyFill="1" applyBorder="1" applyAlignment="1" applyProtection="1">
      <alignment vertical="center"/>
      <protection locked="0"/>
    </xf>
    <xf numFmtId="0" fontId="13" fillId="2" borderId="6" xfId="4" applyFont="1" applyFill="1" applyBorder="1" applyAlignment="1" applyProtection="1">
      <alignment horizontal="center" vertical="center"/>
    </xf>
    <xf numFmtId="0" fontId="13" fillId="2" borderId="14" xfId="4" applyFont="1" applyFill="1" applyBorder="1" applyAlignment="1" applyProtection="1">
      <alignment horizontal="center" vertical="center"/>
    </xf>
    <xf numFmtId="0" fontId="13" fillId="2" borderId="95" xfId="4" applyFont="1" applyFill="1" applyBorder="1" applyAlignment="1" applyProtection="1">
      <alignment horizontal="center" vertical="center"/>
    </xf>
    <xf numFmtId="0" fontId="13" fillId="2" borderId="3" xfId="4" applyFont="1" applyFill="1" applyBorder="1" applyAlignment="1" applyProtection="1">
      <alignment horizontal="center" vertical="center"/>
    </xf>
    <xf numFmtId="0" fontId="13" fillId="2" borderId="4" xfId="4" applyFont="1" applyFill="1" applyBorder="1" applyAlignment="1" applyProtection="1">
      <alignment horizontal="center" vertical="center"/>
    </xf>
    <xf numFmtId="0" fontId="13" fillId="2" borderId="5" xfId="4" applyFont="1" applyFill="1" applyBorder="1" applyAlignment="1" applyProtection="1">
      <alignment horizontal="center" vertical="center"/>
    </xf>
    <xf numFmtId="0" fontId="18" fillId="2" borderId="6" xfId="4" applyFont="1" applyFill="1" applyBorder="1" applyAlignment="1" applyProtection="1">
      <alignment vertical="center" wrapText="1"/>
    </xf>
    <xf numFmtId="0" fontId="18" fillId="2" borderId="14" xfId="4" applyFont="1" applyFill="1" applyBorder="1" applyAlignment="1" applyProtection="1">
      <alignment vertical="center" wrapText="1"/>
    </xf>
    <xf numFmtId="0" fontId="10" fillId="0" borderId="6" xfId="4" applyFont="1" applyBorder="1" applyAlignment="1" applyProtection="1">
      <alignment horizontal="center" vertical="center"/>
    </xf>
    <xf numFmtId="0" fontId="10" fillId="0" borderId="14" xfId="4" applyFont="1" applyBorder="1" applyAlignment="1" applyProtection="1">
      <alignment horizontal="center" vertical="center"/>
    </xf>
    <xf numFmtId="0" fontId="13" fillId="0" borderId="7" xfId="4" applyFont="1" applyBorder="1" applyAlignment="1" applyProtection="1">
      <alignment horizontal="center" vertical="center" shrinkToFit="1"/>
    </xf>
    <xf numFmtId="0" fontId="13" fillId="0" borderId="10" xfId="4" applyFont="1" applyBorder="1" applyAlignment="1" applyProtection="1">
      <alignment horizontal="center" vertical="center" shrinkToFit="1"/>
    </xf>
    <xf numFmtId="184" fontId="10" fillId="0" borderId="3" xfId="4" applyNumberFormat="1" applyFont="1" applyFill="1" applyBorder="1" applyAlignment="1" applyProtection="1">
      <alignment horizontal="center" vertical="center"/>
      <protection locked="0"/>
    </xf>
    <xf numFmtId="184" fontId="10" fillId="0" borderId="2" xfId="4" applyNumberFormat="1" applyFont="1" applyFill="1" applyBorder="1" applyAlignment="1" applyProtection="1">
      <alignment horizontal="center" vertical="center"/>
    </xf>
    <xf numFmtId="0" fontId="16" fillId="0" borderId="0" xfId="4" applyFont="1" applyFill="1" applyBorder="1" applyAlignment="1" applyProtection="1">
      <alignment horizontal="center" vertical="center"/>
    </xf>
    <xf numFmtId="176" fontId="16" fillId="0" borderId="1" xfId="4" applyNumberFormat="1" applyFont="1" applyBorder="1" applyAlignment="1" applyProtection="1">
      <alignment horizontal="center" wrapText="1" shrinkToFit="1"/>
    </xf>
    <xf numFmtId="0" fontId="13" fillId="0" borderId="12" xfId="4" applyFont="1" applyBorder="1" applyAlignment="1" applyProtection="1">
      <alignment horizontal="center" vertical="center" wrapText="1" shrinkToFit="1"/>
    </xf>
    <xf numFmtId="0" fontId="13" fillId="0" borderId="17" xfId="4" applyFont="1" applyBorder="1" applyAlignment="1" applyProtection="1">
      <alignment horizontal="center" vertical="center" wrapText="1" shrinkToFit="1"/>
    </xf>
    <xf numFmtId="0" fontId="13" fillId="0" borderId="10" xfId="4" applyFont="1" applyBorder="1" applyAlignment="1" applyProtection="1">
      <alignment horizontal="center" vertical="center" wrapText="1" shrinkToFit="1"/>
    </xf>
    <xf numFmtId="0" fontId="13" fillId="0" borderId="11" xfId="4" applyFont="1" applyBorder="1" applyAlignment="1" applyProtection="1">
      <alignment horizontal="center" vertical="center" wrapText="1" shrinkToFit="1"/>
    </xf>
    <xf numFmtId="38" fontId="13" fillId="0" borderId="111" xfId="36" applyFont="1" applyBorder="1" applyAlignment="1" applyProtection="1">
      <alignment horizontal="center" vertical="center" shrinkToFit="1"/>
    </xf>
    <xf numFmtId="38" fontId="13" fillId="0" borderId="112" xfId="36" applyFont="1" applyBorder="1" applyAlignment="1" applyProtection="1">
      <alignment horizontal="center" vertical="center" shrinkToFit="1"/>
    </xf>
    <xf numFmtId="38" fontId="13" fillId="0" borderId="113" xfId="36" applyFont="1" applyBorder="1" applyAlignment="1" applyProtection="1">
      <alignment horizontal="center" vertical="center" shrinkToFit="1"/>
    </xf>
    <xf numFmtId="38" fontId="13" fillId="0" borderId="115" xfId="36" applyFont="1" applyBorder="1" applyAlignment="1" applyProtection="1">
      <alignment horizontal="center" vertical="center" shrinkToFit="1"/>
    </xf>
    <xf numFmtId="38" fontId="13" fillId="0" borderId="116" xfId="36" applyFont="1" applyBorder="1" applyAlignment="1" applyProtection="1">
      <alignment horizontal="center" vertical="center" shrinkToFit="1"/>
    </xf>
    <xf numFmtId="38" fontId="13" fillId="0" borderId="117" xfId="36" applyFont="1" applyBorder="1" applyAlignment="1" applyProtection="1">
      <alignment horizontal="center" vertical="center" shrinkToFit="1"/>
    </xf>
    <xf numFmtId="0" fontId="13" fillId="2" borderId="7" xfId="4" applyFont="1" applyFill="1" applyBorder="1" applyAlignment="1" applyProtection="1">
      <alignment horizontal="center" vertical="center" wrapText="1"/>
    </xf>
    <xf numFmtId="0" fontId="13" fillId="2" borderId="95" xfId="4" applyFont="1" applyFill="1" applyBorder="1" applyAlignment="1" applyProtection="1">
      <alignment horizontal="center" vertical="center" wrapText="1"/>
    </xf>
    <xf numFmtId="0" fontId="13" fillId="2" borderId="6" xfId="4" applyFont="1" applyFill="1" applyBorder="1" applyAlignment="1" applyProtection="1">
      <alignment horizontal="center" vertical="center" wrapText="1"/>
    </xf>
    <xf numFmtId="0" fontId="13" fillId="2" borderId="14" xfId="4" applyFont="1" applyFill="1" applyBorder="1" applyAlignment="1" applyProtection="1">
      <alignment horizontal="center" vertical="center" wrapText="1"/>
    </xf>
    <xf numFmtId="0" fontId="13" fillId="2" borderId="7" xfId="4" applyFont="1" applyFill="1" applyBorder="1" applyAlignment="1" applyProtection="1">
      <alignment horizontal="center" vertical="center"/>
      <protection locked="0"/>
    </xf>
    <xf numFmtId="0" fontId="13" fillId="2" borderId="8" xfId="4" applyFont="1" applyFill="1" applyBorder="1" applyAlignment="1" applyProtection="1">
      <alignment horizontal="center" vertical="center"/>
      <protection locked="0"/>
    </xf>
    <xf numFmtId="0" fontId="13" fillId="2" borderId="9" xfId="4" applyFont="1" applyFill="1" applyBorder="1" applyAlignment="1" applyProtection="1">
      <alignment horizontal="center" vertical="center"/>
      <protection locked="0"/>
    </xf>
    <xf numFmtId="0" fontId="11" fillId="0" borderId="0" xfId="4" applyFont="1" applyBorder="1" applyAlignment="1" applyProtection="1">
      <alignment horizontal="center" vertical="center"/>
    </xf>
    <xf numFmtId="0" fontId="21" fillId="0" borderId="70" xfId="4" applyFont="1" applyFill="1" applyBorder="1" applyAlignment="1" applyProtection="1">
      <alignment horizontal="center" vertical="center" wrapText="1"/>
      <protection locked="0"/>
    </xf>
    <xf numFmtId="0" fontId="10" fillId="0" borderId="0" xfId="4" applyFont="1" applyFill="1" applyBorder="1" applyAlignment="1" applyProtection="1">
      <alignment horizontal="right" vertical="center"/>
    </xf>
    <xf numFmtId="0" fontId="10" fillId="0" borderId="1" xfId="4" applyFont="1" applyFill="1" applyBorder="1" applyAlignment="1" applyProtection="1">
      <alignment horizontal="center" vertical="center" shrinkToFit="1"/>
      <protection locked="0"/>
    </xf>
    <xf numFmtId="0" fontId="13" fillId="2" borderId="2" xfId="4" applyFont="1" applyFill="1" applyBorder="1" applyAlignment="1" applyProtection="1">
      <alignment horizontal="center" vertical="center"/>
    </xf>
    <xf numFmtId="0" fontId="13" fillId="2" borderId="7" xfId="4" applyFont="1" applyFill="1" applyBorder="1" applyAlignment="1" applyProtection="1">
      <alignment horizontal="center" vertical="center"/>
    </xf>
    <xf numFmtId="0" fontId="13" fillId="2" borderId="8" xfId="4" applyFont="1" applyFill="1" applyBorder="1" applyAlignment="1" applyProtection="1">
      <alignment horizontal="center" vertical="center"/>
    </xf>
    <xf numFmtId="0" fontId="13" fillId="2" borderId="9" xfId="4" applyFont="1" applyFill="1" applyBorder="1" applyAlignment="1" applyProtection="1">
      <alignment horizontal="center" vertical="center"/>
    </xf>
    <xf numFmtId="0" fontId="13" fillId="2" borderId="12" xfId="4" applyFont="1" applyFill="1" applyBorder="1" applyAlignment="1" applyProtection="1">
      <alignment horizontal="center" vertical="center"/>
    </xf>
    <xf numFmtId="0" fontId="13" fillId="2" borderId="0" xfId="4" applyFont="1" applyFill="1" applyBorder="1" applyAlignment="1" applyProtection="1">
      <alignment horizontal="center" vertical="center"/>
    </xf>
    <xf numFmtId="0" fontId="13" fillId="2" borderId="17" xfId="4" applyFont="1" applyFill="1" applyBorder="1" applyAlignment="1" applyProtection="1">
      <alignment horizontal="center" vertical="center"/>
    </xf>
    <xf numFmtId="0" fontId="13" fillId="2" borderId="8" xfId="4" applyFont="1" applyFill="1" applyBorder="1" applyAlignment="1" applyProtection="1">
      <alignment horizontal="center" vertical="center" wrapText="1"/>
    </xf>
    <xf numFmtId="0" fontId="13" fillId="2" borderId="9" xfId="4" applyFont="1" applyFill="1" applyBorder="1" applyAlignment="1" applyProtection="1">
      <alignment horizontal="center" vertical="center" wrapText="1"/>
    </xf>
    <xf numFmtId="0" fontId="13" fillId="2" borderId="12" xfId="4" applyFont="1" applyFill="1" applyBorder="1" applyAlignment="1" applyProtection="1">
      <alignment horizontal="center" vertical="center" wrapText="1"/>
    </xf>
    <xf numFmtId="0" fontId="13" fillId="2" borderId="0" xfId="4" applyFont="1" applyFill="1" applyBorder="1" applyAlignment="1" applyProtection="1">
      <alignment horizontal="center" vertical="center" wrapText="1"/>
    </xf>
    <xf numFmtId="0" fontId="13" fillId="2" borderId="17" xfId="4" applyFont="1" applyFill="1" applyBorder="1" applyAlignment="1" applyProtection="1">
      <alignment horizontal="center" vertical="center" wrapText="1"/>
    </xf>
    <xf numFmtId="38" fontId="10" fillId="0" borderId="0" xfId="3" applyFont="1" applyAlignment="1">
      <alignment horizontal="right" vertical="center"/>
    </xf>
    <xf numFmtId="38" fontId="10" fillId="0" borderId="0" xfId="3" applyFont="1" applyFill="1" applyAlignment="1" applyProtection="1">
      <alignment horizontal="center" vertical="center"/>
      <protection locked="0"/>
    </xf>
    <xf numFmtId="38" fontId="11" fillId="0" borderId="0" xfId="3" applyFont="1" applyAlignment="1">
      <alignment horizontal="center" vertical="center"/>
    </xf>
    <xf numFmtId="38" fontId="10" fillId="0" borderId="1" xfId="3" applyFont="1" applyFill="1" applyBorder="1" applyAlignment="1" applyProtection="1">
      <alignment horizontal="center" vertical="center"/>
      <protection locked="0"/>
    </xf>
    <xf numFmtId="38" fontId="10" fillId="0" borderId="41" xfId="9" applyFont="1" applyBorder="1" applyAlignment="1">
      <alignment horizontal="left" vertical="center"/>
    </xf>
    <xf numFmtId="38" fontId="10" fillId="0" borderId="42" xfId="9" applyFont="1" applyBorder="1" applyAlignment="1">
      <alignment horizontal="left" vertical="center"/>
    </xf>
    <xf numFmtId="38" fontId="10" fillId="0" borderId="43" xfId="9" applyFont="1" applyBorder="1" applyAlignment="1">
      <alignment horizontal="left" vertical="center"/>
    </xf>
    <xf numFmtId="38" fontId="10" fillId="0" borderId="29" xfId="9" applyFont="1" applyFill="1" applyBorder="1" applyAlignment="1" applyProtection="1">
      <alignment horizontal="center" vertical="center"/>
      <protection locked="0"/>
    </xf>
    <xf numFmtId="38" fontId="10" fillId="0" borderId="44" xfId="9" applyFont="1" applyFill="1" applyBorder="1" applyAlignment="1" applyProtection="1">
      <alignment horizontal="center" vertical="center"/>
      <protection locked="0"/>
    </xf>
    <xf numFmtId="38" fontId="10" fillId="0" borderId="92" xfId="9" applyFont="1" applyFill="1" applyBorder="1" applyAlignment="1">
      <alignment horizontal="left" vertical="center"/>
    </xf>
    <xf numFmtId="38" fontId="10" fillId="0" borderId="93" xfId="9" applyFont="1" applyFill="1" applyBorder="1" applyAlignment="1">
      <alignment horizontal="left" vertical="center"/>
    </xf>
    <xf numFmtId="38" fontId="10" fillId="0" borderId="29" xfId="9" applyFont="1" applyBorder="1" applyAlignment="1">
      <alignment horizontal="left" vertical="center"/>
    </xf>
    <xf numFmtId="38" fontId="10" fillId="0" borderId="44" xfId="9" applyFont="1" applyBorder="1" applyAlignment="1">
      <alignment horizontal="left" vertical="center"/>
    </xf>
    <xf numFmtId="38" fontId="10" fillId="0" borderId="45" xfId="9" applyFont="1" applyBorder="1" applyAlignment="1">
      <alignment horizontal="left" vertical="center"/>
    </xf>
    <xf numFmtId="38" fontId="10" fillId="0" borderId="29" xfId="9" applyFont="1" applyFill="1" applyBorder="1" applyAlignment="1" applyProtection="1">
      <alignment horizontal="right" vertical="center"/>
      <protection locked="0"/>
    </xf>
    <xf numFmtId="38" fontId="10" fillId="0" borderId="44" xfId="9" applyFont="1" applyFill="1" applyBorder="1" applyAlignment="1" applyProtection="1">
      <alignment horizontal="right" vertical="center"/>
      <protection locked="0"/>
    </xf>
    <xf numFmtId="38" fontId="10" fillId="0" borderId="7" xfId="9" applyFont="1" applyBorder="1" applyAlignment="1">
      <alignment horizontal="left" vertical="center" wrapText="1"/>
    </xf>
    <xf numFmtId="38" fontId="10" fillId="0" borderId="8" xfId="9" applyFont="1" applyBorder="1" applyAlignment="1">
      <alignment horizontal="left" vertical="center" wrapText="1"/>
    </xf>
    <xf numFmtId="38" fontId="10" fillId="0" borderId="49" xfId="9" applyFont="1" applyBorder="1" applyAlignment="1">
      <alignment horizontal="left" vertical="center" wrapText="1"/>
    </xf>
    <xf numFmtId="38" fontId="10" fillId="0" borderId="10" xfId="9" applyFont="1" applyBorder="1" applyAlignment="1">
      <alignment horizontal="left" vertical="center" wrapText="1"/>
    </xf>
    <xf numFmtId="38" fontId="10" fillId="0" borderId="1" xfId="9" applyFont="1" applyBorder="1" applyAlignment="1">
      <alignment horizontal="left" vertical="center" wrapText="1"/>
    </xf>
    <xf numFmtId="38" fontId="10" fillId="0" borderId="57" xfId="9" applyFont="1" applyBorder="1" applyAlignment="1">
      <alignment horizontal="left" vertical="center" wrapText="1"/>
    </xf>
    <xf numFmtId="38" fontId="10" fillId="0" borderId="60" xfId="9" applyFont="1" applyFill="1" applyBorder="1" applyAlignment="1" applyProtection="1">
      <alignment horizontal="right" vertical="center"/>
      <protection locked="0"/>
    </xf>
    <xf numFmtId="38" fontId="10" fillId="0" borderId="26" xfId="9" applyFont="1" applyFill="1" applyBorder="1" applyAlignment="1" applyProtection="1">
      <alignment horizontal="right" vertical="center"/>
      <protection locked="0"/>
    </xf>
    <xf numFmtId="38" fontId="10" fillId="0" borderId="56" xfId="9" applyFont="1" applyFill="1" applyBorder="1" applyAlignment="1" applyProtection="1">
      <alignment horizontal="right" vertical="center"/>
      <protection locked="0"/>
    </xf>
    <xf numFmtId="38" fontId="10" fillId="0" borderId="1" xfId="9" applyFont="1" applyFill="1" applyBorder="1" applyAlignment="1" applyProtection="1">
      <alignment horizontal="right" vertical="center"/>
      <protection locked="0"/>
    </xf>
    <xf numFmtId="38" fontId="10" fillId="0" borderId="26" xfId="9" applyFont="1" applyBorder="1" applyAlignment="1">
      <alignment vertical="center"/>
    </xf>
    <xf numFmtId="38" fontId="10" fillId="0" borderId="59" xfId="9" applyFont="1" applyBorder="1" applyAlignment="1">
      <alignment vertical="center"/>
    </xf>
    <xf numFmtId="38" fontId="10" fillId="0" borderId="1" xfId="9" applyFont="1" applyBorder="1" applyAlignment="1">
      <alignment vertical="center"/>
    </xf>
    <xf numFmtId="38" fontId="10" fillId="0" borderId="57" xfId="9" applyFont="1" applyBorder="1" applyAlignment="1">
      <alignment vertical="center"/>
    </xf>
    <xf numFmtId="38" fontId="10" fillId="0" borderId="123" xfId="9" applyFont="1" applyBorder="1" applyAlignment="1">
      <alignment horizontal="left" vertical="center"/>
    </xf>
    <xf numFmtId="38" fontId="10" fillId="0" borderId="92" xfId="9" applyFont="1" applyBorder="1" applyAlignment="1">
      <alignment horizontal="left" vertical="center"/>
    </xf>
    <xf numFmtId="38" fontId="10" fillId="0" borderId="93" xfId="9" applyFont="1" applyBorder="1" applyAlignment="1">
      <alignment horizontal="left" vertical="center"/>
    </xf>
    <xf numFmtId="38" fontId="10" fillId="0" borderId="123" xfId="9" applyFont="1" applyFill="1" applyBorder="1" applyAlignment="1" applyProtection="1">
      <alignment horizontal="right" vertical="center"/>
      <protection locked="0"/>
    </xf>
    <xf numFmtId="38" fontId="10" fillId="0" borderId="92" xfId="9" applyFont="1" applyFill="1" applyBorder="1" applyAlignment="1" applyProtection="1">
      <alignment horizontal="right" vertical="center"/>
      <protection locked="0"/>
    </xf>
    <xf numFmtId="38" fontId="10" fillId="0" borderId="30" xfId="9" applyFont="1" applyBorder="1" applyAlignment="1">
      <alignment horizontal="left" vertical="center" wrapText="1"/>
    </xf>
    <xf numFmtId="38" fontId="10" fillId="0" borderId="0" xfId="9" applyFont="1" applyBorder="1" applyAlignment="1">
      <alignment horizontal="left" vertical="center" wrapText="1"/>
    </xf>
    <xf numFmtId="38" fontId="10" fillId="0" borderId="58" xfId="9" applyFont="1" applyBorder="1" applyAlignment="1">
      <alignment horizontal="left" vertical="center" wrapText="1"/>
    </xf>
    <xf numFmtId="38" fontId="10" fillId="0" borderId="31" xfId="9" applyFont="1" applyBorder="1" applyAlignment="1">
      <alignment horizontal="left" vertical="center" wrapText="1"/>
    </xf>
    <xf numFmtId="38" fontId="10" fillId="0" borderId="54" xfId="9" applyFont="1" applyBorder="1" applyAlignment="1">
      <alignment horizontal="left" vertical="center" wrapText="1"/>
    </xf>
    <xf numFmtId="38" fontId="10" fillId="0" borderId="55" xfId="9" applyFont="1" applyBorder="1" applyAlignment="1">
      <alignment horizontal="left" vertical="center" wrapText="1"/>
    </xf>
    <xf numFmtId="38" fontId="10" fillId="0" borderId="48" xfId="9" applyFont="1" applyFill="1" applyBorder="1" applyAlignment="1" applyProtection="1">
      <alignment horizontal="right" vertical="center"/>
      <protection locked="0"/>
    </xf>
    <xf numFmtId="38" fontId="10" fillId="0" borderId="8" xfId="9" applyFont="1" applyFill="1" applyBorder="1" applyAlignment="1" applyProtection="1">
      <alignment horizontal="right" vertical="center"/>
      <protection locked="0"/>
    </xf>
    <xf numFmtId="38" fontId="10" fillId="0" borderId="8" xfId="9" applyFont="1" applyBorder="1" applyAlignment="1">
      <alignment horizontal="left" vertical="center"/>
    </xf>
    <xf numFmtId="38" fontId="10" fillId="0" borderId="49" xfId="9" applyFont="1" applyBorder="1" applyAlignment="1">
      <alignment horizontal="left" vertical="center"/>
    </xf>
    <xf numFmtId="38" fontId="10" fillId="0" borderId="1" xfId="9" applyFont="1" applyBorder="1" applyAlignment="1">
      <alignment horizontal="left" vertical="center"/>
    </xf>
    <xf numFmtId="38" fontId="10" fillId="0" borderId="57" xfId="9" applyFont="1" applyBorder="1" applyAlignment="1">
      <alignment horizontal="left" vertical="center"/>
    </xf>
    <xf numFmtId="38" fontId="10" fillId="0" borderId="50" xfId="9" applyFont="1" applyBorder="1" applyAlignment="1">
      <alignment horizontal="left" vertical="center"/>
    </xf>
    <xf numFmtId="38" fontId="10" fillId="0" borderId="51" xfId="9" applyFont="1" applyBorder="1" applyAlignment="1">
      <alignment horizontal="left" vertical="center"/>
    </xf>
    <xf numFmtId="38" fontId="10" fillId="0" borderId="50" xfId="9" applyFont="1" applyBorder="1" applyAlignment="1">
      <alignment horizontal="right" vertical="center"/>
    </xf>
    <xf numFmtId="38" fontId="10" fillId="0" borderId="51" xfId="9" applyFont="1" applyBorder="1" applyAlignment="1">
      <alignment horizontal="right" vertical="center"/>
    </xf>
    <xf numFmtId="38" fontId="10" fillId="0" borderId="52" xfId="9" applyFont="1" applyBorder="1" applyAlignment="1">
      <alignment horizontal="left" vertical="center"/>
    </xf>
    <xf numFmtId="38" fontId="10" fillId="0" borderId="67" xfId="9" applyFont="1" applyBorder="1" applyAlignment="1">
      <alignment vertical="center" shrinkToFit="1"/>
    </xf>
    <xf numFmtId="38" fontId="10" fillId="0" borderId="32" xfId="9" applyFont="1" applyBorder="1" applyAlignment="1">
      <alignment vertical="center" shrinkToFit="1"/>
    </xf>
    <xf numFmtId="38" fontId="10" fillId="0" borderId="68" xfId="9" applyFont="1" applyBorder="1" applyAlignment="1">
      <alignment vertical="center" shrinkToFit="1"/>
    </xf>
    <xf numFmtId="38" fontId="10" fillId="0" borderId="34" xfId="9" applyFont="1" applyFill="1" applyBorder="1" applyAlignment="1" applyProtection="1">
      <alignment horizontal="center" vertical="center" shrinkToFit="1"/>
      <protection locked="0"/>
    </xf>
    <xf numFmtId="38" fontId="10" fillId="0" borderId="32" xfId="9" applyFont="1" applyFill="1" applyBorder="1" applyAlignment="1" applyProtection="1">
      <alignment horizontal="center" vertical="center" shrinkToFit="1"/>
      <protection locked="0"/>
    </xf>
    <xf numFmtId="38" fontId="10" fillId="0" borderId="68" xfId="9" applyFont="1" applyFill="1" applyBorder="1" applyAlignment="1" applyProtection="1">
      <alignment horizontal="center" vertical="center" shrinkToFit="1"/>
      <protection locked="0"/>
    </xf>
    <xf numFmtId="38" fontId="10" fillId="0" borderId="61" xfId="9" applyFont="1" applyBorder="1" applyAlignment="1">
      <alignment vertical="center" wrapText="1"/>
    </xf>
    <xf numFmtId="38" fontId="10" fillId="0" borderId="62" xfId="9" applyFont="1" applyBorder="1" applyAlignment="1">
      <alignment vertical="center" wrapText="1"/>
    </xf>
    <xf numFmtId="38" fontId="10" fillId="0" borderId="63" xfId="9" applyFont="1" applyBorder="1" applyAlignment="1">
      <alignment vertical="center" wrapText="1"/>
    </xf>
    <xf numFmtId="38" fontId="10" fillId="0" borderId="64" xfId="9" applyFont="1" applyFill="1" applyBorder="1" applyAlignment="1">
      <alignment horizontal="center" vertical="center" shrinkToFit="1"/>
    </xf>
    <xf numFmtId="38" fontId="10" fillId="0" borderId="62" xfId="9" applyFont="1" applyFill="1" applyBorder="1" applyAlignment="1">
      <alignment horizontal="center" vertical="center" shrinkToFit="1"/>
    </xf>
    <xf numFmtId="38" fontId="10" fillId="0" borderId="63" xfId="9" applyFont="1" applyFill="1" applyBorder="1" applyAlignment="1">
      <alignment horizontal="center" vertical="center" shrinkToFit="1"/>
    </xf>
    <xf numFmtId="38" fontId="10" fillId="0" borderId="65" xfId="9" applyFont="1" applyBorder="1" applyAlignment="1">
      <alignment vertical="center" shrinkToFit="1"/>
    </xf>
    <xf numFmtId="38" fontId="10" fillId="0" borderId="2" xfId="9" applyFont="1" applyBorder="1" applyAlignment="1">
      <alignment vertical="center" shrinkToFit="1"/>
    </xf>
    <xf numFmtId="38" fontId="10" fillId="0" borderId="66" xfId="9" applyFont="1" applyBorder="1" applyAlignment="1">
      <alignment vertical="center" shrinkToFit="1"/>
    </xf>
    <xf numFmtId="38" fontId="10" fillId="0" borderId="5" xfId="9" applyFont="1" applyFill="1" applyBorder="1" applyAlignment="1">
      <alignment horizontal="center" vertical="center" shrinkToFit="1"/>
    </xf>
    <xf numFmtId="38" fontId="10" fillId="0" borderId="2" xfId="9" applyFont="1" applyFill="1" applyBorder="1" applyAlignment="1">
      <alignment horizontal="center" vertical="center" shrinkToFit="1"/>
    </xf>
    <xf numFmtId="38" fontId="10" fillId="0" borderId="66" xfId="9" applyFont="1" applyFill="1" applyBorder="1" applyAlignment="1">
      <alignment horizontal="center" vertical="center" shrinkToFit="1"/>
    </xf>
    <xf numFmtId="38" fontId="10" fillId="0" borderId="5" xfId="9" applyFont="1" applyFill="1" applyBorder="1" applyAlignment="1" applyProtection="1">
      <alignment horizontal="center" vertical="center" shrinkToFit="1"/>
      <protection locked="0"/>
    </xf>
    <xf numFmtId="38" fontId="10" fillId="0" borderId="2" xfId="9" applyFont="1" applyFill="1" applyBorder="1" applyAlignment="1" applyProtection="1">
      <alignment horizontal="center" vertical="center" shrinkToFit="1"/>
      <protection locked="0"/>
    </xf>
    <xf numFmtId="38" fontId="10" fillId="0" borderId="66" xfId="9" applyFont="1" applyFill="1" applyBorder="1" applyAlignment="1" applyProtection="1">
      <alignment horizontal="center" vertical="center" shrinkToFit="1"/>
      <protection locked="0"/>
    </xf>
    <xf numFmtId="0" fontId="15" fillId="0" borderId="0" xfId="37" applyFont="1" applyFill="1" applyAlignment="1">
      <alignment horizontal="center" vertical="center"/>
    </xf>
    <xf numFmtId="0" fontId="10" fillId="0" borderId="1" xfId="37" applyFont="1" applyFill="1" applyBorder="1" applyAlignment="1" applyProtection="1">
      <alignment horizontal="center" vertical="center"/>
      <protection locked="0"/>
    </xf>
    <xf numFmtId="0" fontId="10" fillId="0" borderId="69" xfId="37" applyFont="1" applyFill="1" applyBorder="1" applyAlignment="1">
      <alignment horizontal="center" vertical="center" shrinkToFit="1"/>
    </xf>
    <xf numFmtId="0" fontId="10" fillId="0" borderId="70" xfId="37" applyFont="1" applyFill="1" applyBorder="1" applyAlignment="1">
      <alignment horizontal="center" vertical="center" shrinkToFit="1"/>
    </xf>
    <xf numFmtId="0" fontId="10" fillId="0" borderId="72" xfId="37" applyFont="1" applyFill="1" applyBorder="1" applyAlignment="1">
      <alignment horizontal="center" vertical="center" wrapText="1"/>
    </xf>
    <xf numFmtId="0" fontId="10" fillId="0" borderId="73" xfId="37" applyFont="1" applyFill="1" applyBorder="1" applyAlignment="1">
      <alignment horizontal="center" vertical="center" wrapText="1"/>
    </xf>
    <xf numFmtId="0" fontId="10" fillId="0" borderId="77" xfId="37" applyFont="1" applyFill="1" applyBorder="1" applyAlignment="1">
      <alignment horizontal="center" vertical="center" wrapText="1"/>
    </xf>
    <xf numFmtId="0" fontId="19" fillId="0" borderId="85" xfId="37" applyFont="1" applyFill="1" applyBorder="1" applyAlignment="1">
      <alignment horizontal="center" vertical="center" wrapText="1"/>
    </xf>
    <xf numFmtId="0" fontId="19" fillId="0" borderId="88" xfId="37" applyFont="1" applyFill="1" applyBorder="1" applyAlignment="1">
      <alignment horizontal="center" vertical="center" wrapText="1"/>
    </xf>
    <xf numFmtId="0" fontId="19" fillId="0" borderId="89" xfId="37" applyFont="1" applyFill="1" applyBorder="1" applyAlignment="1">
      <alignment horizontal="center" vertical="center" wrapText="1"/>
    </xf>
    <xf numFmtId="0" fontId="10" fillId="0" borderId="69" xfId="37" applyFont="1" applyFill="1" applyBorder="1" applyAlignment="1">
      <alignment horizontal="center" vertical="center"/>
    </xf>
    <xf numFmtId="0" fontId="10" fillId="0" borderId="70" xfId="37" applyFont="1" applyFill="1" applyBorder="1" applyAlignment="1">
      <alignment horizontal="center" vertical="center"/>
    </xf>
    <xf numFmtId="0" fontId="10" fillId="0" borderId="71" xfId="37" applyFont="1" applyFill="1" applyBorder="1" applyAlignment="1">
      <alignment horizontal="center" vertical="center"/>
    </xf>
    <xf numFmtId="0" fontId="10" fillId="0" borderId="61" xfId="37" applyFont="1" applyFill="1" applyBorder="1" applyAlignment="1">
      <alignment horizontal="center" vertical="center" wrapText="1"/>
    </xf>
    <xf numFmtId="0" fontId="10" fillId="0" borderId="63" xfId="37" applyFont="1" applyFill="1" applyBorder="1" applyAlignment="1">
      <alignment horizontal="center" vertical="center"/>
    </xf>
    <xf numFmtId="0" fontId="19" fillId="0" borderId="41" xfId="37" applyFont="1" applyFill="1" applyBorder="1" applyAlignment="1" applyProtection="1">
      <alignment horizontal="center" vertical="center" wrapText="1"/>
      <protection locked="0"/>
    </xf>
    <xf numFmtId="0" fontId="19" fillId="0" borderId="42" xfId="37" applyFont="1" applyFill="1" applyBorder="1" applyAlignment="1" applyProtection="1">
      <alignment horizontal="center" vertical="center" wrapText="1"/>
      <protection locked="0"/>
    </xf>
    <xf numFmtId="0" fontId="19" fillId="0" borderId="43" xfId="37" applyFont="1" applyFill="1" applyBorder="1" applyAlignment="1" applyProtection="1">
      <alignment horizontal="center" vertical="center" wrapText="1"/>
      <protection locked="0"/>
    </xf>
    <xf numFmtId="0" fontId="10" fillId="0" borderId="74" xfId="37" applyFont="1" applyFill="1" applyBorder="1" applyAlignment="1">
      <alignment horizontal="center" vertical="center" wrapText="1"/>
    </xf>
    <xf numFmtId="0" fontId="10" fillId="0" borderId="78" xfId="37" applyFont="1" applyFill="1" applyBorder="1" applyAlignment="1">
      <alignment horizontal="center" vertical="center" wrapText="1"/>
    </xf>
    <xf numFmtId="0" fontId="10" fillId="0" borderId="75" xfId="37" applyFont="1" applyFill="1" applyBorder="1" applyAlignment="1">
      <alignment horizontal="center" vertical="center" wrapText="1"/>
    </xf>
    <xf numFmtId="0" fontId="10" fillId="0" borderId="79" xfId="37" applyFont="1" applyFill="1" applyBorder="1" applyAlignment="1">
      <alignment horizontal="center" vertical="center" wrapText="1"/>
    </xf>
    <xf numFmtId="0" fontId="10" fillId="0" borderId="48" xfId="37" applyFont="1" applyFill="1" applyBorder="1" applyAlignment="1">
      <alignment horizontal="center" vertical="center" wrapText="1"/>
    </xf>
    <xf numFmtId="0" fontId="10" fillId="0" borderId="31" xfId="37" applyFont="1" applyFill="1" applyBorder="1" applyAlignment="1">
      <alignment horizontal="center" vertical="center" wrapText="1"/>
    </xf>
    <xf numFmtId="0" fontId="10" fillId="0" borderId="76" xfId="37" applyFont="1" applyFill="1" applyBorder="1" applyAlignment="1">
      <alignment horizontal="center" vertical="center"/>
    </xf>
    <xf numFmtId="0" fontId="10" fillId="0" borderId="80" xfId="37" applyFont="1" applyFill="1" applyBorder="1" applyAlignment="1">
      <alignment horizontal="center" vertical="center"/>
    </xf>
    <xf numFmtId="0" fontId="10" fillId="0" borderId="106" xfId="37" applyFont="1" applyFill="1" applyBorder="1" applyAlignment="1">
      <alignment horizontal="left" vertical="center" wrapText="1"/>
    </xf>
    <xf numFmtId="0" fontId="10" fillId="0" borderId="8" xfId="37" applyFont="1" applyFill="1" applyBorder="1" applyAlignment="1">
      <alignment horizontal="left" vertical="center" wrapText="1"/>
    </xf>
    <xf numFmtId="0" fontId="10" fillId="0" borderId="105" xfId="37" applyFont="1" applyFill="1" applyBorder="1" applyAlignment="1">
      <alignment horizontal="left" vertical="center" wrapText="1"/>
    </xf>
    <xf numFmtId="0" fontId="10" fillId="0" borderId="76" xfId="37" applyFont="1" applyFill="1" applyBorder="1" applyAlignment="1">
      <alignment horizontal="center" vertical="center" wrapText="1"/>
    </xf>
    <xf numFmtId="0" fontId="10" fillId="0" borderId="80" xfId="37" applyFont="1" applyFill="1" applyBorder="1" applyAlignment="1">
      <alignment horizontal="center" vertical="center" wrapText="1"/>
    </xf>
    <xf numFmtId="0" fontId="10" fillId="0" borderId="49" xfId="37" applyFont="1" applyFill="1" applyBorder="1" applyAlignment="1">
      <alignment horizontal="center" vertical="center" wrapText="1"/>
    </xf>
    <xf numFmtId="0" fontId="10" fillId="0" borderId="55" xfId="37" applyFont="1" applyFill="1" applyBorder="1" applyAlignment="1">
      <alignment horizontal="center" vertical="center" wrapText="1"/>
    </xf>
    <xf numFmtId="0" fontId="11" fillId="0" borderId="0" xfId="4" applyFont="1" applyBorder="1" applyAlignment="1">
      <alignment horizontal="right" vertical="center"/>
    </xf>
    <xf numFmtId="0" fontId="21" fillId="0" borderId="0" xfId="4" applyFont="1" applyBorder="1" applyAlignment="1">
      <alignment horizontal="center" vertical="center"/>
    </xf>
    <xf numFmtId="0" fontId="21" fillId="0" borderId="1" xfId="4" applyFont="1" applyBorder="1" applyAlignment="1" applyProtection="1">
      <alignment vertical="center"/>
      <protection locked="0"/>
    </xf>
    <xf numFmtId="0" fontId="10" fillId="0" borderId="2" xfId="4" applyFont="1" applyBorder="1" applyAlignment="1">
      <alignment horizontal="center" vertical="center"/>
    </xf>
    <xf numFmtId="0" fontId="10" fillId="0" borderId="6" xfId="4" applyFont="1" applyBorder="1" applyAlignment="1">
      <alignment horizontal="center" vertical="center"/>
    </xf>
    <xf numFmtId="0" fontId="10" fillId="0" borderId="2" xfId="4" applyFont="1" applyFill="1" applyBorder="1" applyAlignment="1">
      <alignment horizontal="center" vertical="center"/>
    </xf>
    <xf numFmtId="0" fontId="10" fillId="0" borderId="107" xfId="4" applyFont="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Border="1" applyAlignment="1" applyProtection="1">
      <alignment vertical="center" wrapText="1"/>
      <protection locked="0"/>
    </xf>
    <xf numFmtId="0" fontId="13" fillId="0" borderId="0" xfId="4" applyFont="1" applyFill="1" applyBorder="1" applyAlignment="1" applyProtection="1">
      <alignment vertical="center"/>
      <protection locked="0"/>
    </xf>
    <xf numFmtId="0" fontId="10" fillId="0" borderId="3" xfId="13" applyFont="1" applyBorder="1" applyAlignment="1" applyProtection="1">
      <alignment horizontal="left" vertical="center" wrapText="1"/>
      <protection locked="0"/>
    </xf>
    <xf numFmtId="0" fontId="10" fillId="0" borderId="5" xfId="13" applyFont="1" applyBorder="1" applyAlignment="1" applyProtection="1">
      <alignment horizontal="left" vertical="center" wrapText="1"/>
      <protection locked="0"/>
    </xf>
    <xf numFmtId="0" fontId="11" fillId="0" borderId="0" xfId="13" applyFont="1" applyBorder="1" applyAlignment="1">
      <alignment horizontal="center" vertical="justify" wrapText="1"/>
    </xf>
    <xf numFmtId="0" fontId="11" fillId="0" borderId="0" xfId="13" applyFont="1" applyBorder="1" applyAlignment="1">
      <alignment horizontal="center" vertical="justify"/>
    </xf>
    <xf numFmtId="0" fontId="12" fillId="0" borderId="1" xfId="13" applyFont="1" applyBorder="1" applyAlignment="1" applyProtection="1">
      <alignment horizontal="left" vertical="center"/>
      <protection locked="0"/>
    </xf>
    <xf numFmtId="0" fontId="10" fillId="0" borderId="6" xfId="13" applyFont="1" applyBorder="1" applyAlignment="1">
      <alignment horizontal="center" vertical="center"/>
    </xf>
    <xf numFmtId="0" fontId="10" fillId="0" borderId="14" xfId="13" applyFont="1" applyBorder="1" applyAlignment="1">
      <alignment horizontal="center" vertical="center"/>
    </xf>
    <xf numFmtId="0" fontId="12" fillId="0" borderId="6" xfId="13" applyFont="1" applyBorder="1" applyAlignment="1">
      <alignment horizontal="center" vertical="center"/>
    </xf>
    <xf numFmtId="0" fontId="12" fillId="0" borderId="14" xfId="13" applyFont="1" applyBorder="1" applyAlignment="1">
      <alignment horizontal="center" vertical="center"/>
    </xf>
    <xf numFmtId="0" fontId="12" fillId="0" borderId="7" xfId="13" applyFont="1" applyBorder="1" applyAlignment="1">
      <alignment horizontal="center" vertical="center"/>
    </xf>
    <xf numFmtId="0" fontId="12" fillId="0" borderId="9" xfId="13" applyFont="1" applyBorder="1" applyAlignment="1">
      <alignment horizontal="center" vertical="center"/>
    </xf>
    <xf numFmtId="0" fontId="12" fillId="0" borderId="10" xfId="13" applyFont="1" applyBorder="1" applyAlignment="1">
      <alignment horizontal="center" vertical="center"/>
    </xf>
    <xf numFmtId="0" fontId="12" fillId="0" borderId="11" xfId="13" applyFont="1" applyBorder="1" applyAlignment="1">
      <alignment horizontal="center" vertical="center"/>
    </xf>
    <xf numFmtId="0" fontId="12" fillId="0" borderId="6" xfId="13" applyFont="1" applyBorder="1" applyAlignment="1">
      <alignment horizontal="center" vertical="center" wrapText="1"/>
    </xf>
    <xf numFmtId="0" fontId="11" fillId="0" borderId="0" xfId="4" applyFont="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vertical="center"/>
    </xf>
    <xf numFmtId="0" fontId="10" fillId="0" borderId="0" xfId="4" applyFont="1" applyAlignment="1">
      <alignment vertical="center" wrapText="1"/>
    </xf>
    <xf numFmtId="38" fontId="21" fillId="0" borderId="1" xfId="1" applyFont="1" applyBorder="1" applyAlignment="1">
      <alignment vertical="center"/>
    </xf>
    <xf numFmtId="0" fontId="10" fillId="0" borderId="0" xfId="4" applyNumberFormat="1" applyFont="1" applyFill="1" applyBorder="1" applyAlignment="1" applyProtection="1">
      <alignment horizontal="center" vertical="center"/>
      <protection locked="0"/>
    </xf>
    <xf numFmtId="184" fontId="10" fillId="0" borderId="0" xfId="4" applyNumberFormat="1" applyFont="1" applyFill="1" applyBorder="1" applyAlignment="1" applyProtection="1">
      <alignment horizontal="distributed" vertical="center"/>
    </xf>
    <xf numFmtId="184" fontId="10" fillId="0" borderId="0" xfId="4" applyNumberFormat="1" applyFont="1" applyFill="1" applyBorder="1" applyAlignment="1" applyProtection="1">
      <alignment horizontal="distributed" vertical="center" wrapText="1"/>
    </xf>
    <xf numFmtId="0" fontId="10" fillId="0" borderId="0" xfId="4" applyNumberFormat="1" applyFont="1" applyFill="1" applyBorder="1" applyAlignment="1" applyProtection="1">
      <alignment vertical="center" shrinkToFit="1"/>
      <protection locked="0"/>
    </xf>
    <xf numFmtId="184" fontId="13" fillId="0" borderId="2" xfId="4" applyNumberFormat="1" applyFont="1" applyFill="1" applyBorder="1" applyAlignment="1" applyProtection="1">
      <alignment horizontal="center" vertical="center" shrinkToFit="1"/>
    </xf>
    <xf numFmtId="184" fontId="13" fillId="0" borderId="2" xfId="4" applyNumberFormat="1" applyFont="1" applyFill="1" applyBorder="1" applyAlignment="1" applyProtection="1">
      <alignment horizontal="center" vertical="center" wrapText="1" shrinkToFit="1"/>
    </xf>
    <xf numFmtId="0" fontId="10" fillId="0" borderId="1" xfId="4" quotePrefix="1" applyNumberFormat="1" applyFont="1" applyFill="1" applyBorder="1" applyAlignment="1" applyProtection="1">
      <alignment horizontal="center" vertical="center"/>
      <protection locked="0"/>
    </xf>
    <xf numFmtId="184" fontId="22" fillId="0" borderId="0" xfId="4" applyNumberFormat="1" applyFont="1" applyFill="1" applyBorder="1" applyAlignment="1" applyProtection="1">
      <alignment horizontal="distributed" vertical="center" wrapText="1"/>
    </xf>
    <xf numFmtId="184" fontId="11" fillId="0" borderId="0" xfId="4" applyNumberFormat="1" applyFont="1" applyFill="1" applyBorder="1" applyAlignment="1" applyProtection="1">
      <alignment horizontal="center" vertical="center"/>
    </xf>
    <xf numFmtId="38" fontId="16" fillId="0" borderId="1" xfId="1" applyFont="1" applyFill="1" applyBorder="1" applyAlignment="1" applyProtection="1">
      <alignment vertical="center"/>
    </xf>
    <xf numFmtId="186" fontId="20" fillId="0" borderId="0" xfId="4" applyNumberFormat="1" applyFont="1" applyFill="1" applyBorder="1" applyAlignment="1" applyProtection="1">
      <alignment horizontal="center" vertical="center"/>
    </xf>
    <xf numFmtId="184" fontId="10" fillId="0" borderId="2" xfId="4" applyNumberFormat="1" applyFont="1" applyFill="1" applyBorder="1" applyAlignment="1" applyProtection="1">
      <alignment horizontal="center" vertical="center" shrinkToFit="1"/>
    </xf>
    <xf numFmtId="184" fontId="10" fillId="0" borderId="0" xfId="4" applyNumberFormat="1" applyFont="1" applyFill="1" applyBorder="1" applyAlignment="1" applyProtection="1">
      <alignment vertical="center" wrapText="1"/>
      <protection locked="0"/>
    </xf>
    <xf numFmtId="184" fontId="10" fillId="0" borderId="107" xfId="4" applyNumberFormat="1" applyFont="1" applyFill="1" applyBorder="1" applyAlignment="1" applyProtection="1">
      <alignment horizontal="center" vertical="center" wrapText="1" shrinkToFit="1"/>
    </xf>
    <xf numFmtId="184" fontId="10" fillId="0" borderId="7" xfId="4" applyNumberFormat="1" applyFont="1" applyFill="1" applyBorder="1" applyAlignment="1" applyProtection="1">
      <alignment vertical="center" shrinkToFit="1"/>
      <protection locked="0"/>
    </xf>
    <xf numFmtId="184" fontId="10" fillId="0" borderId="8" xfId="4" applyNumberFormat="1" applyFont="1" applyFill="1" applyBorder="1" applyAlignment="1" applyProtection="1">
      <alignment vertical="center" shrinkToFit="1"/>
      <protection locked="0"/>
    </xf>
    <xf numFmtId="184" fontId="10" fillId="0" borderId="9" xfId="4" applyNumberFormat="1" applyFont="1" applyFill="1" applyBorder="1" applyAlignment="1" applyProtection="1">
      <alignment vertical="center" shrinkToFit="1"/>
      <protection locked="0"/>
    </xf>
    <xf numFmtId="184" fontId="10" fillId="0" borderId="3" xfId="4" applyNumberFormat="1" applyFont="1" applyFill="1" applyBorder="1" applyAlignment="1" applyProtection="1">
      <alignment vertical="center" wrapText="1"/>
    </xf>
    <xf numFmtId="184" fontId="10" fillId="0" borderId="4" xfId="4" applyNumberFormat="1" applyFont="1" applyFill="1" applyBorder="1" applyAlignment="1" applyProtection="1">
      <alignment vertical="center" wrapText="1"/>
    </xf>
    <xf numFmtId="184" fontId="10" fillId="0" borderId="5" xfId="4" applyNumberFormat="1" applyFont="1" applyFill="1" applyBorder="1" applyAlignment="1" applyProtection="1">
      <alignment vertical="center" wrapText="1"/>
    </xf>
    <xf numFmtId="184" fontId="10" fillId="0" borderId="3" xfId="4" applyNumberFormat="1" applyFont="1" applyFill="1" applyBorder="1" applyAlignment="1" applyProtection="1">
      <alignment vertical="center" shrinkToFit="1"/>
    </xf>
    <xf numFmtId="184" fontId="10" fillId="0" borderId="4" xfId="4" applyNumberFormat="1" applyFont="1" applyFill="1" applyBorder="1" applyAlignment="1" applyProtection="1">
      <alignment vertical="center" shrinkToFit="1"/>
    </xf>
    <xf numFmtId="184" fontId="10" fillId="0" borderId="5" xfId="4" applyNumberFormat="1" applyFont="1" applyFill="1" applyBorder="1" applyAlignment="1" applyProtection="1">
      <alignment vertical="center" shrinkToFit="1"/>
    </xf>
    <xf numFmtId="38" fontId="10" fillId="0" borderId="38" xfId="1" applyFont="1" applyFill="1" applyBorder="1" applyAlignment="1" applyProtection="1">
      <alignment vertical="center" shrinkToFit="1"/>
    </xf>
    <xf numFmtId="38" fontId="10" fillId="0" borderId="39" xfId="1" applyFont="1" applyFill="1" applyBorder="1" applyAlignment="1" applyProtection="1">
      <alignment vertical="center" shrinkToFit="1"/>
    </xf>
    <xf numFmtId="38" fontId="10" fillId="0" borderId="7" xfId="1" applyFont="1" applyFill="1" applyBorder="1" applyAlignment="1" applyProtection="1">
      <alignment vertical="center" shrinkToFit="1"/>
      <protection locked="0"/>
    </xf>
    <xf numFmtId="38" fontId="10" fillId="0" borderId="8" xfId="1" applyFont="1" applyFill="1" applyBorder="1" applyAlignment="1" applyProtection="1">
      <alignment vertical="center" shrinkToFit="1"/>
      <protection locked="0"/>
    </xf>
  </cellXfs>
  <cellStyles count="39">
    <cellStyle name="パーセント 2" xfId="25"/>
    <cellStyle name="桁区切り" xfId="1" builtinId="6"/>
    <cellStyle name="桁区切り 2" xfId="3"/>
    <cellStyle name="桁区切り 2 2" xfId="6"/>
    <cellStyle name="桁区切り 2 2 2" xfId="32"/>
    <cellStyle name="桁区切り 2 3" xfId="38"/>
    <cellStyle name="桁区切り 3" xfId="23"/>
    <cellStyle name="桁区切り 3 2" xfId="20"/>
    <cellStyle name="桁区切り 3 3" xfId="12"/>
    <cellStyle name="桁区切り 3 4" xfId="9"/>
    <cellStyle name="桁区切り 3 4 2" xfId="29"/>
    <cellStyle name="桁区切り 3 4 3" xfId="33"/>
    <cellStyle name="桁区切り 3 4 4" xfId="18"/>
    <cellStyle name="桁区切り 3 4 5" xfId="36"/>
    <cellStyle name="桁区切り 4" xfId="5"/>
    <cellStyle name="桁区切り 4 2" xfId="21"/>
    <cellStyle name="桁区切り 5" xfId="28"/>
    <cellStyle name="標準" xfId="0" builtinId="0"/>
    <cellStyle name="標準 2" xfId="2"/>
    <cellStyle name="標準 2 2" xfId="13"/>
    <cellStyle name="標準 2 2 2" xfId="16"/>
    <cellStyle name="標準 2 2 3" xfId="31"/>
    <cellStyle name="標準 2 3" xfId="11"/>
    <cellStyle name="標準 2 3 2" xfId="19"/>
    <cellStyle name="標準 2 4" xfId="22"/>
    <cellStyle name="標準 2 5" xfId="37"/>
    <cellStyle name="標準 3" xfId="4"/>
    <cellStyle name="標準 3 2" xfId="10"/>
    <cellStyle name="標準 3 2 2" xfId="34"/>
    <cellStyle name="標準 3 2 3" xfId="26"/>
    <cellStyle name="標準 3 3" xfId="27"/>
    <cellStyle name="標準 3 4" xfId="24"/>
    <cellStyle name="標準 4" xfId="14"/>
    <cellStyle name="標準 5" xfId="15"/>
    <cellStyle name="標準 5 2" xfId="30"/>
    <cellStyle name="標準 6" xfId="17"/>
    <cellStyle name="標準 6 2" xfId="35"/>
    <cellStyle name="標準_01 特別な配慮を要する児童の申立書 2" xfId="7"/>
    <cellStyle name="標準_児童意見書（３号様式・３歳以上児用）改定 2" xfId="8"/>
  </cellStyles>
  <dxfs count="391">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101335\AppData\Local\Microsoft\Windows\INetCache\Content.Outlook\NV2PHQ8U\&#65288;&#26696;&#65289;&#27178;&#27996;&#24066;&#25918;&#35506;&#24460;&#12461;&#12483;&#12474;&#12463;&#12521;&#12502;&#20107;&#26989;&#36027;&#35036;&#21161;&#37329;&#20132;&#20184;&#35201;&#3217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3&#25918;&#35506;&#24460;&#20816;&#31461;&#32946;&#25104;&#35506;\public\100_&#25918;&#35506;&#24460;&#12461;&#12483;&#12474;&#12463;&#12521;&#12502;&#20107;&#26989;\020_&#35201;&#32177;\&#32076;&#36942;&#65288;&#12487;&#12540;&#12479;&#65289;\R303&#35036;&#21161;&#37329;&#35201;&#32177;&#25913;&#27491;\03%20&#26045;&#34892;\&#12487;&#12540;&#12479;\&#35036;&#21161;&#37329;&#20132;&#20184;&#35201;&#32177;&#27096;&#24335;&#19968;&#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1 支援や配慮申立"/>
      <sheetName val="01-2児童状況書"/>
      <sheetName val="02-1交付申請(運営費)"/>
      <sheetName val="02-2交付申請(開設費)"/>
      <sheetName val="02-3交付申請(準備費)"/>
      <sheetName val="03運営概況"/>
      <sheetName val="04活動計画書"/>
      <sheetName val="05収支予算書"/>
      <sheetName val="06資金計画表"/>
      <sheetName val="７-1交付決定"/>
      <sheetName val="７-2交付決定"/>
      <sheetName val="７-3交付決定"/>
      <sheetName val="08執行状況報告書"/>
      <sheetName val="09障害児等名簿"/>
      <sheetName val="旧障害児名簿"/>
      <sheetName val="10キャリアアップ対象者一覧"/>
      <sheetName val="11キャリアアップ要件確認表"/>
      <sheetName val="12賃金改善実施計画書"/>
      <sheetName val="13賃金改善見込額等内訳書"/>
      <sheetName val="旧賃金改善実施計画書"/>
      <sheetName val="旧賃金改善見込額等内訳書"/>
      <sheetName val="14保護者減免名簿"/>
      <sheetName val="15人材育成加算補助実施報告書"/>
      <sheetName val="16産前・産後休暇確認書"/>
      <sheetName val="17変更交付申請"/>
      <sheetName val="18変更決定"/>
      <sheetName val="19-1-1実績報告書"/>
      <sheetName val="19-1-2実績報告書(収入)"/>
      <sheetName val="19-1-3実績報告書 (支出)"/>
      <sheetName val="19-2実績報告書(開設費)"/>
      <sheetName val="19-3実績報告書(準備費)"/>
      <sheetName val="20基本事業費報告書"/>
      <sheetName val="21障害児報告書"/>
      <sheetName val="22医療的ケア児受入加算補助対象経費等報告書"/>
      <sheetName val="23育成支援対象経費等報告書"/>
      <sheetName val="24キャリア対象経費積算書"/>
      <sheetName val="25賃金改善実施報告書"/>
      <sheetName val="26賃金改善額内訳書"/>
      <sheetName val="旧賃金改善実施報告書 "/>
      <sheetName val="旧賃金改善額内訳書"/>
      <sheetName val="27コロナ防止対象経費等報告書"/>
      <sheetName val="28-1交付額確定通知"/>
      <sheetName val="28-2交付額確定通知 "/>
      <sheetName val="28-3交付額確定通知"/>
      <sheetName val="29-1 取消（様式）"/>
      <sheetName val="29-2取消（様式）"/>
      <sheetName val="29-3取消（様式） "/>
      <sheetName val="30仕入控除税額報告書"/>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O8" t="str">
            <v>わくわく</v>
          </cell>
          <cell r="P8" t="str">
            <v>すくすく(ゆうやけ)</v>
          </cell>
          <cell r="Q8" t="str">
            <v>すくすく(ほしぞら)</v>
          </cell>
        </row>
        <row r="9">
          <cell r="O9" t="str">
            <v>わくわく</v>
          </cell>
          <cell r="P9" t="str">
            <v>ゆうやけ</v>
          </cell>
          <cell r="Q9" t="str">
            <v>ほしぞら</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01 支援や配慮申立"/>
      <sheetName val="01-2児童状況書"/>
      <sheetName val="2-1交付申請（様式）"/>
      <sheetName val="2-2交付申請（様式）"/>
      <sheetName val="2-3交付申請（様式）"/>
      <sheetName val="03運営概況（様式）"/>
      <sheetName val="04活動計画（様式）"/>
      <sheetName val="05収支予算（様式）"/>
      <sheetName val="06資金計画 (様式)"/>
      <sheetName val="7-1交付決定"/>
      <sheetName val="7-2交付決定"/>
      <sheetName val="7-3交付決定"/>
      <sheetName val="08状況報告書（様式）"/>
      <sheetName val="９障害児（様式）"/>
      <sheetName val="10保護者減免（様式）"/>
      <sheetName val="11キャリアアップ対象者一覧"/>
      <sheetName val="11の２キャリアアップ要件確認表"/>
      <sheetName val="12 認定資格研修対象者名簿"/>
      <sheetName val="13変更交付申請（様式）"/>
      <sheetName val="14変更決定"/>
      <sheetName val="15-1実績報告書(頭紙)（様式）"/>
      <sheetName val="15-1実績報告書(収入)（様式）"/>
      <sheetName val="15-1実績報告書 (支出)（様式）"/>
      <sheetName val="15-2実績報告書（様式）"/>
      <sheetName val="15-3実績報告書（様式）"/>
      <sheetName val="16障害児報告書（様式）"/>
      <sheetName val="17キャリア対象経費積算書（様式）"/>
      <sheetName val="18-1交付額確定通知"/>
      <sheetName val="18-2交付額確定通知 "/>
      <sheetName val="18-3交付額確定通知"/>
      <sheetName val="19-1 取消（様式）"/>
      <sheetName val="19-2取消（様式）"/>
      <sheetName val="19-3取消（様式） "/>
      <sheetName val="20仕入控除税額報告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P7" t="str">
            <v>利用区分１</v>
          </cell>
          <cell r="Q7" t="str">
            <v>利用区分２</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09"/>
  <sheetViews>
    <sheetView showGridLines="0" tabSelected="1" view="pageBreakPreview" zoomScale="85" zoomScaleNormal="85" zoomScaleSheetLayoutView="85" workbookViewId="0">
      <selection activeCell="X10" sqref="X10"/>
    </sheetView>
  </sheetViews>
  <sheetFormatPr defaultColWidth="2.375" defaultRowHeight="13.5" x14ac:dyDescent="0.4"/>
  <cols>
    <col min="1" max="33" width="2.375" style="3"/>
    <col min="34" max="34" width="2.375" style="1"/>
    <col min="35" max="55" width="2.375" style="3"/>
    <col min="56" max="59" width="12.5" style="3" customWidth="1"/>
    <col min="60" max="61" width="17.625" style="3" customWidth="1"/>
    <col min="62" max="64" width="12.5" style="3" customWidth="1"/>
    <col min="65" max="16384" width="2.375" style="3"/>
  </cols>
  <sheetData>
    <row r="1" spans="1:57" ht="18.75" customHeight="1" x14ac:dyDescent="0.4">
      <c r="A1" s="1"/>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1"/>
      <c r="AX1" s="1"/>
      <c r="AZ1" s="2"/>
      <c r="BA1" s="2"/>
      <c r="BB1" s="4" t="s">
        <v>351</v>
      </c>
    </row>
    <row r="2" spans="1:57" ht="7.5" customHeight="1" x14ac:dyDescent="0.4">
      <c r="A2" s="1"/>
      <c r="B2" s="1"/>
      <c r="C2" s="1"/>
      <c r="D2" s="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1"/>
    </row>
    <row r="3" spans="1:57" ht="18.75" customHeight="1" x14ac:dyDescent="0.4">
      <c r="A3" s="1"/>
      <c r="B3" s="1"/>
      <c r="C3" s="1"/>
      <c r="D3" s="1"/>
      <c r="E3" s="2"/>
      <c r="F3" s="2"/>
      <c r="G3" s="2"/>
      <c r="H3" s="2"/>
      <c r="I3" s="2"/>
      <c r="J3" s="2"/>
      <c r="K3" s="2"/>
      <c r="L3" s="2"/>
      <c r="M3" s="2"/>
      <c r="N3" s="2"/>
      <c r="O3" s="2"/>
      <c r="P3" s="2"/>
      <c r="Q3" s="2"/>
      <c r="R3" s="2"/>
      <c r="S3" s="2"/>
      <c r="T3" s="2"/>
      <c r="U3" s="2"/>
      <c r="V3" s="2"/>
      <c r="W3" s="2"/>
      <c r="X3" s="2"/>
      <c r="Y3" s="2"/>
      <c r="Z3" s="2"/>
      <c r="AA3" s="2"/>
      <c r="AB3" s="2"/>
      <c r="AC3" s="2"/>
      <c r="AD3" s="2"/>
      <c r="AE3" s="4"/>
      <c r="AF3" s="4"/>
      <c r="AG3" s="4"/>
      <c r="AH3" s="4"/>
      <c r="AI3" s="4"/>
      <c r="AJ3" s="2"/>
      <c r="AK3" s="2"/>
      <c r="AL3" s="251"/>
      <c r="AM3" s="2"/>
      <c r="AN3" s="2"/>
      <c r="AO3" s="573"/>
      <c r="AP3" s="573"/>
      <c r="AQ3" s="573"/>
      <c r="AR3" s="573"/>
      <c r="AS3" s="572" t="s">
        <v>70</v>
      </c>
      <c r="AT3" s="572"/>
      <c r="AU3" s="569"/>
      <c r="AV3" s="569"/>
      <c r="AW3" s="572" t="s">
        <v>71</v>
      </c>
      <c r="AX3" s="572"/>
      <c r="AY3" s="570"/>
      <c r="AZ3" s="570"/>
      <c r="BA3" s="250" t="s">
        <v>72</v>
      </c>
    </row>
    <row r="4" spans="1:57" ht="16.5" customHeight="1" x14ac:dyDescent="0.4">
      <c r="A4" s="1"/>
      <c r="B4" s="1"/>
      <c r="C4" s="2" t="s">
        <v>73</v>
      </c>
      <c r="E4" s="2"/>
      <c r="G4" s="7"/>
      <c r="H4" s="7"/>
      <c r="I4" s="7"/>
      <c r="J4" s="7"/>
      <c r="K4" s="7"/>
      <c r="L4" s="7"/>
      <c r="M4" s="7"/>
      <c r="N4" s="7"/>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ht="18.75" customHeight="1" x14ac:dyDescent="0.4">
      <c r="A5" s="1"/>
      <c r="B5" s="1"/>
      <c r="C5" s="1"/>
      <c r="D5" s="251"/>
      <c r="E5" s="2"/>
      <c r="F5" s="4" t="s">
        <v>74</v>
      </c>
      <c r="G5" s="511"/>
      <c r="H5" s="511"/>
      <c r="I5" s="511"/>
      <c r="J5" s="511"/>
      <c r="K5" s="511"/>
      <c r="L5" s="511"/>
      <c r="M5" s="6" t="s">
        <v>75</v>
      </c>
      <c r="O5" s="2"/>
      <c r="P5" s="6"/>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1"/>
    </row>
    <row r="6" spans="1:57" ht="16.5" customHeight="1" x14ac:dyDescent="0.4">
      <c r="A6" s="1"/>
      <c r="B6" s="1"/>
      <c r="C6" s="1"/>
      <c r="D6" s="1"/>
      <c r="E6" s="2"/>
      <c r="F6" s="2"/>
      <c r="G6" s="2"/>
      <c r="H6" s="2"/>
      <c r="I6" s="2"/>
      <c r="J6" s="2"/>
      <c r="K6" s="4"/>
      <c r="L6" s="4"/>
      <c r="M6" s="4"/>
      <c r="N6" s="4"/>
      <c r="O6" s="250"/>
      <c r="P6" s="250"/>
      <c r="Q6" s="250"/>
      <c r="R6" s="6"/>
      <c r="S6" s="6"/>
      <c r="T6" s="6"/>
      <c r="U6" s="6"/>
      <c r="V6" s="6"/>
      <c r="W6" s="6"/>
      <c r="X6" s="6"/>
      <c r="Y6" s="6"/>
      <c r="Z6" s="6" t="s">
        <v>76</v>
      </c>
      <c r="AA6" s="2"/>
      <c r="AB6" s="2"/>
      <c r="AC6" s="8"/>
      <c r="AE6" s="52"/>
      <c r="AF6" s="52"/>
      <c r="AG6" s="52"/>
      <c r="AH6" s="52"/>
      <c r="AI6" s="52"/>
      <c r="AJ6" s="52"/>
      <c r="AK6" s="52"/>
      <c r="AL6" s="2"/>
      <c r="AM6" s="2"/>
      <c r="AN6" s="2"/>
      <c r="AO6" s="2"/>
      <c r="AP6" s="2"/>
      <c r="AQ6" s="2"/>
      <c r="AR6" s="2"/>
      <c r="AS6" s="2"/>
      <c r="AT6" s="2"/>
      <c r="AU6" s="2"/>
      <c r="AV6" s="2"/>
      <c r="AW6" s="2"/>
      <c r="AX6" s="2"/>
      <c r="AY6" s="2"/>
      <c r="AZ6" s="2"/>
      <c r="BA6" s="2"/>
      <c r="BB6" s="2"/>
      <c r="BC6" s="2"/>
      <c r="BD6" s="2"/>
      <c r="BE6" s="2"/>
    </row>
    <row r="7" spans="1:57" ht="19.5" customHeight="1" x14ac:dyDescent="0.4">
      <c r="A7" s="1"/>
      <c r="B7" s="1"/>
      <c r="C7" s="1"/>
      <c r="D7" s="1"/>
      <c r="E7" s="2"/>
      <c r="F7" s="2"/>
      <c r="G7" s="2"/>
      <c r="H7" s="2"/>
      <c r="I7" s="2"/>
      <c r="J7" s="2"/>
      <c r="K7" s="2"/>
      <c r="L7" s="2"/>
      <c r="M7" s="2"/>
      <c r="N7" s="2"/>
      <c r="O7" s="2"/>
      <c r="P7" s="2"/>
      <c r="Q7" s="2"/>
      <c r="R7" s="2"/>
      <c r="S7" s="2"/>
      <c r="T7" s="2"/>
      <c r="U7" s="2"/>
      <c r="V7" s="2"/>
      <c r="W7" s="2"/>
      <c r="X7" s="2"/>
      <c r="Y7" s="2"/>
      <c r="Z7" s="2"/>
      <c r="AA7" s="571" t="s">
        <v>100</v>
      </c>
      <c r="AB7" s="571"/>
      <c r="AC7" s="571"/>
      <c r="AD7" s="571"/>
      <c r="AE7" s="571"/>
      <c r="AF7" s="571"/>
      <c r="AG7" s="571"/>
      <c r="AH7" s="518"/>
      <c r="AI7" s="518"/>
      <c r="AJ7" s="518"/>
      <c r="AK7" s="518"/>
      <c r="AL7" s="518"/>
      <c r="AM7" s="518"/>
      <c r="AN7" s="518"/>
      <c r="AO7" s="518"/>
      <c r="AP7" s="518"/>
      <c r="AQ7" s="518"/>
      <c r="AR7" s="518"/>
      <c r="AS7" s="518"/>
      <c r="AT7" s="518"/>
      <c r="AU7" s="518"/>
      <c r="AV7" s="518"/>
      <c r="AW7" s="518"/>
      <c r="AX7" s="518"/>
      <c r="AY7" s="518"/>
      <c r="AZ7" s="518"/>
      <c r="BA7" s="518"/>
      <c r="BB7" s="1"/>
    </row>
    <row r="8" spans="1:57" ht="19.5" customHeight="1" x14ac:dyDescent="0.4">
      <c r="A8" s="1"/>
      <c r="B8" s="1"/>
      <c r="C8" s="1"/>
      <c r="D8" s="1"/>
      <c r="E8" s="2"/>
      <c r="F8" s="2"/>
      <c r="G8" s="2"/>
      <c r="H8" s="2"/>
      <c r="I8" s="2"/>
      <c r="J8" s="2"/>
      <c r="K8" s="2"/>
      <c r="L8" s="2"/>
      <c r="M8" s="2"/>
      <c r="N8" s="2"/>
      <c r="O8" s="2"/>
      <c r="P8" s="2"/>
      <c r="Q8" s="2"/>
      <c r="R8" s="2"/>
      <c r="S8" s="2"/>
      <c r="T8" s="2"/>
      <c r="U8" s="2"/>
      <c r="V8" s="2"/>
      <c r="W8" s="2"/>
      <c r="X8" s="2"/>
      <c r="Y8" s="2"/>
      <c r="Z8" s="2"/>
      <c r="AA8" s="571" t="s">
        <v>101</v>
      </c>
      <c r="AB8" s="571"/>
      <c r="AC8" s="571"/>
      <c r="AD8" s="571"/>
      <c r="AE8" s="571"/>
      <c r="AF8" s="571"/>
      <c r="AG8" s="571"/>
      <c r="AH8" s="518"/>
      <c r="AI8" s="518"/>
      <c r="AJ8" s="518"/>
      <c r="AK8" s="518"/>
      <c r="AL8" s="518"/>
      <c r="AM8" s="518"/>
      <c r="AN8" s="518"/>
      <c r="AO8" s="518"/>
      <c r="AP8" s="518"/>
      <c r="AQ8" s="518"/>
      <c r="AR8" s="518"/>
      <c r="AS8" s="518"/>
      <c r="AT8" s="518"/>
      <c r="AU8" s="518"/>
      <c r="AV8" s="518"/>
      <c r="AW8" s="518"/>
      <c r="AX8" s="518"/>
      <c r="AY8" s="518"/>
      <c r="AZ8" s="518"/>
      <c r="BA8" s="518"/>
      <c r="BB8" s="1"/>
    </row>
    <row r="9" spans="1:57" ht="19.5" customHeight="1" x14ac:dyDescent="0.4">
      <c r="A9" s="1"/>
      <c r="B9" s="1"/>
      <c r="C9" s="1"/>
      <c r="D9" s="1"/>
      <c r="E9" s="2"/>
      <c r="F9" s="2"/>
      <c r="G9" s="2"/>
      <c r="H9" s="2"/>
      <c r="I9" s="2"/>
      <c r="J9" s="2"/>
      <c r="K9" s="2"/>
      <c r="L9" s="2"/>
      <c r="M9" s="2"/>
      <c r="N9" s="2"/>
      <c r="O9" s="2"/>
      <c r="P9" s="2"/>
      <c r="Q9" s="2"/>
      <c r="R9" s="2"/>
      <c r="S9" s="2"/>
      <c r="T9" s="2"/>
      <c r="U9" s="2"/>
      <c r="V9" s="2"/>
      <c r="W9" s="2"/>
      <c r="X9" s="2"/>
      <c r="Y9" s="2"/>
      <c r="Z9" s="2"/>
      <c r="AA9" s="571" t="s">
        <v>0</v>
      </c>
      <c r="AB9" s="571"/>
      <c r="AC9" s="571"/>
      <c r="AD9" s="571"/>
      <c r="AE9" s="571"/>
      <c r="AF9" s="571"/>
      <c r="AG9" s="571"/>
      <c r="AH9" s="518"/>
      <c r="AI9" s="518"/>
      <c r="AJ9" s="518"/>
      <c r="AK9" s="518"/>
      <c r="AL9" s="518"/>
      <c r="AM9" s="518"/>
      <c r="AN9" s="518"/>
      <c r="AO9" s="518"/>
      <c r="AP9" s="518"/>
      <c r="AQ9" s="518"/>
      <c r="AR9" s="518"/>
      <c r="AS9" s="518"/>
      <c r="AT9" s="518"/>
      <c r="AU9" s="518"/>
      <c r="AV9" s="518"/>
      <c r="AW9" s="518"/>
      <c r="AX9" s="518"/>
      <c r="AY9" s="518"/>
      <c r="AZ9" s="518"/>
      <c r="BA9" s="518"/>
      <c r="BB9" s="1"/>
    </row>
    <row r="10" spans="1:57" ht="19.5" customHeight="1" x14ac:dyDescent="0.4">
      <c r="A10" s="1"/>
      <c r="B10" s="1"/>
      <c r="C10" s="1"/>
      <c r="D10" s="1"/>
      <c r="E10" s="2"/>
      <c r="F10" s="2"/>
      <c r="G10" s="2"/>
      <c r="H10" s="2"/>
      <c r="I10" s="2"/>
      <c r="J10" s="2"/>
      <c r="K10" s="2"/>
      <c r="L10" s="2"/>
      <c r="M10" s="2"/>
      <c r="N10" s="2"/>
      <c r="O10" s="2"/>
      <c r="P10" s="2"/>
      <c r="Q10" s="2"/>
      <c r="R10" s="2"/>
      <c r="S10" s="2"/>
      <c r="T10" s="2"/>
      <c r="U10" s="2"/>
      <c r="V10" s="2"/>
      <c r="W10" s="2"/>
      <c r="X10" s="2"/>
      <c r="Y10" s="2"/>
      <c r="Z10" s="2"/>
      <c r="AA10" s="571" t="s">
        <v>3</v>
      </c>
      <c r="AB10" s="571"/>
      <c r="AC10" s="571"/>
      <c r="AD10" s="571"/>
      <c r="AE10" s="571"/>
      <c r="AF10" s="571"/>
      <c r="AG10" s="571"/>
      <c r="AH10" s="518"/>
      <c r="AI10" s="518"/>
      <c r="AJ10" s="518"/>
      <c r="AK10" s="518"/>
      <c r="AL10" s="518"/>
      <c r="AM10" s="518"/>
      <c r="AN10" s="518"/>
      <c r="AO10" s="518"/>
      <c r="AP10" s="518"/>
      <c r="AQ10" s="518"/>
      <c r="AR10" s="518"/>
      <c r="AS10" s="518"/>
      <c r="AT10" s="518"/>
      <c r="AU10" s="518"/>
      <c r="AV10" s="518"/>
      <c r="AW10" s="518"/>
      <c r="AX10" s="518"/>
      <c r="AY10" s="518"/>
      <c r="AZ10" s="518"/>
      <c r="BA10" s="518"/>
      <c r="BB10" s="1"/>
    </row>
    <row r="11" spans="1:57" ht="21" customHeight="1" x14ac:dyDescent="0.4">
      <c r="A11" s="9"/>
      <c r="B11" s="9"/>
      <c r="C11" s="9"/>
      <c r="D11" s="10"/>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row>
    <row r="12" spans="1:57" ht="18.75" customHeight="1" x14ac:dyDescent="0.4">
      <c r="D12" s="520" t="s">
        <v>102</v>
      </c>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19"/>
      <c r="AK12" s="519"/>
      <c r="AL12" s="519"/>
      <c r="AM12" s="519"/>
      <c r="AN12" s="78" t="s">
        <v>103</v>
      </c>
      <c r="AO12" s="11"/>
      <c r="AP12" s="11"/>
      <c r="AQ12" s="11"/>
      <c r="AR12" s="11"/>
      <c r="AS12" s="11"/>
      <c r="AT12" s="11"/>
      <c r="AU12" s="11"/>
      <c r="AV12" s="11"/>
      <c r="AW12" s="11"/>
      <c r="AX12" s="11"/>
      <c r="AY12" s="11"/>
      <c r="AZ12" s="11"/>
      <c r="BA12" s="11"/>
      <c r="BB12" s="11"/>
      <c r="BC12" s="11"/>
      <c r="BD12" s="11"/>
      <c r="BE12" s="11"/>
    </row>
    <row r="13" spans="1:57" ht="21" customHeight="1" x14ac:dyDescent="0.4">
      <c r="A13" s="1"/>
      <c r="B13" s="1"/>
      <c r="C13" s="1"/>
      <c r="D13" s="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1:57" ht="18" customHeight="1" x14ac:dyDescent="0.4">
      <c r="A14" s="1"/>
      <c r="B14" s="1"/>
      <c r="C14" s="1"/>
      <c r="D14" s="2"/>
      <c r="E14" s="11"/>
      <c r="F14" s="6"/>
      <c r="G14" s="511"/>
      <c r="H14" s="511"/>
      <c r="I14" s="511"/>
      <c r="J14" s="511"/>
      <c r="K14" s="511"/>
      <c r="L14" s="512" t="s">
        <v>104</v>
      </c>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6"/>
      <c r="AY14" s="6"/>
      <c r="AZ14" s="11"/>
      <c r="BA14" s="11"/>
      <c r="BB14" s="11"/>
      <c r="BC14" s="11"/>
      <c r="BD14" s="11"/>
      <c r="BE14" s="11"/>
    </row>
    <row r="15" spans="1:57" ht="15.75" customHeight="1" x14ac:dyDescent="0.4">
      <c r="A15" s="11"/>
      <c r="B15" s="6"/>
      <c r="C15" s="6"/>
      <c r="D15" s="6"/>
      <c r="E15" s="6"/>
      <c r="F15" s="6"/>
      <c r="G15" s="11"/>
      <c r="H15" s="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3"/>
      <c r="BD15" s="1"/>
      <c r="BE15" s="1"/>
    </row>
    <row r="16" spans="1:57" ht="16.5" customHeight="1" x14ac:dyDescent="0.15">
      <c r="A16" s="15"/>
      <c r="B16" s="16" t="s">
        <v>77</v>
      </c>
      <c r="C16" s="16"/>
      <c r="D16" s="16"/>
      <c r="E16" s="16"/>
      <c r="F16" s="16"/>
      <c r="G16" s="1"/>
      <c r="H16" s="1"/>
      <c r="I16" s="1"/>
      <c r="J16" s="1"/>
      <c r="K16" s="1"/>
      <c r="L16" s="1"/>
      <c r="M16" s="249"/>
      <c r="N16" s="249"/>
      <c r="O16" s="249"/>
      <c r="P16" s="249"/>
      <c r="Q16" s="249"/>
      <c r="R16" s="249"/>
      <c r="S16" s="249"/>
      <c r="T16" s="249"/>
      <c r="U16" s="249"/>
      <c r="V16" s="249"/>
      <c r="W16" s="249"/>
      <c r="X16" s="249"/>
      <c r="Y16" s="249"/>
      <c r="Z16" s="1"/>
      <c r="AA16" s="17"/>
      <c r="AB16" s="249"/>
      <c r="AC16" s="1"/>
      <c r="AD16" s="1"/>
      <c r="AE16" s="18"/>
      <c r="AF16" s="1"/>
      <c r="AG16" s="1"/>
      <c r="AI16" s="1"/>
      <c r="AJ16" s="1"/>
      <c r="AK16" s="1"/>
      <c r="AL16" s="249"/>
      <c r="AM16" s="249"/>
      <c r="AN16" s="249"/>
      <c r="AO16" s="249"/>
      <c r="AP16" s="249"/>
      <c r="AQ16" s="1"/>
      <c r="AR16" s="1"/>
      <c r="AS16" s="1"/>
      <c r="AT16" s="1"/>
      <c r="AU16" s="1"/>
      <c r="AV16" s="1"/>
      <c r="AW16" s="1"/>
      <c r="AX16" s="1"/>
      <c r="AY16" s="1"/>
      <c r="AZ16" s="1"/>
      <c r="BA16" s="2"/>
      <c r="BB16" s="1"/>
      <c r="BC16" s="1"/>
      <c r="BD16" s="1"/>
      <c r="BE16" s="1"/>
    </row>
    <row r="17" spans="1:58" ht="16.5" customHeight="1" x14ac:dyDescent="0.15">
      <c r="A17" s="15"/>
      <c r="B17" s="16" t="s">
        <v>78</v>
      </c>
      <c r="D17" s="16"/>
      <c r="E17" s="16"/>
      <c r="F17" s="16"/>
      <c r="G17" s="1"/>
      <c r="H17" s="1"/>
      <c r="I17" s="1"/>
      <c r="J17" s="1"/>
      <c r="K17" s="1"/>
      <c r="L17" s="1"/>
      <c r="M17" s="249"/>
      <c r="N17" s="249"/>
      <c r="O17" s="249"/>
      <c r="P17" s="249"/>
      <c r="Q17" s="249"/>
      <c r="R17" s="249"/>
      <c r="S17" s="249"/>
      <c r="T17" s="249"/>
      <c r="U17" s="249"/>
      <c r="V17" s="249"/>
      <c r="W17" s="249"/>
      <c r="X17" s="249"/>
      <c r="Y17" s="249"/>
      <c r="Z17" s="1"/>
      <c r="AA17" s="17"/>
      <c r="AB17" s="249"/>
      <c r="AC17" s="1"/>
      <c r="AD17" s="1"/>
      <c r="AE17" s="18"/>
      <c r="AF17" s="1"/>
      <c r="AG17" s="1"/>
      <c r="AI17" s="1"/>
      <c r="AJ17" s="1"/>
      <c r="AK17" s="1"/>
      <c r="AL17" s="249"/>
      <c r="AM17" s="249"/>
      <c r="AN17" s="249"/>
      <c r="AO17" s="249"/>
      <c r="AP17" s="249"/>
      <c r="AQ17" s="1"/>
      <c r="AR17" s="1"/>
      <c r="AS17" s="1"/>
      <c r="AT17" s="1"/>
      <c r="AU17" s="1"/>
      <c r="AV17" s="1"/>
      <c r="AW17" s="1"/>
      <c r="AX17" s="1"/>
      <c r="AY17" s="1"/>
      <c r="AZ17" s="1"/>
      <c r="BA17" s="2"/>
      <c r="BB17" s="1"/>
      <c r="BC17" s="1"/>
      <c r="BD17" s="1"/>
      <c r="BE17" s="1"/>
    </row>
    <row r="18" spans="1:58" ht="18" customHeight="1" x14ac:dyDescent="0.15">
      <c r="A18" s="15"/>
      <c r="B18" s="16"/>
      <c r="C18" s="16" t="s">
        <v>106</v>
      </c>
      <c r="D18" s="16"/>
      <c r="E18" s="16"/>
      <c r="F18" s="16"/>
      <c r="G18" s="1"/>
      <c r="H18" s="1"/>
      <c r="I18" s="1"/>
      <c r="J18" s="1"/>
      <c r="K18" s="1"/>
      <c r="L18" s="1"/>
      <c r="M18" s="249"/>
      <c r="N18" s="249"/>
      <c r="O18" s="249"/>
      <c r="P18" s="249"/>
      <c r="Q18" s="249"/>
      <c r="R18" s="249"/>
      <c r="S18" s="249"/>
      <c r="T18" s="249"/>
      <c r="U18" s="249"/>
      <c r="V18" s="249"/>
      <c r="W18" s="249"/>
      <c r="X18" s="249"/>
      <c r="Y18" s="249"/>
      <c r="Z18" s="1"/>
      <c r="AA18" s="17"/>
      <c r="AB18" s="249"/>
      <c r="AC18" s="1"/>
      <c r="AD18" s="1"/>
      <c r="AE18" s="18"/>
      <c r="AF18" s="1"/>
      <c r="AG18" s="1"/>
      <c r="AI18" s="1"/>
      <c r="AJ18" s="1"/>
      <c r="AK18" s="1"/>
      <c r="AL18" s="249"/>
      <c r="AM18" s="249"/>
      <c r="AN18" s="249"/>
      <c r="AO18" s="249"/>
      <c r="AP18" s="249"/>
      <c r="AQ18" s="1"/>
      <c r="AR18" s="1"/>
      <c r="AS18" s="1"/>
      <c r="AT18" s="1"/>
      <c r="AU18" s="1"/>
      <c r="AV18" s="1"/>
      <c r="AW18" s="1"/>
      <c r="AX18" s="1"/>
      <c r="AY18" s="1"/>
      <c r="AZ18" s="207"/>
      <c r="BA18" s="207"/>
      <c r="BB18" s="207"/>
      <c r="BC18" s="207"/>
      <c r="BD18" s="207"/>
      <c r="BE18" s="207"/>
    </row>
    <row r="19" spans="1:58" ht="16.5" customHeight="1" x14ac:dyDescent="0.4">
      <c r="A19" s="1"/>
      <c r="B19" s="1"/>
      <c r="C19" s="515"/>
      <c r="D19" s="516"/>
      <c r="E19" s="516"/>
      <c r="F19" s="517"/>
      <c r="G19" s="498" t="s">
        <v>79</v>
      </c>
      <c r="H19" s="498"/>
      <c r="I19" s="498"/>
      <c r="J19" s="498" t="s">
        <v>17</v>
      </c>
      <c r="K19" s="498"/>
      <c r="L19" s="498"/>
      <c r="M19" s="498" t="s">
        <v>18</v>
      </c>
      <c r="N19" s="498"/>
      <c r="O19" s="498"/>
      <c r="P19" s="498" t="s">
        <v>19</v>
      </c>
      <c r="Q19" s="498"/>
      <c r="R19" s="498"/>
      <c r="S19" s="498" t="s">
        <v>20</v>
      </c>
      <c r="T19" s="498"/>
      <c r="U19" s="498"/>
      <c r="V19" s="498" t="s">
        <v>21</v>
      </c>
      <c r="W19" s="498"/>
      <c r="X19" s="498"/>
      <c r="Y19" s="498" t="s">
        <v>80</v>
      </c>
      <c r="Z19" s="498"/>
      <c r="AA19" s="498"/>
      <c r="AB19" s="498" t="s">
        <v>26</v>
      </c>
      <c r="AC19" s="498"/>
      <c r="AD19" s="498"/>
      <c r="AE19" s="498" t="s">
        <v>27</v>
      </c>
      <c r="AF19" s="498"/>
      <c r="AG19" s="521"/>
      <c r="AH19" s="498" t="s">
        <v>22</v>
      </c>
      <c r="AI19" s="498"/>
      <c r="AJ19" s="498"/>
      <c r="AK19" s="498" t="s">
        <v>23</v>
      </c>
      <c r="AL19" s="498"/>
      <c r="AM19" s="498"/>
      <c r="AN19" s="498" t="s">
        <v>24</v>
      </c>
      <c r="AO19" s="498"/>
      <c r="AP19" s="521"/>
      <c r="AQ19" s="515" t="s">
        <v>81</v>
      </c>
      <c r="AR19" s="516"/>
      <c r="AS19" s="516"/>
      <c r="AT19" s="517"/>
      <c r="AU19" s="207"/>
      <c r="AV19" s="19"/>
      <c r="AW19" s="207"/>
      <c r="BC19" s="207"/>
    </row>
    <row r="20" spans="1:58" ht="29.25" customHeight="1" x14ac:dyDescent="0.4">
      <c r="A20" s="1"/>
      <c r="B20" s="1"/>
      <c r="C20" s="513" t="s">
        <v>82</v>
      </c>
      <c r="D20" s="514"/>
      <c r="E20" s="514"/>
      <c r="F20" s="514"/>
      <c r="G20" s="453"/>
      <c r="H20" s="454"/>
      <c r="I20" s="53" t="s">
        <v>29</v>
      </c>
      <c r="J20" s="453"/>
      <c r="K20" s="454"/>
      <c r="L20" s="53" t="s">
        <v>29</v>
      </c>
      <c r="M20" s="453"/>
      <c r="N20" s="454"/>
      <c r="O20" s="53" t="s">
        <v>29</v>
      </c>
      <c r="P20" s="453"/>
      <c r="Q20" s="454"/>
      <c r="R20" s="351" t="s">
        <v>29</v>
      </c>
      <c r="S20" s="453"/>
      <c r="T20" s="454"/>
      <c r="U20" s="351" t="s">
        <v>29</v>
      </c>
      <c r="V20" s="453"/>
      <c r="W20" s="454"/>
      <c r="X20" s="351" t="s">
        <v>29</v>
      </c>
      <c r="Y20" s="453"/>
      <c r="Z20" s="454"/>
      <c r="AA20" s="351" t="s">
        <v>29</v>
      </c>
      <c r="AB20" s="453"/>
      <c r="AC20" s="454"/>
      <c r="AD20" s="351" t="s">
        <v>29</v>
      </c>
      <c r="AE20" s="453"/>
      <c r="AF20" s="454"/>
      <c r="AG20" s="351" t="s">
        <v>29</v>
      </c>
      <c r="AH20" s="496" t="str">
        <f>IF(AE20="","",AE20)</f>
        <v/>
      </c>
      <c r="AI20" s="497"/>
      <c r="AJ20" s="351" t="s">
        <v>29</v>
      </c>
      <c r="AK20" s="496" t="str">
        <f t="shared" ref="AK20:AK24" si="0">IF(AH20="","",AH20)</f>
        <v/>
      </c>
      <c r="AL20" s="497"/>
      <c r="AM20" s="351" t="s">
        <v>29</v>
      </c>
      <c r="AN20" s="496" t="str">
        <f t="shared" ref="AN20:AN24" si="1">IF(AK20="","",AK20)</f>
        <v/>
      </c>
      <c r="AO20" s="497"/>
      <c r="AP20" s="352" t="s">
        <v>29</v>
      </c>
      <c r="AQ20" s="522" t="str">
        <f>IFERROR(ROUNDUP(AVERAGEIF(G20:AO20,"&lt;&gt;0"),0),"")</f>
        <v/>
      </c>
      <c r="AR20" s="523"/>
      <c r="AS20" s="523"/>
      <c r="AT20" s="353" t="s">
        <v>29</v>
      </c>
      <c r="AU20" s="207"/>
      <c r="AV20" s="19"/>
      <c r="AW20" s="207"/>
      <c r="BC20" s="207"/>
      <c r="BE20" s="3" t="str">
        <f>IFERROR(ROUNDUP(AVERAGEIF(Y20:AO20,"&lt;&gt;0"),0),"")</f>
        <v/>
      </c>
    </row>
    <row r="21" spans="1:58" ht="29.25" customHeight="1" x14ac:dyDescent="0.4">
      <c r="A21" s="1"/>
      <c r="B21" s="1"/>
      <c r="C21" s="513" t="s">
        <v>83</v>
      </c>
      <c r="D21" s="514"/>
      <c r="E21" s="514"/>
      <c r="F21" s="514"/>
      <c r="G21" s="453"/>
      <c r="H21" s="454"/>
      <c r="I21" s="53" t="s">
        <v>29</v>
      </c>
      <c r="J21" s="453"/>
      <c r="K21" s="454"/>
      <c r="L21" s="53" t="s">
        <v>29</v>
      </c>
      <c r="M21" s="453"/>
      <c r="N21" s="454"/>
      <c r="O21" s="53" t="s">
        <v>29</v>
      </c>
      <c r="P21" s="453"/>
      <c r="Q21" s="454"/>
      <c r="R21" s="351" t="s">
        <v>29</v>
      </c>
      <c r="S21" s="453"/>
      <c r="T21" s="454"/>
      <c r="U21" s="351" t="s">
        <v>29</v>
      </c>
      <c r="V21" s="453"/>
      <c r="W21" s="454"/>
      <c r="X21" s="351" t="s">
        <v>29</v>
      </c>
      <c r="Y21" s="453"/>
      <c r="Z21" s="454"/>
      <c r="AA21" s="351" t="s">
        <v>29</v>
      </c>
      <c r="AB21" s="453"/>
      <c r="AC21" s="454"/>
      <c r="AD21" s="351" t="s">
        <v>29</v>
      </c>
      <c r="AE21" s="453"/>
      <c r="AF21" s="454"/>
      <c r="AG21" s="351" t="s">
        <v>29</v>
      </c>
      <c r="AH21" s="496" t="str">
        <f t="shared" ref="AH21:AH24" si="2">IF(AE21="","",AE21)</f>
        <v/>
      </c>
      <c r="AI21" s="497"/>
      <c r="AJ21" s="351" t="s">
        <v>29</v>
      </c>
      <c r="AK21" s="496" t="str">
        <f t="shared" si="0"/>
        <v/>
      </c>
      <c r="AL21" s="497"/>
      <c r="AM21" s="351" t="s">
        <v>29</v>
      </c>
      <c r="AN21" s="496" t="str">
        <f t="shared" si="1"/>
        <v/>
      </c>
      <c r="AO21" s="497"/>
      <c r="AP21" s="352" t="s">
        <v>29</v>
      </c>
      <c r="AQ21" s="522" t="str">
        <f t="shared" ref="AQ21:AQ24" si="3">IFERROR(ROUNDUP(AVERAGEIF(G21:AO21,"&lt;&gt;0"),0),"")</f>
        <v/>
      </c>
      <c r="AR21" s="523"/>
      <c r="AS21" s="523"/>
      <c r="AT21" s="353" t="s">
        <v>29</v>
      </c>
      <c r="AU21" s="207"/>
      <c r="AV21" s="19"/>
      <c r="AW21" s="207"/>
      <c r="BC21" s="207"/>
    </row>
    <row r="22" spans="1:58" ht="29.25" customHeight="1" x14ac:dyDescent="0.4">
      <c r="A22" s="1"/>
      <c r="B22" s="1"/>
      <c r="C22" s="513" t="s">
        <v>84</v>
      </c>
      <c r="D22" s="514"/>
      <c r="E22" s="514"/>
      <c r="F22" s="514"/>
      <c r="G22" s="453"/>
      <c r="H22" s="454"/>
      <c r="I22" s="53" t="s">
        <v>29</v>
      </c>
      <c r="J22" s="453"/>
      <c r="K22" s="454"/>
      <c r="L22" s="53" t="s">
        <v>29</v>
      </c>
      <c r="M22" s="453"/>
      <c r="N22" s="454"/>
      <c r="O22" s="53" t="s">
        <v>29</v>
      </c>
      <c r="P22" s="453"/>
      <c r="Q22" s="454"/>
      <c r="R22" s="351" t="s">
        <v>29</v>
      </c>
      <c r="S22" s="453"/>
      <c r="T22" s="454"/>
      <c r="U22" s="351" t="s">
        <v>29</v>
      </c>
      <c r="V22" s="453"/>
      <c r="W22" s="454"/>
      <c r="X22" s="351" t="s">
        <v>29</v>
      </c>
      <c r="Y22" s="453"/>
      <c r="Z22" s="454"/>
      <c r="AA22" s="351" t="s">
        <v>29</v>
      </c>
      <c r="AB22" s="453"/>
      <c r="AC22" s="454"/>
      <c r="AD22" s="351" t="s">
        <v>29</v>
      </c>
      <c r="AE22" s="453"/>
      <c r="AF22" s="454"/>
      <c r="AG22" s="351" t="s">
        <v>29</v>
      </c>
      <c r="AH22" s="496" t="str">
        <f t="shared" si="2"/>
        <v/>
      </c>
      <c r="AI22" s="497"/>
      <c r="AJ22" s="351" t="s">
        <v>29</v>
      </c>
      <c r="AK22" s="496" t="str">
        <f t="shared" si="0"/>
        <v/>
      </c>
      <c r="AL22" s="497"/>
      <c r="AM22" s="351" t="s">
        <v>29</v>
      </c>
      <c r="AN22" s="496" t="str">
        <f t="shared" si="1"/>
        <v/>
      </c>
      <c r="AO22" s="497"/>
      <c r="AP22" s="352" t="s">
        <v>29</v>
      </c>
      <c r="AQ22" s="522" t="str">
        <f t="shared" si="3"/>
        <v/>
      </c>
      <c r="AR22" s="523"/>
      <c r="AS22" s="523"/>
      <c r="AT22" s="353" t="s">
        <v>29</v>
      </c>
      <c r="AU22" s="207"/>
      <c r="AV22" s="19"/>
      <c r="AW22" s="207"/>
      <c r="BC22" s="207"/>
    </row>
    <row r="23" spans="1:58" ht="29.25" customHeight="1" x14ac:dyDescent="0.4">
      <c r="A23" s="1"/>
      <c r="B23" s="1"/>
      <c r="C23" s="513" t="s">
        <v>97</v>
      </c>
      <c r="D23" s="514"/>
      <c r="E23" s="514"/>
      <c r="F23" s="514"/>
      <c r="G23" s="453"/>
      <c r="H23" s="454"/>
      <c r="I23" s="53" t="s">
        <v>29</v>
      </c>
      <c r="J23" s="453"/>
      <c r="K23" s="454"/>
      <c r="L23" s="53" t="s">
        <v>29</v>
      </c>
      <c r="M23" s="453"/>
      <c r="N23" s="454"/>
      <c r="O23" s="53" t="s">
        <v>29</v>
      </c>
      <c r="P23" s="453"/>
      <c r="Q23" s="454"/>
      <c r="R23" s="351" t="s">
        <v>29</v>
      </c>
      <c r="S23" s="453"/>
      <c r="T23" s="454"/>
      <c r="U23" s="351" t="s">
        <v>29</v>
      </c>
      <c r="V23" s="453"/>
      <c r="W23" s="454"/>
      <c r="X23" s="351" t="s">
        <v>29</v>
      </c>
      <c r="Y23" s="453"/>
      <c r="Z23" s="454"/>
      <c r="AA23" s="351" t="s">
        <v>29</v>
      </c>
      <c r="AB23" s="453"/>
      <c r="AC23" s="454"/>
      <c r="AD23" s="351" t="s">
        <v>29</v>
      </c>
      <c r="AE23" s="453"/>
      <c r="AF23" s="454"/>
      <c r="AG23" s="351" t="s">
        <v>29</v>
      </c>
      <c r="AH23" s="496" t="str">
        <f t="shared" si="2"/>
        <v/>
      </c>
      <c r="AI23" s="497"/>
      <c r="AJ23" s="351" t="s">
        <v>29</v>
      </c>
      <c r="AK23" s="496" t="str">
        <f t="shared" si="0"/>
        <v/>
      </c>
      <c r="AL23" s="497"/>
      <c r="AM23" s="351" t="s">
        <v>29</v>
      </c>
      <c r="AN23" s="496" t="str">
        <f t="shared" si="1"/>
        <v/>
      </c>
      <c r="AO23" s="497"/>
      <c r="AP23" s="352" t="s">
        <v>29</v>
      </c>
      <c r="AQ23" s="522" t="str">
        <f t="shared" si="3"/>
        <v/>
      </c>
      <c r="AR23" s="523"/>
      <c r="AS23" s="523"/>
      <c r="AT23" s="353" t="s">
        <v>29</v>
      </c>
      <c r="AU23" s="207"/>
      <c r="AV23" s="19"/>
      <c r="AW23" s="207"/>
      <c r="BC23" s="207"/>
    </row>
    <row r="24" spans="1:58" ht="29.25" customHeight="1" x14ac:dyDescent="0.4">
      <c r="A24" s="1"/>
      <c r="B24" s="1"/>
      <c r="C24" s="513" t="s">
        <v>85</v>
      </c>
      <c r="D24" s="514"/>
      <c r="E24" s="514"/>
      <c r="F24" s="514"/>
      <c r="G24" s="453"/>
      <c r="H24" s="454"/>
      <c r="I24" s="53" t="s">
        <v>29</v>
      </c>
      <c r="J24" s="453"/>
      <c r="K24" s="454"/>
      <c r="L24" s="53" t="s">
        <v>29</v>
      </c>
      <c r="M24" s="453"/>
      <c r="N24" s="454"/>
      <c r="O24" s="53" t="s">
        <v>29</v>
      </c>
      <c r="P24" s="453"/>
      <c r="Q24" s="454"/>
      <c r="R24" s="351" t="s">
        <v>29</v>
      </c>
      <c r="S24" s="453"/>
      <c r="T24" s="454"/>
      <c r="U24" s="351" t="s">
        <v>29</v>
      </c>
      <c r="V24" s="453"/>
      <c r="W24" s="454"/>
      <c r="X24" s="351" t="s">
        <v>29</v>
      </c>
      <c r="Y24" s="453"/>
      <c r="Z24" s="454"/>
      <c r="AA24" s="351" t="s">
        <v>29</v>
      </c>
      <c r="AB24" s="453"/>
      <c r="AC24" s="454"/>
      <c r="AD24" s="351" t="s">
        <v>29</v>
      </c>
      <c r="AE24" s="453"/>
      <c r="AF24" s="454"/>
      <c r="AG24" s="351" t="s">
        <v>29</v>
      </c>
      <c r="AH24" s="496" t="str">
        <f t="shared" si="2"/>
        <v/>
      </c>
      <c r="AI24" s="497"/>
      <c r="AJ24" s="351" t="s">
        <v>29</v>
      </c>
      <c r="AK24" s="496" t="str">
        <f t="shared" si="0"/>
        <v/>
      </c>
      <c r="AL24" s="497"/>
      <c r="AM24" s="351" t="s">
        <v>29</v>
      </c>
      <c r="AN24" s="496" t="str">
        <f t="shared" si="1"/>
        <v/>
      </c>
      <c r="AO24" s="497"/>
      <c r="AP24" s="352" t="s">
        <v>29</v>
      </c>
      <c r="AQ24" s="522" t="str">
        <f t="shared" si="3"/>
        <v/>
      </c>
      <c r="AR24" s="523"/>
      <c r="AS24" s="523"/>
      <c r="AT24" s="353" t="s">
        <v>29</v>
      </c>
      <c r="AU24" s="207"/>
      <c r="AV24" s="19"/>
      <c r="AW24" s="207"/>
      <c r="BC24" s="207"/>
    </row>
    <row r="25" spans="1:58" ht="15" customHeight="1" x14ac:dyDescent="0.4">
      <c r="A25" s="1"/>
      <c r="B25" s="1"/>
      <c r="C25" s="1" t="s">
        <v>105</v>
      </c>
      <c r="D25" s="1"/>
      <c r="E25" s="1"/>
      <c r="F25" s="1"/>
      <c r="G25" s="1"/>
      <c r="H25" s="20"/>
      <c r="I25" s="1"/>
      <c r="J25" s="1"/>
      <c r="K25" s="1"/>
      <c r="L25" s="1"/>
      <c r="M25" s="1"/>
      <c r="N25" s="1"/>
      <c r="O25" s="1"/>
      <c r="P25" s="1"/>
      <c r="Q25" s="1"/>
      <c r="R25" s="1"/>
      <c r="S25" s="1"/>
      <c r="T25" s="1"/>
      <c r="U25" s="1"/>
      <c r="V25" s="1"/>
      <c r="W25" s="1"/>
      <c r="X25" s="1"/>
      <c r="Y25" s="1"/>
      <c r="Z25" s="21"/>
      <c r="AA25" s="21"/>
      <c r="AB25" s="21"/>
      <c r="AC25" s="21"/>
      <c r="AD25" s="1"/>
      <c r="AE25" s="1"/>
      <c r="AF25" s="1"/>
      <c r="AG25" s="1"/>
      <c r="AH25" s="22"/>
      <c r="AI25" s="249"/>
      <c r="AJ25" s="249"/>
      <c r="AK25" s="249"/>
      <c r="AL25" s="249"/>
      <c r="AM25" s="249"/>
      <c r="AN25" s="1"/>
      <c r="AO25" s="1"/>
      <c r="AP25" s="1"/>
      <c r="AQ25" s="21"/>
      <c r="AR25" s="21"/>
      <c r="AS25" s="21"/>
      <c r="AT25" s="207"/>
      <c r="AU25" s="207"/>
      <c r="AV25" s="207"/>
      <c r="AW25" s="207"/>
      <c r="AX25" s="207"/>
      <c r="AY25" s="21"/>
      <c r="AZ25" s="207"/>
      <c r="BA25" s="207"/>
      <c r="BB25" s="207"/>
      <c r="BC25" s="207"/>
      <c r="BD25" s="207"/>
      <c r="BE25" s="207"/>
    </row>
    <row r="26" spans="1:58" ht="15" customHeight="1" x14ac:dyDescent="0.4">
      <c r="A26" s="1"/>
      <c r="B26" s="1"/>
      <c r="C26" s="1"/>
      <c r="D26" s="1"/>
      <c r="E26" s="1"/>
      <c r="F26" s="1"/>
      <c r="G26" s="1"/>
      <c r="H26" s="20"/>
      <c r="I26" s="1"/>
      <c r="J26" s="1"/>
      <c r="K26" s="1"/>
      <c r="L26" s="1"/>
      <c r="M26" s="1"/>
      <c r="N26" s="1"/>
      <c r="O26" s="1"/>
      <c r="P26" s="1"/>
      <c r="Q26" s="1"/>
      <c r="R26" s="1"/>
      <c r="S26" s="1"/>
      <c r="T26" s="1"/>
      <c r="U26" s="1"/>
      <c r="V26" s="1"/>
      <c r="W26" s="1"/>
      <c r="X26" s="1"/>
      <c r="Y26" s="1"/>
      <c r="Z26" s="21"/>
      <c r="AA26" s="21"/>
      <c r="AB26" s="21"/>
      <c r="AC26" s="21"/>
      <c r="AD26" s="1"/>
      <c r="AE26" s="1"/>
      <c r="AF26" s="1"/>
      <c r="AG26" s="1"/>
      <c r="AH26" s="22"/>
      <c r="AI26" s="249"/>
      <c r="AJ26" s="249"/>
      <c r="AK26" s="249"/>
      <c r="AL26" s="249"/>
      <c r="AM26" s="249"/>
      <c r="AN26" s="1"/>
      <c r="AO26" s="1"/>
      <c r="AP26" s="1"/>
      <c r="AQ26" s="21"/>
      <c r="AR26" s="21"/>
      <c r="AS26" s="21"/>
      <c r="AT26" s="207"/>
      <c r="AU26" s="207"/>
      <c r="AV26" s="207"/>
      <c r="AW26" s="207"/>
      <c r="AX26" s="207"/>
      <c r="AY26" s="21"/>
      <c r="AZ26" s="207"/>
      <c r="BA26" s="207"/>
      <c r="BB26" s="207"/>
      <c r="BC26" s="207"/>
      <c r="BD26" s="207"/>
      <c r="BE26" s="207"/>
    </row>
    <row r="27" spans="1:58" ht="18" customHeight="1" x14ac:dyDescent="0.4">
      <c r="A27" s="1"/>
      <c r="B27" s="1"/>
      <c r="C27" s="16" t="s">
        <v>107</v>
      </c>
      <c r="D27" s="1"/>
      <c r="E27" s="1"/>
      <c r="F27" s="1"/>
      <c r="G27" s="1"/>
      <c r="H27" s="20"/>
      <c r="I27" s="1"/>
      <c r="J27" s="1"/>
      <c r="K27" s="1"/>
      <c r="L27" s="1"/>
      <c r="M27" s="1"/>
      <c r="N27" s="1"/>
      <c r="O27" s="1"/>
      <c r="P27" s="1"/>
      <c r="Q27" s="1"/>
      <c r="R27" s="1"/>
      <c r="S27" s="1"/>
      <c r="T27" s="1"/>
      <c r="U27" s="1"/>
      <c r="V27" s="1"/>
      <c r="W27" s="1"/>
      <c r="X27" s="1"/>
      <c r="Y27" s="1"/>
      <c r="Z27" s="21"/>
      <c r="AA27" s="21"/>
      <c r="AB27" s="21"/>
      <c r="AC27" s="21"/>
      <c r="AD27" s="1"/>
      <c r="AE27" s="1"/>
      <c r="AF27" s="1"/>
      <c r="AG27" s="1"/>
      <c r="AH27" s="22"/>
      <c r="AI27" s="249"/>
      <c r="AJ27" s="249"/>
      <c r="AK27" s="249"/>
      <c r="AL27" s="249"/>
      <c r="AM27" s="249"/>
      <c r="AN27" s="1"/>
      <c r="AO27" s="1"/>
      <c r="AP27" s="1"/>
      <c r="AQ27" s="21"/>
      <c r="AR27" s="21"/>
      <c r="AS27" s="21"/>
      <c r="AT27" s="21"/>
      <c r="AU27" s="21"/>
      <c r="AV27" s="21"/>
      <c r="AW27" s="21"/>
      <c r="AX27" s="21"/>
      <c r="AY27" s="21"/>
      <c r="AZ27" s="21"/>
      <c r="BA27" s="21"/>
      <c r="BB27" s="1"/>
      <c r="BC27" s="1"/>
      <c r="BD27" s="1"/>
      <c r="BE27" s="1"/>
    </row>
    <row r="28" spans="1:58" ht="16.5" customHeight="1" x14ac:dyDescent="0.4">
      <c r="A28" s="1"/>
      <c r="B28" s="1"/>
      <c r="C28" s="515"/>
      <c r="D28" s="516"/>
      <c r="E28" s="516"/>
      <c r="F28" s="517"/>
      <c r="G28" s="498" t="s">
        <v>79</v>
      </c>
      <c r="H28" s="498"/>
      <c r="I28" s="498"/>
      <c r="J28" s="498" t="s">
        <v>17</v>
      </c>
      <c r="K28" s="498"/>
      <c r="L28" s="498"/>
      <c r="M28" s="498" t="s">
        <v>18</v>
      </c>
      <c r="N28" s="498"/>
      <c r="O28" s="498"/>
      <c r="P28" s="498" t="s">
        <v>19</v>
      </c>
      <c r="Q28" s="498"/>
      <c r="R28" s="498"/>
      <c r="S28" s="498" t="s">
        <v>20</v>
      </c>
      <c r="T28" s="498"/>
      <c r="U28" s="498"/>
      <c r="V28" s="498" t="s">
        <v>21</v>
      </c>
      <c r="W28" s="498"/>
      <c r="X28" s="498"/>
      <c r="Y28" s="498" t="s">
        <v>80</v>
      </c>
      <c r="Z28" s="498"/>
      <c r="AA28" s="498"/>
      <c r="AB28" s="498" t="s">
        <v>26</v>
      </c>
      <c r="AC28" s="498"/>
      <c r="AD28" s="498"/>
      <c r="AE28" s="498" t="s">
        <v>27</v>
      </c>
      <c r="AF28" s="498"/>
      <c r="AG28" s="521"/>
      <c r="AH28" s="498" t="s">
        <v>22</v>
      </c>
      <c r="AI28" s="498"/>
      <c r="AJ28" s="498"/>
      <c r="AK28" s="498" t="s">
        <v>23</v>
      </c>
      <c r="AL28" s="498"/>
      <c r="AM28" s="498"/>
      <c r="AN28" s="498" t="s">
        <v>24</v>
      </c>
      <c r="AO28" s="498"/>
      <c r="AP28" s="521"/>
      <c r="AQ28" s="515" t="s">
        <v>86</v>
      </c>
      <c r="AR28" s="516"/>
      <c r="AS28" s="516"/>
      <c r="AT28" s="517"/>
      <c r="AU28" s="20"/>
      <c r="AV28" s="471" t="s">
        <v>7</v>
      </c>
      <c r="AW28" s="472"/>
      <c r="AX28" s="472"/>
      <c r="AY28" s="472"/>
      <c r="AZ28" s="472"/>
      <c r="BA28" s="473"/>
    </row>
    <row r="29" spans="1:58" ht="29.25" customHeight="1" x14ac:dyDescent="0.4">
      <c r="A29" s="1"/>
      <c r="B29" s="1"/>
      <c r="C29" s="513" t="s">
        <v>82</v>
      </c>
      <c r="D29" s="514"/>
      <c r="E29" s="514"/>
      <c r="F29" s="514"/>
      <c r="G29" s="453"/>
      <c r="H29" s="454"/>
      <c r="I29" s="53" t="s">
        <v>1</v>
      </c>
      <c r="J29" s="453"/>
      <c r="K29" s="454"/>
      <c r="L29" s="53" t="s">
        <v>1</v>
      </c>
      <c r="M29" s="453"/>
      <c r="N29" s="454"/>
      <c r="O29" s="53" t="s">
        <v>1</v>
      </c>
      <c r="P29" s="453"/>
      <c r="Q29" s="454"/>
      <c r="R29" s="351" t="s">
        <v>1</v>
      </c>
      <c r="S29" s="453"/>
      <c r="T29" s="454"/>
      <c r="U29" s="351" t="s">
        <v>1</v>
      </c>
      <c r="V29" s="453"/>
      <c r="W29" s="454"/>
      <c r="X29" s="351" t="s">
        <v>1</v>
      </c>
      <c r="Y29" s="453"/>
      <c r="Z29" s="454"/>
      <c r="AA29" s="351" t="s">
        <v>1</v>
      </c>
      <c r="AB29" s="453"/>
      <c r="AC29" s="454"/>
      <c r="AD29" s="351" t="s">
        <v>1</v>
      </c>
      <c r="AE29" s="453"/>
      <c r="AF29" s="454"/>
      <c r="AG29" s="351" t="s">
        <v>1</v>
      </c>
      <c r="AH29" s="496" t="str">
        <f>IF(AE29="","",IF($AJ$12=7,AE29,23))</f>
        <v/>
      </c>
      <c r="AI29" s="497"/>
      <c r="AJ29" s="351" t="s">
        <v>1</v>
      </c>
      <c r="AK29" s="496" t="str">
        <f>IF(AH29="","",IF($AJ$12=7,AH29,23))</f>
        <v/>
      </c>
      <c r="AL29" s="497"/>
      <c r="AM29" s="351" t="s">
        <v>1</v>
      </c>
      <c r="AN29" s="496" t="str">
        <f>IF(AK29="","",IF($AJ$12=7,AK29,25))</f>
        <v/>
      </c>
      <c r="AO29" s="497"/>
      <c r="AP29" s="351" t="s">
        <v>1</v>
      </c>
      <c r="AQ29" s="549" t="str">
        <f>IF(SUM(G29,J29,M29,P29,S29,V29,Y29,AB29,AE29,AH29,AK29,AN29)=0,"",SUM(G29,J29,M29,P29,S29,V29,Y29,AB29,AE29,AH29,AK29,AN29))</f>
        <v/>
      </c>
      <c r="AR29" s="550"/>
      <c r="AS29" s="550"/>
      <c r="AT29" s="351" t="s">
        <v>1</v>
      </c>
      <c r="AU29" s="26"/>
      <c r="AV29" s="496" t="str">
        <f>IF(AQ29="","",IF(AQ29&lt;200,0,IF(AQ20&gt;45,0,INDEX($BE$32:$BF$33,IF(AQ20&lt;20,1,2),IF(AQ29&lt;250,1,2)))))</f>
        <v/>
      </c>
      <c r="AW29" s="497"/>
      <c r="AX29" s="497"/>
      <c r="AY29" s="497"/>
      <c r="AZ29" s="497"/>
      <c r="BA29" s="350" t="s">
        <v>6</v>
      </c>
    </row>
    <row r="30" spans="1:58" ht="29.25" customHeight="1" x14ac:dyDescent="0.4">
      <c r="A30" s="1"/>
      <c r="B30" s="1"/>
      <c r="C30" s="513" t="s">
        <v>83</v>
      </c>
      <c r="D30" s="514"/>
      <c r="E30" s="514"/>
      <c r="F30" s="514"/>
      <c r="G30" s="453"/>
      <c r="H30" s="454"/>
      <c r="I30" s="53" t="s">
        <v>1</v>
      </c>
      <c r="J30" s="453"/>
      <c r="K30" s="454"/>
      <c r="L30" s="53" t="s">
        <v>1</v>
      </c>
      <c r="M30" s="453"/>
      <c r="N30" s="454"/>
      <c r="O30" s="53" t="s">
        <v>1</v>
      </c>
      <c r="P30" s="453"/>
      <c r="Q30" s="454"/>
      <c r="R30" s="351" t="s">
        <v>1</v>
      </c>
      <c r="S30" s="453"/>
      <c r="T30" s="454"/>
      <c r="U30" s="351" t="s">
        <v>1</v>
      </c>
      <c r="V30" s="453"/>
      <c r="W30" s="454"/>
      <c r="X30" s="351" t="s">
        <v>1</v>
      </c>
      <c r="Y30" s="453"/>
      <c r="Z30" s="454"/>
      <c r="AA30" s="351" t="s">
        <v>1</v>
      </c>
      <c r="AB30" s="453"/>
      <c r="AC30" s="454"/>
      <c r="AD30" s="351" t="s">
        <v>1</v>
      </c>
      <c r="AE30" s="453"/>
      <c r="AF30" s="454"/>
      <c r="AG30" s="351" t="s">
        <v>1</v>
      </c>
      <c r="AH30" s="496" t="str">
        <f t="shared" ref="AH30:AH33" si="4">IF(AE30="","",IF($AJ$12=7,AE30,23))</f>
        <v/>
      </c>
      <c r="AI30" s="497"/>
      <c r="AJ30" s="351" t="s">
        <v>1</v>
      </c>
      <c r="AK30" s="496" t="str">
        <f t="shared" ref="AK30:AK33" si="5">IF(AH30="","",IF($AJ$12=7,AH30,23))</f>
        <v/>
      </c>
      <c r="AL30" s="497"/>
      <c r="AM30" s="351" t="s">
        <v>1</v>
      </c>
      <c r="AN30" s="496" t="str">
        <f t="shared" ref="AN30:AN33" si="6">IF(AK30="","",IF($AJ$12=7,AK30,25))</f>
        <v/>
      </c>
      <c r="AO30" s="497"/>
      <c r="AP30" s="351" t="s">
        <v>1</v>
      </c>
      <c r="AQ30" s="549" t="str">
        <f t="shared" ref="AQ30:AQ33" si="7">IF(SUM(G30,J30,M30,P30,S30,V30,Y30,AB30,AE30,AH30,AK30,AN30)=0,"",SUM(G30,J30,M30,P30,S30,V30,Y30,AB30,AE30,AH30,AK30,AN30))</f>
        <v/>
      </c>
      <c r="AR30" s="550"/>
      <c r="AS30" s="550"/>
      <c r="AT30" s="351" t="s">
        <v>1</v>
      </c>
      <c r="AU30" s="26"/>
      <c r="AV30" s="455" t="str">
        <f>IF(AQ30="","",IF(AQ30&lt;200,0,IF(AQ21&gt;45,0,INDEX($BE$32:$BF$33,IF(AQ21&lt;20,1,2),IF(AQ30&lt;250,1,2)))))</f>
        <v/>
      </c>
      <c r="AW30" s="456"/>
      <c r="AX30" s="456"/>
      <c r="AY30" s="456"/>
      <c r="AZ30" s="456"/>
      <c r="BA30" s="65" t="s">
        <v>6</v>
      </c>
      <c r="BD30" s="450" t="s">
        <v>408</v>
      </c>
      <c r="BE30" s="450" t="s">
        <v>409</v>
      </c>
      <c r="BF30" s="450"/>
    </row>
    <row r="31" spans="1:58" ht="29.25" customHeight="1" x14ac:dyDescent="0.4">
      <c r="A31" s="1"/>
      <c r="B31" s="1"/>
      <c r="C31" s="513" t="s">
        <v>84</v>
      </c>
      <c r="D31" s="514"/>
      <c r="E31" s="514"/>
      <c r="F31" s="514"/>
      <c r="G31" s="453"/>
      <c r="H31" s="454"/>
      <c r="I31" s="53" t="s">
        <v>1</v>
      </c>
      <c r="J31" s="453"/>
      <c r="K31" s="454"/>
      <c r="L31" s="53" t="s">
        <v>1</v>
      </c>
      <c r="M31" s="453"/>
      <c r="N31" s="454"/>
      <c r="O31" s="53" t="s">
        <v>1</v>
      </c>
      <c r="P31" s="453"/>
      <c r="Q31" s="454"/>
      <c r="R31" s="351" t="s">
        <v>1</v>
      </c>
      <c r="S31" s="453"/>
      <c r="T31" s="454"/>
      <c r="U31" s="351" t="s">
        <v>1</v>
      </c>
      <c r="V31" s="453"/>
      <c r="W31" s="454"/>
      <c r="X31" s="351" t="s">
        <v>1</v>
      </c>
      <c r="Y31" s="453"/>
      <c r="Z31" s="454"/>
      <c r="AA31" s="351" t="s">
        <v>1</v>
      </c>
      <c r="AB31" s="453"/>
      <c r="AC31" s="454"/>
      <c r="AD31" s="351" t="s">
        <v>1</v>
      </c>
      <c r="AE31" s="453"/>
      <c r="AF31" s="454"/>
      <c r="AG31" s="351" t="s">
        <v>1</v>
      </c>
      <c r="AH31" s="496" t="str">
        <f t="shared" si="4"/>
        <v/>
      </c>
      <c r="AI31" s="497"/>
      <c r="AJ31" s="351" t="s">
        <v>1</v>
      </c>
      <c r="AK31" s="496" t="str">
        <f t="shared" si="5"/>
        <v/>
      </c>
      <c r="AL31" s="497"/>
      <c r="AM31" s="351" t="s">
        <v>1</v>
      </c>
      <c r="AN31" s="496" t="str">
        <f t="shared" si="6"/>
        <v/>
      </c>
      <c r="AO31" s="497"/>
      <c r="AP31" s="351" t="s">
        <v>1</v>
      </c>
      <c r="AQ31" s="549" t="str">
        <f t="shared" si="7"/>
        <v/>
      </c>
      <c r="AR31" s="550"/>
      <c r="AS31" s="550"/>
      <c r="AT31" s="351" t="s">
        <v>1</v>
      </c>
      <c r="AU31" s="26"/>
      <c r="AV31" s="496" t="str">
        <f>IF(AQ31="","",IF(AQ31&lt;200,0,IF(AQ22&gt;45,0,INDEX($BE$32:$BF$33,IF(AQ22&lt;20,1,2),IF(AQ31&lt;250,1,2)))))</f>
        <v/>
      </c>
      <c r="AW31" s="497"/>
      <c r="AX31" s="497"/>
      <c r="AY31" s="497"/>
      <c r="AZ31" s="497"/>
      <c r="BA31" s="350" t="s">
        <v>6</v>
      </c>
      <c r="BD31" s="450"/>
      <c r="BE31" s="297" t="s">
        <v>410</v>
      </c>
      <c r="BF31" s="297" t="s">
        <v>411</v>
      </c>
    </row>
    <row r="32" spans="1:58" ht="29.25" customHeight="1" x14ac:dyDescent="0.4">
      <c r="A32" s="1"/>
      <c r="B32" s="1"/>
      <c r="C32" s="513" t="s">
        <v>97</v>
      </c>
      <c r="D32" s="514"/>
      <c r="E32" s="514"/>
      <c r="F32" s="514"/>
      <c r="G32" s="453"/>
      <c r="H32" s="454"/>
      <c r="I32" s="53" t="s">
        <v>1</v>
      </c>
      <c r="J32" s="453"/>
      <c r="K32" s="454"/>
      <c r="L32" s="53" t="s">
        <v>1</v>
      </c>
      <c r="M32" s="453"/>
      <c r="N32" s="454"/>
      <c r="O32" s="53" t="s">
        <v>1</v>
      </c>
      <c r="P32" s="453"/>
      <c r="Q32" s="454"/>
      <c r="R32" s="351" t="s">
        <v>1</v>
      </c>
      <c r="S32" s="453"/>
      <c r="T32" s="454"/>
      <c r="U32" s="351" t="s">
        <v>1</v>
      </c>
      <c r="V32" s="453"/>
      <c r="W32" s="454"/>
      <c r="X32" s="351" t="s">
        <v>1</v>
      </c>
      <c r="Y32" s="453"/>
      <c r="Z32" s="454"/>
      <c r="AA32" s="351" t="s">
        <v>1</v>
      </c>
      <c r="AB32" s="453"/>
      <c r="AC32" s="454"/>
      <c r="AD32" s="351" t="s">
        <v>1</v>
      </c>
      <c r="AE32" s="453"/>
      <c r="AF32" s="454"/>
      <c r="AG32" s="351" t="s">
        <v>1</v>
      </c>
      <c r="AH32" s="496" t="str">
        <f t="shared" si="4"/>
        <v/>
      </c>
      <c r="AI32" s="497"/>
      <c r="AJ32" s="351" t="s">
        <v>1</v>
      </c>
      <c r="AK32" s="496" t="str">
        <f t="shared" si="5"/>
        <v/>
      </c>
      <c r="AL32" s="497"/>
      <c r="AM32" s="351" t="s">
        <v>1</v>
      </c>
      <c r="AN32" s="496" t="str">
        <f t="shared" si="6"/>
        <v/>
      </c>
      <c r="AO32" s="497"/>
      <c r="AP32" s="351" t="s">
        <v>1</v>
      </c>
      <c r="AQ32" s="549" t="str">
        <f t="shared" si="7"/>
        <v/>
      </c>
      <c r="AR32" s="550"/>
      <c r="AS32" s="550"/>
      <c r="AT32" s="351" t="s">
        <v>1</v>
      </c>
      <c r="AU32" s="26"/>
      <c r="AV32" s="455" t="str">
        <f>IF(AQ32="","",IF(AQ32&lt;200,0,IF(AQ23&gt;45,0,INDEX($BE$32:$BF$33,IF(AQ23&lt;20,1,2),IF(AQ32&lt;250,1,2)))))</f>
        <v/>
      </c>
      <c r="AW32" s="456"/>
      <c r="AX32" s="456"/>
      <c r="AY32" s="456"/>
      <c r="AZ32" s="456"/>
      <c r="BA32" s="65" t="s">
        <v>6</v>
      </c>
      <c r="BD32" s="297" t="s">
        <v>412</v>
      </c>
      <c r="BE32" s="336">
        <v>2351000</v>
      </c>
      <c r="BF32" s="336">
        <v>3551000</v>
      </c>
    </row>
    <row r="33" spans="1:58" ht="29.25" customHeight="1" x14ac:dyDescent="0.4">
      <c r="A33" s="1"/>
      <c r="B33" s="1"/>
      <c r="C33" s="513" t="s">
        <v>85</v>
      </c>
      <c r="D33" s="514"/>
      <c r="E33" s="514"/>
      <c r="F33" s="514"/>
      <c r="G33" s="453"/>
      <c r="H33" s="454"/>
      <c r="I33" s="53" t="s">
        <v>1</v>
      </c>
      <c r="J33" s="453"/>
      <c r="K33" s="454"/>
      <c r="L33" s="53" t="s">
        <v>1</v>
      </c>
      <c r="M33" s="453"/>
      <c r="N33" s="454"/>
      <c r="O33" s="53" t="s">
        <v>1</v>
      </c>
      <c r="P33" s="453"/>
      <c r="Q33" s="454"/>
      <c r="R33" s="351" t="s">
        <v>1</v>
      </c>
      <c r="S33" s="453"/>
      <c r="T33" s="454"/>
      <c r="U33" s="351" t="s">
        <v>1</v>
      </c>
      <c r="V33" s="453"/>
      <c r="W33" s="454"/>
      <c r="X33" s="351" t="s">
        <v>1</v>
      </c>
      <c r="Y33" s="453"/>
      <c r="Z33" s="454"/>
      <c r="AA33" s="351" t="s">
        <v>1</v>
      </c>
      <c r="AB33" s="453"/>
      <c r="AC33" s="454"/>
      <c r="AD33" s="351" t="s">
        <v>1</v>
      </c>
      <c r="AE33" s="453"/>
      <c r="AF33" s="454"/>
      <c r="AG33" s="351" t="s">
        <v>1</v>
      </c>
      <c r="AH33" s="496" t="str">
        <f t="shared" si="4"/>
        <v/>
      </c>
      <c r="AI33" s="497"/>
      <c r="AJ33" s="351" t="s">
        <v>1</v>
      </c>
      <c r="AK33" s="496" t="str">
        <f t="shared" si="5"/>
        <v/>
      </c>
      <c r="AL33" s="497"/>
      <c r="AM33" s="351" t="s">
        <v>1</v>
      </c>
      <c r="AN33" s="496" t="str">
        <f t="shared" si="6"/>
        <v/>
      </c>
      <c r="AO33" s="497"/>
      <c r="AP33" s="351" t="s">
        <v>1</v>
      </c>
      <c r="AQ33" s="549" t="str">
        <f t="shared" si="7"/>
        <v/>
      </c>
      <c r="AR33" s="550"/>
      <c r="AS33" s="550"/>
      <c r="AT33" s="351" t="s">
        <v>1</v>
      </c>
      <c r="AU33" s="26"/>
      <c r="AV33" s="496" t="str">
        <f>IF(AQ33="","",IF(AQ33&lt;200,0,IF(AQ24&gt;45,0,INDEX($BE$32:$BF$33,IF(AQ24&lt;20,1,2),IF(AQ33&lt;250,1,2)))))</f>
        <v/>
      </c>
      <c r="AW33" s="497"/>
      <c r="AX33" s="497"/>
      <c r="AY33" s="497"/>
      <c r="AZ33" s="497"/>
      <c r="BA33" s="350" t="s">
        <v>6</v>
      </c>
      <c r="BD33" s="297" t="s">
        <v>413</v>
      </c>
      <c r="BE33" s="336">
        <v>3099000</v>
      </c>
      <c r="BF33" s="336">
        <v>5102000</v>
      </c>
    </row>
    <row r="34" spans="1:58" ht="15" customHeight="1" x14ac:dyDescent="0.4">
      <c r="A34" s="1"/>
      <c r="B34" s="1"/>
      <c r="C34" s="1" t="s">
        <v>109</v>
      </c>
      <c r="D34" s="54"/>
      <c r="E34" s="54"/>
      <c r="F34" s="54"/>
      <c r="G34" s="54"/>
      <c r="H34" s="54"/>
      <c r="I34" s="54"/>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6"/>
      <c r="AL34" s="56"/>
      <c r="AM34" s="56"/>
      <c r="AN34" s="56"/>
      <c r="AO34" s="56"/>
      <c r="AP34" s="56"/>
      <c r="AQ34" s="56"/>
      <c r="AR34" s="56"/>
      <c r="AS34" s="56"/>
      <c r="AT34" s="26"/>
      <c r="AU34" s="26"/>
      <c r="AV34" s="26"/>
      <c r="AW34" s="26"/>
      <c r="AX34" s="26"/>
      <c r="AY34" s="26"/>
      <c r="AZ34" s="26"/>
      <c r="BA34" s="26"/>
    </row>
    <row r="35" spans="1:58" ht="16.5" customHeight="1" x14ac:dyDescent="0.4">
      <c r="A35" s="1"/>
      <c r="B35" s="1"/>
      <c r="D35" s="1"/>
      <c r="E35" s="1"/>
      <c r="F35" s="1"/>
      <c r="G35" s="1"/>
      <c r="H35" s="20"/>
      <c r="I35" s="1"/>
      <c r="J35" s="1"/>
      <c r="K35" s="1"/>
      <c r="L35" s="1"/>
      <c r="M35" s="1"/>
      <c r="N35" s="1"/>
      <c r="O35" s="1"/>
      <c r="P35" s="1"/>
      <c r="Q35" s="1"/>
      <c r="R35" s="1"/>
      <c r="S35" s="1"/>
      <c r="T35" s="1"/>
      <c r="U35" s="1"/>
      <c r="V35" s="1"/>
      <c r="W35" s="1"/>
      <c r="X35" s="58"/>
      <c r="Y35" s="58"/>
      <c r="Z35" s="59"/>
      <c r="AA35" s="59"/>
      <c r="AB35" s="59"/>
      <c r="AC35" s="59"/>
      <c r="AD35" s="58"/>
      <c r="AE35" s="58"/>
      <c r="AF35" s="58"/>
      <c r="AG35" s="58"/>
      <c r="AH35" s="60"/>
      <c r="AI35" s="61"/>
      <c r="AJ35" s="61"/>
      <c r="AK35" s="61"/>
      <c r="AL35" s="61"/>
      <c r="AM35" s="61"/>
      <c r="AN35" s="58"/>
      <c r="AO35" s="58"/>
      <c r="AP35" s="58"/>
      <c r="AQ35" s="59"/>
      <c r="AR35" s="59"/>
      <c r="AS35" s="59"/>
      <c r="AT35" s="258"/>
      <c r="AU35" s="258"/>
      <c r="AV35" s="258"/>
      <c r="AW35" s="258"/>
      <c r="AX35" s="258"/>
      <c r="AY35" s="21"/>
      <c r="AZ35" s="207"/>
      <c r="BA35" s="207"/>
      <c r="BB35" s="207"/>
      <c r="BC35" s="207"/>
      <c r="BD35" s="207"/>
      <c r="BE35" s="207"/>
    </row>
    <row r="36" spans="1:58" ht="16.5" customHeight="1" x14ac:dyDescent="0.4">
      <c r="A36" s="1"/>
      <c r="B36" s="16" t="s">
        <v>108</v>
      </c>
      <c r="D36" s="1"/>
      <c r="E36" s="1"/>
      <c r="F36" s="1"/>
      <c r="G36" s="1"/>
      <c r="H36" s="20"/>
      <c r="I36" s="1"/>
      <c r="J36" s="1"/>
      <c r="K36" s="1"/>
      <c r="L36" s="1"/>
      <c r="M36" s="1"/>
      <c r="N36" s="1"/>
      <c r="O36" s="1"/>
      <c r="P36" s="1"/>
      <c r="Q36" s="1"/>
      <c r="R36" s="1"/>
      <c r="S36" s="1"/>
      <c r="T36" s="1"/>
      <c r="U36" s="1"/>
      <c r="V36" s="1"/>
      <c r="W36" s="1"/>
      <c r="X36" s="58"/>
      <c r="Y36" s="58"/>
      <c r="Z36" s="59"/>
      <c r="AA36" s="59"/>
      <c r="AB36" s="59"/>
      <c r="AC36" s="59"/>
      <c r="AD36" s="58"/>
      <c r="AE36" s="58"/>
      <c r="AF36" s="58"/>
      <c r="AG36" s="58"/>
      <c r="AH36" s="60"/>
      <c r="AI36" s="61"/>
      <c r="AJ36" s="61"/>
      <c r="AK36" s="61"/>
      <c r="AL36" s="59"/>
      <c r="AM36" s="59"/>
      <c r="AN36" s="58"/>
      <c r="AO36" s="58"/>
      <c r="AP36" s="58"/>
      <c r="AQ36" s="58"/>
      <c r="AR36" s="60"/>
      <c r="AS36" s="61"/>
      <c r="AT36" s="59"/>
      <c r="AU36" s="59"/>
      <c r="AV36" s="59"/>
      <c r="AW36" s="59"/>
      <c r="AX36" s="59"/>
      <c r="AY36" s="21"/>
      <c r="AZ36" s="207"/>
      <c r="BA36" s="207"/>
      <c r="BB36" s="207"/>
      <c r="BC36" s="207"/>
      <c r="BD36" s="207"/>
      <c r="BE36" s="207"/>
    </row>
    <row r="37" spans="1:58" ht="11.25" customHeight="1" x14ac:dyDescent="0.4">
      <c r="A37" s="1"/>
      <c r="B37" s="207"/>
      <c r="C37" s="561" t="s">
        <v>13</v>
      </c>
      <c r="D37" s="561"/>
      <c r="E37" s="561"/>
      <c r="F37" s="561"/>
      <c r="G37" s="561"/>
      <c r="H37" s="561"/>
      <c r="I37" s="561"/>
      <c r="J37" s="477" t="str">
        <f>IF(AQ20="","",COUNTIF(AQ20:AS24,"&gt;=1"))</f>
        <v/>
      </c>
      <c r="K37" s="478"/>
      <c r="L37" s="478"/>
      <c r="M37" s="478"/>
      <c r="N37" s="553" t="s">
        <v>30</v>
      </c>
      <c r="O37" s="554"/>
      <c r="P37" s="354"/>
      <c r="Q37" s="354"/>
      <c r="R37" s="354"/>
      <c r="S37" s="354"/>
      <c r="T37" s="354"/>
      <c r="U37" s="23"/>
      <c r="V37" s="23"/>
      <c r="W37" s="23"/>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3"/>
      <c r="AW37" s="63"/>
      <c r="AX37" s="63"/>
      <c r="AZ37" s="207"/>
      <c r="BA37" s="207"/>
      <c r="BB37" s="207"/>
      <c r="BC37" s="207"/>
      <c r="BD37" s="337" t="s">
        <v>414</v>
      </c>
      <c r="BE37" s="337" t="s">
        <v>415</v>
      </c>
      <c r="BF37" s="297" t="s">
        <v>416</v>
      </c>
    </row>
    <row r="38" spans="1:58" ht="18" customHeight="1" x14ac:dyDescent="0.4">
      <c r="A38" s="1"/>
      <c r="B38" s="207"/>
      <c r="C38" s="561"/>
      <c r="D38" s="561"/>
      <c r="E38" s="561"/>
      <c r="F38" s="561"/>
      <c r="G38" s="561"/>
      <c r="H38" s="561"/>
      <c r="I38" s="561"/>
      <c r="J38" s="479"/>
      <c r="K38" s="480"/>
      <c r="L38" s="480"/>
      <c r="M38" s="480"/>
      <c r="N38" s="555"/>
      <c r="O38" s="556"/>
      <c r="P38" s="354"/>
      <c r="Q38" s="354"/>
      <c r="R38" s="354"/>
      <c r="S38" s="354"/>
      <c r="T38" s="354"/>
      <c r="U38" s="23"/>
      <c r="V38" s="23"/>
      <c r="W38" s="23"/>
      <c r="X38" s="62"/>
      <c r="Y38" s="62"/>
      <c r="Z38" s="62"/>
      <c r="AA38" s="62"/>
      <c r="AB38" s="62"/>
      <c r="AC38" s="62"/>
      <c r="AD38" s="62"/>
      <c r="AE38" s="62"/>
      <c r="AF38" s="62"/>
      <c r="AG38" s="62"/>
      <c r="AH38" s="471" t="s">
        <v>7</v>
      </c>
      <c r="AI38" s="472"/>
      <c r="AJ38" s="472"/>
      <c r="AK38" s="472"/>
      <c r="AL38" s="472"/>
      <c r="AM38" s="473"/>
      <c r="AN38" s="207"/>
      <c r="AO38" s="207"/>
      <c r="AP38" s="207"/>
      <c r="BD38" s="297" t="s">
        <v>417</v>
      </c>
      <c r="BE38" s="297" t="s">
        <v>418</v>
      </c>
      <c r="BF38" s="338">
        <v>2800000</v>
      </c>
    </row>
    <row r="39" spans="1:58" ht="29.25" customHeight="1" x14ac:dyDescent="0.4">
      <c r="A39" s="1"/>
      <c r="B39" s="207"/>
      <c r="C39" s="474" t="s">
        <v>28</v>
      </c>
      <c r="D39" s="474"/>
      <c r="E39" s="474"/>
      <c r="F39" s="474"/>
      <c r="G39" s="474"/>
      <c r="H39" s="474"/>
      <c r="I39" s="474"/>
      <c r="J39" s="481" t="str">
        <f>IF(AQ20="","",SUM(AQ20:AS24))</f>
        <v/>
      </c>
      <c r="K39" s="482"/>
      <c r="L39" s="482"/>
      <c r="M39" s="482"/>
      <c r="N39" s="482"/>
      <c r="O39" s="355" t="s">
        <v>29</v>
      </c>
      <c r="P39" s="354"/>
      <c r="Q39" s="354"/>
      <c r="R39" s="354"/>
      <c r="S39" s="354"/>
      <c r="T39" s="354"/>
      <c r="U39" s="23"/>
      <c r="V39" s="23"/>
      <c r="W39" s="23"/>
      <c r="X39" s="62"/>
      <c r="Y39" s="62"/>
      <c r="Z39" s="62"/>
      <c r="AA39" s="62"/>
      <c r="AB39" s="62"/>
      <c r="AC39" s="62"/>
      <c r="AD39" s="62"/>
      <c r="AE39" s="62"/>
      <c r="AF39" s="62"/>
      <c r="AG39" s="62"/>
      <c r="AH39" s="496" t="str">
        <f>IF(J37="","",IF(J37&gt;=3,BF41,IF(J37=2,BF40,IF(J39&lt;=19,BF38,BF39))))</f>
        <v/>
      </c>
      <c r="AI39" s="497"/>
      <c r="AJ39" s="497"/>
      <c r="AK39" s="497"/>
      <c r="AL39" s="497"/>
      <c r="AM39" s="350" t="s">
        <v>6</v>
      </c>
      <c r="AN39" s="207"/>
      <c r="AO39" s="207"/>
      <c r="AP39" s="207"/>
      <c r="BD39" s="297" t="s">
        <v>417</v>
      </c>
      <c r="BE39" s="297" t="s">
        <v>419</v>
      </c>
      <c r="BF39" s="338">
        <v>2250000</v>
      </c>
    </row>
    <row r="40" spans="1:58" ht="16.5" customHeight="1" x14ac:dyDescent="0.4">
      <c r="A40" s="1"/>
      <c r="B40" s="1" t="s">
        <v>87</v>
      </c>
      <c r="C40" s="1"/>
      <c r="D40" s="1"/>
      <c r="E40" s="1"/>
      <c r="F40" s="1"/>
      <c r="G40" s="1"/>
      <c r="H40" s="20"/>
      <c r="I40" s="1"/>
      <c r="J40" s="1"/>
      <c r="K40" s="1"/>
      <c r="L40" s="1"/>
      <c r="M40" s="1"/>
      <c r="N40" s="1"/>
      <c r="O40" s="1"/>
      <c r="P40" s="1"/>
      <c r="Q40" s="1"/>
      <c r="R40" s="1"/>
      <c r="S40" s="1"/>
      <c r="T40" s="1"/>
      <c r="U40" s="1"/>
      <c r="V40" s="1"/>
      <c r="W40" s="1"/>
      <c r="X40" s="1"/>
      <c r="Y40" s="1"/>
      <c r="Z40" s="1"/>
      <c r="AA40" s="1"/>
      <c r="AB40" s="1"/>
      <c r="AC40" s="1"/>
      <c r="AD40" s="21"/>
      <c r="AE40" s="21"/>
      <c r="AF40" s="21"/>
      <c r="AG40" s="21"/>
      <c r="AH40" s="21"/>
      <c r="AI40" s="21"/>
      <c r="AJ40" s="21"/>
      <c r="AK40" s="21"/>
      <c r="AL40" s="21"/>
      <c r="AM40" s="21"/>
      <c r="AN40" s="1"/>
      <c r="AO40" s="1"/>
      <c r="AP40" s="1"/>
      <c r="BD40" s="297" t="s">
        <v>420</v>
      </c>
      <c r="BE40" s="297" t="s">
        <v>421</v>
      </c>
      <c r="BF40" s="338">
        <v>1200000</v>
      </c>
    </row>
    <row r="41" spans="1:58" ht="16.5" customHeight="1" x14ac:dyDescent="0.4">
      <c r="A41" s="1"/>
      <c r="B41" s="16" t="s">
        <v>110</v>
      </c>
      <c r="D41" s="1"/>
      <c r="E41" s="1"/>
      <c r="F41" s="1"/>
      <c r="G41" s="1"/>
      <c r="H41" s="20"/>
      <c r="I41" s="1"/>
      <c r="J41" s="1"/>
      <c r="K41" s="1"/>
      <c r="L41" s="1"/>
      <c r="M41" s="1"/>
      <c r="N41" s="1"/>
      <c r="O41" s="1"/>
      <c r="P41" s="1"/>
      <c r="Q41" s="1"/>
      <c r="R41" s="1"/>
      <c r="S41" s="1"/>
      <c r="T41" s="1"/>
      <c r="U41" s="1"/>
      <c r="V41" s="1"/>
      <c r="W41" s="1"/>
      <c r="X41" s="1"/>
      <c r="Y41" s="1"/>
      <c r="Z41" s="1"/>
      <c r="AA41" s="1"/>
      <c r="AB41" s="1"/>
      <c r="AC41" s="1"/>
      <c r="AD41" s="21"/>
      <c r="AE41" s="21"/>
      <c r="AF41" s="21"/>
      <c r="AG41" s="21"/>
      <c r="AH41" s="21"/>
      <c r="AI41" s="21"/>
      <c r="AJ41" s="21"/>
      <c r="AK41" s="21"/>
      <c r="AL41" s="21"/>
      <c r="AM41" s="21"/>
      <c r="AN41" s="1"/>
      <c r="AO41" s="1"/>
      <c r="AP41" s="1"/>
      <c r="BD41" s="297" t="s">
        <v>422</v>
      </c>
      <c r="BE41" s="297" t="s">
        <v>421</v>
      </c>
      <c r="BF41" s="338">
        <v>150000</v>
      </c>
    </row>
    <row r="42" spans="1:58" ht="16.5" customHeight="1" x14ac:dyDescent="0.4">
      <c r="A42" s="1"/>
      <c r="B42" s="16"/>
      <c r="C42" s="16" t="s">
        <v>111</v>
      </c>
      <c r="D42" s="1"/>
      <c r="E42" s="1"/>
      <c r="F42" s="1"/>
      <c r="G42" s="1"/>
      <c r="H42" s="20"/>
      <c r="I42" s="1"/>
      <c r="J42" s="1"/>
      <c r="K42" s="1"/>
      <c r="L42" s="1"/>
      <c r="M42" s="1"/>
      <c r="N42" s="1"/>
      <c r="O42" s="1"/>
      <c r="P42" s="1"/>
      <c r="Q42" s="1"/>
      <c r="R42" s="1"/>
      <c r="S42" s="1"/>
      <c r="T42" s="1"/>
      <c r="U42" s="1"/>
      <c r="V42" s="1"/>
      <c r="W42" s="1"/>
      <c r="X42" s="1"/>
      <c r="Y42" s="1"/>
      <c r="Z42" s="1"/>
      <c r="AA42" s="1"/>
      <c r="AB42" s="1"/>
      <c r="AC42" s="1"/>
      <c r="AD42" s="21"/>
      <c r="AE42" s="21"/>
      <c r="AF42" s="21"/>
      <c r="AG42" s="21"/>
      <c r="AH42" s="471" t="s">
        <v>113</v>
      </c>
      <c r="AI42" s="472"/>
      <c r="AJ42" s="472"/>
      <c r="AK42" s="472"/>
      <c r="AL42" s="472"/>
      <c r="AM42" s="473"/>
      <c r="AN42" s="1"/>
      <c r="AO42" s="1"/>
      <c r="AP42" s="1"/>
    </row>
    <row r="43" spans="1:58" ht="29.25" customHeight="1" thickBot="1" x14ac:dyDescent="0.45">
      <c r="A43" s="1"/>
      <c r="B43" s="16"/>
      <c r="C43" s="475" t="s">
        <v>112</v>
      </c>
      <c r="D43" s="475"/>
      <c r="E43" s="475"/>
      <c r="F43" s="475"/>
      <c r="G43" s="475"/>
      <c r="H43" s="475"/>
      <c r="I43" s="475"/>
      <c r="J43" s="483"/>
      <c r="K43" s="484"/>
      <c r="L43" s="484"/>
      <c r="M43" s="484"/>
      <c r="N43" s="484"/>
      <c r="O43" s="64" t="s">
        <v>6</v>
      </c>
      <c r="P43" s="1"/>
      <c r="Q43" s="1"/>
      <c r="R43" s="1"/>
      <c r="S43" s="1"/>
      <c r="T43" s="1"/>
      <c r="U43" s="1"/>
      <c r="V43" s="1"/>
      <c r="W43" s="1"/>
      <c r="X43" s="1"/>
      <c r="Y43" s="1"/>
      <c r="Z43" s="1"/>
      <c r="AA43" s="1"/>
      <c r="AB43" s="1"/>
      <c r="AC43" s="1"/>
      <c r="AD43" s="21"/>
      <c r="AE43" s="21"/>
      <c r="AF43" s="21"/>
      <c r="AG43" s="21"/>
      <c r="AH43" s="496" t="str">
        <f>IF(J43="","",IF(J43&gt;=2400000,0,ROUNDDOWN((2400000-J43)/2,0)))</f>
        <v/>
      </c>
      <c r="AI43" s="497"/>
      <c r="AJ43" s="497"/>
      <c r="AK43" s="497"/>
      <c r="AL43" s="497"/>
      <c r="AM43" s="255" t="s">
        <v>6</v>
      </c>
      <c r="AN43" s="1"/>
      <c r="AO43" s="1"/>
      <c r="AP43" s="1"/>
    </row>
    <row r="44" spans="1:58" ht="16.5" customHeight="1" x14ac:dyDescent="0.4">
      <c r="A44" s="1"/>
      <c r="B44" s="16"/>
      <c r="D44" s="1"/>
      <c r="E44" s="1"/>
      <c r="F44" s="1"/>
      <c r="G44" s="1"/>
      <c r="H44" s="20"/>
      <c r="I44" s="1"/>
      <c r="J44" s="1"/>
      <c r="K44" s="1"/>
      <c r="L44" s="1"/>
      <c r="M44" s="1"/>
      <c r="N44" s="1"/>
      <c r="O44" s="1"/>
      <c r="P44" s="1"/>
      <c r="Q44" s="1"/>
      <c r="R44" s="1"/>
      <c r="S44" s="1"/>
      <c r="T44" s="1"/>
      <c r="U44" s="1"/>
      <c r="V44" s="1"/>
      <c r="W44" s="1"/>
      <c r="X44" s="1"/>
      <c r="Y44" s="1"/>
      <c r="Z44" s="1"/>
      <c r="AA44" s="1"/>
      <c r="AB44" s="1"/>
      <c r="AC44" s="1"/>
      <c r="AD44" s="21"/>
      <c r="AE44" s="21"/>
      <c r="AF44" s="21"/>
      <c r="AG44" s="21"/>
      <c r="AH44" s="21"/>
      <c r="AI44" s="21"/>
      <c r="AJ44" s="21"/>
      <c r="AK44" s="21"/>
      <c r="AL44" s="21"/>
      <c r="AM44" s="21"/>
      <c r="AN44" s="1"/>
      <c r="AO44" s="1"/>
      <c r="AP44" s="1"/>
      <c r="AV44" s="574" t="s">
        <v>115</v>
      </c>
      <c r="AW44" s="575"/>
      <c r="AX44" s="575"/>
      <c r="AY44" s="575"/>
      <c r="AZ44" s="575"/>
      <c r="BA44" s="576"/>
    </row>
    <row r="45" spans="1:58" ht="16.5" customHeight="1" thickBot="1" x14ac:dyDescent="0.45">
      <c r="A45" s="1"/>
      <c r="B45" s="16"/>
      <c r="C45" s="16" t="s">
        <v>114</v>
      </c>
      <c r="D45" s="1"/>
      <c r="E45" s="1"/>
      <c r="F45" s="1"/>
      <c r="G45" s="1"/>
      <c r="H45" s="20"/>
      <c r="I45" s="1"/>
      <c r="J45" s="1"/>
      <c r="K45" s="1"/>
      <c r="L45" s="1"/>
      <c r="M45" s="1"/>
      <c r="N45" s="1"/>
      <c r="O45" s="1"/>
      <c r="P45" s="1"/>
      <c r="Q45" s="1"/>
      <c r="R45" s="1"/>
      <c r="S45" s="1"/>
      <c r="T45" s="1"/>
      <c r="U45" s="1"/>
      <c r="V45" s="1"/>
      <c r="W45" s="1"/>
      <c r="X45" s="1"/>
      <c r="Y45" s="1"/>
      <c r="Z45" s="1"/>
      <c r="AA45" s="1"/>
      <c r="AB45" s="1"/>
      <c r="AC45" s="1"/>
      <c r="AD45" s="21"/>
      <c r="AE45" s="21"/>
      <c r="AF45" s="21"/>
      <c r="AG45" s="21"/>
      <c r="AH45" s="471" t="s">
        <v>113</v>
      </c>
      <c r="AI45" s="472"/>
      <c r="AJ45" s="472"/>
      <c r="AK45" s="472"/>
      <c r="AL45" s="472"/>
      <c r="AM45" s="473"/>
      <c r="AN45" s="1"/>
      <c r="AO45" s="1"/>
      <c r="AP45" s="1"/>
      <c r="AV45" s="577"/>
      <c r="AW45" s="578"/>
      <c r="AX45" s="578"/>
      <c r="AY45" s="578"/>
      <c r="AZ45" s="578"/>
      <c r="BA45" s="579"/>
    </row>
    <row r="46" spans="1:58" ht="29.25" customHeight="1" thickBot="1" x14ac:dyDescent="0.45">
      <c r="A46" s="1"/>
      <c r="B46" s="16"/>
      <c r="C46" s="476" t="s">
        <v>123</v>
      </c>
      <c r="D46" s="476"/>
      <c r="E46" s="476"/>
      <c r="F46" s="476"/>
      <c r="G46" s="476"/>
      <c r="H46" s="476"/>
      <c r="I46" s="476"/>
      <c r="J46" s="485" t="str">
        <f>J39</f>
        <v/>
      </c>
      <c r="K46" s="486"/>
      <c r="L46" s="486"/>
      <c r="M46" s="486"/>
      <c r="N46" s="486"/>
      <c r="O46" s="70" t="s">
        <v>29</v>
      </c>
      <c r="P46" s="1"/>
      <c r="Q46" s="1"/>
      <c r="R46" s="1"/>
      <c r="S46" s="1"/>
      <c r="T46" s="1"/>
      <c r="U46" s="1"/>
      <c r="V46" s="1"/>
      <c r="W46" s="1"/>
      <c r="X46" s="1"/>
      <c r="Y46" s="1"/>
      <c r="Z46" s="1"/>
      <c r="AA46" s="1"/>
      <c r="AB46" s="1"/>
      <c r="AC46" s="1"/>
      <c r="AD46" s="21"/>
      <c r="AE46" s="21"/>
      <c r="AF46" s="21"/>
      <c r="AG46" s="21"/>
      <c r="AH46" s="496" t="str">
        <f>IF(J46="","",IF(J46&gt;=10,0,290000))</f>
        <v/>
      </c>
      <c r="AI46" s="497"/>
      <c r="AJ46" s="497"/>
      <c r="AK46" s="497"/>
      <c r="AL46" s="497"/>
      <c r="AM46" s="350" t="s">
        <v>6</v>
      </c>
      <c r="AN46" s="1"/>
      <c r="AO46" s="1"/>
      <c r="AP46" s="1"/>
      <c r="AV46" s="457" t="str">
        <f>IFERROR(IF(AV29="","",SUM(AV29:AZ33)+AH39-AH43-AH46),"")</f>
        <v/>
      </c>
      <c r="AW46" s="458"/>
      <c r="AX46" s="458"/>
      <c r="AY46" s="458"/>
      <c r="AZ46" s="458"/>
      <c r="BA46" s="66" t="s">
        <v>6</v>
      </c>
    </row>
    <row r="47" spans="1:58" ht="21" customHeight="1" x14ac:dyDescent="0.4">
      <c r="A47" s="1"/>
      <c r="B47" s="16"/>
      <c r="D47" s="1"/>
      <c r="E47" s="1"/>
      <c r="F47" s="1"/>
      <c r="G47" s="1"/>
      <c r="H47" s="20"/>
      <c r="I47" s="1"/>
      <c r="J47" s="1"/>
      <c r="K47" s="1"/>
      <c r="L47" s="1"/>
      <c r="M47" s="1"/>
      <c r="N47" s="1"/>
      <c r="O47" s="1"/>
      <c r="P47" s="1"/>
      <c r="Q47" s="1"/>
      <c r="R47" s="1"/>
      <c r="S47" s="1"/>
      <c r="T47" s="1"/>
      <c r="U47" s="1"/>
      <c r="V47" s="1"/>
      <c r="W47" s="1"/>
      <c r="X47" s="1"/>
      <c r="Y47" s="1"/>
      <c r="Z47" s="21"/>
      <c r="AA47" s="21"/>
      <c r="AB47" s="21"/>
      <c r="AC47" s="21"/>
      <c r="AD47" s="1"/>
      <c r="AE47" s="1"/>
      <c r="AF47" s="1"/>
      <c r="AG47" s="1"/>
      <c r="AH47" s="22"/>
      <c r="AI47" s="249"/>
      <c r="AJ47" s="249"/>
      <c r="AK47" s="249"/>
      <c r="AL47" s="249"/>
      <c r="AM47" s="249"/>
      <c r="AN47" s="1"/>
      <c r="AO47" s="1"/>
      <c r="AP47" s="1"/>
      <c r="AQ47" s="21"/>
      <c r="AR47" s="21"/>
      <c r="AS47" s="21"/>
      <c r="AT47" s="21"/>
      <c r="AU47" s="21"/>
      <c r="AV47" s="21"/>
      <c r="AW47" s="21"/>
      <c r="AX47" s="21"/>
      <c r="AY47" s="21"/>
      <c r="AZ47" s="21"/>
      <c r="BA47" s="21"/>
      <c r="BB47" s="1"/>
      <c r="BC47" s="1"/>
      <c r="BD47" s="1"/>
      <c r="BE47" s="1"/>
    </row>
    <row r="48" spans="1:58" ht="16.5" customHeight="1" x14ac:dyDescent="0.15">
      <c r="A48" s="15"/>
      <c r="B48" s="16" t="s">
        <v>89</v>
      </c>
      <c r="C48" s="16"/>
      <c r="D48" s="16"/>
      <c r="E48" s="16"/>
      <c r="F48" s="16"/>
      <c r="G48" s="1"/>
      <c r="H48" s="1"/>
      <c r="I48" s="1"/>
      <c r="J48" s="1"/>
      <c r="K48" s="1"/>
      <c r="L48" s="1"/>
      <c r="M48" s="249"/>
      <c r="N48" s="249"/>
      <c r="O48" s="249"/>
      <c r="P48" s="249"/>
      <c r="Q48" s="249"/>
      <c r="R48" s="249"/>
      <c r="S48" s="249"/>
      <c r="T48" s="249"/>
      <c r="U48" s="249"/>
      <c r="V48" s="249"/>
      <c r="W48" s="249"/>
      <c r="X48" s="249"/>
      <c r="Y48" s="249"/>
      <c r="Z48" s="17"/>
      <c r="AA48" s="1"/>
      <c r="AB48" s="249"/>
      <c r="AC48" s="1"/>
      <c r="AD48" s="1"/>
      <c r="AE48" s="18"/>
      <c r="AF48" s="1"/>
      <c r="AG48" s="1"/>
      <c r="AO48" s="249"/>
      <c r="AP48" s="249"/>
      <c r="AQ48" s="1"/>
      <c r="AR48" s="1"/>
      <c r="AT48" s="1"/>
      <c r="AU48" s="1"/>
      <c r="AV48" s="1"/>
      <c r="AW48" s="1"/>
      <c r="AX48" s="1"/>
      <c r="AY48" s="1"/>
      <c r="AZ48" s="1"/>
      <c r="BA48" s="2"/>
      <c r="BB48" s="1"/>
      <c r="BC48" s="1"/>
      <c r="BD48" s="1"/>
      <c r="BE48" s="1"/>
    </row>
    <row r="49" spans="1:57" ht="16.5" customHeight="1" x14ac:dyDescent="0.4">
      <c r="A49" s="15"/>
      <c r="B49" s="16"/>
      <c r="C49" s="532"/>
      <c r="D49" s="532"/>
      <c r="E49" s="532"/>
      <c r="F49" s="532"/>
      <c r="G49" s="532"/>
      <c r="H49" s="532"/>
      <c r="I49" s="532"/>
      <c r="J49" s="450" t="s">
        <v>128</v>
      </c>
      <c r="K49" s="450"/>
      <c r="L49" s="450"/>
      <c r="M49" s="450"/>
      <c r="N49" s="450"/>
      <c r="O49" s="450"/>
      <c r="P49" s="450" t="s">
        <v>129</v>
      </c>
      <c r="Q49" s="450"/>
      <c r="R49" s="450"/>
      <c r="S49" s="450"/>
      <c r="T49" s="450"/>
      <c r="U49" s="450"/>
      <c r="V49" s="450" t="s">
        <v>130</v>
      </c>
      <c r="W49" s="450"/>
      <c r="X49" s="450"/>
      <c r="Y49" s="450"/>
      <c r="Z49" s="450"/>
      <c r="AA49" s="450"/>
      <c r="AB49" s="450" t="s">
        <v>131</v>
      </c>
      <c r="AC49" s="450"/>
      <c r="AD49" s="450"/>
      <c r="AE49" s="450"/>
      <c r="AF49" s="450"/>
      <c r="AG49" s="450"/>
      <c r="AH49" s="450" t="s">
        <v>132</v>
      </c>
      <c r="AI49" s="450"/>
      <c r="AJ49" s="450"/>
      <c r="AK49" s="450"/>
      <c r="AL49" s="450"/>
      <c r="AM49" s="450"/>
      <c r="AO49" s="249"/>
      <c r="AP49" s="249"/>
      <c r="AQ49" s="1"/>
      <c r="AR49" s="1"/>
      <c r="AT49" s="1"/>
      <c r="AU49" s="1"/>
      <c r="AV49" s="1"/>
      <c r="AW49" s="1"/>
      <c r="AX49" s="1"/>
      <c r="AY49" s="1"/>
      <c r="AZ49" s="1"/>
      <c r="BA49" s="2"/>
      <c r="BB49" s="1"/>
      <c r="BC49" s="1"/>
      <c r="BD49" s="1"/>
      <c r="BE49" s="1"/>
    </row>
    <row r="50" spans="1:57" ht="11.25" customHeight="1" thickBot="1" x14ac:dyDescent="0.45">
      <c r="A50" s="15"/>
      <c r="B50" s="16"/>
      <c r="C50" s="618" t="s">
        <v>142</v>
      </c>
      <c r="D50" s="619"/>
      <c r="E50" s="619"/>
      <c r="F50" s="619"/>
      <c r="G50" s="619"/>
      <c r="H50" s="619"/>
      <c r="I50" s="620"/>
      <c r="J50" s="584" t="str">
        <f>IF(AQ29="","",IF(AQ29&lt;=250,0,AQ29-250))</f>
        <v/>
      </c>
      <c r="K50" s="585"/>
      <c r="L50" s="585"/>
      <c r="M50" s="585"/>
      <c r="N50" s="585"/>
      <c r="O50" s="580" t="s">
        <v>1</v>
      </c>
      <c r="P50" s="584" t="str">
        <f>IF(AQ30="","",IF(AQ30&lt;=250,0,AQ30-250))</f>
        <v/>
      </c>
      <c r="Q50" s="585"/>
      <c r="R50" s="585"/>
      <c r="S50" s="585"/>
      <c r="T50" s="585"/>
      <c r="U50" s="580" t="s">
        <v>1</v>
      </c>
      <c r="V50" s="584" t="str">
        <f>IF(AQ31="","",IF(AQ31&lt;=250,0,AQ31-250))</f>
        <v/>
      </c>
      <c r="W50" s="585"/>
      <c r="X50" s="585"/>
      <c r="Y50" s="585"/>
      <c r="Z50" s="585"/>
      <c r="AA50" s="580" t="s">
        <v>1</v>
      </c>
      <c r="AB50" s="584" t="str">
        <f>IF(AQ32="","",IF(AQ32&lt;=250,0,AQ32-250))</f>
        <v/>
      </c>
      <c r="AC50" s="585"/>
      <c r="AD50" s="585"/>
      <c r="AE50" s="585"/>
      <c r="AF50" s="585"/>
      <c r="AG50" s="580" t="s">
        <v>1</v>
      </c>
      <c r="AH50" s="584" t="str">
        <f>IF(AQ33="","",IF(AQ33&lt;=250,0,AQ33-250))</f>
        <v/>
      </c>
      <c r="AI50" s="585"/>
      <c r="AJ50" s="585"/>
      <c r="AK50" s="585"/>
      <c r="AL50" s="585"/>
      <c r="AM50" s="580" t="s">
        <v>1</v>
      </c>
      <c r="AO50" s="347"/>
      <c r="AP50" s="347"/>
      <c r="AQ50" s="1"/>
      <c r="AR50" s="1"/>
      <c r="AT50" s="1"/>
      <c r="AU50" s="1"/>
      <c r="AV50" s="1"/>
      <c r="AW50" s="1"/>
      <c r="AX50" s="1"/>
      <c r="AY50" s="1"/>
      <c r="AZ50" s="1"/>
      <c r="BA50" s="2"/>
      <c r="BB50" s="1"/>
      <c r="BC50" s="1"/>
      <c r="BD50" s="1"/>
      <c r="BE50" s="1"/>
    </row>
    <row r="51" spans="1:57" ht="18" customHeight="1" thickBot="1" x14ac:dyDescent="0.45">
      <c r="A51" s="15"/>
      <c r="B51" s="16"/>
      <c r="C51" s="621"/>
      <c r="D51" s="622"/>
      <c r="E51" s="622"/>
      <c r="F51" s="622"/>
      <c r="G51" s="622"/>
      <c r="H51" s="622"/>
      <c r="I51" s="623"/>
      <c r="J51" s="586"/>
      <c r="K51" s="587"/>
      <c r="L51" s="587"/>
      <c r="M51" s="587"/>
      <c r="N51" s="587"/>
      <c r="O51" s="581"/>
      <c r="P51" s="586"/>
      <c r="Q51" s="587"/>
      <c r="R51" s="587"/>
      <c r="S51" s="587"/>
      <c r="T51" s="587"/>
      <c r="U51" s="581"/>
      <c r="V51" s="586"/>
      <c r="W51" s="587"/>
      <c r="X51" s="587"/>
      <c r="Y51" s="587"/>
      <c r="Z51" s="587"/>
      <c r="AA51" s="581"/>
      <c r="AB51" s="586"/>
      <c r="AC51" s="587"/>
      <c r="AD51" s="587"/>
      <c r="AE51" s="587"/>
      <c r="AF51" s="587"/>
      <c r="AG51" s="581"/>
      <c r="AH51" s="586"/>
      <c r="AI51" s="587"/>
      <c r="AJ51" s="587"/>
      <c r="AK51" s="587"/>
      <c r="AL51" s="587"/>
      <c r="AM51" s="581"/>
      <c r="AO51" s="347"/>
      <c r="AP51" s="347"/>
      <c r="AQ51" s="1"/>
      <c r="AR51" s="1"/>
      <c r="AT51" s="1"/>
      <c r="AU51" s="1"/>
      <c r="AV51" s="459" t="s">
        <v>7</v>
      </c>
      <c r="AW51" s="460"/>
      <c r="AX51" s="460"/>
      <c r="AY51" s="460"/>
      <c r="AZ51" s="460"/>
      <c r="BA51" s="461"/>
      <c r="BB51" s="1"/>
      <c r="BC51" s="1"/>
      <c r="BD51" s="1"/>
      <c r="BE51" s="1"/>
    </row>
    <row r="52" spans="1:57" ht="29.25" customHeight="1" thickBot="1" x14ac:dyDescent="0.45">
      <c r="A52" s="15"/>
      <c r="B52" s="16"/>
      <c r="C52" s="464" t="s">
        <v>136</v>
      </c>
      <c r="D52" s="464"/>
      <c r="E52" s="464"/>
      <c r="F52" s="464"/>
      <c r="G52" s="464"/>
      <c r="H52" s="464"/>
      <c r="I52" s="464"/>
      <c r="J52" s="496" t="str">
        <f>IF(J50="","",J50*19000)</f>
        <v/>
      </c>
      <c r="K52" s="497"/>
      <c r="L52" s="497"/>
      <c r="M52" s="497"/>
      <c r="N52" s="497"/>
      <c r="O52" s="350" t="s">
        <v>6</v>
      </c>
      <c r="P52" s="496" t="str">
        <f>IF(P50="","",P50*19000)</f>
        <v/>
      </c>
      <c r="Q52" s="497"/>
      <c r="R52" s="497"/>
      <c r="S52" s="497"/>
      <c r="T52" s="497"/>
      <c r="U52" s="350" t="s">
        <v>6</v>
      </c>
      <c r="V52" s="496" t="str">
        <f>IF(V50="","",V50*19000)</f>
        <v/>
      </c>
      <c r="W52" s="497"/>
      <c r="X52" s="497"/>
      <c r="Y52" s="497"/>
      <c r="Z52" s="497"/>
      <c r="AA52" s="350" t="s">
        <v>6</v>
      </c>
      <c r="AB52" s="496" t="str">
        <f>IF(AB50="","",AB50*19000)</f>
        <v/>
      </c>
      <c r="AC52" s="497"/>
      <c r="AD52" s="497"/>
      <c r="AE52" s="497"/>
      <c r="AF52" s="497"/>
      <c r="AG52" s="350" t="s">
        <v>6</v>
      </c>
      <c r="AH52" s="496" t="str">
        <f>IF(AH50="","",AH50*19000)</f>
        <v/>
      </c>
      <c r="AI52" s="497"/>
      <c r="AJ52" s="497"/>
      <c r="AK52" s="497"/>
      <c r="AL52" s="497"/>
      <c r="AM52" s="350" t="s">
        <v>6</v>
      </c>
      <c r="AO52" s="347"/>
      <c r="AP52" s="347"/>
      <c r="AQ52" s="1"/>
      <c r="AR52" s="1"/>
      <c r="AT52" s="1"/>
      <c r="AU52" s="1"/>
      <c r="AV52" s="457" t="str">
        <f>IF(J52="","",SUM(J52:AM52))</f>
        <v/>
      </c>
      <c r="AW52" s="458"/>
      <c r="AX52" s="458"/>
      <c r="AY52" s="458"/>
      <c r="AZ52" s="458"/>
      <c r="BA52" s="66" t="s">
        <v>6</v>
      </c>
      <c r="BB52" s="1"/>
      <c r="BC52" s="1"/>
      <c r="BD52" s="1"/>
      <c r="BE52" s="1"/>
    </row>
    <row r="53" spans="1:57" x14ac:dyDescent="0.4">
      <c r="A53" s="1"/>
      <c r="B53" s="1"/>
      <c r="C53" s="1" t="s">
        <v>116</v>
      </c>
      <c r="D53" s="1"/>
      <c r="E53" s="1"/>
      <c r="F53" s="1"/>
      <c r="G53" s="1"/>
      <c r="H53" s="20"/>
      <c r="I53" s="1"/>
      <c r="J53" s="1"/>
      <c r="K53" s="1"/>
      <c r="L53" s="1"/>
      <c r="M53" s="1"/>
      <c r="N53" s="1"/>
      <c r="O53" s="1"/>
      <c r="P53" s="1"/>
      <c r="Q53" s="1"/>
      <c r="R53" s="1"/>
      <c r="S53" s="1"/>
      <c r="T53" s="1"/>
      <c r="U53" s="1"/>
      <c r="V53" s="1"/>
      <c r="W53" s="1"/>
      <c r="X53" s="1"/>
      <c r="Y53" s="1"/>
      <c r="Z53" s="21"/>
      <c r="AA53" s="21"/>
      <c r="AB53" s="21"/>
      <c r="AC53" s="21"/>
      <c r="AD53" s="1"/>
      <c r="AE53" s="1"/>
      <c r="AF53" s="1"/>
      <c r="AG53" s="1"/>
      <c r="AH53" s="22"/>
      <c r="AI53" s="249"/>
      <c r="AJ53" s="249"/>
      <c r="AK53" s="249"/>
      <c r="AL53" s="249"/>
      <c r="AM53" s="249"/>
      <c r="AN53" s="1"/>
      <c r="AO53" s="1"/>
      <c r="AP53" s="1"/>
      <c r="AQ53" s="21"/>
      <c r="AR53" s="21"/>
      <c r="AS53" s="21"/>
      <c r="AT53" s="207"/>
      <c r="AU53" s="207"/>
      <c r="AV53" s="207"/>
      <c r="AW53" s="207"/>
      <c r="AX53" s="207"/>
      <c r="AY53" s="207"/>
      <c r="AZ53" s="207"/>
      <c r="BA53" s="207"/>
      <c r="BB53" s="207"/>
      <c r="BD53" s="207"/>
      <c r="BE53" s="207"/>
    </row>
    <row r="54" spans="1:57" ht="18" customHeight="1" x14ac:dyDescent="0.4">
      <c r="A54" s="1"/>
      <c r="B54" s="1"/>
      <c r="C54" s="1"/>
      <c r="D54" s="1"/>
      <c r="E54" s="1"/>
      <c r="F54" s="1"/>
      <c r="G54" s="40"/>
      <c r="H54" s="42"/>
      <c r="I54" s="42"/>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4"/>
      <c r="AL54" s="4"/>
      <c r="AM54" s="4"/>
      <c r="AN54" s="4"/>
      <c r="AO54" s="4"/>
      <c r="AP54" s="4"/>
      <c r="AQ54" s="4"/>
      <c r="AR54" s="4"/>
      <c r="AS54" s="4"/>
      <c r="AT54" s="1"/>
      <c r="AU54" s="1"/>
      <c r="AV54" s="1"/>
      <c r="AW54" s="1"/>
      <c r="AX54" s="1"/>
      <c r="AY54" s="1"/>
      <c r="AZ54" s="1"/>
      <c r="BA54" s="1"/>
      <c r="BB54" s="1"/>
      <c r="BC54" s="1"/>
      <c r="BD54" s="1"/>
      <c r="BE54" s="2"/>
    </row>
    <row r="55" spans="1:57" ht="18" customHeight="1" x14ac:dyDescent="0.4">
      <c r="A55" s="1"/>
      <c r="B55" s="1"/>
      <c r="C55" s="1"/>
      <c r="D55" s="1"/>
      <c r="E55" s="1"/>
      <c r="F55" s="1"/>
      <c r="G55" s="40"/>
      <c r="H55" s="42"/>
      <c r="I55" s="42"/>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4"/>
      <c r="AL55" s="4"/>
      <c r="AM55" s="4"/>
      <c r="AN55" s="4"/>
      <c r="AO55" s="4"/>
      <c r="AP55" s="4"/>
      <c r="AQ55" s="4"/>
      <c r="AR55" s="4"/>
      <c r="AS55" s="4"/>
      <c r="AT55" s="1"/>
      <c r="AU55" s="1"/>
      <c r="AV55" s="1"/>
      <c r="AW55" s="1"/>
      <c r="AX55" s="1"/>
      <c r="AY55" s="1"/>
      <c r="AZ55" s="1"/>
      <c r="BA55" s="1"/>
      <c r="BB55" s="4" t="s">
        <v>352</v>
      </c>
      <c r="BC55" s="1"/>
      <c r="BD55" s="1"/>
      <c r="BE55" s="2"/>
    </row>
    <row r="56" spans="1:57" ht="11.25" customHeight="1" x14ac:dyDescent="0.4">
      <c r="A56" s="1"/>
      <c r="B56" s="1"/>
      <c r="C56" s="1"/>
      <c r="D56" s="1"/>
      <c r="E56" s="1"/>
      <c r="F56" s="1"/>
      <c r="G56" s="40"/>
      <c r="H56" s="42"/>
      <c r="I56" s="42"/>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4"/>
      <c r="AL56" s="4"/>
      <c r="AM56" s="4"/>
      <c r="AN56" s="4"/>
      <c r="AO56" s="4"/>
      <c r="AP56" s="4"/>
      <c r="AQ56" s="4"/>
      <c r="AR56" s="4"/>
      <c r="AS56" s="4"/>
      <c r="AT56" s="1"/>
      <c r="AU56" s="1"/>
      <c r="AV56" s="1"/>
      <c r="AW56" s="1"/>
      <c r="AX56" s="1"/>
      <c r="AY56" s="1"/>
      <c r="AZ56" s="1"/>
      <c r="BA56" s="1"/>
      <c r="BB56" s="4"/>
      <c r="BC56" s="1"/>
      <c r="BD56" s="1"/>
      <c r="BE56" s="2"/>
    </row>
    <row r="57" spans="1:57" ht="16.5" customHeight="1" thickBot="1" x14ac:dyDescent="0.45">
      <c r="A57" s="1"/>
      <c r="B57" s="16" t="s">
        <v>117</v>
      </c>
      <c r="C57" s="1"/>
      <c r="D57" s="20"/>
      <c r="E57" s="1"/>
      <c r="F57" s="1"/>
      <c r="G57" s="1"/>
      <c r="H57" s="1"/>
      <c r="I57" s="1"/>
      <c r="J57" s="1"/>
      <c r="K57" s="1"/>
      <c r="L57" s="1"/>
      <c r="M57" s="1"/>
      <c r="N57" s="1"/>
      <c r="O57" s="1"/>
      <c r="P57" s="1"/>
      <c r="Q57" s="1"/>
      <c r="R57" s="249"/>
      <c r="S57" s="249"/>
      <c r="T57" s="1"/>
      <c r="U57" s="25"/>
      <c r="V57" s="1"/>
      <c r="W57" s="1"/>
      <c r="X57" s="1"/>
      <c r="Y57" s="1"/>
      <c r="Z57" s="21"/>
      <c r="AA57" s="21"/>
      <c r="AB57" s="21"/>
      <c r="AC57" s="21"/>
      <c r="AD57" s="1"/>
      <c r="AE57" s="1"/>
      <c r="AF57" s="1"/>
      <c r="AG57" s="1"/>
      <c r="AH57" s="22"/>
      <c r="AI57" s="28"/>
      <c r="AJ57" s="28"/>
      <c r="AK57" s="28"/>
      <c r="AL57" s="28"/>
      <c r="AM57" s="28"/>
      <c r="AN57" s="29"/>
      <c r="AO57" s="29"/>
      <c r="AP57" s="29"/>
      <c r="AQ57" s="29"/>
      <c r="AR57" s="1"/>
      <c r="AS57" s="30"/>
      <c r="AT57" s="30" t="s">
        <v>120</v>
      </c>
      <c r="AU57" s="30"/>
      <c r="AV57" s="30"/>
      <c r="AW57" s="30"/>
      <c r="AX57" s="30"/>
      <c r="AY57" s="19"/>
      <c r="AZ57" s="31"/>
      <c r="BA57" s="31"/>
      <c r="BB57" s="31"/>
      <c r="BC57" s="31"/>
      <c r="BD57" s="31"/>
      <c r="BE57" s="31"/>
    </row>
    <row r="58" spans="1:57" ht="16.5" customHeight="1" thickBot="1" x14ac:dyDescent="0.45">
      <c r="A58" s="1"/>
      <c r="B58" s="16"/>
      <c r="C58" s="515"/>
      <c r="D58" s="516"/>
      <c r="E58" s="516"/>
      <c r="F58" s="517"/>
      <c r="G58" s="498" t="s">
        <v>79</v>
      </c>
      <c r="H58" s="498"/>
      <c r="I58" s="498"/>
      <c r="J58" s="498" t="s">
        <v>17</v>
      </c>
      <c r="K58" s="498"/>
      <c r="L58" s="498"/>
      <c r="M58" s="498" t="s">
        <v>18</v>
      </c>
      <c r="N58" s="498"/>
      <c r="O58" s="498"/>
      <c r="P58" s="498" t="s">
        <v>19</v>
      </c>
      <c r="Q58" s="498"/>
      <c r="R58" s="498"/>
      <c r="S58" s="498" t="s">
        <v>20</v>
      </c>
      <c r="T58" s="498"/>
      <c r="U58" s="498"/>
      <c r="V58" s="498" t="s">
        <v>21</v>
      </c>
      <c r="W58" s="498"/>
      <c r="X58" s="498"/>
      <c r="Y58" s="498" t="s">
        <v>80</v>
      </c>
      <c r="Z58" s="498"/>
      <c r="AA58" s="498"/>
      <c r="AB58" s="498" t="s">
        <v>26</v>
      </c>
      <c r="AC58" s="498"/>
      <c r="AD58" s="498"/>
      <c r="AE58" s="498" t="s">
        <v>27</v>
      </c>
      <c r="AF58" s="498"/>
      <c r="AG58" s="521"/>
      <c r="AH58" s="498" t="s">
        <v>22</v>
      </c>
      <c r="AI58" s="498"/>
      <c r="AJ58" s="498"/>
      <c r="AK58" s="498" t="s">
        <v>23</v>
      </c>
      <c r="AL58" s="498"/>
      <c r="AM58" s="498"/>
      <c r="AN58" s="498" t="s">
        <v>24</v>
      </c>
      <c r="AO58" s="498"/>
      <c r="AP58" s="521"/>
      <c r="AQ58" s="515" t="s">
        <v>81</v>
      </c>
      <c r="AR58" s="516"/>
      <c r="AS58" s="516"/>
      <c r="AT58" s="517"/>
      <c r="AU58" s="30"/>
      <c r="AV58" s="459" t="s">
        <v>7</v>
      </c>
      <c r="AW58" s="460"/>
      <c r="AX58" s="460"/>
      <c r="AY58" s="460"/>
      <c r="AZ58" s="460"/>
      <c r="BA58" s="461"/>
      <c r="BB58" s="31"/>
      <c r="BC58" s="31"/>
      <c r="BD58" s="31"/>
      <c r="BE58" s="31"/>
    </row>
    <row r="59" spans="1:57" ht="29.25" customHeight="1" thickBot="1" x14ac:dyDescent="0.45">
      <c r="A59" s="1"/>
      <c r="B59" s="16"/>
      <c r="C59" s="513" t="s">
        <v>118</v>
      </c>
      <c r="D59" s="514"/>
      <c r="E59" s="514"/>
      <c r="F59" s="514"/>
      <c r="G59" s="551"/>
      <c r="H59" s="552"/>
      <c r="I59" s="67" t="s">
        <v>119</v>
      </c>
      <c r="J59" s="551"/>
      <c r="K59" s="552"/>
      <c r="L59" s="67" t="s">
        <v>119</v>
      </c>
      <c r="M59" s="551"/>
      <c r="N59" s="552"/>
      <c r="O59" s="67" t="s">
        <v>119</v>
      </c>
      <c r="P59" s="551"/>
      <c r="Q59" s="552"/>
      <c r="R59" s="67" t="s">
        <v>119</v>
      </c>
      <c r="S59" s="551"/>
      <c r="T59" s="552"/>
      <c r="U59" s="67" t="s">
        <v>119</v>
      </c>
      <c r="V59" s="551"/>
      <c r="W59" s="552"/>
      <c r="X59" s="67" t="s">
        <v>119</v>
      </c>
      <c r="Y59" s="551"/>
      <c r="Z59" s="552"/>
      <c r="AA59" s="67" t="s">
        <v>119</v>
      </c>
      <c r="AB59" s="551"/>
      <c r="AC59" s="552"/>
      <c r="AD59" s="67" t="s">
        <v>119</v>
      </c>
      <c r="AE59" s="551"/>
      <c r="AF59" s="552"/>
      <c r="AG59" s="67" t="s">
        <v>119</v>
      </c>
      <c r="AH59" s="588" t="str">
        <f>IF(AE59="","",AE59)</f>
        <v/>
      </c>
      <c r="AI59" s="589"/>
      <c r="AJ59" s="67" t="s">
        <v>119</v>
      </c>
      <c r="AK59" s="588" t="str">
        <f>IF(AH59="","",AH59)</f>
        <v/>
      </c>
      <c r="AL59" s="589"/>
      <c r="AM59" s="67" t="s">
        <v>119</v>
      </c>
      <c r="AN59" s="588" t="str">
        <f>IF(AK59="","",AK59)</f>
        <v/>
      </c>
      <c r="AO59" s="589"/>
      <c r="AP59" s="71" t="s">
        <v>119</v>
      </c>
      <c r="AQ59" s="557" t="str">
        <f>IF(G59="","",ROUNDDOWN(AVERAGE(G59:AP59)*2,0)/2)</f>
        <v/>
      </c>
      <c r="AR59" s="558"/>
      <c r="AS59" s="558"/>
      <c r="AT59" s="72" t="s">
        <v>119</v>
      </c>
      <c r="AU59" s="30"/>
      <c r="AV59" s="457" t="str">
        <f>IF(AQ59="","",AQ59*409000)</f>
        <v/>
      </c>
      <c r="AW59" s="458"/>
      <c r="AX59" s="458"/>
      <c r="AY59" s="458"/>
      <c r="AZ59" s="458"/>
      <c r="BA59" s="66" t="s">
        <v>6</v>
      </c>
      <c r="BB59" s="31"/>
      <c r="BC59" s="31"/>
      <c r="BD59" s="31"/>
      <c r="BE59" s="31"/>
    </row>
    <row r="60" spans="1:57" ht="16.5" customHeight="1" x14ac:dyDescent="0.15">
      <c r="A60" s="1"/>
      <c r="B60" s="16"/>
      <c r="C60" s="1" t="s">
        <v>122</v>
      </c>
      <c r="D60" s="20"/>
      <c r="E60" s="1"/>
      <c r="F60" s="1"/>
      <c r="G60" s="1"/>
      <c r="H60" s="1"/>
      <c r="I60" s="1"/>
      <c r="J60" s="1"/>
      <c r="K60" s="1"/>
      <c r="L60" s="1"/>
      <c r="M60" s="1"/>
      <c r="N60" s="1"/>
      <c r="O60" s="1"/>
      <c r="P60" s="1"/>
      <c r="Q60" s="1"/>
      <c r="R60" s="249"/>
      <c r="S60" s="249"/>
      <c r="T60" s="1"/>
      <c r="U60" s="25"/>
      <c r="V60" s="1"/>
      <c r="W60" s="1"/>
      <c r="X60" s="1"/>
      <c r="Y60" s="1"/>
      <c r="Z60" s="21"/>
      <c r="AA60" s="21"/>
      <c r="AB60" s="21"/>
      <c r="AC60" s="21"/>
      <c r="AD60" s="1"/>
      <c r="AE60" s="1"/>
      <c r="AF60" s="1"/>
      <c r="AG60" s="1"/>
      <c r="AH60" s="22"/>
      <c r="AI60" s="28"/>
      <c r="AJ60" s="28"/>
      <c r="AK60" s="28"/>
      <c r="AL60" s="28"/>
      <c r="AM60" s="28"/>
      <c r="AN60" s="29"/>
      <c r="AO60" s="29"/>
      <c r="AP60" s="29"/>
      <c r="AQ60" s="29"/>
      <c r="AR60" s="1"/>
      <c r="AS60" s="17"/>
      <c r="AT60" s="30"/>
      <c r="AU60" s="30"/>
      <c r="AV60" s="248"/>
      <c r="AW60" s="248"/>
      <c r="AX60" s="248"/>
      <c r="AY60" s="248"/>
      <c r="AZ60" s="248"/>
      <c r="BA60" s="69"/>
      <c r="BB60" s="31"/>
      <c r="BC60" s="31"/>
      <c r="BD60" s="31"/>
      <c r="BE60" s="31"/>
    </row>
    <row r="61" spans="1:57" ht="18" customHeight="1" x14ac:dyDescent="0.15">
      <c r="A61" s="1"/>
      <c r="B61" s="16"/>
      <c r="C61" s="1"/>
      <c r="D61" s="20"/>
      <c r="E61" s="1"/>
      <c r="F61" s="1"/>
      <c r="G61" s="1"/>
      <c r="H61" s="1"/>
      <c r="I61" s="1"/>
      <c r="J61" s="1"/>
      <c r="K61" s="1"/>
      <c r="L61" s="1"/>
      <c r="M61" s="1"/>
      <c r="N61" s="1"/>
      <c r="O61" s="1"/>
      <c r="P61" s="1"/>
      <c r="Q61" s="1"/>
      <c r="R61" s="249"/>
      <c r="S61" s="249"/>
      <c r="T61" s="1"/>
      <c r="U61" s="25"/>
      <c r="V61" s="1"/>
      <c r="W61" s="1"/>
      <c r="X61" s="1"/>
      <c r="Y61" s="1"/>
      <c r="Z61" s="21"/>
      <c r="AA61" s="21"/>
      <c r="AB61" s="21"/>
      <c r="AC61" s="21"/>
      <c r="AD61" s="1"/>
      <c r="AE61" s="1"/>
      <c r="AF61" s="1"/>
      <c r="AG61" s="1"/>
      <c r="AH61" s="22"/>
      <c r="AI61" s="28"/>
      <c r="AJ61" s="28"/>
      <c r="AK61" s="28"/>
      <c r="AL61" s="28"/>
      <c r="AM61" s="28"/>
      <c r="AN61" s="29"/>
      <c r="AO61" s="29"/>
      <c r="AP61" s="29"/>
      <c r="AQ61" s="29"/>
      <c r="AR61" s="1"/>
      <c r="AS61" s="17"/>
      <c r="AT61" s="30"/>
      <c r="AU61" s="30"/>
      <c r="AV61" s="30"/>
      <c r="AW61" s="30"/>
      <c r="AX61" s="30"/>
      <c r="AY61" s="19"/>
      <c r="AZ61" s="31"/>
      <c r="BA61" s="31"/>
      <c r="BB61" s="31"/>
      <c r="BC61" s="31"/>
      <c r="BD61" s="31"/>
      <c r="BE61" s="31"/>
    </row>
    <row r="62" spans="1:57" ht="16.5" customHeight="1" thickBot="1" x14ac:dyDescent="0.2">
      <c r="A62" s="1"/>
      <c r="B62" s="16" t="s">
        <v>121</v>
      </c>
      <c r="C62" s="1"/>
      <c r="D62" s="20"/>
      <c r="E62" s="1"/>
      <c r="F62" s="1"/>
      <c r="G62" s="1"/>
      <c r="H62" s="1"/>
      <c r="I62" s="1"/>
      <c r="J62" s="1"/>
      <c r="K62" s="1"/>
      <c r="L62" s="1"/>
      <c r="M62" s="1"/>
      <c r="N62" s="1"/>
      <c r="O62" s="1"/>
      <c r="P62" s="1"/>
      <c r="Q62" s="1"/>
      <c r="R62" s="249"/>
      <c r="S62" s="249"/>
      <c r="T62" s="1"/>
      <c r="U62" s="25"/>
      <c r="V62" s="1"/>
      <c r="W62" s="1"/>
      <c r="X62" s="1"/>
      <c r="Y62" s="1"/>
      <c r="Z62" s="21"/>
      <c r="AA62" s="21"/>
      <c r="AB62" s="21"/>
      <c r="AC62" s="21"/>
      <c r="AD62" s="1"/>
      <c r="AE62" s="1"/>
      <c r="AF62" s="1"/>
      <c r="AG62" s="1"/>
      <c r="AH62" s="22"/>
      <c r="AI62" s="28"/>
      <c r="AJ62" s="28"/>
      <c r="AK62" s="28"/>
      <c r="AL62" s="28"/>
      <c r="AM62" s="28"/>
      <c r="AN62" s="29"/>
      <c r="AO62" s="29"/>
      <c r="AP62" s="29"/>
      <c r="AQ62" s="29"/>
      <c r="AR62" s="1"/>
      <c r="AS62" s="17"/>
      <c r="AT62" s="30" t="s">
        <v>120</v>
      </c>
      <c r="AU62" s="30"/>
      <c r="AV62" s="30"/>
      <c r="AW62" s="30"/>
      <c r="AX62" s="30"/>
      <c r="AY62" s="19"/>
      <c r="AZ62" s="31"/>
      <c r="BA62" s="31"/>
      <c r="BB62" s="31"/>
      <c r="BC62" s="31"/>
      <c r="BD62" s="31"/>
      <c r="BE62" s="31"/>
    </row>
    <row r="63" spans="1:57" ht="16.5" customHeight="1" thickBot="1" x14ac:dyDescent="0.45">
      <c r="A63" s="1"/>
      <c r="B63" s="16"/>
      <c r="C63" s="515"/>
      <c r="D63" s="516"/>
      <c r="E63" s="516"/>
      <c r="F63" s="517"/>
      <c r="G63" s="498" t="s">
        <v>79</v>
      </c>
      <c r="H63" s="498"/>
      <c r="I63" s="498"/>
      <c r="J63" s="498" t="s">
        <v>17</v>
      </c>
      <c r="K63" s="498"/>
      <c r="L63" s="498"/>
      <c r="M63" s="498" t="s">
        <v>18</v>
      </c>
      <c r="N63" s="498"/>
      <c r="O63" s="498"/>
      <c r="P63" s="498" t="s">
        <v>19</v>
      </c>
      <c r="Q63" s="498"/>
      <c r="R63" s="498"/>
      <c r="S63" s="498" t="s">
        <v>20</v>
      </c>
      <c r="T63" s="498"/>
      <c r="U63" s="498"/>
      <c r="V63" s="498" t="s">
        <v>21</v>
      </c>
      <c r="W63" s="498"/>
      <c r="X63" s="498"/>
      <c r="Y63" s="498" t="s">
        <v>80</v>
      </c>
      <c r="Z63" s="498"/>
      <c r="AA63" s="498"/>
      <c r="AB63" s="498" t="s">
        <v>26</v>
      </c>
      <c r="AC63" s="498"/>
      <c r="AD63" s="498"/>
      <c r="AE63" s="498" t="s">
        <v>27</v>
      </c>
      <c r="AF63" s="498"/>
      <c r="AG63" s="521"/>
      <c r="AH63" s="498" t="s">
        <v>22</v>
      </c>
      <c r="AI63" s="498"/>
      <c r="AJ63" s="498"/>
      <c r="AK63" s="498" t="s">
        <v>23</v>
      </c>
      <c r="AL63" s="498"/>
      <c r="AM63" s="498"/>
      <c r="AN63" s="498" t="s">
        <v>24</v>
      </c>
      <c r="AO63" s="498"/>
      <c r="AP63" s="521"/>
      <c r="AQ63" s="515" t="s">
        <v>81</v>
      </c>
      <c r="AR63" s="516"/>
      <c r="AS63" s="516"/>
      <c r="AT63" s="517"/>
      <c r="AU63" s="30"/>
      <c r="AV63" s="459" t="s">
        <v>7</v>
      </c>
      <c r="AW63" s="460"/>
      <c r="AX63" s="460"/>
      <c r="AY63" s="460"/>
      <c r="AZ63" s="460"/>
      <c r="BA63" s="461"/>
      <c r="BB63" s="31"/>
      <c r="BC63" s="31"/>
      <c r="BD63" s="31"/>
      <c r="BE63" s="31"/>
    </row>
    <row r="64" spans="1:57" ht="29.25" customHeight="1" thickBot="1" x14ac:dyDescent="0.45">
      <c r="A64" s="1"/>
      <c r="B64" s="16"/>
      <c r="C64" s="513" t="s">
        <v>118</v>
      </c>
      <c r="D64" s="514"/>
      <c r="E64" s="514"/>
      <c r="F64" s="514"/>
      <c r="G64" s="551"/>
      <c r="H64" s="552"/>
      <c r="I64" s="67" t="s">
        <v>119</v>
      </c>
      <c r="J64" s="551"/>
      <c r="K64" s="552"/>
      <c r="L64" s="67" t="s">
        <v>119</v>
      </c>
      <c r="M64" s="551"/>
      <c r="N64" s="552"/>
      <c r="O64" s="67" t="s">
        <v>119</v>
      </c>
      <c r="P64" s="551"/>
      <c r="Q64" s="552"/>
      <c r="R64" s="67" t="s">
        <v>119</v>
      </c>
      <c r="S64" s="551"/>
      <c r="T64" s="552"/>
      <c r="U64" s="67" t="s">
        <v>119</v>
      </c>
      <c r="V64" s="551"/>
      <c r="W64" s="552"/>
      <c r="X64" s="67" t="s">
        <v>119</v>
      </c>
      <c r="Y64" s="551"/>
      <c r="Z64" s="552"/>
      <c r="AA64" s="67" t="s">
        <v>119</v>
      </c>
      <c r="AB64" s="551"/>
      <c r="AC64" s="552"/>
      <c r="AD64" s="67" t="s">
        <v>119</v>
      </c>
      <c r="AE64" s="551"/>
      <c r="AF64" s="552"/>
      <c r="AG64" s="67" t="s">
        <v>119</v>
      </c>
      <c r="AH64" s="588" t="str">
        <f>IF(AE64="","",AE64)</f>
        <v/>
      </c>
      <c r="AI64" s="589"/>
      <c r="AJ64" s="67" t="s">
        <v>119</v>
      </c>
      <c r="AK64" s="588" t="str">
        <f>IF(AH64="","",AH64)</f>
        <v/>
      </c>
      <c r="AL64" s="589"/>
      <c r="AM64" s="67" t="s">
        <v>119</v>
      </c>
      <c r="AN64" s="588" t="str">
        <f>IF(AK64="","",AK64)</f>
        <v/>
      </c>
      <c r="AO64" s="589"/>
      <c r="AP64" s="71" t="s">
        <v>119</v>
      </c>
      <c r="AQ64" s="557" t="str">
        <f>IF(G64="","",ROUNDDOWN(AVERAGE(G64:AP64)*2,0)/2)</f>
        <v/>
      </c>
      <c r="AR64" s="558"/>
      <c r="AS64" s="558"/>
      <c r="AT64" s="72" t="s">
        <v>119</v>
      </c>
      <c r="AU64" s="30"/>
      <c r="AV64" s="457" t="str">
        <f>IF(AQ64="","",AQ64*184000)</f>
        <v/>
      </c>
      <c r="AW64" s="458"/>
      <c r="AX64" s="458"/>
      <c r="AY64" s="458"/>
      <c r="AZ64" s="458"/>
      <c r="BA64" s="66" t="s">
        <v>6</v>
      </c>
      <c r="BB64" s="31"/>
      <c r="BC64" s="31"/>
      <c r="BD64" s="31"/>
      <c r="BE64" s="31"/>
    </row>
    <row r="65" spans="1:57" ht="16.5" customHeight="1" x14ac:dyDescent="0.15">
      <c r="A65" s="1"/>
      <c r="B65" s="16"/>
      <c r="C65" s="1" t="s">
        <v>122</v>
      </c>
      <c r="D65" s="20"/>
      <c r="E65" s="1"/>
      <c r="F65" s="1"/>
      <c r="G65" s="1"/>
      <c r="H65" s="1"/>
      <c r="I65" s="1"/>
      <c r="J65" s="1"/>
      <c r="K65" s="1"/>
      <c r="L65" s="1"/>
      <c r="M65" s="1"/>
      <c r="N65" s="1"/>
      <c r="O65" s="1"/>
      <c r="P65" s="1"/>
      <c r="Q65" s="1"/>
      <c r="R65" s="249"/>
      <c r="S65" s="249"/>
      <c r="T65" s="1"/>
      <c r="U65" s="25"/>
      <c r="V65" s="1"/>
      <c r="W65" s="1"/>
      <c r="X65" s="1"/>
      <c r="Y65" s="1"/>
      <c r="Z65" s="21"/>
      <c r="AA65" s="21"/>
      <c r="AB65" s="21"/>
      <c r="AC65" s="21"/>
      <c r="AD65" s="1"/>
      <c r="AE65" s="1"/>
      <c r="AF65" s="1"/>
      <c r="AG65" s="1"/>
      <c r="AH65" s="22"/>
      <c r="AI65" s="28"/>
      <c r="AJ65" s="28"/>
      <c r="AK65" s="28"/>
      <c r="AL65" s="28"/>
      <c r="AM65" s="28"/>
      <c r="AN65" s="29"/>
      <c r="AO65" s="29"/>
      <c r="AP65" s="29"/>
      <c r="AQ65" s="29"/>
      <c r="AR65" s="1"/>
      <c r="AS65" s="17"/>
      <c r="AT65" s="30"/>
      <c r="AU65" s="30"/>
      <c r="AV65" s="30"/>
      <c r="AW65" s="30"/>
      <c r="AX65" s="30"/>
      <c r="AY65" s="19"/>
      <c r="AZ65" s="31"/>
      <c r="BA65" s="31"/>
      <c r="BB65" s="31"/>
      <c r="BC65" s="31"/>
      <c r="BD65" s="31"/>
      <c r="BE65" s="31"/>
    </row>
    <row r="66" spans="1:57" ht="18" customHeight="1" x14ac:dyDescent="0.15">
      <c r="A66" s="1"/>
      <c r="B66" s="16"/>
      <c r="C66" s="1"/>
      <c r="D66" s="20"/>
      <c r="E66" s="1"/>
      <c r="F66" s="1"/>
      <c r="G66" s="1"/>
      <c r="H66" s="1"/>
      <c r="I66" s="1"/>
      <c r="J66" s="1"/>
      <c r="K66" s="1"/>
      <c r="L66" s="1"/>
      <c r="M66" s="1"/>
      <c r="N66" s="1"/>
      <c r="O66" s="1"/>
      <c r="P66" s="1"/>
      <c r="Q66" s="1"/>
      <c r="R66" s="249"/>
      <c r="S66" s="249"/>
      <c r="T66" s="1"/>
      <c r="U66" s="25"/>
      <c r="V66" s="1"/>
      <c r="W66" s="1"/>
      <c r="X66" s="1"/>
      <c r="Y66" s="1"/>
      <c r="Z66" s="21"/>
      <c r="AA66" s="21"/>
      <c r="AB66" s="21"/>
      <c r="AC66" s="21"/>
      <c r="AD66" s="1"/>
      <c r="AE66" s="1"/>
      <c r="AF66" s="1"/>
      <c r="AG66" s="1"/>
      <c r="AH66" s="22"/>
      <c r="AI66" s="28"/>
      <c r="AJ66" s="28"/>
      <c r="AK66" s="28"/>
      <c r="AL66" s="28"/>
      <c r="AM66" s="28"/>
      <c r="AN66" s="29"/>
      <c r="AO66" s="29"/>
      <c r="AP66" s="29"/>
      <c r="AQ66" s="29"/>
      <c r="AR66" s="1"/>
      <c r="AS66" s="17"/>
      <c r="AT66" s="30"/>
      <c r="AU66" s="30"/>
      <c r="AV66" s="30"/>
      <c r="AW66" s="30"/>
      <c r="AX66" s="30"/>
      <c r="AY66" s="19"/>
      <c r="AZ66" s="31"/>
      <c r="BA66" s="31"/>
      <c r="BB66" s="31"/>
      <c r="BC66" s="31"/>
      <c r="BD66" s="31"/>
      <c r="BE66" s="31"/>
    </row>
    <row r="67" spans="1:57" ht="16.5" customHeight="1" x14ac:dyDescent="0.15">
      <c r="A67" s="1"/>
      <c r="B67" s="16" t="s">
        <v>124</v>
      </c>
      <c r="C67" s="1"/>
      <c r="D67" s="20"/>
      <c r="E67" s="1"/>
      <c r="F67" s="1"/>
      <c r="G67" s="1"/>
      <c r="H67" s="1"/>
      <c r="I67" s="1"/>
      <c r="J67" s="1"/>
      <c r="K67" s="1"/>
      <c r="L67" s="1"/>
      <c r="M67" s="1"/>
      <c r="N67" s="1"/>
      <c r="O67" s="1"/>
      <c r="P67" s="1"/>
      <c r="Q67" s="1"/>
      <c r="R67" s="249"/>
      <c r="S67" s="249"/>
      <c r="T67" s="1"/>
      <c r="U67" s="25"/>
      <c r="V67" s="1"/>
      <c r="W67" s="1"/>
      <c r="X67" s="1"/>
      <c r="Y67" s="1"/>
      <c r="Z67" s="21"/>
      <c r="AA67" s="21"/>
      <c r="AB67" s="21"/>
      <c r="AC67" s="21"/>
      <c r="AD67" s="1"/>
      <c r="AE67" s="1"/>
      <c r="AF67" s="1"/>
      <c r="AG67" s="1"/>
      <c r="AH67" s="22"/>
      <c r="AI67" s="28"/>
      <c r="AJ67" s="28"/>
      <c r="AK67" s="28"/>
      <c r="AL67" s="28"/>
      <c r="AM67" s="28"/>
      <c r="AN67" s="29"/>
      <c r="AO67" s="29"/>
      <c r="AP67" s="29"/>
      <c r="AQ67" s="29"/>
      <c r="AR67" s="1"/>
      <c r="AS67" s="17"/>
      <c r="AT67" s="30"/>
      <c r="AU67" s="30"/>
      <c r="AV67" s="30"/>
      <c r="AW67" s="30"/>
      <c r="AX67" s="30"/>
      <c r="AY67" s="19"/>
      <c r="AZ67" s="31"/>
      <c r="BA67" s="31"/>
      <c r="BB67" s="31"/>
      <c r="BC67" s="31"/>
      <c r="BD67" s="31"/>
      <c r="BE67" s="31"/>
    </row>
    <row r="68" spans="1:57" ht="29.25" customHeight="1" x14ac:dyDescent="0.15">
      <c r="A68" s="1"/>
      <c r="B68" s="16"/>
      <c r="C68" s="562" t="s">
        <v>125</v>
      </c>
      <c r="D68" s="563"/>
      <c r="E68" s="563"/>
      <c r="F68" s="563"/>
      <c r="G68" s="563"/>
      <c r="H68" s="563"/>
      <c r="I68" s="564"/>
      <c r="J68" s="565"/>
      <c r="K68" s="566"/>
      <c r="L68" s="566"/>
      <c r="M68" s="566"/>
      <c r="N68" s="566"/>
      <c r="O68" s="252" t="s">
        <v>29</v>
      </c>
      <c r="P68" s="1"/>
      <c r="Q68" s="1"/>
      <c r="R68" s="249"/>
      <c r="S68" s="249"/>
      <c r="T68" s="1"/>
      <c r="U68" s="25"/>
      <c r="V68" s="1"/>
      <c r="W68" s="1"/>
      <c r="X68" s="1"/>
      <c r="Y68" s="1"/>
      <c r="Z68" s="21"/>
      <c r="AA68" s="21"/>
      <c r="AB68" s="21"/>
      <c r="AC68" s="21"/>
      <c r="AD68" s="1"/>
      <c r="AE68" s="1"/>
      <c r="AF68" s="1"/>
      <c r="AG68" s="1"/>
      <c r="AH68" s="22"/>
      <c r="AI68" s="28"/>
      <c r="AJ68" s="28"/>
      <c r="AK68" s="28"/>
      <c r="AL68" s="28"/>
      <c r="AM68" s="28"/>
      <c r="AN68" s="29"/>
      <c r="AO68" s="29"/>
      <c r="AP68" s="29"/>
      <c r="AQ68" s="29"/>
      <c r="AR68" s="1"/>
      <c r="AS68" s="17"/>
      <c r="AT68" s="30"/>
      <c r="AU68" s="30"/>
      <c r="AV68" s="30"/>
      <c r="AW68" s="30"/>
      <c r="AX68" s="30"/>
      <c r="AY68" s="19"/>
      <c r="AZ68" s="31"/>
      <c r="BA68" s="31"/>
      <c r="BB68" s="31"/>
      <c r="BC68" s="31"/>
      <c r="BD68" s="31"/>
      <c r="BE68" s="31"/>
    </row>
    <row r="69" spans="1:57" ht="12" customHeight="1" thickBot="1" x14ac:dyDescent="0.2">
      <c r="A69" s="1"/>
      <c r="B69" s="16"/>
      <c r="C69" s="562" t="s">
        <v>126</v>
      </c>
      <c r="D69" s="563"/>
      <c r="E69" s="563"/>
      <c r="F69" s="563"/>
      <c r="G69" s="563"/>
      <c r="H69" s="563"/>
      <c r="I69" s="564"/>
      <c r="J69" s="593" t="str">
        <f>J39</f>
        <v/>
      </c>
      <c r="K69" s="594"/>
      <c r="L69" s="594"/>
      <c r="M69" s="594"/>
      <c r="N69" s="594"/>
      <c r="O69" s="597" t="s">
        <v>29</v>
      </c>
      <c r="P69" s="1"/>
      <c r="Q69" s="1"/>
      <c r="R69" s="249"/>
      <c r="S69" s="249"/>
      <c r="T69" s="1"/>
      <c r="U69" s="25"/>
      <c r="V69" s="1"/>
      <c r="W69" s="1"/>
      <c r="X69" s="1"/>
      <c r="Y69" s="1"/>
      <c r="Z69" s="21"/>
      <c r="AA69" s="21"/>
      <c r="AB69" s="21"/>
      <c r="AC69" s="21"/>
      <c r="AD69" s="1"/>
      <c r="AE69" s="1"/>
      <c r="AF69" s="1"/>
      <c r="AG69" s="1"/>
      <c r="AH69" s="22"/>
      <c r="AI69" s="28"/>
      <c r="AJ69" s="28"/>
      <c r="AK69" s="28"/>
      <c r="AL69" s="28"/>
      <c r="AM69" s="28"/>
      <c r="AN69" s="29"/>
      <c r="AO69" s="29"/>
      <c r="AP69" s="29"/>
      <c r="AQ69" s="29"/>
      <c r="AR69" s="1"/>
      <c r="AS69" s="17"/>
      <c r="AT69" s="30"/>
      <c r="AU69" s="30"/>
      <c r="AV69" s="30"/>
      <c r="AW69" s="30"/>
      <c r="AX69" s="30"/>
      <c r="AY69" s="19"/>
      <c r="AZ69" s="31"/>
      <c r="BA69" s="31"/>
      <c r="BB69" s="31"/>
      <c r="BC69" s="31"/>
      <c r="BD69" s="31"/>
      <c r="BE69" s="31"/>
    </row>
    <row r="70" spans="1:57" ht="18" customHeight="1" thickBot="1" x14ac:dyDescent="0.2">
      <c r="A70" s="1"/>
      <c r="B70" s="16"/>
      <c r="C70" s="590"/>
      <c r="D70" s="591"/>
      <c r="E70" s="591"/>
      <c r="F70" s="591"/>
      <c r="G70" s="591"/>
      <c r="H70" s="591"/>
      <c r="I70" s="592"/>
      <c r="J70" s="595"/>
      <c r="K70" s="596"/>
      <c r="L70" s="596"/>
      <c r="M70" s="596"/>
      <c r="N70" s="596"/>
      <c r="O70" s="598"/>
      <c r="P70" s="1"/>
      <c r="Q70" s="1"/>
      <c r="R70" s="249"/>
      <c r="S70" s="249"/>
      <c r="T70" s="1"/>
      <c r="U70" s="25"/>
      <c r="V70" s="1"/>
      <c r="W70" s="1"/>
      <c r="X70" s="1"/>
      <c r="Y70" s="1"/>
      <c r="Z70" s="21"/>
      <c r="AA70" s="21"/>
      <c r="AB70" s="21"/>
      <c r="AC70" s="21"/>
      <c r="AD70" s="1"/>
      <c r="AE70" s="1"/>
      <c r="AF70" s="1"/>
      <c r="AG70" s="1"/>
      <c r="AH70" s="22"/>
      <c r="AI70" s="28"/>
      <c r="AJ70" s="28"/>
      <c r="AK70" s="28"/>
      <c r="AL70" s="28"/>
      <c r="AM70" s="28"/>
      <c r="AN70" s="29"/>
      <c r="AO70" s="29"/>
      <c r="AP70" s="29"/>
      <c r="AQ70" s="29"/>
      <c r="AR70" s="1"/>
      <c r="AS70" s="17"/>
      <c r="AT70" s="30"/>
      <c r="AU70" s="30"/>
      <c r="AV70" s="459" t="s">
        <v>7</v>
      </c>
      <c r="AW70" s="460"/>
      <c r="AX70" s="460"/>
      <c r="AY70" s="460"/>
      <c r="AZ70" s="460"/>
      <c r="BA70" s="461"/>
      <c r="BB70" s="31"/>
      <c r="BC70" s="31"/>
      <c r="BD70" s="31"/>
      <c r="BE70" s="31"/>
    </row>
    <row r="71" spans="1:57" ht="29.25" customHeight="1" thickBot="1" x14ac:dyDescent="0.2">
      <c r="A71" s="1"/>
      <c r="B71" s="16"/>
      <c r="C71" s="476" t="s">
        <v>148</v>
      </c>
      <c r="D71" s="476"/>
      <c r="E71" s="476"/>
      <c r="F71" s="476"/>
      <c r="G71" s="476"/>
      <c r="H71" s="476"/>
      <c r="I71" s="476"/>
      <c r="J71" s="485" t="str">
        <f>IF(AQ29="","",MAX(AQ29:AS33))</f>
        <v/>
      </c>
      <c r="K71" s="486"/>
      <c r="L71" s="486"/>
      <c r="M71" s="486"/>
      <c r="N71" s="486"/>
      <c r="O71" s="70" t="s">
        <v>1</v>
      </c>
      <c r="P71" s="1"/>
      <c r="Q71" s="1"/>
      <c r="R71" s="249"/>
      <c r="S71" s="249"/>
      <c r="T71" s="1"/>
      <c r="U71" s="25"/>
      <c r="V71" s="1"/>
      <c r="W71" s="1"/>
      <c r="X71" s="1"/>
      <c r="Y71" s="1"/>
      <c r="Z71" s="21"/>
      <c r="AA71" s="21"/>
      <c r="AB71" s="21"/>
      <c r="AC71" s="21"/>
      <c r="AD71" s="1"/>
      <c r="AE71" s="1"/>
      <c r="AF71" s="1"/>
      <c r="AG71" s="1"/>
      <c r="AH71" s="22"/>
      <c r="AI71" s="28"/>
      <c r="AJ71" s="28"/>
      <c r="AK71" s="28"/>
      <c r="AL71" s="28"/>
      <c r="AM71" s="28"/>
      <c r="AN71" s="29"/>
      <c r="AO71" s="29"/>
      <c r="AP71" s="29"/>
      <c r="AQ71" s="29"/>
      <c r="AR71" s="1"/>
      <c r="AS71" s="17"/>
      <c r="AT71" s="30"/>
      <c r="AU71" s="30"/>
      <c r="AV71" s="457" t="str">
        <f>IF(J68="","",IF(J71="","",IF(J68&lt;20,0,IF(J69&gt;=20,0,IF(J71&gt;=250,1001000,IF(J71&gt;=200,198000,0))))))</f>
        <v/>
      </c>
      <c r="AW71" s="458"/>
      <c r="AX71" s="458"/>
      <c r="AY71" s="458"/>
      <c r="AZ71" s="458"/>
      <c r="BA71" s="66" t="s">
        <v>6</v>
      </c>
      <c r="BB71" s="31"/>
      <c r="BC71" s="31"/>
      <c r="BD71" s="31"/>
      <c r="BE71" s="31"/>
    </row>
    <row r="72" spans="1:57" ht="18" customHeight="1" x14ac:dyDescent="0.15">
      <c r="A72" s="1"/>
      <c r="B72" s="16"/>
      <c r="C72" s="1"/>
      <c r="D72" s="20"/>
      <c r="E72" s="1"/>
      <c r="F72" s="1"/>
      <c r="G72" s="1"/>
      <c r="H72" s="1"/>
      <c r="I72" s="1"/>
      <c r="J72" s="1"/>
      <c r="K72" s="1"/>
      <c r="L72" s="1"/>
      <c r="M72" s="1"/>
      <c r="N72" s="1"/>
      <c r="O72" s="1"/>
      <c r="P72" s="1"/>
      <c r="Q72" s="1"/>
      <c r="R72" s="249"/>
      <c r="S72" s="249"/>
      <c r="T72" s="1"/>
      <c r="U72" s="25"/>
      <c r="V72" s="1"/>
      <c r="W72" s="1"/>
      <c r="X72" s="1"/>
      <c r="Y72" s="1"/>
      <c r="Z72" s="21"/>
      <c r="AA72" s="21"/>
      <c r="AB72" s="21"/>
      <c r="AC72" s="21"/>
      <c r="AD72" s="1"/>
      <c r="AE72" s="1"/>
      <c r="AF72" s="1"/>
      <c r="AG72" s="1"/>
      <c r="AH72" s="22"/>
      <c r="AI72" s="28"/>
      <c r="AJ72" s="28"/>
      <c r="AK72" s="28"/>
      <c r="AL72" s="28"/>
      <c r="AM72" s="28"/>
      <c r="AN72" s="29"/>
      <c r="AO72" s="29"/>
      <c r="AP72" s="29"/>
      <c r="AQ72" s="29"/>
      <c r="AR72" s="1"/>
      <c r="AS72" s="17"/>
      <c r="AT72" s="30"/>
      <c r="AU72" s="30"/>
      <c r="AV72" s="30"/>
      <c r="AW72" s="30"/>
      <c r="AX72" s="30"/>
      <c r="AY72" s="19"/>
      <c r="AZ72" s="31"/>
      <c r="BA72" s="31"/>
      <c r="BB72" s="31"/>
      <c r="BC72" s="31"/>
      <c r="BD72" s="31"/>
      <c r="BE72" s="31"/>
    </row>
    <row r="73" spans="1:57" ht="16.5" customHeight="1" x14ac:dyDescent="0.15">
      <c r="A73" s="15"/>
      <c r="B73" s="16" t="s">
        <v>127</v>
      </c>
      <c r="C73" s="16"/>
      <c r="D73" s="16"/>
      <c r="E73" s="16"/>
      <c r="F73" s="16"/>
      <c r="G73" s="1"/>
      <c r="H73" s="1"/>
      <c r="I73" s="1"/>
      <c r="J73" s="1"/>
      <c r="K73" s="1"/>
      <c r="L73" s="1"/>
      <c r="M73" s="249"/>
      <c r="N73" s="249"/>
      <c r="O73" s="249"/>
      <c r="P73" s="249"/>
      <c r="Q73" s="249"/>
      <c r="R73" s="249"/>
      <c r="S73" s="249"/>
      <c r="T73" s="249"/>
      <c r="U73" s="249"/>
      <c r="V73" s="249"/>
      <c r="W73" s="1"/>
      <c r="X73" s="1"/>
      <c r="Y73" s="1"/>
      <c r="Z73" s="1"/>
      <c r="AA73" s="18"/>
      <c r="AB73" s="1"/>
      <c r="AC73" s="1"/>
      <c r="AD73" s="1"/>
      <c r="AE73" s="1"/>
      <c r="AF73" s="1"/>
      <c r="AG73" s="1"/>
      <c r="AH73" s="249"/>
      <c r="AI73" s="249"/>
      <c r="AJ73" s="249"/>
      <c r="AK73" s="249"/>
      <c r="AL73" s="249"/>
      <c r="AM73" s="1"/>
      <c r="AN73" s="1"/>
      <c r="AO73" s="1"/>
      <c r="AP73" s="1"/>
      <c r="AQ73" s="1"/>
      <c r="AR73" s="1"/>
    </row>
    <row r="74" spans="1:57" ht="16.5" customHeight="1" x14ac:dyDescent="0.4">
      <c r="A74" s="1"/>
      <c r="B74" s="1"/>
      <c r="C74" s="521" t="s">
        <v>133</v>
      </c>
      <c r="D74" s="567"/>
      <c r="E74" s="567"/>
      <c r="F74" s="568"/>
      <c r="G74" s="521" t="s">
        <v>79</v>
      </c>
      <c r="H74" s="567"/>
      <c r="I74" s="568"/>
      <c r="J74" s="521" t="s">
        <v>17</v>
      </c>
      <c r="K74" s="567"/>
      <c r="L74" s="568"/>
      <c r="M74" s="521" t="s">
        <v>18</v>
      </c>
      <c r="N74" s="567"/>
      <c r="O74" s="568"/>
      <c r="P74" s="521" t="s">
        <v>19</v>
      </c>
      <c r="Q74" s="567"/>
      <c r="R74" s="568"/>
      <c r="S74" s="521" t="s">
        <v>20</v>
      </c>
      <c r="T74" s="567"/>
      <c r="U74" s="568"/>
      <c r="V74" s="521" t="s">
        <v>21</v>
      </c>
      <c r="W74" s="567"/>
      <c r="X74" s="568"/>
      <c r="Y74" s="521" t="s">
        <v>80</v>
      </c>
      <c r="Z74" s="567"/>
      <c r="AA74" s="568"/>
      <c r="AB74" s="521" t="s">
        <v>26</v>
      </c>
      <c r="AC74" s="567"/>
      <c r="AD74" s="568"/>
      <c r="AE74" s="521" t="s">
        <v>27</v>
      </c>
      <c r="AF74" s="567"/>
      <c r="AG74" s="568"/>
      <c r="AH74" s="521" t="s">
        <v>22</v>
      </c>
      <c r="AI74" s="567"/>
      <c r="AJ74" s="568"/>
      <c r="AK74" s="521" t="s">
        <v>23</v>
      </c>
      <c r="AL74" s="567"/>
      <c r="AM74" s="568"/>
      <c r="AN74" s="521" t="s">
        <v>24</v>
      </c>
      <c r="AO74" s="567"/>
      <c r="AP74" s="568"/>
      <c r="AQ74" s="515" t="s">
        <v>136</v>
      </c>
      <c r="AR74" s="516"/>
      <c r="AS74" s="516"/>
      <c r="AT74" s="517"/>
      <c r="BD74" s="451" t="s">
        <v>424</v>
      </c>
      <c r="BE74" s="451"/>
    </row>
    <row r="75" spans="1:57" ht="16.5" customHeight="1" x14ac:dyDescent="0.4">
      <c r="A75" s="1"/>
      <c r="B75" s="1"/>
      <c r="C75" s="559">
        <v>1</v>
      </c>
      <c r="D75" s="536" t="s">
        <v>92</v>
      </c>
      <c r="E75" s="537"/>
      <c r="F75" s="538"/>
      <c r="G75" s="507"/>
      <c r="H75" s="508"/>
      <c r="I75" s="508"/>
      <c r="J75" s="507"/>
      <c r="K75" s="508"/>
      <c r="L75" s="508"/>
      <c r="M75" s="507"/>
      <c r="N75" s="508"/>
      <c r="O75" s="508"/>
      <c r="P75" s="524"/>
      <c r="Q75" s="525"/>
      <c r="R75" s="525"/>
      <c r="S75" s="524"/>
      <c r="T75" s="525"/>
      <c r="U75" s="525"/>
      <c r="V75" s="524"/>
      <c r="W75" s="525"/>
      <c r="X75" s="525"/>
      <c r="Y75" s="524"/>
      <c r="Z75" s="525"/>
      <c r="AA75" s="525"/>
      <c r="AB75" s="524"/>
      <c r="AC75" s="525"/>
      <c r="AD75" s="525"/>
      <c r="AE75" s="524"/>
      <c r="AF75" s="525"/>
      <c r="AG75" s="525"/>
      <c r="AH75" s="501">
        <f t="shared" ref="AH75" si="8">AE75</f>
        <v>0</v>
      </c>
      <c r="AI75" s="502"/>
      <c r="AJ75" s="502"/>
      <c r="AK75" s="501">
        <f t="shared" ref="AK75" si="9">AH75</f>
        <v>0</v>
      </c>
      <c r="AL75" s="502"/>
      <c r="AM75" s="502"/>
      <c r="AN75" s="501">
        <f t="shared" ref="AN75" si="10">AK75</f>
        <v>0</v>
      </c>
      <c r="AO75" s="502"/>
      <c r="AP75" s="502"/>
      <c r="AQ75" s="584" t="str">
        <f>IF(G75="","",IF(COUNTIFS(G75:AP75,"○",G76:AP76,"&gt;=18")*$BE$75+COUNTIFS(G75:AP75,"○",G76:AP76,"&gt;=13",G76:AP76,"&lt;=17")*$BE$76+COUNTIFS(G75:AP75,"○",G76:AP76,"&gt;=9",G76:AP76,"&lt;=12")*$BE$77+COUNTIFS(G75:AP75,"○",G76:AP76,"&gt;=5",G76:AP76,"&lt;=8")*$BE$78+COUNTIFS(G75:AP75,"○",G76:AP76,"&gt;=3",G76:AP76,"&lt;=4")*$BE$79&gt;=$BE$80,$BE$80,COUNTIFS(G75:AP75,"○",G76:AP76,"&gt;=18")*$BE$75+COUNTIFS(G75:AP75,"○",G76:AP76,"&gt;=13",G76:AP76,"&lt;=17")*$BE$76+COUNTIFS(G75:AP75,"○",G76:AP76,"&gt;=9",G76:AP76,"&lt;=12")*$BE$77+COUNTIFS(G75:AP75,"○",G76:AP76,"&gt;=5",G76:AP76,"&lt;=8")*$BE$78+COUNTIFS(G75:AP75,"○",G76:AP76,"&gt;=3",G76:AP76,"&lt;=4")*$BE$79))</f>
        <v/>
      </c>
      <c r="AR75" s="585"/>
      <c r="AS75" s="585"/>
      <c r="AT75" s="582" t="s">
        <v>137</v>
      </c>
      <c r="BD75" s="339" t="s">
        <v>425</v>
      </c>
      <c r="BE75" s="340">
        <v>168000</v>
      </c>
    </row>
    <row r="76" spans="1:57" ht="16.5" customHeight="1" x14ac:dyDescent="0.4">
      <c r="A76" s="1"/>
      <c r="B76" s="1"/>
      <c r="C76" s="560"/>
      <c r="D76" s="542" t="s">
        <v>90</v>
      </c>
      <c r="E76" s="543"/>
      <c r="F76" s="544"/>
      <c r="G76" s="547"/>
      <c r="H76" s="548"/>
      <c r="I76" s="73" t="s">
        <v>134</v>
      </c>
      <c r="J76" s="547"/>
      <c r="K76" s="548"/>
      <c r="L76" s="73" t="s">
        <v>134</v>
      </c>
      <c r="M76" s="547"/>
      <c r="N76" s="548"/>
      <c r="O76" s="73" t="s">
        <v>134</v>
      </c>
      <c r="P76" s="545"/>
      <c r="Q76" s="546"/>
      <c r="R76" s="73" t="s">
        <v>423</v>
      </c>
      <c r="S76" s="545"/>
      <c r="T76" s="546"/>
      <c r="U76" s="73" t="s">
        <v>423</v>
      </c>
      <c r="V76" s="545"/>
      <c r="W76" s="546"/>
      <c r="X76" s="73" t="s">
        <v>423</v>
      </c>
      <c r="Y76" s="545"/>
      <c r="Z76" s="546"/>
      <c r="AA76" s="73" t="s">
        <v>423</v>
      </c>
      <c r="AB76" s="545"/>
      <c r="AC76" s="546"/>
      <c r="AD76" s="73" t="s">
        <v>423</v>
      </c>
      <c r="AE76" s="545"/>
      <c r="AF76" s="546"/>
      <c r="AG76" s="73" t="s">
        <v>423</v>
      </c>
      <c r="AH76" s="599">
        <f>AE76</f>
        <v>0</v>
      </c>
      <c r="AI76" s="600"/>
      <c r="AJ76" s="356" t="s">
        <v>423</v>
      </c>
      <c r="AK76" s="599">
        <f>AH76</f>
        <v>0</v>
      </c>
      <c r="AL76" s="600"/>
      <c r="AM76" s="356" t="s">
        <v>423</v>
      </c>
      <c r="AN76" s="599">
        <f>AK76</f>
        <v>0</v>
      </c>
      <c r="AO76" s="600"/>
      <c r="AP76" s="357" t="s">
        <v>423</v>
      </c>
      <c r="AQ76" s="586"/>
      <c r="AR76" s="587"/>
      <c r="AS76" s="587"/>
      <c r="AT76" s="583"/>
      <c r="BD76" s="339" t="s">
        <v>426</v>
      </c>
      <c r="BE76" s="340">
        <v>151000</v>
      </c>
    </row>
    <row r="77" spans="1:57" ht="16.5" customHeight="1" x14ac:dyDescent="0.4">
      <c r="A77" s="1"/>
      <c r="B77" s="1"/>
      <c r="C77" s="559">
        <v>2</v>
      </c>
      <c r="D77" s="536" t="s">
        <v>92</v>
      </c>
      <c r="E77" s="537"/>
      <c r="F77" s="538"/>
      <c r="G77" s="507"/>
      <c r="H77" s="508"/>
      <c r="I77" s="508"/>
      <c r="J77" s="507"/>
      <c r="K77" s="508"/>
      <c r="L77" s="508"/>
      <c r="M77" s="507"/>
      <c r="N77" s="508"/>
      <c r="O77" s="508"/>
      <c r="P77" s="524"/>
      <c r="Q77" s="525"/>
      <c r="R77" s="525"/>
      <c r="S77" s="524"/>
      <c r="T77" s="525"/>
      <c r="U77" s="525"/>
      <c r="V77" s="524"/>
      <c r="W77" s="525"/>
      <c r="X77" s="525"/>
      <c r="Y77" s="524"/>
      <c r="Z77" s="525"/>
      <c r="AA77" s="525"/>
      <c r="AB77" s="524"/>
      <c r="AC77" s="525"/>
      <c r="AD77" s="525"/>
      <c r="AE77" s="524"/>
      <c r="AF77" s="525"/>
      <c r="AG77" s="525"/>
      <c r="AH77" s="501">
        <f t="shared" ref="AH77" si="11">AE77</f>
        <v>0</v>
      </c>
      <c r="AI77" s="502"/>
      <c r="AJ77" s="502"/>
      <c r="AK77" s="501">
        <f t="shared" ref="AK77" si="12">AH77</f>
        <v>0</v>
      </c>
      <c r="AL77" s="502"/>
      <c r="AM77" s="502"/>
      <c r="AN77" s="501">
        <f t="shared" ref="AN77" si="13">AK77</f>
        <v>0</v>
      </c>
      <c r="AO77" s="502"/>
      <c r="AP77" s="502"/>
      <c r="AQ77" s="584" t="str">
        <f>IF(G77="","",IF(COUNTIFS(G77:AP77,"○",G78:AP78,"&gt;=18")*$BE$75+COUNTIFS(G77:AP77,"○",G78:AP78,"&gt;=13",G78:AP78,"&lt;=17")*$BE$76+COUNTIFS(G77:AP77,"○",G78:AP78,"&gt;=9",G78:AP78,"&lt;=12")*$BE$77+COUNTIFS(G77:AP77,"○",G78:AP78,"&gt;=5",G78:AP78,"&lt;=8")*$BE$78+COUNTIFS(G77:AP77,"○",G78:AP78,"&gt;=3",G78:AP78,"&lt;=4")*$BE$79&gt;=$BE$80,$BE$80,COUNTIFS(G77:AP77,"○",G78:AP78,"&gt;=18")*$BE$75+COUNTIFS(G77:AP77,"○",G78:AP78,"&gt;=13",G78:AP78,"&lt;=17")*$BE$76+COUNTIFS(G77:AP77,"○",G78:AP78,"&gt;=9",G78:AP78,"&lt;=12")*$BE$77+COUNTIFS(G77:AP77,"○",G78:AP78,"&gt;=5",G78:AP78,"&lt;=8")*$BE$78+COUNTIFS(G77:AP77,"○",G78:AP78,"&gt;=3",G78:AP78,"&lt;=4")*$BE$79))</f>
        <v/>
      </c>
      <c r="AR77" s="585"/>
      <c r="AS77" s="585"/>
      <c r="AT77" s="582" t="s">
        <v>137</v>
      </c>
      <c r="BD77" s="339" t="s">
        <v>427</v>
      </c>
      <c r="BE77" s="340">
        <v>118000</v>
      </c>
    </row>
    <row r="78" spans="1:57" ht="16.5" customHeight="1" x14ac:dyDescent="0.4">
      <c r="A78" s="1"/>
      <c r="B78" s="1"/>
      <c r="C78" s="560"/>
      <c r="D78" s="542" t="s">
        <v>90</v>
      </c>
      <c r="E78" s="543"/>
      <c r="F78" s="544"/>
      <c r="G78" s="547"/>
      <c r="H78" s="548"/>
      <c r="I78" s="73" t="s">
        <v>134</v>
      </c>
      <c r="J78" s="547"/>
      <c r="K78" s="548"/>
      <c r="L78" s="73" t="s">
        <v>134</v>
      </c>
      <c r="M78" s="547"/>
      <c r="N78" s="548"/>
      <c r="O78" s="73" t="s">
        <v>134</v>
      </c>
      <c r="P78" s="545"/>
      <c r="Q78" s="546"/>
      <c r="R78" s="73" t="s">
        <v>423</v>
      </c>
      <c r="S78" s="545"/>
      <c r="T78" s="546"/>
      <c r="U78" s="73" t="s">
        <v>423</v>
      </c>
      <c r="V78" s="545"/>
      <c r="W78" s="546"/>
      <c r="X78" s="73" t="s">
        <v>423</v>
      </c>
      <c r="Y78" s="545"/>
      <c r="Z78" s="546"/>
      <c r="AA78" s="73" t="s">
        <v>423</v>
      </c>
      <c r="AB78" s="545"/>
      <c r="AC78" s="546"/>
      <c r="AD78" s="73" t="s">
        <v>423</v>
      </c>
      <c r="AE78" s="545"/>
      <c r="AF78" s="546"/>
      <c r="AG78" s="73" t="s">
        <v>423</v>
      </c>
      <c r="AH78" s="599">
        <f>AE78</f>
        <v>0</v>
      </c>
      <c r="AI78" s="600"/>
      <c r="AJ78" s="356" t="s">
        <v>423</v>
      </c>
      <c r="AK78" s="599">
        <f>AH78</f>
        <v>0</v>
      </c>
      <c r="AL78" s="600"/>
      <c r="AM78" s="356" t="s">
        <v>423</v>
      </c>
      <c r="AN78" s="599">
        <f>AK78</f>
        <v>0</v>
      </c>
      <c r="AO78" s="600"/>
      <c r="AP78" s="357" t="s">
        <v>423</v>
      </c>
      <c r="AQ78" s="586"/>
      <c r="AR78" s="587"/>
      <c r="AS78" s="587"/>
      <c r="AT78" s="583"/>
      <c r="BD78" s="339" t="s">
        <v>428</v>
      </c>
      <c r="BE78" s="340">
        <v>84000</v>
      </c>
    </row>
    <row r="79" spans="1:57" ht="16.5" customHeight="1" x14ac:dyDescent="0.4">
      <c r="A79" s="1"/>
      <c r="B79" s="1"/>
      <c r="C79" s="559">
        <v>3</v>
      </c>
      <c r="D79" s="536" t="s">
        <v>92</v>
      </c>
      <c r="E79" s="537"/>
      <c r="F79" s="538"/>
      <c r="G79" s="507"/>
      <c r="H79" s="508"/>
      <c r="I79" s="508"/>
      <c r="J79" s="507"/>
      <c r="K79" s="508"/>
      <c r="L79" s="508"/>
      <c r="M79" s="507"/>
      <c r="N79" s="508"/>
      <c r="O79" s="508"/>
      <c r="P79" s="524"/>
      <c r="Q79" s="525"/>
      <c r="R79" s="525"/>
      <c r="S79" s="524"/>
      <c r="T79" s="525"/>
      <c r="U79" s="525"/>
      <c r="V79" s="524"/>
      <c r="W79" s="525"/>
      <c r="X79" s="525"/>
      <c r="Y79" s="524"/>
      <c r="Z79" s="525"/>
      <c r="AA79" s="525"/>
      <c r="AB79" s="524"/>
      <c r="AC79" s="525"/>
      <c r="AD79" s="525"/>
      <c r="AE79" s="524"/>
      <c r="AF79" s="525"/>
      <c r="AG79" s="525"/>
      <c r="AH79" s="501">
        <f t="shared" ref="AH79" si="14">AE79</f>
        <v>0</v>
      </c>
      <c r="AI79" s="502"/>
      <c r="AJ79" s="502"/>
      <c r="AK79" s="501">
        <f t="shared" ref="AK79" si="15">AH79</f>
        <v>0</v>
      </c>
      <c r="AL79" s="502"/>
      <c r="AM79" s="502"/>
      <c r="AN79" s="501">
        <f t="shared" ref="AN79" si="16">AK79</f>
        <v>0</v>
      </c>
      <c r="AO79" s="502"/>
      <c r="AP79" s="502"/>
      <c r="AQ79" s="584" t="str">
        <f t="shared" ref="AQ79" si="17">IF(G79="","",IF(COUNTIFS(G79:AP79,"○",G80:AP80,"&gt;=18")*$BE$75+COUNTIFS(G79:AP79,"○",G80:AP80,"&gt;=13",G80:AP80,"&lt;=17")*$BE$76+COUNTIFS(G79:AP79,"○",G80:AP80,"&gt;=9",G80:AP80,"&lt;=12")*$BE$77+COUNTIFS(G79:AP79,"○",G80:AP80,"&gt;=5",G80:AP80,"&lt;=8")*$BE$78+COUNTIFS(G79:AP79,"○",G80:AP80,"&gt;=3",G80:AP80,"&lt;=4")*$BE$79&gt;=$BE$80,$BE$80,COUNTIFS(G79:AP79,"○",G80:AP80,"&gt;=18")*$BE$75+COUNTIFS(G79:AP79,"○",G80:AP80,"&gt;=13",G80:AP80,"&lt;=17")*$BE$76+COUNTIFS(G79:AP79,"○",G80:AP80,"&gt;=9",G80:AP80,"&lt;=12")*$BE$77+COUNTIFS(G79:AP79,"○",G80:AP80,"&gt;=5",G80:AP80,"&lt;=8")*$BE$78+COUNTIFS(G79:AP79,"○",G80:AP80,"&gt;=3",G80:AP80,"&lt;=4")*$BE$79))</f>
        <v/>
      </c>
      <c r="AR79" s="585"/>
      <c r="AS79" s="585"/>
      <c r="AT79" s="582" t="s">
        <v>137</v>
      </c>
      <c r="BD79" s="348" t="s">
        <v>429</v>
      </c>
      <c r="BE79" s="340">
        <v>50000</v>
      </c>
    </row>
    <row r="80" spans="1:57" ht="16.5" customHeight="1" x14ac:dyDescent="0.4">
      <c r="A80" s="1"/>
      <c r="B80" s="1"/>
      <c r="C80" s="560"/>
      <c r="D80" s="542" t="s">
        <v>90</v>
      </c>
      <c r="E80" s="543"/>
      <c r="F80" s="544"/>
      <c r="G80" s="547"/>
      <c r="H80" s="548"/>
      <c r="I80" s="73" t="s">
        <v>134</v>
      </c>
      <c r="J80" s="547"/>
      <c r="K80" s="548"/>
      <c r="L80" s="73" t="s">
        <v>134</v>
      </c>
      <c r="M80" s="547"/>
      <c r="N80" s="548"/>
      <c r="O80" s="73" t="s">
        <v>134</v>
      </c>
      <c r="P80" s="545"/>
      <c r="Q80" s="546"/>
      <c r="R80" s="73" t="s">
        <v>423</v>
      </c>
      <c r="S80" s="545"/>
      <c r="T80" s="546"/>
      <c r="U80" s="73" t="s">
        <v>423</v>
      </c>
      <c r="V80" s="545"/>
      <c r="W80" s="546"/>
      <c r="X80" s="73" t="s">
        <v>423</v>
      </c>
      <c r="Y80" s="545"/>
      <c r="Z80" s="546"/>
      <c r="AA80" s="73" t="s">
        <v>423</v>
      </c>
      <c r="AB80" s="545"/>
      <c r="AC80" s="546"/>
      <c r="AD80" s="73" t="s">
        <v>423</v>
      </c>
      <c r="AE80" s="545"/>
      <c r="AF80" s="546"/>
      <c r="AG80" s="73" t="s">
        <v>423</v>
      </c>
      <c r="AH80" s="599">
        <f>AE80</f>
        <v>0</v>
      </c>
      <c r="AI80" s="600"/>
      <c r="AJ80" s="356" t="s">
        <v>423</v>
      </c>
      <c r="AK80" s="599">
        <f>AH80</f>
        <v>0</v>
      </c>
      <c r="AL80" s="600"/>
      <c r="AM80" s="356" t="s">
        <v>423</v>
      </c>
      <c r="AN80" s="599">
        <f>AK80</f>
        <v>0</v>
      </c>
      <c r="AO80" s="600"/>
      <c r="AP80" s="357" t="s">
        <v>423</v>
      </c>
      <c r="AQ80" s="586"/>
      <c r="AR80" s="587"/>
      <c r="AS80" s="587"/>
      <c r="AT80" s="583"/>
      <c r="BD80" s="346" t="s">
        <v>430</v>
      </c>
      <c r="BE80" s="341">
        <v>2009000</v>
      </c>
    </row>
    <row r="81" spans="1:57" ht="16.5" customHeight="1" thickBot="1" x14ac:dyDescent="0.45">
      <c r="A81" s="1"/>
      <c r="B81" s="1"/>
      <c r="C81" s="559">
        <v>4</v>
      </c>
      <c r="D81" s="536" t="s">
        <v>92</v>
      </c>
      <c r="E81" s="537"/>
      <c r="F81" s="538"/>
      <c r="G81" s="507"/>
      <c r="H81" s="508"/>
      <c r="I81" s="508"/>
      <c r="J81" s="507"/>
      <c r="K81" s="508"/>
      <c r="L81" s="508"/>
      <c r="M81" s="507"/>
      <c r="N81" s="508"/>
      <c r="O81" s="508"/>
      <c r="P81" s="524"/>
      <c r="Q81" s="525"/>
      <c r="R81" s="525"/>
      <c r="S81" s="524"/>
      <c r="T81" s="525"/>
      <c r="U81" s="525"/>
      <c r="V81" s="524"/>
      <c r="W81" s="525"/>
      <c r="X81" s="525"/>
      <c r="Y81" s="524"/>
      <c r="Z81" s="525"/>
      <c r="AA81" s="525"/>
      <c r="AB81" s="524"/>
      <c r="AC81" s="525"/>
      <c r="AD81" s="525"/>
      <c r="AE81" s="524"/>
      <c r="AF81" s="525"/>
      <c r="AG81" s="525"/>
      <c r="AH81" s="501">
        <f t="shared" ref="AH81" si="18">AE81</f>
        <v>0</v>
      </c>
      <c r="AI81" s="502"/>
      <c r="AJ81" s="502"/>
      <c r="AK81" s="501">
        <f t="shared" ref="AK81" si="19">AH81</f>
        <v>0</v>
      </c>
      <c r="AL81" s="502"/>
      <c r="AM81" s="502"/>
      <c r="AN81" s="501">
        <f t="shared" ref="AN81" si="20">AK81</f>
        <v>0</v>
      </c>
      <c r="AO81" s="502"/>
      <c r="AP81" s="502"/>
      <c r="AQ81" s="584" t="str">
        <f t="shared" ref="AQ81" si="21">IF(G81="","",IF(COUNTIFS(G81:AP81,"○",G82:AP82,"&gt;=18")*$BE$75+COUNTIFS(G81:AP81,"○",G82:AP82,"&gt;=13",G82:AP82,"&lt;=17")*$BE$76+COUNTIFS(G81:AP81,"○",G82:AP82,"&gt;=9",G82:AP82,"&lt;=12")*$BE$77+COUNTIFS(G81:AP81,"○",G82:AP82,"&gt;=5",G82:AP82,"&lt;=8")*$BE$78+COUNTIFS(G81:AP81,"○",G82:AP82,"&gt;=3",G82:AP82,"&lt;=4")*$BE$79&gt;=$BE$80,$BE$80,COUNTIFS(G81:AP81,"○",G82:AP82,"&gt;=18")*$BE$75+COUNTIFS(G81:AP81,"○",G82:AP82,"&gt;=13",G82:AP82,"&lt;=17")*$BE$76+COUNTIFS(G81:AP81,"○",G82:AP82,"&gt;=9",G82:AP82,"&lt;=12")*$BE$77+COUNTIFS(G81:AP81,"○",G82:AP82,"&gt;=5",G82:AP82,"&lt;=8")*$BE$78+COUNTIFS(G81:AP81,"○",G82:AP82,"&gt;=3",G82:AP82,"&lt;=4")*$BE$79))</f>
        <v/>
      </c>
      <c r="AR81" s="585"/>
      <c r="AS81" s="585"/>
      <c r="AT81" s="582" t="s">
        <v>137</v>
      </c>
    </row>
    <row r="82" spans="1:57" ht="16.5" customHeight="1" thickBot="1" x14ac:dyDescent="0.45">
      <c r="A82" s="1"/>
      <c r="B82" s="1"/>
      <c r="C82" s="560"/>
      <c r="D82" s="542" t="s">
        <v>90</v>
      </c>
      <c r="E82" s="543"/>
      <c r="F82" s="544"/>
      <c r="G82" s="547"/>
      <c r="H82" s="548"/>
      <c r="I82" s="73" t="s">
        <v>134</v>
      </c>
      <c r="J82" s="547"/>
      <c r="K82" s="548"/>
      <c r="L82" s="73" t="s">
        <v>134</v>
      </c>
      <c r="M82" s="547"/>
      <c r="N82" s="548"/>
      <c r="O82" s="73" t="s">
        <v>134</v>
      </c>
      <c r="P82" s="545"/>
      <c r="Q82" s="546"/>
      <c r="R82" s="73" t="s">
        <v>423</v>
      </c>
      <c r="S82" s="545"/>
      <c r="T82" s="546"/>
      <c r="U82" s="73" t="s">
        <v>423</v>
      </c>
      <c r="V82" s="545"/>
      <c r="W82" s="546"/>
      <c r="X82" s="73" t="s">
        <v>423</v>
      </c>
      <c r="Y82" s="545"/>
      <c r="Z82" s="546"/>
      <c r="AA82" s="73" t="s">
        <v>423</v>
      </c>
      <c r="AB82" s="545"/>
      <c r="AC82" s="546"/>
      <c r="AD82" s="73" t="s">
        <v>423</v>
      </c>
      <c r="AE82" s="545"/>
      <c r="AF82" s="546"/>
      <c r="AG82" s="73" t="s">
        <v>423</v>
      </c>
      <c r="AH82" s="599">
        <f>AE82</f>
        <v>0</v>
      </c>
      <c r="AI82" s="600"/>
      <c r="AJ82" s="356" t="s">
        <v>423</v>
      </c>
      <c r="AK82" s="599">
        <f>AH82</f>
        <v>0</v>
      </c>
      <c r="AL82" s="600"/>
      <c r="AM82" s="356" t="s">
        <v>423</v>
      </c>
      <c r="AN82" s="599">
        <f>AK82</f>
        <v>0</v>
      </c>
      <c r="AO82" s="600"/>
      <c r="AP82" s="357" t="s">
        <v>423</v>
      </c>
      <c r="AQ82" s="586"/>
      <c r="AR82" s="587"/>
      <c r="AS82" s="587"/>
      <c r="AT82" s="583"/>
      <c r="AV82" s="459" t="s">
        <v>7</v>
      </c>
      <c r="AW82" s="460"/>
      <c r="AX82" s="460"/>
      <c r="AY82" s="460"/>
      <c r="AZ82" s="460"/>
      <c r="BA82" s="461"/>
    </row>
    <row r="83" spans="1:57" ht="16.5" customHeight="1" x14ac:dyDescent="0.4">
      <c r="A83" s="1"/>
      <c r="B83" s="1"/>
      <c r="C83" s="559">
        <v>5</v>
      </c>
      <c r="D83" s="536" t="s">
        <v>92</v>
      </c>
      <c r="E83" s="537"/>
      <c r="F83" s="538"/>
      <c r="G83" s="507"/>
      <c r="H83" s="508"/>
      <c r="I83" s="508"/>
      <c r="J83" s="507"/>
      <c r="K83" s="508"/>
      <c r="L83" s="508"/>
      <c r="M83" s="507"/>
      <c r="N83" s="508"/>
      <c r="O83" s="508"/>
      <c r="P83" s="524"/>
      <c r="Q83" s="525"/>
      <c r="R83" s="525"/>
      <c r="S83" s="524"/>
      <c r="T83" s="525"/>
      <c r="U83" s="525"/>
      <c r="V83" s="524"/>
      <c r="W83" s="525"/>
      <c r="X83" s="525"/>
      <c r="Y83" s="524"/>
      <c r="Z83" s="525"/>
      <c r="AA83" s="525"/>
      <c r="AB83" s="524"/>
      <c r="AC83" s="525"/>
      <c r="AD83" s="525"/>
      <c r="AE83" s="524"/>
      <c r="AF83" s="525"/>
      <c r="AG83" s="525"/>
      <c r="AH83" s="501">
        <f t="shared" ref="AH83" si="22">AE83</f>
        <v>0</v>
      </c>
      <c r="AI83" s="502"/>
      <c r="AJ83" s="502"/>
      <c r="AK83" s="501">
        <f t="shared" ref="AK83" si="23">AH83</f>
        <v>0</v>
      </c>
      <c r="AL83" s="502"/>
      <c r="AM83" s="502"/>
      <c r="AN83" s="501">
        <f t="shared" ref="AN83" si="24">AK83</f>
        <v>0</v>
      </c>
      <c r="AO83" s="502"/>
      <c r="AP83" s="502"/>
      <c r="AQ83" s="584" t="str">
        <f t="shared" ref="AQ83" si="25">IF(G83="","",IF(COUNTIFS(G83:AP83,"○",G84:AP84,"&gt;=18")*$BE$75+COUNTIFS(G83:AP83,"○",G84:AP84,"&gt;=13",G84:AP84,"&lt;=17")*$BE$76+COUNTIFS(G83:AP83,"○",G84:AP84,"&gt;=9",G84:AP84,"&lt;=12")*$BE$77+COUNTIFS(G83:AP83,"○",G84:AP84,"&gt;=5",G84:AP84,"&lt;=8")*$BE$78+COUNTIFS(G83:AP83,"○",G84:AP84,"&gt;=3",G84:AP84,"&lt;=4")*$BE$79&gt;=$BE$80,$BE$80,COUNTIFS(G83:AP83,"○",G84:AP84,"&gt;=18")*$BE$75+COUNTIFS(G83:AP83,"○",G84:AP84,"&gt;=13",G84:AP84,"&lt;=17")*$BE$76+COUNTIFS(G83:AP83,"○",G84:AP84,"&gt;=9",G84:AP84,"&lt;=12")*$BE$77+COUNTIFS(G83:AP83,"○",G84:AP84,"&gt;=5",G84:AP84,"&lt;=8")*$BE$78+COUNTIFS(G83:AP83,"○",G84:AP84,"&gt;=3",G84:AP84,"&lt;=4")*$BE$79))</f>
        <v/>
      </c>
      <c r="AR83" s="585"/>
      <c r="AS83" s="585"/>
      <c r="AT83" s="582" t="s">
        <v>137</v>
      </c>
      <c r="AV83" s="604">
        <f>SUM(AQ75:AS84)</f>
        <v>0</v>
      </c>
      <c r="AW83" s="605"/>
      <c r="AX83" s="605"/>
      <c r="AY83" s="605"/>
      <c r="AZ83" s="605"/>
      <c r="BA83" s="606" t="s">
        <v>6</v>
      </c>
    </row>
    <row r="84" spans="1:57" ht="16.5" customHeight="1" thickBot="1" x14ac:dyDescent="0.45">
      <c r="A84" s="1"/>
      <c r="B84" s="1"/>
      <c r="C84" s="560"/>
      <c r="D84" s="542" t="s">
        <v>90</v>
      </c>
      <c r="E84" s="543"/>
      <c r="F84" s="544"/>
      <c r="G84" s="547"/>
      <c r="H84" s="548"/>
      <c r="I84" s="73" t="s">
        <v>134</v>
      </c>
      <c r="J84" s="547"/>
      <c r="K84" s="548"/>
      <c r="L84" s="73" t="s">
        <v>134</v>
      </c>
      <c r="M84" s="547"/>
      <c r="N84" s="548"/>
      <c r="O84" s="73" t="s">
        <v>134</v>
      </c>
      <c r="P84" s="545"/>
      <c r="Q84" s="546"/>
      <c r="R84" s="73" t="s">
        <v>423</v>
      </c>
      <c r="S84" s="545"/>
      <c r="T84" s="546"/>
      <c r="U84" s="73" t="s">
        <v>423</v>
      </c>
      <c r="V84" s="545"/>
      <c r="W84" s="546"/>
      <c r="X84" s="73" t="s">
        <v>423</v>
      </c>
      <c r="Y84" s="545"/>
      <c r="Z84" s="546"/>
      <c r="AA84" s="73" t="s">
        <v>423</v>
      </c>
      <c r="AB84" s="545"/>
      <c r="AC84" s="546"/>
      <c r="AD84" s="73" t="s">
        <v>423</v>
      </c>
      <c r="AE84" s="545"/>
      <c r="AF84" s="546"/>
      <c r="AG84" s="73" t="s">
        <v>423</v>
      </c>
      <c r="AH84" s="599">
        <f>AE84</f>
        <v>0</v>
      </c>
      <c r="AI84" s="600"/>
      <c r="AJ84" s="356" t="s">
        <v>423</v>
      </c>
      <c r="AK84" s="599">
        <f>AH84</f>
        <v>0</v>
      </c>
      <c r="AL84" s="600"/>
      <c r="AM84" s="356" t="s">
        <v>423</v>
      </c>
      <c r="AN84" s="599">
        <f>AK84</f>
        <v>0</v>
      </c>
      <c r="AO84" s="600"/>
      <c r="AP84" s="357" t="s">
        <v>423</v>
      </c>
      <c r="AQ84" s="586"/>
      <c r="AR84" s="587"/>
      <c r="AS84" s="587"/>
      <c r="AT84" s="583"/>
      <c r="AV84" s="457"/>
      <c r="AW84" s="458"/>
      <c r="AX84" s="458"/>
      <c r="AY84" s="458"/>
      <c r="AZ84" s="458"/>
      <c r="BA84" s="607"/>
    </row>
    <row r="85" spans="1:57" ht="16.5" customHeight="1" x14ac:dyDescent="0.4">
      <c r="A85" s="1"/>
      <c r="B85" s="34"/>
      <c r="C85" s="20" t="s">
        <v>143</v>
      </c>
      <c r="D85" s="34"/>
      <c r="E85" s="34"/>
      <c r="F85" s="34"/>
      <c r="G85" s="34"/>
      <c r="H85" s="20"/>
      <c r="I85" s="1"/>
      <c r="J85" s="35"/>
      <c r="K85" s="36"/>
      <c r="L85" s="36"/>
      <c r="M85" s="36"/>
      <c r="N85" s="36"/>
      <c r="O85" s="36"/>
      <c r="P85" s="36"/>
      <c r="Q85" s="36"/>
      <c r="R85" s="1"/>
      <c r="S85" s="37"/>
      <c r="T85" s="37"/>
      <c r="U85" s="37"/>
      <c r="V85" s="37"/>
      <c r="W85" s="37"/>
      <c r="X85" s="36"/>
      <c r="Y85" s="1"/>
      <c r="Z85" s="36"/>
      <c r="AA85" s="36"/>
      <c r="AB85" s="36"/>
      <c r="AC85" s="20"/>
      <c r="AD85" s="36"/>
      <c r="AE85" s="1"/>
      <c r="AF85" s="36"/>
      <c r="AG85" s="36"/>
      <c r="AI85" s="20"/>
      <c r="AJ85" s="36"/>
      <c r="AK85" s="20"/>
      <c r="AL85" s="36"/>
      <c r="AM85" s="36"/>
      <c r="AN85" s="38"/>
      <c r="AO85" s="38"/>
      <c r="AP85" s="38"/>
      <c r="AQ85" s="38"/>
      <c r="AR85" s="1"/>
      <c r="AS85" s="1"/>
      <c r="AT85" s="1"/>
      <c r="AU85" s="1"/>
      <c r="AV85" s="1"/>
      <c r="AW85" s="1"/>
      <c r="AX85" s="1"/>
      <c r="AY85" s="33"/>
      <c r="AZ85" s="1"/>
      <c r="BA85" s="1"/>
      <c r="BB85" s="1"/>
      <c r="BC85" s="1"/>
      <c r="BD85" s="1"/>
      <c r="BE85" s="1"/>
    </row>
    <row r="86" spans="1:57" ht="16.5" customHeight="1" x14ac:dyDescent="0.4">
      <c r="A86" s="1"/>
      <c r="B86" s="34"/>
      <c r="C86" s="20" t="s">
        <v>135</v>
      </c>
      <c r="D86" s="34"/>
      <c r="E86" s="34"/>
      <c r="F86" s="34"/>
      <c r="G86" s="34"/>
      <c r="H86" s="20"/>
      <c r="I86" s="1"/>
      <c r="J86" s="35"/>
      <c r="K86" s="36"/>
      <c r="L86" s="36"/>
      <c r="M86" s="36"/>
      <c r="N86" s="36"/>
      <c r="O86" s="36"/>
      <c r="P86" s="36"/>
      <c r="Q86" s="36"/>
      <c r="R86" s="1"/>
      <c r="S86" s="37"/>
      <c r="T86" s="37"/>
      <c r="U86" s="37"/>
      <c r="V86" s="37"/>
      <c r="W86" s="37"/>
      <c r="X86" s="36"/>
      <c r="Y86" s="1"/>
      <c r="Z86" s="36"/>
      <c r="AA86" s="36"/>
      <c r="AB86" s="36"/>
      <c r="AC86" s="20"/>
      <c r="AD86" s="36"/>
      <c r="AE86" s="1"/>
      <c r="AF86" s="36"/>
      <c r="AG86" s="36"/>
      <c r="AI86" s="20"/>
      <c r="AJ86" s="36"/>
      <c r="AK86" s="20"/>
      <c r="AL86" s="36"/>
      <c r="AM86" s="36"/>
      <c r="AN86" s="38"/>
      <c r="AO86" s="38"/>
      <c r="AP86" s="38"/>
      <c r="AQ86" s="38"/>
      <c r="AR86" s="1"/>
      <c r="AS86" s="1"/>
      <c r="AT86" s="1"/>
      <c r="AU86" s="1"/>
      <c r="AV86" s="1"/>
      <c r="AW86" s="1"/>
      <c r="AX86" s="1"/>
      <c r="AY86" s="33"/>
      <c r="AZ86" s="1"/>
      <c r="BA86" s="1"/>
      <c r="BB86" s="1"/>
      <c r="BC86" s="1"/>
      <c r="BD86" s="1"/>
      <c r="BE86" s="1"/>
    </row>
    <row r="87" spans="1:57" ht="18"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I87" s="1"/>
      <c r="AJ87" s="1"/>
      <c r="AK87" s="1"/>
      <c r="AL87" s="1"/>
      <c r="AM87" s="1"/>
      <c r="AN87" s="1"/>
      <c r="AO87" s="1"/>
      <c r="AP87" s="1"/>
      <c r="AQ87" s="1"/>
      <c r="AR87" s="1"/>
      <c r="AS87" s="1"/>
      <c r="AT87" s="1"/>
      <c r="AU87" s="1"/>
      <c r="AV87" s="1"/>
      <c r="AW87" s="1"/>
      <c r="AX87" s="1"/>
      <c r="AY87" s="1"/>
      <c r="AZ87" s="1"/>
      <c r="BA87" s="1"/>
      <c r="BB87" s="1"/>
      <c r="BC87" s="1"/>
      <c r="BD87" s="1"/>
      <c r="BE87" s="1"/>
    </row>
    <row r="88" spans="1:57" ht="16.5" customHeight="1" x14ac:dyDescent="0.15">
      <c r="A88" s="15"/>
      <c r="B88" s="16" t="s">
        <v>145</v>
      </c>
      <c r="C88" s="16"/>
      <c r="D88" s="16"/>
      <c r="E88" s="16"/>
      <c r="F88" s="16"/>
      <c r="G88" s="1"/>
      <c r="H88" s="1"/>
      <c r="I88" s="1"/>
      <c r="J88" s="1"/>
      <c r="K88" s="1"/>
      <c r="L88" s="1"/>
      <c r="M88" s="249"/>
      <c r="N88" s="249"/>
      <c r="O88" s="249"/>
      <c r="P88" s="249"/>
      <c r="Q88" s="249"/>
      <c r="R88" s="249"/>
      <c r="S88" s="249"/>
      <c r="T88" s="249"/>
      <c r="U88" s="249"/>
      <c r="V88" s="249"/>
      <c r="W88" s="1"/>
      <c r="X88" s="1"/>
      <c r="Y88" s="1"/>
      <c r="Z88" s="1"/>
      <c r="AA88" s="18"/>
      <c r="AB88" s="1"/>
      <c r="AC88" s="1"/>
      <c r="AD88" s="1"/>
      <c r="AE88" s="1"/>
      <c r="AF88" s="1"/>
      <c r="AG88" s="1"/>
      <c r="AH88" s="249"/>
      <c r="AI88" s="249"/>
      <c r="AJ88" s="249"/>
      <c r="AK88" s="249"/>
      <c r="AL88" s="249"/>
      <c r="AM88" s="1"/>
      <c r="AN88" s="1"/>
      <c r="AO88" s="1"/>
      <c r="AP88" s="1"/>
      <c r="AQ88" s="1"/>
      <c r="AR88" s="1"/>
      <c r="AS88" s="1"/>
      <c r="AT88" s="1"/>
      <c r="AU88" s="1"/>
      <c r="AV88" s="17"/>
      <c r="AW88" s="17"/>
      <c r="AX88" s="22"/>
      <c r="AY88" s="1"/>
      <c r="AZ88" s="1"/>
      <c r="BA88" s="1"/>
      <c r="BB88" s="1"/>
      <c r="BC88" s="1"/>
      <c r="BD88" s="1"/>
      <c r="BE88" s="1"/>
    </row>
    <row r="89" spans="1:57" ht="16.5" customHeight="1" x14ac:dyDescent="0.4">
      <c r="A89" s="1"/>
      <c r="B89" s="1"/>
      <c r="C89" s="608" t="s">
        <v>91</v>
      </c>
      <c r="D89" s="609"/>
      <c r="E89" s="609"/>
      <c r="F89" s="610"/>
      <c r="G89" s="521" t="s">
        <v>79</v>
      </c>
      <c r="H89" s="567"/>
      <c r="I89" s="568"/>
      <c r="J89" s="521" t="s">
        <v>17</v>
      </c>
      <c r="K89" s="567"/>
      <c r="L89" s="568"/>
      <c r="M89" s="521" t="s">
        <v>18</v>
      </c>
      <c r="N89" s="567"/>
      <c r="O89" s="568"/>
      <c r="P89" s="521" t="s">
        <v>19</v>
      </c>
      <c r="Q89" s="567"/>
      <c r="R89" s="568"/>
      <c r="S89" s="521" t="s">
        <v>20</v>
      </c>
      <c r="T89" s="567"/>
      <c r="U89" s="568"/>
      <c r="V89" s="521" t="s">
        <v>21</v>
      </c>
      <c r="W89" s="567"/>
      <c r="X89" s="568"/>
      <c r="Y89" s="521" t="s">
        <v>80</v>
      </c>
      <c r="Z89" s="567"/>
      <c r="AA89" s="568"/>
      <c r="AB89" s="521" t="s">
        <v>26</v>
      </c>
      <c r="AC89" s="567"/>
      <c r="AD89" s="568"/>
      <c r="AE89" s="521" t="s">
        <v>27</v>
      </c>
      <c r="AF89" s="567"/>
      <c r="AG89" s="568"/>
      <c r="AH89" s="521" t="s">
        <v>22</v>
      </c>
      <c r="AI89" s="567"/>
      <c r="AJ89" s="568"/>
      <c r="AK89" s="521" t="s">
        <v>23</v>
      </c>
      <c r="AL89" s="567"/>
      <c r="AM89" s="568"/>
      <c r="AN89" s="521" t="s">
        <v>24</v>
      </c>
      <c r="AO89" s="567"/>
      <c r="AP89" s="568"/>
      <c r="AQ89" s="515" t="s">
        <v>136</v>
      </c>
      <c r="AR89" s="516"/>
      <c r="AS89" s="516"/>
      <c r="AT89" s="517"/>
      <c r="AU89" s="354"/>
      <c r="AV89" s="354"/>
      <c r="AW89" s="354"/>
      <c r="AX89" s="354"/>
      <c r="BD89" s="451" t="s">
        <v>424</v>
      </c>
      <c r="BE89" s="451"/>
    </row>
    <row r="90" spans="1:57" ht="16.5" customHeight="1" x14ac:dyDescent="0.4">
      <c r="A90" s="1"/>
      <c r="B90" s="1"/>
      <c r="C90" s="533">
        <v>1</v>
      </c>
      <c r="D90" s="536" t="s">
        <v>93</v>
      </c>
      <c r="E90" s="537"/>
      <c r="F90" s="538"/>
      <c r="G90" s="509"/>
      <c r="H90" s="510"/>
      <c r="I90" s="74" t="s">
        <v>141</v>
      </c>
      <c r="J90" s="509"/>
      <c r="K90" s="510"/>
      <c r="L90" s="74" t="s">
        <v>141</v>
      </c>
      <c r="M90" s="509"/>
      <c r="N90" s="510"/>
      <c r="O90" s="74" t="s">
        <v>141</v>
      </c>
      <c r="P90" s="530"/>
      <c r="Q90" s="531"/>
      <c r="R90" s="74" t="s">
        <v>141</v>
      </c>
      <c r="S90" s="530"/>
      <c r="T90" s="531"/>
      <c r="U90" s="74" t="s">
        <v>141</v>
      </c>
      <c r="V90" s="530"/>
      <c r="W90" s="531"/>
      <c r="X90" s="74" t="s">
        <v>141</v>
      </c>
      <c r="Y90" s="530"/>
      <c r="Z90" s="531"/>
      <c r="AA90" s="74" t="s">
        <v>141</v>
      </c>
      <c r="AB90" s="530"/>
      <c r="AC90" s="531"/>
      <c r="AD90" s="74" t="s">
        <v>141</v>
      </c>
      <c r="AE90" s="530"/>
      <c r="AF90" s="531"/>
      <c r="AG90" s="74" t="s">
        <v>141</v>
      </c>
      <c r="AH90" s="499">
        <f>AE90</f>
        <v>0</v>
      </c>
      <c r="AI90" s="500"/>
      <c r="AJ90" s="358" t="s">
        <v>141</v>
      </c>
      <c r="AK90" s="499">
        <f>AH90</f>
        <v>0</v>
      </c>
      <c r="AL90" s="500"/>
      <c r="AM90" s="358" t="s">
        <v>141</v>
      </c>
      <c r="AN90" s="499">
        <f>AK90</f>
        <v>0</v>
      </c>
      <c r="AO90" s="500"/>
      <c r="AP90" s="359" t="s">
        <v>141</v>
      </c>
      <c r="AQ90" s="601"/>
      <c r="AR90" s="602"/>
      <c r="AS90" s="602"/>
      <c r="AT90" s="603"/>
      <c r="AU90" s="354"/>
      <c r="AV90" s="354"/>
      <c r="AW90" s="354"/>
      <c r="AX90" s="354"/>
      <c r="BD90" s="339" t="s">
        <v>425</v>
      </c>
      <c r="BE90" s="340">
        <v>167000</v>
      </c>
    </row>
    <row r="91" spans="1:57" ht="16.5" customHeight="1" x14ac:dyDescent="0.4">
      <c r="A91" s="1"/>
      <c r="B91" s="1"/>
      <c r="C91" s="534"/>
      <c r="D91" s="539" t="s">
        <v>138</v>
      </c>
      <c r="E91" s="540"/>
      <c r="F91" s="541"/>
      <c r="G91" s="489"/>
      <c r="H91" s="490"/>
      <c r="I91" s="75" t="s">
        <v>134</v>
      </c>
      <c r="J91" s="489"/>
      <c r="K91" s="490"/>
      <c r="L91" s="75" t="s">
        <v>134</v>
      </c>
      <c r="M91" s="489"/>
      <c r="N91" s="490"/>
      <c r="O91" s="75" t="s">
        <v>134</v>
      </c>
      <c r="P91" s="487"/>
      <c r="Q91" s="488"/>
      <c r="R91" s="75" t="s">
        <v>134</v>
      </c>
      <c r="S91" s="487"/>
      <c r="T91" s="488"/>
      <c r="U91" s="75" t="s">
        <v>134</v>
      </c>
      <c r="V91" s="487"/>
      <c r="W91" s="488"/>
      <c r="X91" s="75" t="s">
        <v>134</v>
      </c>
      <c r="Y91" s="487"/>
      <c r="Z91" s="488"/>
      <c r="AA91" s="75" t="s">
        <v>134</v>
      </c>
      <c r="AB91" s="487"/>
      <c r="AC91" s="488"/>
      <c r="AD91" s="75" t="s">
        <v>134</v>
      </c>
      <c r="AE91" s="487"/>
      <c r="AF91" s="488"/>
      <c r="AG91" s="75" t="s">
        <v>134</v>
      </c>
      <c r="AH91" s="491">
        <f t="shared" ref="AH91:AH109" si="26">AE91</f>
        <v>0</v>
      </c>
      <c r="AI91" s="492"/>
      <c r="AJ91" s="360" t="s">
        <v>134</v>
      </c>
      <c r="AK91" s="491">
        <f t="shared" ref="AK91:AK109" si="27">AH91</f>
        <v>0</v>
      </c>
      <c r="AL91" s="492"/>
      <c r="AM91" s="360" t="s">
        <v>134</v>
      </c>
      <c r="AN91" s="491">
        <f t="shared" ref="AN91:AN109" si="28">AK91</f>
        <v>0</v>
      </c>
      <c r="AO91" s="492"/>
      <c r="AP91" s="361" t="s">
        <v>134</v>
      </c>
      <c r="AQ91" s="611" t="str">
        <f>IF(G90="","",IF(COUNTIFS(G90:AP90,"&gt;=3",G91:AP91,"&gt;=18")*$BE$90+COUNTIFS(G90:AP90,"&gt;=3",G91:AP91,"&gt;=13",G91:AP91,"&lt;=17")*$BE$91+COUNTIFS(G90:AP90,"&gt;=3",G91:AP91,"&gt;=9",G91:AP91,"&lt;=12")*$BE$92+COUNTIFS(G90:AP90,"&gt;=3",G91:AP91,"&gt;=5",G91:AP91,"&lt;=8")*$BE$93+COUNTIFS(G90:AP90,"&gt;=3",G91:AP91,"&gt;=3",G91:AP91,"&lt;=4")*$BE$94&gt;=$BE$95,$BE$95,COUNTIFS(G90:AP90,"&gt;=3",G91:AP91,"&gt;=18")*$BE$90+COUNTIFS(G90:AP90,"&gt;=3",G91:AP91,"&gt;=13",G91:AP91,"&lt;=17")*$BE$91+COUNTIFS(G90:AP90,"&gt;=3",G91:AP91,"&gt;=9",G91:AP91,"&lt;=12")*$BE$92+COUNTIFS(G90:AP90,"&gt;=3",G91:AP91,"&gt;=5",G91:AP91,"&lt;=8")*$BE$93+COUNTIFS(G90:AP90,"&gt;=3",G91:AP91,"&gt;=3",G91:AP91,"&lt;=4")*$BE$94))</f>
        <v/>
      </c>
      <c r="AR91" s="612"/>
      <c r="AS91" s="612"/>
      <c r="AT91" s="362" t="s">
        <v>137</v>
      </c>
      <c r="AU91" s="354"/>
      <c r="AV91" s="354"/>
      <c r="AW91" s="354"/>
      <c r="AX91" s="354"/>
      <c r="BD91" s="339" t="s">
        <v>426</v>
      </c>
      <c r="BE91" s="340">
        <v>150000</v>
      </c>
    </row>
    <row r="92" spans="1:57" ht="16.5" customHeight="1" x14ac:dyDescent="0.4">
      <c r="A92" s="1"/>
      <c r="B92" s="1"/>
      <c r="C92" s="534"/>
      <c r="D92" s="539" t="s">
        <v>139</v>
      </c>
      <c r="E92" s="540"/>
      <c r="F92" s="541"/>
      <c r="G92" s="489"/>
      <c r="H92" s="490"/>
      <c r="I92" s="75" t="s">
        <v>134</v>
      </c>
      <c r="J92" s="489"/>
      <c r="K92" s="490"/>
      <c r="L92" s="75" t="s">
        <v>134</v>
      </c>
      <c r="M92" s="489"/>
      <c r="N92" s="490"/>
      <c r="O92" s="75" t="s">
        <v>134</v>
      </c>
      <c r="P92" s="487"/>
      <c r="Q92" s="488"/>
      <c r="R92" s="75" t="s">
        <v>134</v>
      </c>
      <c r="S92" s="487"/>
      <c r="T92" s="488"/>
      <c r="U92" s="75" t="s">
        <v>134</v>
      </c>
      <c r="V92" s="487"/>
      <c r="W92" s="488"/>
      <c r="X92" s="75" t="s">
        <v>134</v>
      </c>
      <c r="Y92" s="487"/>
      <c r="Z92" s="488"/>
      <c r="AA92" s="75" t="s">
        <v>134</v>
      </c>
      <c r="AB92" s="487"/>
      <c r="AC92" s="488"/>
      <c r="AD92" s="75" t="s">
        <v>134</v>
      </c>
      <c r="AE92" s="487"/>
      <c r="AF92" s="488"/>
      <c r="AG92" s="75" t="s">
        <v>134</v>
      </c>
      <c r="AH92" s="491">
        <f t="shared" si="26"/>
        <v>0</v>
      </c>
      <c r="AI92" s="492"/>
      <c r="AJ92" s="360" t="s">
        <v>134</v>
      </c>
      <c r="AK92" s="491">
        <f t="shared" si="27"/>
        <v>0</v>
      </c>
      <c r="AL92" s="492"/>
      <c r="AM92" s="360" t="s">
        <v>134</v>
      </c>
      <c r="AN92" s="491">
        <f t="shared" si="28"/>
        <v>0</v>
      </c>
      <c r="AO92" s="492"/>
      <c r="AP92" s="361" t="s">
        <v>134</v>
      </c>
      <c r="AQ92" s="611" t="str">
        <f>IF(G90="","",IF(COUNTIFS(G90:AP90,"&gt;=6",G92:AP92,"&gt;=18")*$BE$90+COUNTIFS(G90:AP90,"&gt;=6",G92:AP92,"&gt;=13",G92:AP92,"&lt;=17")*$BE$91+COUNTIFS(G90:AP90,"&gt;=6",G92:AP92,"&gt;=9",G92:AP92,"&lt;=12")*$BE$92+COUNTIFS(G90:AP90,"&gt;=6",G92:AP92,"&gt;=5",G92:AP92,"&lt;=8")*$BE$93+COUNTIFS(G90:AP90,"&gt;=6",G92:AP92,"&gt;=3",G92:AP92,"&lt;=4")*$BE$94&gt;=$BE$95,$BE$95,COUNTIFS(G90:AP90,"&gt;=6",G92:AP92,"&gt;=18")*$BE$90+COUNTIFS(G90:AP90,"&gt;=6",G92:AP92,"&gt;=13",G92:AP92,"&lt;=17")*$BE$91+COUNTIFS(G90:AP90,"&gt;=6",G92:AP92,"&gt;=9",G92:AP92,"&lt;=12")*$BE$92+COUNTIFS(G90:AP90,"&gt;=6",G92:AP92,"&gt;=5",G92:AP92,"&lt;=8")*$BE$93+COUNTIFS(G90:AP90,"&gt;=6",G92:AP92,"&gt;=3",G92:AP92,"&lt;=4")*$BE$94))</f>
        <v/>
      </c>
      <c r="AR92" s="612"/>
      <c r="AS92" s="612"/>
      <c r="AT92" s="362" t="s">
        <v>137</v>
      </c>
      <c r="AU92" s="354"/>
      <c r="AV92" s="354"/>
      <c r="AW92" s="354"/>
      <c r="AX92" s="354"/>
      <c r="BD92" s="339" t="s">
        <v>427</v>
      </c>
      <c r="BE92" s="340">
        <v>117000</v>
      </c>
    </row>
    <row r="93" spans="1:57" ht="16.5" customHeight="1" x14ac:dyDescent="0.4">
      <c r="A93" s="1"/>
      <c r="B93" s="1"/>
      <c r="C93" s="535"/>
      <c r="D93" s="539" t="s">
        <v>140</v>
      </c>
      <c r="E93" s="540"/>
      <c r="F93" s="541"/>
      <c r="G93" s="494"/>
      <c r="H93" s="495"/>
      <c r="I93" s="76" t="s">
        <v>134</v>
      </c>
      <c r="J93" s="494"/>
      <c r="K93" s="495"/>
      <c r="L93" s="76" t="s">
        <v>134</v>
      </c>
      <c r="M93" s="494"/>
      <c r="N93" s="495"/>
      <c r="O93" s="76" t="s">
        <v>134</v>
      </c>
      <c r="P93" s="503"/>
      <c r="Q93" s="504"/>
      <c r="R93" s="76" t="s">
        <v>134</v>
      </c>
      <c r="S93" s="503"/>
      <c r="T93" s="504"/>
      <c r="U93" s="76" t="s">
        <v>134</v>
      </c>
      <c r="V93" s="503"/>
      <c r="W93" s="504"/>
      <c r="X93" s="76" t="s">
        <v>134</v>
      </c>
      <c r="Y93" s="503"/>
      <c r="Z93" s="504"/>
      <c r="AA93" s="76" t="s">
        <v>134</v>
      </c>
      <c r="AB93" s="503"/>
      <c r="AC93" s="504"/>
      <c r="AD93" s="76" t="s">
        <v>134</v>
      </c>
      <c r="AE93" s="503"/>
      <c r="AF93" s="504"/>
      <c r="AG93" s="76" t="s">
        <v>134</v>
      </c>
      <c r="AH93" s="505">
        <f t="shared" si="26"/>
        <v>0</v>
      </c>
      <c r="AI93" s="506"/>
      <c r="AJ93" s="363" t="s">
        <v>134</v>
      </c>
      <c r="AK93" s="505">
        <f t="shared" si="27"/>
        <v>0</v>
      </c>
      <c r="AL93" s="506"/>
      <c r="AM93" s="363" t="s">
        <v>134</v>
      </c>
      <c r="AN93" s="505">
        <f t="shared" si="28"/>
        <v>0</v>
      </c>
      <c r="AO93" s="506"/>
      <c r="AP93" s="364" t="s">
        <v>134</v>
      </c>
      <c r="AQ93" s="613" t="str">
        <f>IF(G90="","",IF(COUNTIFS(G90:AP90,"&gt;=9",G93:AP93,"&gt;=18")*$BE$90+COUNTIFS(G90:AP90,"&gt;=9",G93:AP93,"&gt;=13",G93:AP93,"&lt;=17")*$BE$91+COUNTIFS(G90:AP90,"&gt;=9",G93:AP93,"&gt;=9",G93:AP93,"&lt;=12")*$BE$92+COUNTIFS(G90:AP90,"&gt;=9",G93:AP93,"&gt;=5",G93:AP93,"&lt;=8")*$BE$93+COUNTIFS(G90:AP90,"&gt;=9",G93:AP93,"&gt;=3",G93:AP93,"&lt;=4")*$BE$94&gt;=$BE$95,$BE$95,COUNTIFS(G90:AP90,"&gt;=9",G93:AP93,"&gt;=18")*$BE$90+COUNTIFS(G90:AP90,"&gt;=9",G93:AP93,"&gt;=13",G93:AP93,"&lt;=17")*$BE$91+COUNTIFS(G90:AP90,"&gt;=9",G93:AP93,"&gt;=9",G93:AP93,"&lt;=12")*$BE$92+COUNTIFS(G90:AP90,"&gt;=9",G93:AP93,"&gt;=5",G93:AP93,"&lt;=8")*$BE$93+COUNTIFS(G90:AP90,"&gt;=9",G93:AP93,"&gt;=3",G93:AP93,"&lt;=4")*$BE$94))</f>
        <v/>
      </c>
      <c r="AR93" s="614"/>
      <c r="AS93" s="614"/>
      <c r="AT93" s="365" t="s">
        <v>137</v>
      </c>
      <c r="AU93" s="354"/>
      <c r="AV93" s="354"/>
      <c r="AW93" s="354"/>
      <c r="AX93" s="354"/>
      <c r="BD93" s="339" t="s">
        <v>428</v>
      </c>
      <c r="BE93" s="340">
        <v>84000</v>
      </c>
    </row>
    <row r="94" spans="1:57" ht="16.5" customHeight="1" x14ac:dyDescent="0.4">
      <c r="A94" s="1"/>
      <c r="B94" s="1"/>
      <c r="C94" s="533">
        <v>2</v>
      </c>
      <c r="D94" s="536" t="s">
        <v>93</v>
      </c>
      <c r="E94" s="537"/>
      <c r="F94" s="538"/>
      <c r="G94" s="509"/>
      <c r="H94" s="510"/>
      <c r="I94" s="74" t="s">
        <v>141</v>
      </c>
      <c r="J94" s="509"/>
      <c r="K94" s="510"/>
      <c r="L94" s="74" t="s">
        <v>141</v>
      </c>
      <c r="M94" s="509"/>
      <c r="N94" s="510"/>
      <c r="O94" s="74" t="s">
        <v>141</v>
      </c>
      <c r="P94" s="530"/>
      <c r="Q94" s="531"/>
      <c r="R94" s="74" t="s">
        <v>141</v>
      </c>
      <c r="S94" s="530"/>
      <c r="T94" s="531"/>
      <c r="U94" s="74" t="s">
        <v>141</v>
      </c>
      <c r="V94" s="530"/>
      <c r="W94" s="531"/>
      <c r="X94" s="74" t="s">
        <v>141</v>
      </c>
      <c r="Y94" s="530"/>
      <c r="Z94" s="531"/>
      <c r="AA94" s="74" t="s">
        <v>141</v>
      </c>
      <c r="AB94" s="530"/>
      <c r="AC94" s="531"/>
      <c r="AD94" s="74" t="s">
        <v>141</v>
      </c>
      <c r="AE94" s="530"/>
      <c r="AF94" s="531"/>
      <c r="AG94" s="74" t="s">
        <v>141</v>
      </c>
      <c r="AH94" s="499">
        <f t="shared" si="26"/>
        <v>0</v>
      </c>
      <c r="AI94" s="500"/>
      <c r="AJ94" s="358" t="s">
        <v>141</v>
      </c>
      <c r="AK94" s="499">
        <f t="shared" si="27"/>
        <v>0</v>
      </c>
      <c r="AL94" s="500"/>
      <c r="AM94" s="358" t="s">
        <v>141</v>
      </c>
      <c r="AN94" s="499">
        <f t="shared" si="28"/>
        <v>0</v>
      </c>
      <c r="AO94" s="500"/>
      <c r="AP94" s="359" t="s">
        <v>141</v>
      </c>
      <c r="AQ94" s="615"/>
      <c r="AR94" s="616"/>
      <c r="AS94" s="616"/>
      <c r="AT94" s="617"/>
      <c r="AU94" s="354"/>
      <c r="AV94" s="354"/>
      <c r="AW94" s="354"/>
      <c r="AX94" s="354"/>
      <c r="BD94" s="348" t="s">
        <v>429</v>
      </c>
      <c r="BE94" s="340">
        <v>50000</v>
      </c>
    </row>
    <row r="95" spans="1:57" ht="16.5" customHeight="1" x14ac:dyDescent="0.4">
      <c r="A95" s="1"/>
      <c r="B95" s="1"/>
      <c r="C95" s="534"/>
      <c r="D95" s="539" t="s">
        <v>138</v>
      </c>
      <c r="E95" s="540"/>
      <c r="F95" s="541"/>
      <c r="G95" s="489"/>
      <c r="H95" s="490"/>
      <c r="I95" s="75" t="s">
        <v>134</v>
      </c>
      <c r="J95" s="489"/>
      <c r="K95" s="490"/>
      <c r="L95" s="75" t="s">
        <v>134</v>
      </c>
      <c r="M95" s="489"/>
      <c r="N95" s="490"/>
      <c r="O95" s="75" t="s">
        <v>134</v>
      </c>
      <c r="P95" s="487"/>
      <c r="Q95" s="488"/>
      <c r="R95" s="75" t="s">
        <v>134</v>
      </c>
      <c r="S95" s="487"/>
      <c r="T95" s="488"/>
      <c r="U95" s="75" t="s">
        <v>134</v>
      </c>
      <c r="V95" s="487"/>
      <c r="W95" s="488"/>
      <c r="X95" s="75" t="s">
        <v>134</v>
      </c>
      <c r="Y95" s="487"/>
      <c r="Z95" s="488"/>
      <c r="AA95" s="75" t="s">
        <v>134</v>
      </c>
      <c r="AB95" s="487"/>
      <c r="AC95" s="488"/>
      <c r="AD95" s="75" t="s">
        <v>134</v>
      </c>
      <c r="AE95" s="487"/>
      <c r="AF95" s="488"/>
      <c r="AG95" s="75" t="s">
        <v>134</v>
      </c>
      <c r="AH95" s="491">
        <f t="shared" si="26"/>
        <v>0</v>
      </c>
      <c r="AI95" s="492"/>
      <c r="AJ95" s="360" t="s">
        <v>134</v>
      </c>
      <c r="AK95" s="491">
        <f t="shared" si="27"/>
        <v>0</v>
      </c>
      <c r="AL95" s="492"/>
      <c r="AM95" s="360" t="s">
        <v>134</v>
      </c>
      <c r="AN95" s="491">
        <f t="shared" si="28"/>
        <v>0</v>
      </c>
      <c r="AO95" s="492"/>
      <c r="AP95" s="361" t="s">
        <v>134</v>
      </c>
      <c r="AQ95" s="611" t="str">
        <f>IF(G94="","",IF(COUNTIFS(G94:AP94,"&gt;=3",G95:AP95,"&gt;=18")*$BE$90+COUNTIFS(G94:AP94,"&gt;=3",G95:AP95,"&gt;=13",G95:AP95,"&lt;=17")*$BE$91+COUNTIFS(G94:AP94,"&gt;=3",G95:AP95,"&gt;=9",G95:AP95,"&lt;=12")*$BE$92+COUNTIFS(G94:AP94,"&gt;=3",G95:AP95,"&gt;=5",G95:AP95,"&lt;=8")*$BE$93+COUNTIFS(G94:AP94,"&gt;=3",G95:AP95,"&gt;=3",G95:AP95,"&lt;=4")*$BE$94&gt;=$BE$95,$BE$95,COUNTIFS(G94:AP94,"&gt;=3",G95:AP95,"&gt;=18")*$BE$90+COUNTIFS(G94:AP94,"&gt;=3",G95:AP95,"&gt;=13",G95:AP95,"&lt;=17")*$BE$91+COUNTIFS(G94:AP94,"&gt;=3",G95:AP95,"&gt;=9",G95:AP95,"&lt;=12")*$BE$92+COUNTIFS(G94:AP94,"&gt;=3",G95:AP95,"&gt;=5",G95:AP95,"&lt;=8")*$BE$93+COUNTIFS(G94:AP94,"&gt;=3",G95:AP95,"&gt;=3",G95:AP95,"&lt;=4")*$BE$94))</f>
        <v/>
      </c>
      <c r="AR95" s="612"/>
      <c r="AS95" s="612"/>
      <c r="AT95" s="362" t="s">
        <v>137</v>
      </c>
      <c r="AU95" s="354"/>
      <c r="AV95" s="354"/>
      <c r="AW95" s="354"/>
      <c r="AX95" s="354"/>
      <c r="BD95" s="346" t="s">
        <v>430</v>
      </c>
      <c r="BE95" s="341">
        <v>2000000</v>
      </c>
    </row>
    <row r="96" spans="1:57" ht="16.5" customHeight="1" x14ac:dyDescent="0.4">
      <c r="A96" s="1"/>
      <c r="B96" s="1"/>
      <c r="C96" s="534"/>
      <c r="D96" s="539" t="s">
        <v>139</v>
      </c>
      <c r="E96" s="540"/>
      <c r="F96" s="541"/>
      <c r="G96" s="489"/>
      <c r="H96" s="490"/>
      <c r="I96" s="75" t="s">
        <v>134</v>
      </c>
      <c r="J96" s="489"/>
      <c r="K96" s="490"/>
      <c r="L96" s="75" t="s">
        <v>134</v>
      </c>
      <c r="M96" s="489"/>
      <c r="N96" s="490"/>
      <c r="O96" s="75" t="s">
        <v>134</v>
      </c>
      <c r="P96" s="487"/>
      <c r="Q96" s="488"/>
      <c r="R96" s="75" t="s">
        <v>134</v>
      </c>
      <c r="S96" s="487"/>
      <c r="T96" s="488"/>
      <c r="U96" s="75" t="s">
        <v>134</v>
      </c>
      <c r="V96" s="487"/>
      <c r="W96" s="488"/>
      <c r="X96" s="75" t="s">
        <v>134</v>
      </c>
      <c r="Y96" s="487"/>
      <c r="Z96" s="488"/>
      <c r="AA96" s="75" t="s">
        <v>134</v>
      </c>
      <c r="AB96" s="487"/>
      <c r="AC96" s="488"/>
      <c r="AD96" s="75" t="s">
        <v>134</v>
      </c>
      <c r="AE96" s="487"/>
      <c r="AF96" s="488"/>
      <c r="AG96" s="75" t="s">
        <v>134</v>
      </c>
      <c r="AH96" s="491">
        <f t="shared" si="26"/>
        <v>0</v>
      </c>
      <c r="AI96" s="492"/>
      <c r="AJ96" s="360" t="s">
        <v>134</v>
      </c>
      <c r="AK96" s="491">
        <f t="shared" si="27"/>
        <v>0</v>
      </c>
      <c r="AL96" s="492"/>
      <c r="AM96" s="360" t="s">
        <v>134</v>
      </c>
      <c r="AN96" s="491">
        <f t="shared" si="28"/>
        <v>0</v>
      </c>
      <c r="AO96" s="492"/>
      <c r="AP96" s="361" t="s">
        <v>134</v>
      </c>
      <c r="AQ96" s="611" t="str">
        <f>IF(G94="","",IF(COUNTIFS(G94:AP94,"&gt;=6",G96:AP96,"&gt;=18")*$BE$90+COUNTIFS(G94:AP94,"&gt;=6",G96:AP96,"&gt;=13",G96:AP96,"&lt;=17")*$BE$91+COUNTIFS(G94:AP94,"&gt;=6",G96:AP96,"&gt;=9",G96:AP96,"&lt;=12")*$BE$92+COUNTIFS(G94:AP94,"&gt;=6",G96:AP96,"&gt;=5",G96:AP96,"&lt;=8")*$BE$93+COUNTIFS(G94:AP94,"&gt;=6",G96:AP96,"&gt;=3",G96:AP96,"&lt;=4")*$BE$94&gt;=$BE$95,$BE$95,COUNTIFS(G94:AP94,"&gt;=6",G96:AP96,"&gt;=18")*$BE$90+COUNTIFS(G94:AP94,"&gt;=6",G96:AP96,"&gt;=13",G96:AP96,"&lt;=17")*$BE$91+COUNTIFS(G94:AP94,"&gt;=6",G96:AP96,"&gt;=9",G96:AP96,"&lt;=12")*$BE$92+COUNTIFS(G94:AP94,"&gt;=6",G96:AP96,"&gt;=5",G96:AP96,"&lt;=8")*$BE$93+COUNTIFS(G94:AP94,"&gt;=6",G96:AP96,"&gt;=3",G96:AP96,"&lt;=4")*$BE$94))</f>
        <v/>
      </c>
      <c r="AR96" s="612"/>
      <c r="AS96" s="612"/>
      <c r="AT96" s="362" t="s">
        <v>137</v>
      </c>
      <c r="AU96" s="354"/>
      <c r="AV96" s="354"/>
      <c r="AW96" s="354"/>
      <c r="AX96" s="354"/>
    </row>
    <row r="97" spans="1:57" ht="16.5" customHeight="1" x14ac:dyDescent="0.4">
      <c r="A97" s="1"/>
      <c r="B97" s="1"/>
      <c r="C97" s="535"/>
      <c r="D97" s="539" t="s">
        <v>140</v>
      </c>
      <c r="E97" s="540"/>
      <c r="F97" s="541"/>
      <c r="G97" s="494"/>
      <c r="H97" s="495"/>
      <c r="I97" s="76" t="s">
        <v>134</v>
      </c>
      <c r="J97" s="494"/>
      <c r="K97" s="495"/>
      <c r="L97" s="76" t="s">
        <v>134</v>
      </c>
      <c r="M97" s="494"/>
      <c r="N97" s="495"/>
      <c r="O97" s="76" t="s">
        <v>134</v>
      </c>
      <c r="P97" s="503"/>
      <c r="Q97" s="504"/>
      <c r="R97" s="76" t="s">
        <v>134</v>
      </c>
      <c r="S97" s="503"/>
      <c r="T97" s="504"/>
      <c r="U97" s="76" t="s">
        <v>134</v>
      </c>
      <c r="V97" s="503"/>
      <c r="W97" s="504"/>
      <c r="X97" s="76" t="s">
        <v>134</v>
      </c>
      <c r="Y97" s="503"/>
      <c r="Z97" s="504"/>
      <c r="AA97" s="76" t="s">
        <v>134</v>
      </c>
      <c r="AB97" s="503"/>
      <c r="AC97" s="504"/>
      <c r="AD97" s="76" t="s">
        <v>134</v>
      </c>
      <c r="AE97" s="503"/>
      <c r="AF97" s="504"/>
      <c r="AG97" s="76" t="s">
        <v>134</v>
      </c>
      <c r="AH97" s="505">
        <f t="shared" si="26"/>
        <v>0</v>
      </c>
      <c r="AI97" s="506"/>
      <c r="AJ97" s="363" t="s">
        <v>134</v>
      </c>
      <c r="AK97" s="505">
        <f t="shared" si="27"/>
        <v>0</v>
      </c>
      <c r="AL97" s="506"/>
      <c r="AM97" s="363" t="s">
        <v>134</v>
      </c>
      <c r="AN97" s="505">
        <f t="shared" si="28"/>
        <v>0</v>
      </c>
      <c r="AO97" s="506"/>
      <c r="AP97" s="364" t="s">
        <v>134</v>
      </c>
      <c r="AQ97" s="613" t="str">
        <f>IF(G94="","",IF(COUNTIFS(G94:AP94,"&gt;=9",G97:AP97,"&gt;=18")*$BE$90+COUNTIFS(G94:AP94,"&gt;=9",G97:AP97,"&gt;=13",G97:AP97,"&lt;=17")*$BE$91+COUNTIFS(G94:AP94,"&gt;=9",G97:AP97,"&gt;=9",G97:AP97,"&lt;=12")*$BE$92+COUNTIFS(G94:AP94,"&gt;=9",G97:AP97,"&gt;=5",G97:AP97,"&lt;=8")*$BE$93+COUNTIFS(G94:AP94,"&gt;=9",G97:AP97,"&gt;=3",G97:AP97,"&lt;=4")*$BE$94&gt;=$BE$95,$BE$95,COUNTIFS(G94:AP94,"&gt;=9",G97:AP97,"&gt;=18")*$BE$90+COUNTIFS(G94:AP94,"&gt;=9",G97:AP97,"&gt;=13",G97:AP97,"&lt;=17")*$BE$91+COUNTIFS(G94:AP94,"&gt;=9",G97:AP97,"&gt;=9",G97:AP97,"&lt;=12")*$BE$92+COUNTIFS(G94:AP94,"&gt;=9",G97:AP97,"&gt;=5",G97:AP97,"&lt;=8")*$BE$93+COUNTIFS(G94:AP94,"&gt;=9",G97:AP97,"&gt;=3",G97:AP97,"&lt;=4")*$BE$94))</f>
        <v/>
      </c>
      <c r="AR97" s="614"/>
      <c r="AS97" s="614"/>
      <c r="AT97" s="365" t="s">
        <v>137</v>
      </c>
      <c r="AU97" s="354"/>
      <c r="AV97" s="354"/>
      <c r="AW97" s="354"/>
      <c r="AX97" s="354"/>
    </row>
    <row r="98" spans="1:57" ht="16.5" customHeight="1" x14ac:dyDescent="0.4">
      <c r="A98" s="1"/>
      <c r="B98" s="1"/>
      <c r="C98" s="533">
        <v>3</v>
      </c>
      <c r="D98" s="536" t="s">
        <v>93</v>
      </c>
      <c r="E98" s="537"/>
      <c r="F98" s="538"/>
      <c r="G98" s="509"/>
      <c r="H98" s="510"/>
      <c r="I98" s="74" t="s">
        <v>141</v>
      </c>
      <c r="J98" s="509"/>
      <c r="K98" s="510"/>
      <c r="L98" s="74" t="s">
        <v>141</v>
      </c>
      <c r="M98" s="509"/>
      <c r="N98" s="510"/>
      <c r="O98" s="74" t="s">
        <v>141</v>
      </c>
      <c r="P98" s="530"/>
      <c r="Q98" s="531"/>
      <c r="R98" s="74" t="s">
        <v>141</v>
      </c>
      <c r="S98" s="530"/>
      <c r="T98" s="531"/>
      <c r="U98" s="74" t="s">
        <v>141</v>
      </c>
      <c r="V98" s="530"/>
      <c r="W98" s="531"/>
      <c r="X98" s="74" t="s">
        <v>141</v>
      </c>
      <c r="Y98" s="530"/>
      <c r="Z98" s="531"/>
      <c r="AA98" s="74" t="s">
        <v>141</v>
      </c>
      <c r="AB98" s="530"/>
      <c r="AC98" s="531"/>
      <c r="AD98" s="74" t="s">
        <v>141</v>
      </c>
      <c r="AE98" s="530"/>
      <c r="AF98" s="531"/>
      <c r="AG98" s="74" t="s">
        <v>141</v>
      </c>
      <c r="AH98" s="499">
        <f t="shared" si="26"/>
        <v>0</v>
      </c>
      <c r="AI98" s="500"/>
      <c r="AJ98" s="358" t="s">
        <v>141</v>
      </c>
      <c r="AK98" s="499">
        <f t="shared" si="27"/>
        <v>0</v>
      </c>
      <c r="AL98" s="500"/>
      <c r="AM98" s="358" t="s">
        <v>141</v>
      </c>
      <c r="AN98" s="499">
        <f t="shared" si="28"/>
        <v>0</v>
      </c>
      <c r="AO98" s="500"/>
      <c r="AP98" s="359" t="s">
        <v>141</v>
      </c>
      <c r="AQ98" s="615"/>
      <c r="AR98" s="616"/>
      <c r="AS98" s="616"/>
      <c r="AT98" s="617"/>
      <c r="AU98" s="354"/>
      <c r="AV98" s="354"/>
      <c r="AW98" s="354"/>
      <c r="AX98" s="354"/>
    </row>
    <row r="99" spans="1:57" ht="16.5" customHeight="1" x14ac:dyDescent="0.4">
      <c r="A99" s="1"/>
      <c r="B99" s="1"/>
      <c r="C99" s="534"/>
      <c r="D99" s="539" t="s">
        <v>138</v>
      </c>
      <c r="E99" s="540"/>
      <c r="F99" s="541"/>
      <c r="G99" s="489"/>
      <c r="H99" s="490"/>
      <c r="I99" s="75" t="s">
        <v>134</v>
      </c>
      <c r="J99" s="489"/>
      <c r="K99" s="490"/>
      <c r="L99" s="75" t="s">
        <v>134</v>
      </c>
      <c r="M99" s="489"/>
      <c r="N99" s="490"/>
      <c r="O99" s="75" t="s">
        <v>134</v>
      </c>
      <c r="P99" s="487"/>
      <c r="Q99" s="488"/>
      <c r="R99" s="75" t="s">
        <v>134</v>
      </c>
      <c r="S99" s="487"/>
      <c r="T99" s="488"/>
      <c r="U99" s="75" t="s">
        <v>134</v>
      </c>
      <c r="V99" s="487"/>
      <c r="W99" s="488"/>
      <c r="X99" s="75" t="s">
        <v>134</v>
      </c>
      <c r="Y99" s="487"/>
      <c r="Z99" s="488"/>
      <c r="AA99" s="75" t="s">
        <v>134</v>
      </c>
      <c r="AB99" s="487"/>
      <c r="AC99" s="488"/>
      <c r="AD99" s="75" t="s">
        <v>134</v>
      </c>
      <c r="AE99" s="487"/>
      <c r="AF99" s="488"/>
      <c r="AG99" s="75" t="s">
        <v>134</v>
      </c>
      <c r="AH99" s="491">
        <f t="shared" si="26"/>
        <v>0</v>
      </c>
      <c r="AI99" s="492"/>
      <c r="AJ99" s="360" t="s">
        <v>134</v>
      </c>
      <c r="AK99" s="491">
        <f t="shared" si="27"/>
        <v>0</v>
      </c>
      <c r="AL99" s="492"/>
      <c r="AM99" s="360" t="s">
        <v>134</v>
      </c>
      <c r="AN99" s="491">
        <f t="shared" si="28"/>
        <v>0</v>
      </c>
      <c r="AO99" s="492"/>
      <c r="AP99" s="361" t="s">
        <v>134</v>
      </c>
      <c r="AQ99" s="611" t="str">
        <f>IF(G98="","",IF(COUNTIFS(G98:AP98,"&gt;=3",G99:AP99,"&gt;=18")*$BE$90+COUNTIFS(G98:AP98,"&gt;=3",G99:AP99,"&gt;=13",G99:AP99,"&lt;=17")*$BE$91+COUNTIFS(G98:AP98,"&gt;=3",G99:AP99,"&gt;=9",G99:AP99,"&lt;=12")*$BE$92+COUNTIFS(G98:AP98,"&gt;=3",G99:AP99,"&gt;=5",G99:AP99,"&lt;=8")*$BE$93+COUNTIFS(G98:AP98,"&gt;=3",G99:AP99,"&gt;=3",G99:AP99,"&lt;=4")*$BE$94&gt;=$BE$95,$BE$95,COUNTIFS(G98:AP98,"&gt;=3",G99:AP99,"&gt;=18")*$BE$90+COUNTIFS(G98:AP98,"&gt;=3",G99:AP99,"&gt;=13",G99:AP99,"&lt;=17")*$BE$91+COUNTIFS(G98:AP98,"&gt;=3",G99:AP99,"&gt;=9",G99:AP99,"&lt;=12")*$BE$92+COUNTIFS(G98:AP98,"&gt;=3",G99:AP99,"&gt;=5",G99:AP99,"&lt;=8")*$BE$93+COUNTIFS(G98:AP98,"&gt;=3",G99:AP99,"&gt;=3",G99:AP99,"&lt;=4")*$BE$94))</f>
        <v/>
      </c>
      <c r="AR99" s="612"/>
      <c r="AS99" s="612"/>
      <c r="AT99" s="362" t="s">
        <v>137</v>
      </c>
      <c r="AU99" s="354"/>
      <c r="AV99" s="354"/>
      <c r="AW99" s="354"/>
      <c r="AX99" s="354"/>
    </row>
    <row r="100" spans="1:57" ht="16.5" customHeight="1" x14ac:dyDescent="0.4">
      <c r="A100" s="1"/>
      <c r="B100" s="1"/>
      <c r="C100" s="534"/>
      <c r="D100" s="539" t="s">
        <v>139</v>
      </c>
      <c r="E100" s="540"/>
      <c r="F100" s="541"/>
      <c r="G100" s="489"/>
      <c r="H100" s="490"/>
      <c r="I100" s="75" t="s">
        <v>134</v>
      </c>
      <c r="J100" s="489"/>
      <c r="K100" s="490"/>
      <c r="L100" s="75" t="s">
        <v>134</v>
      </c>
      <c r="M100" s="489"/>
      <c r="N100" s="490"/>
      <c r="O100" s="75" t="s">
        <v>134</v>
      </c>
      <c r="P100" s="487"/>
      <c r="Q100" s="488"/>
      <c r="R100" s="75" t="s">
        <v>134</v>
      </c>
      <c r="S100" s="487"/>
      <c r="T100" s="488"/>
      <c r="U100" s="75" t="s">
        <v>134</v>
      </c>
      <c r="V100" s="487"/>
      <c r="W100" s="488"/>
      <c r="X100" s="75" t="s">
        <v>134</v>
      </c>
      <c r="Y100" s="487"/>
      <c r="Z100" s="488"/>
      <c r="AA100" s="75" t="s">
        <v>134</v>
      </c>
      <c r="AB100" s="487"/>
      <c r="AC100" s="488"/>
      <c r="AD100" s="75" t="s">
        <v>134</v>
      </c>
      <c r="AE100" s="487"/>
      <c r="AF100" s="488"/>
      <c r="AG100" s="75" t="s">
        <v>134</v>
      </c>
      <c r="AH100" s="491">
        <f t="shared" si="26"/>
        <v>0</v>
      </c>
      <c r="AI100" s="492"/>
      <c r="AJ100" s="360" t="s">
        <v>134</v>
      </c>
      <c r="AK100" s="491">
        <f t="shared" si="27"/>
        <v>0</v>
      </c>
      <c r="AL100" s="492"/>
      <c r="AM100" s="360" t="s">
        <v>134</v>
      </c>
      <c r="AN100" s="491">
        <f t="shared" si="28"/>
        <v>0</v>
      </c>
      <c r="AO100" s="492"/>
      <c r="AP100" s="361" t="s">
        <v>134</v>
      </c>
      <c r="AQ100" s="611" t="str">
        <f>IF(G98="","",IF(COUNTIFS(G98:AP98,"&gt;=6",G100:AP100,"&gt;=18")*$BE$90+COUNTIFS(G98:AP98,"&gt;=6",G100:AP100,"&gt;=13",G100:AP100,"&lt;=17")*$BE$91+COUNTIFS(G98:AP98,"&gt;=6",G100:AP100,"&gt;=9",G100:AP100,"&lt;=12")*$BE$92+COUNTIFS(G98:AP98,"&gt;=6",G100:AP100,"&gt;=5",G100:AP100,"&lt;=8")*$BE$93+COUNTIFS(G98:AP98,"&gt;=6",G100:AP100,"&gt;=3",G100:AP100,"&lt;=4")*$BE$94&gt;=$BE$95,$BE$95,COUNTIFS(G98:AP98,"&gt;=6",G100:AP100,"&gt;=18")*$BE$90+COUNTIFS(G98:AP98,"&gt;=6",G100:AP100,"&gt;=13",G100:AP100,"&lt;=17")*$BE$91+COUNTIFS(G98:AP98,"&gt;=6",G100:AP100,"&gt;=9",G100:AP100,"&lt;=12")*$BE$92+COUNTIFS(G98:AP98,"&gt;=6",G100:AP100,"&gt;=5",G100:AP100,"&lt;=8")*$BE$93+COUNTIFS(G98:AP98,"&gt;=6",G100:AP100,"&gt;=3",G100:AP100,"&lt;=4")*$BE$94))</f>
        <v/>
      </c>
      <c r="AR100" s="612"/>
      <c r="AS100" s="612"/>
      <c r="AT100" s="362" t="s">
        <v>137</v>
      </c>
      <c r="AU100" s="354"/>
      <c r="AV100" s="354"/>
      <c r="AW100" s="354"/>
      <c r="AX100" s="354"/>
    </row>
    <row r="101" spans="1:57" ht="16.5" customHeight="1" x14ac:dyDescent="0.4">
      <c r="A101" s="1"/>
      <c r="B101" s="1"/>
      <c r="C101" s="535"/>
      <c r="D101" s="539" t="s">
        <v>140</v>
      </c>
      <c r="E101" s="540"/>
      <c r="F101" s="541"/>
      <c r="G101" s="494"/>
      <c r="H101" s="495"/>
      <c r="I101" s="76" t="s">
        <v>134</v>
      </c>
      <c r="J101" s="494"/>
      <c r="K101" s="495"/>
      <c r="L101" s="76" t="s">
        <v>134</v>
      </c>
      <c r="M101" s="494"/>
      <c r="N101" s="495"/>
      <c r="O101" s="76" t="s">
        <v>134</v>
      </c>
      <c r="P101" s="503"/>
      <c r="Q101" s="504"/>
      <c r="R101" s="76" t="s">
        <v>134</v>
      </c>
      <c r="S101" s="503"/>
      <c r="T101" s="504"/>
      <c r="U101" s="76" t="s">
        <v>134</v>
      </c>
      <c r="V101" s="503"/>
      <c r="W101" s="504"/>
      <c r="X101" s="76" t="s">
        <v>134</v>
      </c>
      <c r="Y101" s="503"/>
      <c r="Z101" s="504"/>
      <c r="AA101" s="76" t="s">
        <v>134</v>
      </c>
      <c r="AB101" s="503"/>
      <c r="AC101" s="504"/>
      <c r="AD101" s="76" t="s">
        <v>134</v>
      </c>
      <c r="AE101" s="503"/>
      <c r="AF101" s="504"/>
      <c r="AG101" s="76" t="s">
        <v>134</v>
      </c>
      <c r="AH101" s="505">
        <f t="shared" si="26"/>
        <v>0</v>
      </c>
      <c r="AI101" s="506"/>
      <c r="AJ101" s="363" t="s">
        <v>134</v>
      </c>
      <c r="AK101" s="505">
        <f t="shared" si="27"/>
        <v>0</v>
      </c>
      <c r="AL101" s="506"/>
      <c r="AM101" s="363" t="s">
        <v>134</v>
      </c>
      <c r="AN101" s="505">
        <f t="shared" si="28"/>
        <v>0</v>
      </c>
      <c r="AO101" s="506"/>
      <c r="AP101" s="364" t="s">
        <v>134</v>
      </c>
      <c r="AQ101" s="613" t="str">
        <f>IF(G98="","",IF(COUNTIFS(G98:AP98,"&gt;=9",G101:AP101,"&gt;=18")*$BE$90+COUNTIFS(G98:AP98,"&gt;=9",G101:AP101,"&gt;=13",G101:AP101,"&lt;=17")*$BE$91+COUNTIFS(G98:AP98,"&gt;=9",G101:AP101,"&gt;=9",G101:AP101,"&lt;=12")*$BE$92+COUNTIFS(G98:AP98,"&gt;=9",G101:AP101,"&gt;=5",G101:AP101,"&lt;=8")*$BE$93+COUNTIFS(G98:AP98,"&gt;=9",G101:AP101,"&gt;=3",G101:AP101,"&lt;=4")*$BE$94&gt;=$BE$95,$BE$95,COUNTIFS(G98:AP98,"&gt;=9",G101:AP101,"&gt;=18")*$BE$90+COUNTIFS(G98:AP98,"&gt;=9",G101:AP101,"&gt;=13",G101:AP101,"&lt;=17")*$BE$91+COUNTIFS(G98:AP98,"&gt;=9",G101:AP101,"&gt;=9",G101:AP101,"&lt;=12")*$BE$92+COUNTIFS(G98:AP98,"&gt;=9",G101:AP101,"&gt;=5",G101:AP101,"&lt;=8")*$BE$93+COUNTIFS(G98:AP98,"&gt;=9",G101:AP101,"&gt;=3",G101:AP101,"&lt;=4")*$BE$94))</f>
        <v/>
      </c>
      <c r="AR101" s="614"/>
      <c r="AS101" s="614"/>
      <c r="AT101" s="365" t="s">
        <v>137</v>
      </c>
      <c r="AU101" s="354"/>
      <c r="AV101" s="354"/>
      <c r="AW101" s="354"/>
      <c r="AX101" s="354"/>
    </row>
    <row r="102" spans="1:57" ht="16.5" customHeight="1" x14ac:dyDescent="0.4">
      <c r="A102" s="1"/>
      <c r="B102" s="1"/>
      <c r="C102" s="533">
        <v>4</v>
      </c>
      <c r="D102" s="536" t="s">
        <v>93</v>
      </c>
      <c r="E102" s="537"/>
      <c r="F102" s="538"/>
      <c r="G102" s="509"/>
      <c r="H102" s="510"/>
      <c r="I102" s="74" t="s">
        <v>141</v>
      </c>
      <c r="J102" s="509"/>
      <c r="K102" s="510"/>
      <c r="L102" s="74" t="s">
        <v>141</v>
      </c>
      <c r="M102" s="509"/>
      <c r="N102" s="510"/>
      <c r="O102" s="74" t="s">
        <v>141</v>
      </c>
      <c r="P102" s="530"/>
      <c r="Q102" s="531"/>
      <c r="R102" s="74" t="s">
        <v>141</v>
      </c>
      <c r="S102" s="530"/>
      <c r="T102" s="531"/>
      <c r="U102" s="74" t="s">
        <v>141</v>
      </c>
      <c r="V102" s="530"/>
      <c r="W102" s="531"/>
      <c r="X102" s="74" t="s">
        <v>141</v>
      </c>
      <c r="Y102" s="530"/>
      <c r="Z102" s="531"/>
      <c r="AA102" s="74" t="s">
        <v>141</v>
      </c>
      <c r="AB102" s="530"/>
      <c r="AC102" s="531"/>
      <c r="AD102" s="74" t="s">
        <v>141</v>
      </c>
      <c r="AE102" s="530"/>
      <c r="AF102" s="531"/>
      <c r="AG102" s="74" t="s">
        <v>141</v>
      </c>
      <c r="AH102" s="499">
        <f t="shared" si="26"/>
        <v>0</v>
      </c>
      <c r="AI102" s="500"/>
      <c r="AJ102" s="358" t="s">
        <v>141</v>
      </c>
      <c r="AK102" s="499">
        <f t="shared" si="27"/>
        <v>0</v>
      </c>
      <c r="AL102" s="500"/>
      <c r="AM102" s="358" t="s">
        <v>141</v>
      </c>
      <c r="AN102" s="499">
        <f t="shared" si="28"/>
        <v>0</v>
      </c>
      <c r="AO102" s="500"/>
      <c r="AP102" s="359" t="s">
        <v>141</v>
      </c>
      <c r="AQ102" s="615"/>
      <c r="AR102" s="616"/>
      <c r="AS102" s="616"/>
      <c r="AT102" s="617"/>
      <c r="AU102" s="354"/>
      <c r="AV102" s="354"/>
      <c r="AW102" s="354"/>
      <c r="AX102" s="354"/>
    </row>
    <row r="103" spans="1:57" ht="16.5" customHeight="1" x14ac:dyDescent="0.4">
      <c r="A103" s="1"/>
      <c r="B103" s="1"/>
      <c r="C103" s="534"/>
      <c r="D103" s="539" t="s">
        <v>138</v>
      </c>
      <c r="E103" s="540"/>
      <c r="F103" s="541"/>
      <c r="G103" s="489"/>
      <c r="H103" s="490"/>
      <c r="I103" s="75" t="s">
        <v>134</v>
      </c>
      <c r="J103" s="489"/>
      <c r="K103" s="490"/>
      <c r="L103" s="75" t="s">
        <v>134</v>
      </c>
      <c r="M103" s="489"/>
      <c r="N103" s="490"/>
      <c r="O103" s="75" t="s">
        <v>134</v>
      </c>
      <c r="P103" s="487"/>
      <c r="Q103" s="488"/>
      <c r="R103" s="75" t="s">
        <v>134</v>
      </c>
      <c r="S103" s="487"/>
      <c r="T103" s="488"/>
      <c r="U103" s="75" t="s">
        <v>134</v>
      </c>
      <c r="V103" s="487"/>
      <c r="W103" s="488"/>
      <c r="X103" s="75" t="s">
        <v>134</v>
      </c>
      <c r="Y103" s="487"/>
      <c r="Z103" s="488"/>
      <c r="AA103" s="75" t="s">
        <v>134</v>
      </c>
      <c r="AB103" s="487"/>
      <c r="AC103" s="488"/>
      <c r="AD103" s="75" t="s">
        <v>134</v>
      </c>
      <c r="AE103" s="487"/>
      <c r="AF103" s="488"/>
      <c r="AG103" s="75" t="s">
        <v>134</v>
      </c>
      <c r="AH103" s="491">
        <f t="shared" si="26"/>
        <v>0</v>
      </c>
      <c r="AI103" s="492"/>
      <c r="AJ103" s="360" t="s">
        <v>134</v>
      </c>
      <c r="AK103" s="491">
        <f t="shared" si="27"/>
        <v>0</v>
      </c>
      <c r="AL103" s="492"/>
      <c r="AM103" s="360" t="s">
        <v>134</v>
      </c>
      <c r="AN103" s="491">
        <f t="shared" si="28"/>
        <v>0</v>
      </c>
      <c r="AO103" s="492"/>
      <c r="AP103" s="361" t="s">
        <v>134</v>
      </c>
      <c r="AQ103" s="611" t="str">
        <f>IF(G102="","",IF(COUNTIFS(G102:AP102,"&gt;=3",G103:AP103,"&gt;=18")*$BE$90+COUNTIFS(G102:AP102,"&gt;=3",G103:AP103,"&gt;=13",G103:AP103,"&lt;=17")*$BE$91+COUNTIFS(G102:AP102,"&gt;=3",G103:AP103,"&gt;=9",G103:AP103,"&lt;=12")*$BE$92+COUNTIFS(G102:AP102,"&gt;=3",G103:AP103,"&gt;=5",G103:AP103,"&lt;=8")*$BE$93+COUNTIFS(G102:AP102,"&gt;=3",G103:AP103,"&gt;=3",G103:AP103,"&lt;=4")*$BE$94&gt;=$BE$95,$BE$95,COUNTIFS(G102:AP102,"&gt;=3",G103:AP103,"&gt;=18")*$BE$90+COUNTIFS(G102:AP102,"&gt;=3",G103:AP103,"&gt;=13",G103:AP103,"&lt;=17")*$BE$91+COUNTIFS(G102:AP102,"&gt;=3",G103:AP103,"&gt;=9",G103:AP103,"&lt;=12")*$BE$92+COUNTIFS(G102:AP102,"&gt;=3",G103:AP103,"&gt;=5",G103:AP103,"&lt;=8")*$BE$93+COUNTIFS(G102:AP102,"&gt;=3",G103:AP103,"&gt;=3",G103:AP103,"&lt;=4")*$BE$94))</f>
        <v/>
      </c>
      <c r="AR103" s="612"/>
      <c r="AS103" s="612"/>
      <c r="AT103" s="362" t="s">
        <v>137</v>
      </c>
      <c r="AU103" s="354"/>
      <c r="AV103" s="354"/>
      <c r="AW103" s="354"/>
      <c r="AX103" s="354"/>
    </row>
    <row r="104" spans="1:57" ht="16.5" customHeight="1" x14ac:dyDescent="0.4">
      <c r="A104" s="1"/>
      <c r="B104" s="1"/>
      <c r="C104" s="534"/>
      <c r="D104" s="539" t="s">
        <v>139</v>
      </c>
      <c r="E104" s="540"/>
      <c r="F104" s="541"/>
      <c r="G104" s="489"/>
      <c r="H104" s="490"/>
      <c r="I104" s="75" t="s">
        <v>134</v>
      </c>
      <c r="J104" s="489"/>
      <c r="K104" s="490"/>
      <c r="L104" s="75" t="s">
        <v>134</v>
      </c>
      <c r="M104" s="489"/>
      <c r="N104" s="490"/>
      <c r="O104" s="75" t="s">
        <v>134</v>
      </c>
      <c r="P104" s="487"/>
      <c r="Q104" s="488"/>
      <c r="R104" s="75" t="s">
        <v>134</v>
      </c>
      <c r="S104" s="487"/>
      <c r="T104" s="488"/>
      <c r="U104" s="75" t="s">
        <v>134</v>
      </c>
      <c r="V104" s="487"/>
      <c r="W104" s="488"/>
      <c r="X104" s="75" t="s">
        <v>134</v>
      </c>
      <c r="Y104" s="487"/>
      <c r="Z104" s="488"/>
      <c r="AA104" s="75" t="s">
        <v>134</v>
      </c>
      <c r="AB104" s="487"/>
      <c r="AC104" s="488"/>
      <c r="AD104" s="75" t="s">
        <v>134</v>
      </c>
      <c r="AE104" s="487"/>
      <c r="AF104" s="488"/>
      <c r="AG104" s="75" t="s">
        <v>134</v>
      </c>
      <c r="AH104" s="491">
        <f t="shared" si="26"/>
        <v>0</v>
      </c>
      <c r="AI104" s="492"/>
      <c r="AJ104" s="360" t="s">
        <v>134</v>
      </c>
      <c r="AK104" s="491">
        <f t="shared" si="27"/>
        <v>0</v>
      </c>
      <c r="AL104" s="492"/>
      <c r="AM104" s="360" t="s">
        <v>134</v>
      </c>
      <c r="AN104" s="491">
        <f t="shared" si="28"/>
        <v>0</v>
      </c>
      <c r="AO104" s="492"/>
      <c r="AP104" s="361" t="s">
        <v>134</v>
      </c>
      <c r="AQ104" s="611" t="str">
        <f>IF(G102="","",IF(COUNTIFS(G102:AP102,"&gt;=6",G104:AP104,"&gt;=18")*$BE$90+COUNTIFS(G102:AP102,"&gt;=6",G104:AP104,"&gt;=13",G104:AP104,"&lt;=17")*$BE$91+COUNTIFS(G102:AP102,"&gt;=6",G104:AP104,"&gt;=9",G104:AP104,"&lt;=12")*$BE$92+COUNTIFS(G102:AP102,"&gt;=6",G104:AP104,"&gt;=5",G104:AP104,"&lt;=8")*$BE$93+COUNTIFS(G102:AP102,"&gt;=6",G104:AP104,"&gt;=3",G104:AP104,"&lt;=4")*$BE$94&gt;=$BE$95,$BE$95,COUNTIFS(G102:AP102,"&gt;=6",G104:AP104,"&gt;=18")*$BE$90+COUNTIFS(G102:AP102,"&gt;=6",G104:AP104,"&gt;=13",G104:AP104,"&lt;=17")*$BE$91+COUNTIFS(G102:AP102,"&gt;=6",G104:AP104,"&gt;=9",G104:AP104,"&lt;=12")*$BE$92+COUNTIFS(G102:AP102,"&gt;=6",G104:AP104,"&gt;=5",G104:AP104,"&lt;=8")*$BE$93+COUNTIFS(G102:AP102,"&gt;=6",G104:AP104,"&gt;=3",G104:AP104,"&lt;=4")*$BE$94))</f>
        <v/>
      </c>
      <c r="AR104" s="612"/>
      <c r="AS104" s="612"/>
      <c r="AT104" s="362" t="s">
        <v>137</v>
      </c>
      <c r="AU104" s="354"/>
      <c r="AV104" s="354"/>
      <c r="AW104" s="354"/>
      <c r="AX104" s="354"/>
    </row>
    <row r="105" spans="1:57" ht="16.5" customHeight="1" x14ac:dyDescent="0.4">
      <c r="A105" s="1"/>
      <c r="B105" s="1"/>
      <c r="C105" s="535"/>
      <c r="D105" s="539" t="s">
        <v>140</v>
      </c>
      <c r="E105" s="540"/>
      <c r="F105" s="541"/>
      <c r="G105" s="494"/>
      <c r="H105" s="495"/>
      <c r="I105" s="76" t="s">
        <v>134</v>
      </c>
      <c r="J105" s="494"/>
      <c r="K105" s="495"/>
      <c r="L105" s="76" t="s">
        <v>134</v>
      </c>
      <c r="M105" s="494"/>
      <c r="N105" s="495"/>
      <c r="O105" s="76" t="s">
        <v>134</v>
      </c>
      <c r="P105" s="503"/>
      <c r="Q105" s="504"/>
      <c r="R105" s="76" t="s">
        <v>134</v>
      </c>
      <c r="S105" s="503"/>
      <c r="T105" s="504"/>
      <c r="U105" s="76" t="s">
        <v>134</v>
      </c>
      <c r="V105" s="503"/>
      <c r="W105" s="504"/>
      <c r="X105" s="76" t="s">
        <v>134</v>
      </c>
      <c r="Y105" s="503"/>
      <c r="Z105" s="504"/>
      <c r="AA105" s="76" t="s">
        <v>134</v>
      </c>
      <c r="AB105" s="503"/>
      <c r="AC105" s="504"/>
      <c r="AD105" s="76" t="s">
        <v>134</v>
      </c>
      <c r="AE105" s="503"/>
      <c r="AF105" s="504"/>
      <c r="AG105" s="76" t="s">
        <v>134</v>
      </c>
      <c r="AH105" s="505">
        <f t="shared" si="26"/>
        <v>0</v>
      </c>
      <c r="AI105" s="506"/>
      <c r="AJ105" s="363" t="s">
        <v>134</v>
      </c>
      <c r="AK105" s="505">
        <f t="shared" si="27"/>
        <v>0</v>
      </c>
      <c r="AL105" s="506"/>
      <c r="AM105" s="363" t="s">
        <v>134</v>
      </c>
      <c r="AN105" s="505">
        <f t="shared" si="28"/>
        <v>0</v>
      </c>
      <c r="AO105" s="506"/>
      <c r="AP105" s="364" t="s">
        <v>134</v>
      </c>
      <c r="AQ105" s="613" t="str">
        <f>IF(G102="","",IF(COUNTIFS(G102:AP102,"&gt;=9",G105:AP105,"&gt;=18")*$BE$90+COUNTIFS(G102:AP102,"&gt;=9",G105:AP105,"&gt;=13",G105:AP105,"&lt;=17")*$BE$91+COUNTIFS(G102:AP102,"&gt;=9",G105:AP105,"&gt;=9",G105:AP105,"&lt;=12")*$BE$92+COUNTIFS(G102:AP102,"&gt;=9",G105:AP105,"&gt;=5",G105:AP105,"&lt;=8")*$BE$93+COUNTIFS(G102:AP102,"&gt;=9",G105:AP105,"&gt;=3",G105:AP105,"&lt;=4")*$BE$94&gt;=$BE$95,$BE$95,COUNTIFS(G102:AP102,"&gt;=9",G105:AP105,"&gt;=18")*$BE$90+COUNTIFS(G102:AP102,"&gt;=9",G105:AP105,"&gt;=13",G105:AP105,"&lt;=17")*$BE$91+COUNTIFS(G102:AP102,"&gt;=9",G105:AP105,"&gt;=9",G105:AP105,"&lt;=12")*$BE$92+COUNTIFS(G102:AP102,"&gt;=9",G105:AP105,"&gt;=5",G105:AP105,"&lt;=8")*$BE$93+COUNTIFS(G102:AP102,"&gt;=9",G105:AP105,"&gt;=3",G105:AP105,"&lt;=4")*$BE$94))</f>
        <v/>
      </c>
      <c r="AR105" s="614"/>
      <c r="AS105" s="614"/>
      <c r="AT105" s="365" t="s">
        <v>137</v>
      </c>
      <c r="AU105" s="354"/>
      <c r="AV105" s="354"/>
      <c r="AW105" s="354"/>
      <c r="AX105" s="354"/>
    </row>
    <row r="106" spans="1:57" ht="16.5" customHeight="1" thickBot="1" x14ac:dyDescent="0.45">
      <c r="A106" s="1"/>
      <c r="B106" s="1"/>
      <c r="C106" s="533">
        <v>5</v>
      </c>
      <c r="D106" s="536" t="s">
        <v>93</v>
      </c>
      <c r="E106" s="537"/>
      <c r="F106" s="538"/>
      <c r="G106" s="509"/>
      <c r="H106" s="510"/>
      <c r="I106" s="74" t="s">
        <v>141</v>
      </c>
      <c r="J106" s="509"/>
      <c r="K106" s="510"/>
      <c r="L106" s="74" t="s">
        <v>141</v>
      </c>
      <c r="M106" s="509"/>
      <c r="N106" s="510"/>
      <c r="O106" s="74" t="s">
        <v>141</v>
      </c>
      <c r="P106" s="530"/>
      <c r="Q106" s="531"/>
      <c r="R106" s="74" t="s">
        <v>141</v>
      </c>
      <c r="S106" s="530"/>
      <c r="T106" s="531"/>
      <c r="U106" s="74" t="s">
        <v>141</v>
      </c>
      <c r="V106" s="530"/>
      <c r="W106" s="531"/>
      <c r="X106" s="74" t="s">
        <v>141</v>
      </c>
      <c r="Y106" s="530"/>
      <c r="Z106" s="531"/>
      <c r="AA106" s="74" t="s">
        <v>141</v>
      </c>
      <c r="AB106" s="530"/>
      <c r="AC106" s="531"/>
      <c r="AD106" s="74" t="s">
        <v>141</v>
      </c>
      <c r="AE106" s="530"/>
      <c r="AF106" s="531"/>
      <c r="AG106" s="74" t="s">
        <v>141</v>
      </c>
      <c r="AH106" s="499">
        <f t="shared" si="26"/>
        <v>0</v>
      </c>
      <c r="AI106" s="500"/>
      <c r="AJ106" s="358" t="s">
        <v>141</v>
      </c>
      <c r="AK106" s="499">
        <f t="shared" si="27"/>
        <v>0</v>
      </c>
      <c r="AL106" s="500"/>
      <c r="AM106" s="358" t="s">
        <v>141</v>
      </c>
      <c r="AN106" s="499">
        <f t="shared" si="28"/>
        <v>0</v>
      </c>
      <c r="AO106" s="500"/>
      <c r="AP106" s="359" t="s">
        <v>141</v>
      </c>
      <c r="AQ106" s="615"/>
      <c r="AR106" s="616"/>
      <c r="AS106" s="616"/>
      <c r="AT106" s="617"/>
      <c r="AU106" s="354"/>
      <c r="AV106" s="354"/>
      <c r="AW106" s="354"/>
      <c r="AX106" s="354"/>
    </row>
    <row r="107" spans="1:57" ht="16.5" customHeight="1" thickBot="1" x14ac:dyDescent="0.45">
      <c r="A107" s="1"/>
      <c r="B107" s="1"/>
      <c r="C107" s="534"/>
      <c r="D107" s="539" t="s">
        <v>138</v>
      </c>
      <c r="E107" s="540"/>
      <c r="F107" s="541"/>
      <c r="G107" s="489"/>
      <c r="H107" s="490"/>
      <c r="I107" s="75" t="s">
        <v>134</v>
      </c>
      <c r="J107" s="489"/>
      <c r="K107" s="490"/>
      <c r="L107" s="75" t="s">
        <v>134</v>
      </c>
      <c r="M107" s="489"/>
      <c r="N107" s="490"/>
      <c r="O107" s="75" t="s">
        <v>134</v>
      </c>
      <c r="P107" s="487"/>
      <c r="Q107" s="488"/>
      <c r="R107" s="75" t="s">
        <v>134</v>
      </c>
      <c r="S107" s="487"/>
      <c r="T107" s="488"/>
      <c r="U107" s="75" t="s">
        <v>134</v>
      </c>
      <c r="V107" s="487"/>
      <c r="W107" s="488"/>
      <c r="X107" s="75" t="s">
        <v>134</v>
      </c>
      <c r="Y107" s="487"/>
      <c r="Z107" s="488"/>
      <c r="AA107" s="75" t="s">
        <v>134</v>
      </c>
      <c r="AB107" s="487"/>
      <c r="AC107" s="488"/>
      <c r="AD107" s="75" t="s">
        <v>134</v>
      </c>
      <c r="AE107" s="487"/>
      <c r="AF107" s="488"/>
      <c r="AG107" s="75" t="s">
        <v>134</v>
      </c>
      <c r="AH107" s="491">
        <f t="shared" si="26"/>
        <v>0</v>
      </c>
      <c r="AI107" s="492"/>
      <c r="AJ107" s="360" t="s">
        <v>134</v>
      </c>
      <c r="AK107" s="491">
        <f t="shared" si="27"/>
        <v>0</v>
      </c>
      <c r="AL107" s="492"/>
      <c r="AM107" s="360" t="s">
        <v>134</v>
      </c>
      <c r="AN107" s="491">
        <f t="shared" si="28"/>
        <v>0</v>
      </c>
      <c r="AO107" s="492"/>
      <c r="AP107" s="361" t="s">
        <v>134</v>
      </c>
      <c r="AQ107" s="611" t="str">
        <f>IF(G106="","",IF(COUNTIFS(G106:AP106,"&gt;=3",G107:AP107,"&gt;=18")*$BE$90+COUNTIFS(G106:AP106,"&gt;=3",G107:AP107,"&gt;=13",G107:AP107,"&lt;=17")*$BE$91+COUNTIFS(G106:AP106,"&gt;=3",G107:AP107,"&gt;=9",G107:AP107,"&lt;=12")*$BE$92+COUNTIFS(G106:AP106,"&gt;=3",G107:AP107,"&gt;=5",G107:AP107,"&lt;=8")*$BE$93+COUNTIFS(G106:AP106,"&gt;=3",G107:AP107,"&gt;=3",G107:AP107,"&lt;=4")*$BE$94&gt;=$BE$95,$BE$95,COUNTIFS(G106:AP106,"&gt;=3",G107:AP107,"&gt;=18")*$BE$90+COUNTIFS(G106:AP106,"&gt;=3",G107:AP107,"&gt;=13",G107:AP107,"&lt;=17")*$BE$91+COUNTIFS(G106:AP106,"&gt;=3",G107:AP107,"&gt;=9",G107:AP107,"&lt;=12")*$BE$92+COUNTIFS(G106:AP106,"&gt;=3",G107:AP107,"&gt;=5",G107:AP107,"&lt;=8")*$BE$93+COUNTIFS(G106:AP106,"&gt;=3",G107:AP107,"&gt;=3",G107:AP107,"&lt;=4")*$BE$94))</f>
        <v/>
      </c>
      <c r="AR107" s="612"/>
      <c r="AS107" s="612"/>
      <c r="AT107" s="362" t="s">
        <v>137</v>
      </c>
      <c r="AU107" s="354"/>
      <c r="AV107" s="459" t="s">
        <v>7</v>
      </c>
      <c r="AW107" s="460"/>
      <c r="AX107" s="460"/>
      <c r="AY107" s="460"/>
      <c r="AZ107" s="460"/>
      <c r="BA107" s="461"/>
    </row>
    <row r="108" spans="1:57" ht="16.5" customHeight="1" x14ac:dyDescent="0.4">
      <c r="A108" s="1"/>
      <c r="B108" s="1"/>
      <c r="C108" s="534"/>
      <c r="D108" s="539" t="s">
        <v>139</v>
      </c>
      <c r="E108" s="540"/>
      <c r="F108" s="541"/>
      <c r="G108" s="489"/>
      <c r="H108" s="490"/>
      <c r="I108" s="75" t="s">
        <v>134</v>
      </c>
      <c r="J108" s="489"/>
      <c r="K108" s="490"/>
      <c r="L108" s="75" t="s">
        <v>134</v>
      </c>
      <c r="M108" s="489"/>
      <c r="N108" s="490"/>
      <c r="O108" s="75" t="s">
        <v>134</v>
      </c>
      <c r="P108" s="487"/>
      <c r="Q108" s="488"/>
      <c r="R108" s="75" t="s">
        <v>134</v>
      </c>
      <c r="S108" s="487"/>
      <c r="T108" s="488"/>
      <c r="U108" s="75" t="s">
        <v>134</v>
      </c>
      <c r="V108" s="487"/>
      <c r="W108" s="488"/>
      <c r="X108" s="75" t="s">
        <v>134</v>
      </c>
      <c r="Y108" s="487"/>
      <c r="Z108" s="488"/>
      <c r="AA108" s="75" t="s">
        <v>134</v>
      </c>
      <c r="AB108" s="487"/>
      <c r="AC108" s="488"/>
      <c r="AD108" s="75" t="s">
        <v>134</v>
      </c>
      <c r="AE108" s="487"/>
      <c r="AF108" s="488"/>
      <c r="AG108" s="75" t="s">
        <v>134</v>
      </c>
      <c r="AH108" s="491">
        <f t="shared" si="26"/>
        <v>0</v>
      </c>
      <c r="AI108" s="492"/>
      <c r="AJ108" s="360" t="s">
        <v>134</v>
      </c>
      <c r="AK108" s="491">
        <f t="shared" si="27"/>
        <v>0</v>
      </c>
      <c r="AL108" s="492"/>
      <c r="AM108" s="360" t="s">
        <v>134</v>
      </c>
      <c r="AN108" s="491">
        <f t="shared" si="28"/>
        <v>0</v>
      </c>
      <c r="AO108" s="492"/>
      <c r="AP108" s="361" t="s">
        <v>134</v>
      </c>
      <c r="AQ108" s="611" t="str">
        <f>IF(G106="","",IF(COUNTIFS(G106:AP106,"&gt;=6",G108:AP108,"&gt;=18")*$BE$90+COUNTIFS(G106:AP106,"&gt;=6",G108:AP108,"&gt;=13",G108:AP108,"&lt;=17")*$BE$91+COUNTIFS(G106:AP106,"&gt;=6",G108:AP108,"&gt;=9",G108:AP108,"&lt;=12")*$BE$92+COUNTIFS(G106:AP106,"&gt;=6",G108:AP108,"&gt;=5",G108:AP108,"&lt;=8")*$BE$93+COUNTIFS(G106:AP106,"&gt;=6",G108:AP108,"&gt;=3",G108:AP108,"&lt;=4")*$BE$94&gt;=$BE$95,$BE$95,COUNTIFS(G106:AP106,"&gt;=6",G108:AP108,"&gt;=18")*$BE$90+COUNTIFS(G106:AP106,"&gt;=6",G108:AP108,"&gt;=13",G108:AP108,"&lt;=17")*$BE$91+COUNTIFS(G106:AP106,"&gt;=6",G108:AP108,"&gt;=9",G108:AP108,"&lt;=12")*$BE$92+COUNTIFS(G106:AP106,"&gt;=6",G108:AP108,"&gt;=5",G108:AP108,"&lt;=8")*$BE$93+COUNTIFS(G106:AP106,"&gt;=6",G108:AP108,"&gt;=3",G108:AP108,"&lt;=4")*$BE$94))</f>
        <v/>
      </c>
      <c r="AR108" s="612"/>
      <c r="AS108" s="612"/>
      <c r="AT108" s="362" t="s">
        <v>137</v>
      </c>
      <c r="AU108" s="354"/>
      <c r="AV108" s="604">
        <f>SUM(AQ91:AS93,AQ95:AS97,AQ99:AS101,AQ103:AS105,AQ107:AS109)</f>
        <v>0</v>
      </c>
      <c r="AW108" s="605"/>
      <c r="AX108" s="605"/>
      <c r="AY108" s="605"/>
      <c r="AZ108" s="605"/>
      <c r="BA108" s="606" t="s">
        <v>6</v>
      </c>
    </row>
    <row r="109" spans="1:57" ht="16.5" customHeight="1" thickBot="1" x14ac:dyDescent="0.45">
      <c r="A109" s="1"/>
      <c r="B109" s="1"/>
      <c r="C109" s="535"/>
      <c r="D109" s="542" t="s">
        <v>140</v>
      </c>
      <c r="E109" s="543"/>
      <c r="F109" s="544"/>
      <c r="G109" s="494"/>
      <c r="H109" s="495"/>
      <c r="I109" s="76" t="s">
        <v>134</v>
      </c>
      <c r="J109" s="494"/>
      <c r="K109" s="495"/>
      <c r="L109" s="76" t="s">
        <v>134</v>
      </c>
      <c r="M109" s="494"/>
      <c r="N109" s="495"/>
      <c r="O109" s="76" t="s">
        <v>134</v>
      </c>
      <c r="P109" s="503"/>
      <c r="Q109" s="504"/>
      <c r="R109" s="76" t="s">
        <v>134</v>
      </c>
      <c r="S109" s="503"/>
      <c r="T109" s="504"/>
      <c r="U109" s="76" t="s">
        <v>134</v>
      </c>
      <c r="V109" s="503"/>
      <c r="W109" s="504"/>
      <c r="X109" s="76" t="s">
        <v>134</v>
      </c>
      <c r="Y109" s="503"/>
      <c r="Z109" s="504"/>
      <c r="AA109" s="76" t="s">
        <v>134</v>
      </c>
      <c r="AB109" s="503"/>
      <c r="AC109" s="504"/>
      <c r="AD109" s="76" t="s">
        <v>134</v>
      </c>
      <c r="AE109" s="503"/>
      <c r="AF109" s="504"/>
      <c r="AG109" s="76" t="s">
        <v>134</v>
      </c>
      <c r="AH109" s="505">
        <f t="shared" si="26"/>
        <v>0</v>
      </c>
      <c r="AI109" s="506"/>
      <c r="AJ109" s="363" t="s">
        <v>134</v>
      </c>
      <c r="AK109" s="505">
        <f t="shared" si="27"/>
        <v>0</v>
      </c>
      <c r="AL109" s="506"/>
      <c r="AM109" s="363" t="s">
        <v>134</v>
      </c>
      <c r="AN109" s="505">
        <f t="shared" si="28"/>
        <v>0</v>
      </c>
      <c r="AO109" s="506"/>
      <c r="AP109" s="364" t="s">
        <v>134</v>
      </c>
      <c r="AQ109" s="613" t="str">
        <f>IF(G106="","",IF(COUNTIFS(G106:AP106,"&gt;=9",G109:AP109,"&gt;=18")*$BE$90+COUNTIFS(G106:AP106,"&gt;=9",G109:AP109,"&gt;=13",G109:AP109,"&lt;=17")*$BE$91+COUNTIFS(G106:AP106,"&gt;=9",G109:AP109,"&gt;=9",G109:AP109,"&lt;=12")*$BE$92+COUNTIFS(G106:AP106,"&gt;=9",G109:AP109,"&gt;=5",G109:AP109,"&lt;=8")*$BE$93+COUNTIFS(G106:AP106,"&gt;=9",G109:AP109,"&gt;=3",G109:AP109,"&lt;=4")*$BE$94&gt;=$BE$95,$BE$95,COUNTIFS(G106:AP106,"&gt;=9",G109:AP109,"&gt;=18")*$BE$90+COUNTIFS(G106:AP106,"&gt;=9",G109:AP109,"&gt;=13",G109:AP109,"&lt;=17")*$BE$91+COUNTIFS(G106:AP106,"&gt;=9",G109:AP109,"&gt;=9",G109:AP109,"&lt;=12")*$BE$92+COUNTIFS(G106:AP106,"&gt;=9",G109:AP109,"&gt;=5",G109:AP109,"&lt;=8")*$BE$93+COUNTIFS(G106:AP106,"&gt;=9",G109:AP109,"&gt;=3",G109:AP109,"&lt;=4")*$BE$94))</f>
        <v/>
      </c>
      <c r="AR109" s="614"/>
      <c r="AS109" s="614"/>
      <c r="AT109" s="365" t="s">
        <v>137</v>
      </c>
      <c r="AU109" s="354"/>
      <c r="AV109" s="457"/>
      <c r="AW109" s="458"/>
      <c r="AX109" s="458"/>
      <c r="AY109" s="458"/>
      <c r="AZ109" s="458"/>
      <c r="BA109" s="607"/>
    </row>
    <row r="110" spans="1:57" ht="16.5" customHeight="1" x14ac:dyDescent="0.4">
      <c r="A110" s="1"/>
      <c r="B110" s="34"/>
      <c r="C110" s="3" t="s">
        <v>316</v>
      </c>
      <c r="D110" s="34"/>
      <c r="E110" s="34"/>
      <c r="F110" s="34"/>
      <c r="G110" s="34"/>
      <c r="H110" s="20"/>
      <c r="I110" s="1"/>
      <c r="J110" s="35"/>
      <c r="K110" s="36"/>
      <c r="L110" s="36"/>
      <c r="M110" s="36"/>
      <c r="N110" s="36"/>
      <c r="O110" s="36"/>
      <c r="P110" s="36"/>
      <c r="Q110" s="36"/>
      <c r="R110" s="1"/>
      <c r="S110" s="37"/>
      <c r="T110" s="37"/>
      <c r="U110" s="37"/>
      <c r="V110" s="37"/>
      <c r="W110" s="37"/>
      <c r="X110" s="36"/>
      <c r="Y110" s="1"/>
      <c r="Z110" s="36"/>
      <c r="AA110" s="36"/>
      <c r="AB110" s="36"/>
      <c r="AC110" s="20"/>
      <c r="AD110" s="36"/>
      <c r="AE110" s="1"/>
      <c r="AF110" s="36"/>
      <c r="AG110" s="36"/>
      <c r="AI110" s="20"/>
      <c r="AJ110" s="36"/>
      <c r="AK110" s="20"/>
      <c r="AL110" s="36"/>
      <c r="AM110" s="36"/>
      <c r="AN110" s="38"/>
      <c r="AO110" s="38"/>
      <c r="AP110" s="38"/>
      <c r="AQ110" s="38"/>
      <c r="AR110" s="1"/>
      <c r="AS110" s="1"/>
      <c r="AT110" s="1"/>
      <c r="AU110" s="1"/>
      <c r="AV110" s="1"/>
      <c r="AW110" s="1"/>
      <c r="AX110" s="1"/>
      <c r="AY110" s="33"/>
      <c r="AZ110" s="1"/>
      <c r="BA110" s="1"/>
      <c r="BB110" s="1"/>
      <c r="BC110" s="1"/>
      <c r="BD110" s="1"/>
      <c r="BE110" s="1"/>
    </row>
    <row r="111" spans="1:57" ht="16.5" customHeight="1" x14ac:dyDescent="0.4">
      <c r="A111" s="1"/>
      <c r="B111" s="34"/>
      <c r="C111" s="20" t="s">
        <v>135</v>
      </c>
      <c r="D111" s="34"/>
      <c r="E111" s="34"/>
      <c r="F111" s="34"/>
      <c r="G111" s="34"/>
      <c r="H111" s="20"/>
      <c r="I111" s="1"/>
      <c r="J111" s="35"/>
      <c r="K111" s="36"/>
      <c r="L111" s="36"/>
      <c r="M111" s="36"/>
      <c r="N111" s="36"/>
      <c r="O111" s="36"/>
      <c r="P111" s="36"/>
      <c r="Q111" s="36"/>
      <c r="R111" s="1"/>
      <c r="S111" s="37"/>
      <c r="T111" s="37"/>
      <c r="U111" s="37"/>
      <c r="V111" s="37"/>
      <c r="W111" s="37"/>
      <c r="X111" s="36"/>
      <c r="Y111" s="1"/>
      <c r="Z111" s="36"/>
      <c r="AA111" s="36"/>
      <c r="AB111" s="36"/>
      <c r="AC111" s="20"/>
      <c r="AD111" s="36"/>
      <c r="AE111" s="1"/>
      <c r="AF111" s="36"/>
      <c r="AG111" s="36"/>
      <c r="AI111" s="20"/>
      <c r="AJ111" s="36"/>
      <c r="AK111" s="20"/>
      <c r="AL111" s="36"/>
      <c r="AM111" s="36"/>
      <c r="AN111" s="38"/>
      <c r="AO111" s="38"/>
      <c r="AP111" s="38"/>
      <c r="AQ111" s="38"/>
      <c r="AR111" s="1"/>
      <c r="AS111" s="1"/>
      <c r="AT111" s="1"/>
      <c r="AU111" s="1"/>
      <c r="AV111" s="1"/>
      <c r="AW111" s="1"/>
      <c r="AX111" s="1"/>
      <c r="AY111" s="33"/>
      <c r="AZ111" s="1"/>
      <c r="BA111" s="1"/>
      <c r="BB111" s="1"/>
      <c r="BC111" s="1"/>
      <c r="BD111" s="1"/>
      <c r="BE111" s="1"/>
    </row>
    <row r="112" spans="1:57" ht="18" customHeight="1" x14ac:dyDescent="0.4">
      <c r="A112" s="1"/>
      <c r="B112" s="1"/>
      <c r="C112" s="1"/>
      <c r="D112" s="1"/>
      <c r="E112" s="1"/>
      <c r="F112" s="1"/>
      <c r="G112" s="40"/>
      <c r="H112" s="42"/>
      <c r="I112" s="42"/>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4"/>
      <c r="AL112" s="4"/>
      <c r="AM112" s="4"/>
      <c r="AN112" s="4"/>
      <c r="AO112" s="4"/>
      <c r="AP112" s="4"/>
      <c r="AQ112" s="4"/>
      <c r="AR112" s="4"/>
      <c r="AS112" s="4"/>
      <c r="AT112" s="1"/>
      <c r="AU112" s="1"/>
      <c r="AV112" s="1"/>
      <c r="AW112" s="1"/>
      <c r="AX112" s="1"/>
      <c r="AY112" s="1"/>
      <c r="AZ112" s="1"/>
      <c r="BA112" s="1"/>
      <c r="BB112" s="1"/>
      <c r="BC112" s="1"/>
      <c r="BD112" s="1"/>
      <c r="BE112" s="2"/>
    </row>
    <row r="113" spans="1:57" ht="16.5" customHeight="1" x14ac:dyDescent="0.4">
      <c r="A113" s="1"/>
      <c r="B113" s="16"/>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493"/>
      <c r="AW113" s="493"/>
      <c r="AX113" s="493"/>
      <c r="AY113" s="493"/>
      <c r="AZ113" s="493"/>
      <c r="BA113" s="493"/>
    </row>
    <row r="114" spans="1:57" ht="30" customHeight="1" x14ac:dyDescent="0.4">
      <c r="A114" s="1"/>
      <c r="B114" s="1"/>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456"/>
      <c r="AW114" s="456"/>
      <c r="AX114" s="456"/>
      <c r="AY114" s="456"/>
      <c r="AZ114" s="456"/>
      <c r="BA114" s="69"/>
    </row>
    <row r="115" spans="1:57" ht="18" customHeight="1" x14ac:dyDescent="0.4">
      <c r="A115" s="1"/>
      <c r="B115" s="1"/>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48"/>
      <c r="AW115" s="248"/>
      <c r="AX115" s="248"/>
      <c r="AY115" s="248"/>
      <c r="AZ115" s="248"/>
      <c r="BA115" s="69"/>
    </row>
    <row r="116" spans="1:57" ht="18" customHeight="1" x14ac:dyDescent="0.4">
      <c r="A116" s="1"/>
      <c r="B116" s="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48"/>
      <c r="AW116" s="248"/>
      <c r="AX116" s="248"/>
      <c r="AY116" s="248"/>
      <c r="AZ116" s="248"/>
      <c r="BA116" s="69"/>
      <c r="BB116" s="4" t="s">
        <v>353</v>
      </c>
    </row>
    <row r="117" spans="1:57" ht="11.25" customHeight="1" x14ac:dyDescent="0.4">
      <c r="A117" s="1"/>
      <c r="B117" s="1"/>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48"/>
      <c r="AW117" s="248"/>
      <c r="AX117" s="248"/>
      <c r="AY117" s="248"/>
      <c r="AZ117" s="248"/>
      <c r="BA117" s="69"/>
    </row>
    <row r="118" spans="1:57" ht="16.5" customHeight="1" x14ac:dyDescent="0.15">
      <c r="A118" s="15"/>
      <c r="B118" s="16" t="s">
        <v>339</v>
      </c>
      <c r="C118" s="16"/>
      <c r="D118" s="16"/>
      <c r="E118" s="16"/>
      <c r="F118" s="16"/>
      <c r="G118" s="1"/>
      <c r="H118" s="1"/>
      <c r="I118" s="1"/>
      <c r="J118" s="1"/>
      <c r="K118" s="1"/>
      <c r="L118" s="1"/>
      <c r="M118" s="249"/>
      <c r="N118" s="249"/>
      <c r="O118" s="249"/>
      <c r="P118" s="249"/>
      <c r="Q118" s="249"/>
      <c r="R118" s="249"/>
      <c r="S118" s="249"/>
      <c r="T118" s="249"/>
      <c r="U118" s="249"/>
      <c r="V118" s="249"/>
      <c r="W118" s="1"/>
      <c r="X118" s="1"/>
      <c r="Y118" s="1"/>
      <c r="Z118" s="1"/>
      <c r="AA118" s="18"/>
      <c r="AB118" s="1"/>
      <c r="AC118" s="1"/>
      <c r="AD118" s="1"/>
      <c r="AE118" s="1"/>
      <c r="AF118" s="1"/>
      <c r="AG118" s="1"/>
      <c r="AH118" s="249"/>
      <c r="AI118" s="249"/>
      <c r="AJ118" s="249"/>
      <c r="AK118" s="249"/>
      <c r="AL118" s="249"/>
      <c r="AM118" s="1"/>
      <c r="AN118" s="1"/>
      <c r="AO118" s="1"/>
      <c r="AP118" s="1"/>
      <c r="AQ118" s="1"/>
      <c r="AR118" s="1"/>
    </row>
    <row r="119" spans="1:57" ht="16.5" customHeight="1" thickBot="1" x14ac:dyDescent="0.45">
      <c r="A119" s="15"/>
      <c r="B119" s="16"/>
      <c r="C119" s="498" t="s">
        <v>133</v>
      </c>
      <c r="D119" s="498"/>
      <c r="E119" s="498"/>
      <c r="F119" s="498"/>
      <c r="G119" s="515" t="s">
        <v>342</v>
      </c>
      <c r="H119" s="516"/>
      <c r="I119" s="516"/>
      <c r="J119" s="516"/>
      <c r="K119" s="516"/>
      <c r="L119" s="516"/>
      <c r="M119" s="516"/>
      <c r="N119" s="516"/>
      <c r="O119" s="516"/>
      <c r="P119" s="516"/>
      <c r="Q119" s="516"/>
      <c r="R119" s="516"/>
      <c r="S119" s="516"/>
      <c r="T119" s="516"/>
      <c r="U119" s="516"/>
      <c r="V119" s="516"/>
      <c r="W119" s="516"/>
      <c r="X119" s="516"/>
      <c r="Y119" s="516"/>
      <c r="Z119" s="516"/>
      <c r="AA119" s="516"/>
      <c r="AB119" s="516"/>
      <c r="AC119" s="516"/>
      <c r="AD119" s="516"/>
      <c r="AE119" s="516"/>
      <c r="AF119" s="516"/>
      <c r="AG119" s="516"/>
      <c r="AH119" s="516"/>
      <c r="AI119" s="516"/>
      <c r="AJ119" s="516"/>
      <c r="AK119" s="516"/>
      <c r="AL119" s="516"/>
      <c r="AM119" s="516"/>
      <c r="AN119" s="516"/>
      <c r="AO119" s="516"/>
      <c r="AP119" s="517"/>
      <c r="AQ119" s="450" t="s">
        <v>7</v>
      </c>
      <c r="AR119" s="450"/>
      <c r="AS119" s="450"/>
      <c r="AT119" s="450"/>
      <c r="BD119" s="452" t="s">
        <v>424</v>
      </c>
      <c r="BE119" s="452"/>
    </row>
    <row r="120" spans="1:57" ht="16.5" customHeight="1" x14ac:dyDescent="0.4">
      <c r="A120" s="1"/>
      <c r="B120" s="1"/>
      <c r="C120" s="498"/>
      <c r="D120" s="498"/>
      <c r="E120" s="498"/>
      <c r="F120" s="498"/>
      <c r="G120" s="498" t="s">
        <v>79</v>
      </c>
      <c r="H120" s="498"/>
      <c r="I120" s="498"/>
      <c r="J120" s="498" t="s">
        <v>17</v>
      </c>
      <c r="K120" s="498"/>
      <c r="L120" s="498"/>
      <c r="M120" s="498" t="s">
        <v>18</v>
      </c>
      <c r="N120" s="498"/>
      <c r="O120" s="498"/>
      <c r="P120" s="498" t="s">
        <v>19</v>
      </c>
      <c r="Q120" s="498"/>
      <c r="R120" s="498"/>
      <c r="S120" s="498" t="s">
        <v>20</v>
      </c>
      <c r="T120" s="498"/>
      <c r="U120" s="498"/>
      <c r="V120" s="498" t="s">
        <v>21</v>
      </c>
      <c r="W120" s="498"/>
      <c r="X120" s="498"/>
      <c r="Y120" s="498" t="s">
        <v>80</v>
      </c>
      <c r="Z120" s="498"/>
      <c r="AA120" s="498"/>
      <c r="AB120" s="498" t="s">
        <v>26</v>
      </c>
      <c r="AC120" s="498"/>
      <c r="AD120" s="498"/>
      <c r="AE120" s="498" t="s">
        <v>27</v>
      </c>
      <c r="AF120" s="498"/>
      <c r="AG120" s="498"/>
      <c r="AH120" s="498" t="s">
        <v>22</v>
      </c>
      <c r="AI120" s="498"/>
      <c r="AJ120" s="498"/>
      <c r="AK120" s="498" t="s">
        <v>23</v>
      </c>
      <c r="AL120" s="498"/>
      <c r="AM120" s="498"/>
      <c r="AN120" s="498" t="s">
        <v>24</v>
      </c>
      <c r="AO120" s="498"/>
      <c r="AP120" s="498"/>
      <c r="AQ120" s="450"/>
      <c r="AR120" s="450"/>
      <c r="AS120" s="450"/>
      <c r="AT120" s="450"/>
      <c r="BD120" s="342" t="s">
        <v>431</v>
      </c>
      <c r="BE120" s="344">
        <v>339000</v>
      </c>
    </row>
    <row r="121" spans="1:57" ht="16.5" customHeight="1" thickBot="1" x14ac:dyDescent="0.45">
      <c r="A121" s="1"/>
      <c r="B121" s="1"/>
      <c r="C121" s="559">
        <v>1</v>
      </c>
      <c r="D121" s="628" t="s">
        <v>340</v>
      </c>
      <c r="E121" s="629"/>
      <c r="F121" s="630"/>
      <c r="G121" s="507"/>
      <c r="H121" s="508"/>
      <c r="I121" s="508"/>
      <c r="J121" s="507"/>
      <c r="K121" s="508"/>
      <c r="L121" s="508"/>
      <c r="M121" s="507"/>
      <c r="N121" s="508"/>
      <c r="O121" s="632"/>
      <c r="P121" s="524"/>
      <c r="Q121" s="525"/>
      <c r="R121" s="525"/>
      <c r="S121" s="524"/>
      <c r="T121" s="525"/>
      <c r="U121" s="525"/>
      <c r="V121" s="524"/>
      <c r="W121" s="525"/>
      <c r="X121" s="525"/>
      <c r="Y121" s="524"/>
      <c r="Z121" s="525"/>
      <c r="AA121" s="525"/>
      <c r="AB121" s="524"/>
      <c r="AC121" s="525"/>
      <c r="AD121" s="525"/>
      <c r="AE121" s="524"/>
      <c r="AF121" s="525"/>
      <c r="AG121" s="525"/>
      <c r="AH121" s="501" t="str">
        <f t="shared" ref="AH121:AH130" si="29">IF(AE121="","",AE121)</f>
        <v/>
      </c>
      <c r="AI121" s="502"/>
      <c r="AJ121" s="502"/>
      <c r="AK121" s="501" t="str">
        <f t="shared" ref="AK121:AK130" si="30">IF(AH121="","",AH121)</f>
        <v/>
      </c>
      <c r="AL121" s="502"/>
      <c r="AM121" s="502"/>
      <c r="AN121" s="501" t="str">
        <f t="shared" ref="AN121:AN130" si="31">IF(AK121="","",AK121)</f>
        <v/>
      </c>
      <c r="AO121" s="502"/>
      <c r="AP121" s="631"/>
      <c r="AQ121" s="584">
        <f>SUM(IF(COUNTIF(G121:AP121,"○")*$BE$120&gt;=$BE$121,$BE$121,COUNTIF(G121:AP121,"○")*$BE$120),IF(COUNTIF(G122:AP122,"○")*$BE$122&gt;=$BE$123,$BE$123,COUNTIF(G122:AP122,"○")*$BE$122))</f>
        <v>0</v>
      </c>
      <c r="AR121" s="585"/>
      <c r="AS121" s="585"/>
      <c r="AT121" s="582" t="s">
        <v>6</v>
      </c>
      <c r="BD121" s="343" t="s">
        <v>430</v>
      </c>
      <c r="BE121" s="345">
        <v>4061000</v>
      </c>
    </row>
    <row r="122" spans="1:57" ht="16.5" customHeight="1" x14ac:dyDescent="0.4">
      <c r="A122" s="1"/>
      <c r="B122" s="1"/>
      <c r="C122" s="560"/>
      <c r="D122" s="624" t="s">
        <v>341</v>
      </c>
      <c r="E122" s="625"/>
      <c r="F122" s="626"/>
      <c r="G122" s="547"/>
      <c r="H122" s="548"/>
      <c r="I122" s="627"/>
      <c r="J122" s="526"/>
      <c r="K122" s="527"/>
      <c r="L122" s="527"/>
      <c r="M122" s="526"/>
      <c r="N122" s="527"/>
      <c r="O122" s="527"/>
      <c r="P122" s="526"/>
      <c r="Q122" s="527"/>
      <c r="R122" s="527"/>
      <c r="S122" s="526"/>
      <c r="T122" s="527"/>
      <c r="U122" s="527"/>
      <c r="V122" s="526"/>
      <c r="W122" s="527"/>
      <c r="X122" s="527"/>
      <c r="Y122" s="526"/>
      <c r="Z122" s="527"/>
      <c r="AA122" s="527"/>
      <c r="AB122" s="526"/>
      <c r="AC122" s="527"/>
      <c r="AD122" s="527"/>
      <c r="AE122" s="526"/>
      <c r="AF122" s="527"/>
      <c r="AG122" s="527"/>
      <c r="AH122" s="528" t="str">
        <f t="shared" si="29"/>
        <v/>
      </c>
      <c r="AI122" s="529"/>
      <c r="AJ122" s="529"/>
      <c r="AK122" s="528" t="str">
        <f t="shared" si="30"/>
        <v/>
      </c>
      <c r="AL122" s="529"/>
      <c r="AM122" s="529"/>
      <c r="AN122" s="528" t="str">
        <f t="shared" si="31"/>
        <v/>
      </c>
      <c r="AO122" s="529"/>
      <c r="AP122" s="529"/>
      <c r="AQ122" s="586"/>
      <c r="AR122" s="587"/>
      <c r="AS122" s="587"/>
      <c r="AT122" s="583"/>
      <c r="BD122" s="342" t="s">
        <v>432</v>
      </c>
      <c r="BE122" s="344">
        <v>113000</v>
      </c>
    </row>
    <row r="123" spans="1:57" ht="16.5" customHeight="1" thickBot="1" x14ac:dyDescent="0.45">
      <c r="A123" s="1"/>
      <c r="B123" s="1"/>
      <c r="C123" s="559">
        <v>2</v>
      </c>
      <c r="D123" s="628" t="s">
        <v>340</v>
      </c>
      <c r="E123" s="629"/>
      <c r="F123" s="630"/>
      <c r="G123" s="507"/>
      <c r="H123" s="508"/>
      <c r="I123" s="508"/>
      <c r="J123" s="507"/>
      <c r="K123" s="508"/>
      <c r="L123" s="508"/>
      <c r="M123" s="507"/>
      <c r="N123" s="508"/>
      <c r="O123" s="632"/>
      <c r="P123" s="524"/>
      <c r="Q123" s="525"/>
      <c r="R123" s="525"/>
      <c r="S123" s="524"/>
      <c r="T123" s="525"/>
      <c r="U123" s="525"/>
      <c r="V123" s="524"/>
      <c r="W123" s="525"/>
      <c r="X123" s="525"/>
      <c r="Y123" s="524"/>
      <c r="Z123" s="525"/>
      <c r="AA123" s="525"/>
      <c r="AB123" s="524"/>
      <c r="AC123" s="525"/>
      <c r="AD123" s="525"/>
      <c r="AE123" s="524"/>
      <c r="AF123" s="525"/>
      <c r="AG123" s="525"/>
      <c r="AH123" s="501" t="str">
        <f t="shared" si="29"/>
        <v/>
      </c>
      <c r="AI123" s="502"/>
      <c r="AJ123" s="502"/>
      <c r="AK123" s="501" t="str">
        <f t="shared" si="30"/>
        <v/>
      </c>
      <c r="AL123" s="502"/>
      <c r="AM123" s="502"/>
      <c r="AN123" s="501" t="str">
        <f t="shared" si="31"/>
        <v/>
      </c>
      <c r="AO123" s="502"/>
      <c r="AP123" s="631"/>
      <c r="AQ123" s="584">
        <f>SUM(IF(COUNTIF(G123:AP123,"○")*$BE$120&gt;=$BE$121,$BE$121,COUNTIF(G123:AP123,"○")*$BE$120),IF(COUNTIF(G124:AP124,"○")*$BE$122&gt;=$BE$123,$BE$123,COUNTIF(G124:AP124,"○")*$BE$122))</f>
        <v>0</v>
      </c>
      <c r="AR123" s="585"/>
      <c r="AS123" s="585"/>
      <c r="AT123" s="582" t="s">
        <v>6</v>
      </c>
      <c r="BD123" s="343" t="s">
        <v>430</v>
      </c>
      <c r="BE123" s="345">
        <v>1353000</v>
      </c>
    </row>
    <row r="124" spans="1:57" ht="16.5" customHeight="1" x14ac:dyDescent="0.4">
      <c r="A124" s="1"/>
      <c r="B124" s="1"/>
      <c r="C124" s="560"/>
      <c r="D124" s="624" t="s">
        <v>341</v>
      </c>
      <c r="E124" s="625"/>
      <c r="F124" s="626"/>
      <c r="G124" s="547"/>
      <c r="H124" s="548"/>
      <c r="I124" s="627"/>
      <c r="J124" s="526"/>
      <c r="K124" s="527"/>
      <c r="L124" s="527"/>
      <c r="M124" s="526"/>
      <c r="N124" s="527"/>
      <c r="O124" s="527"/>
      <c r="P124" s="526"/>
      <c r="Q124" s="527"/>
      <c r="R124" s="527"/>
      <c r="S124" s="526"/>
      <c r="T124" s="527"/>
      <c r="U124" s="527"/>
      <c r="V124" s="526"/>
      <c r="W124" s="527"/>
      <c r="X124" s="527"/>
      <c r="Y124" s="526"/>
      <c r="Z124" s="527"/>
      <c r="AA124" s="527"/>
      <c r="AB124" s="526"/>
      <c r="AC124" s="527"/>
      <c r="AD124" s="527"/>
      <c r="AE124" s="526"/>
      <c r="AF124" s="527"/>
      <c r="AG124" s="527"/>
      <c r="AH124" s="528" t="str">
        <f t="shared" si="29"/>
        <v/>
      </c>
      <c r="AI124" s="529"/>
      <c r="AJ124" s="529"/>
      <c r="AK124" s="528" t="str">
        <f t="shared" si="30"/>
        <v/>
      </c>
      <c r="AL124" s="529"/>
      <c r="AM124" s="529"/>
      <c r="AN124" s="528" t="str">
        <f t="shared" si="31"/>
        <v/>
      </c>
      <c r="AO124" s="529"/>
      <c r="AP124" s="529"/>
      <c r="AQ124" s="586"/>
      <c r="AR124" s="587"/>
      <c r="AS124" s="587"/>
      <c r="AT124" s="583"/>
    </row>
    <row r="125" spans="1:57" ht="16.5" customHeight="1" x14ac:dyDescent="0.4">
      <c r="A125" s="1"/>
      <c r="B125" s="1"/>
      <c r="C125" s="559">
        <v>3</v>
      </c>
      <c r="D125" s="628" t="s">
        <v>340</v>
      </c>
      <c r="E125" s="629"/>
      <c r="F125" s="630"/>
      <c r="G125" s="507"/>
      <c r="H125" s="508"/>
      <c r="I125" s="508"/>
      <c r="J125" s="507"/>
      <c r="K125" s="508"/>
      <c r="L125" s="508"/>
      <c r="M125" s="507"/>
      <c r="N125" s="508"/>
      <c r="O125" s="632"/>
      <c r="P125" s="524"/>
      <c r="Q125" s="525"/>
      <c r="R125" s="525"/>
      <c r="S125" s="524"/>
      <c r="T125" s="525"/>
      <c r="U125" s="525"/>
      <c r="V125" s="524"/>
      <c r="W125" s="525"/>
      <c r="X125" s="525"/>
      <c r="Y125" s="524"/>
      <c r="Z125" s="525"/>
      <c r="AA125" s="525"/>
      <c r="AB125" s="524"/>
      <c r="AC125" s="525"/>
      <c r="AD125" s="525"/>
      <c r="AE125" s="524"/>
      <c r="AF125" s="525"/>
      <c r="AG125" s="525"/>
      <c r="AH125" s="501" t="str">
        <f t="shared" si="29"/>
        <v/>
      </c>
      <c r="AI125" s="502"/>
      <c r="AJ125" s="502"/>
      <c r="AK125" s="501" t="str">
        <f t="shared" si="30"/>
        <v/>
      </c>
      <c r="AL125" s="502"/>
      <c r="AM125" s="502"/>
      <c r="AN125" s="501" t="str">
        <f t="shared" si="31"/>
        <v/>
      </c>
      <c r="AO125" s="502"/>
      <c r="AP125" s="631"/>
      <c r="AQ125" s="584">
        <f>SUM(IF(COUNTIF(G125:AP125,"○")*$BE$120&gt;=$BE$121,$BE$121,COUNTIF(G125:AP125,"○")*$BE$120),IF(COUNTIF(G126:AP126,"○")*$BE$122&gt;=$BE$123,$BE$123,COUNTIF(G126:AP126,"○")*$BE$122))</f>
        <v>0</v>
      </c>
      <c r="AR125" s="585"/>
      <c r="AS125" s="585"/>
      <c r="AT125" s="582" t="s">
        <v>6</v>
      </c>
    </row>
    <row r="126" spans="1:57" ht="16.5" customHeight="1" x14ac:dyDescent="0.4">
      <c r="A126" s="1"/>
      <c r="B126" s="1"/>
      <c r="C126" s="560"/>
      <c r="D126" s="624" t="s">
        <v>341</v>
      </c>
      <c r="E126" s="625"/>
      <c r="F126" s="626"/>
      <c r="G126" s="547"/>
      <c r="H126" s="548"/>
      <c r="I126" s="627"/>
      <c r="J126" s="526"/>
      <c r="K126" s="527"/>
      <c r="L126" s="527"/>
      <c r="M126" s="526"/>
      <c r="N126" s="527"/>
      <c r="O126" s="527"/>
      <c r="P126" s="526"/>
      <c r="Q126" s="527"/>
      <c r="R126" s="527"/>
      <c r="S126" s="526"/>
      <c r="T126" s="527"/>
      <c r="U126" s="527"/>
      <c r="V126" s="526"/>
      <c r="W126" s="527"/>
      <c r="X126" s="527"/>
      <c r="Y126" s="526"/>
      <c r="Z126" s="527"/>
      <c r="AA126" s="527"/>
      <c r="AB126" s="526"/>
      <c r="AC126" s="527"/>
      <c r="AD126" s="527"/>
      <c r="AE126" s="526"/>
      <c r="AF126" s="527"/>
      <c r="AG126" s="527"/>
      <c r="AH126" s="528" t="str">
        <f t="shared" si="29"/>
        <v/>
      </c>
      <c r="AI126" s="529"/>
      <c r="AJ126" s="529"/>
      <c r="AK126" s="528" t="str">
        <f t="shared" si="30"/>
        <v/>
      </c>
      <c r="AL126" s="529"/>
      <c r="AM126" s="529"/>
      <c r="AN126" s="528" t="str">
        <f t="shared" si="31"/>
        <v/>
      </c>
      <c r="AO126" s="529"/>
      <c r="AP126" s="529"/>
      <c r="AQ126" s="586"/>
      <c r="AR126" s="587"/>
      <c r="AS126" s="587"/>
      <c r="AT126" s="583"/>
    </row>
    <row r="127" spans="1:57" ht="16.5" customHeight="1" thickBot="1" x14ac:dyDescent="0.45">
      <c r="A127" s="1"/>
      <c r="B127" s="1"/>
      <c r="C127" s="559">
        <v>4</v>
      </c>
      <c r="D127" s="628" t="s">
        <v>340</v>
      </c>
      <c r="E127" s="629"/>
      <c r="F127" s="630"/>
      <c r="G127" s="507"/>
      <c r="H127" s="508"/>
      <c r="I127" s="508"/>
      <c r="J127" s="507"/>
      <c r="K127" s="508"/>
      <c r="L127" s="508"/>
      <c r="M127" s="507"/>
      <c r="N127" s="508"/>
      <c r="O127" s="632"/>
      <c r="P127" s="524"/>
      <c r="Q127" s="525"/>
      <c r="R127" s="525"/>
      <c r="S127" s="524"/>
      <c r="T127" s="525"/>
      <c r="U127" s="525"/>
      <c r="V127" s="524"/>
      <c r="W127" s="525"/>
      <c r="X127" s="525"/>
      <c r="Y127" s="524"/>
      <c r="Z127" s="525"/>
      <c r="AA127" s="525"/>
      <c r="AB127" s="524"/>
      <c r="AC127" s="525"/>
      <c r="AD127" s="525"/>
      <c r="AE127" s="524"/>
      <c r="AF127" s="525"/>
      <c r="AG127" s="525"/>
      <c r="AH127" s="501" t="str">
        <f t="shared" si="29"/>
        <v/>
      </c>
      <c r="AI127" s="502"/>
      <c r="AJ127" s="502"/>
      <c r="AK127" s="501" t="str">
        <f t="shared" si="30"/>
        <v/>
      </c>
      <c r="AL127" s="502"/>
      <c r="AM127" s="502"/>
      <c r="AN127" s="501" t="str">
        <f t="shared" si="31"/>
        <v/>
      </c>
      <c r="AO127" s="502"/>
      <c r="AP127" s="631"/>
      <c r="AQ127" s="584">
        <f>SUM(IF(COUNTIF(G127:AP127,"○")*$BE$120&gt;=$BE$121,$BE$121,COUNTIF(G127:AP127,"○")*$BE$120),IF(COUNTIF(G128:AP128,"○")*$BE$122&gt;=$BE$123,$BE$123,COUNTIF(G128:AP128,"○")*$BE$122))</f>
        <v>0</v>
      </c>
      <c r="AR127" s="585"/>
      <c r="AS127" s="585"/>
      <c r="AT127" s="582" t="s">
        <v>6</v>
      </c>
    </row>
    <row r="128" spans="1:57" ht="16.5" customHeight="1" thickBot="1" x14ac:dyDescent="0.45">
      <c r="A128" s="1"/>
      <c r="B128" s="1"/>
      <c r="C128" s="560"/>
      <c r="D128" s="624" t="s">
        <v>341</v>
      </c>
      <c r="E128" s="625"/>
      <c r="F128" s="626"/>
      <c r="G128" s="547"/>
      <c r="H128" s="548"/>
      <c r="I128" s="627"/>
      <c r="J128" s="526"/>
      <c r="K128" s="527"/>
      <c r="L128" s="527"/>
      <c r="M128" s="526"/>
      <c r="N128" s="527"/>
      <c r="O128" s="527"/>
      <c r="P128" s="526"/>
      <c r="Q128" s="527"/>
      <c r="R128" s="527"/>
      <c r="S128" s="526"/>
      <c r="T128" s="527"/>
      <c r="U128" s="527"/>
      <c r="V128" s="526"/>
      <c r="W128" s="527"/>
      <c r="X128" s="527"/>
      <c r="Y128" s="526"/>
      <c r="Z128" s="527"/>
      <c r="AA128" s="527"/>
      <c r="AB128" s="526"/>
      <c r="AC128" s="527"/>
      <c r="AD128" s="527"/>
      <c r="AE128" s="526"/>
      <c r="AF128" s="527"/>
      <c r="AG128" s="527"/>
      <c r="AH128" s="528" t="str">
        <f t="shared" si="29"/>
        <v/>
      </c>
      <c r="AI128" s="529"/>
      <c r="AJ128" s="529"/>
      <c r="AK128" s="528" t="str">
        <f t="shared" si="30"/>
        <v/>
      </c>
      <c r="AL128" s="529"/>
      <c r="AM128" s="529"/>
      <c r="AN128" s="528" t="str">
        <f t="shared" si="31"/>
        <v/>
      </c>
      <c r="AO128" s="529"/>
      <c r="AP128" s="529"/>
      <c r="AQ128" s="586"/>
      <c r="AR128" s="587"/>
      <c r="AS128" s="587"/>
      <c r="AT128" s="583"/>
      <c r="AV128" s="459" t="s">
        <v>7</v>
      </c>
      <c r="AW128" s="460"/>
      <c r="AX128" s="460"/>
      <c r="AY128" s="460"/>
      <c r="AZ128" s="460"/>
      <c r="BA128" s="461"/>
    </row>
    <row r="129" spans="1:57" ht="16.5" customHeight="1" x14ac:dyDescent="0.4">
      <c r="A129" s="1"/>
      <c r="B129" s="1"/>
      <c r="C129" s="559">
        <v>5</v>
      </c>
      <c r="D129" s="628" t="s">
        <v>340</v>
      </c>
      <c r="E129" s="629"/>
      <c r="F129" s="630"/>
      <c r="G129" s="507"/>
      <c r="H129" s="508"/>
      <c r="I129" s="508"/>
      <c r="J129" s="507"/>
      <c r="K129" s="508"/>
      <c r="L129" s="508"/>
      <c r="M129" s="507"/>
      <c r="N129" s="508"/>
      <c r="O129" s="632"/>
      <c r="P129" s="524"/>
      <c r="Q129" s="525"/>
      <c r="R129" s="525"/>
      <c r="S129" s="524"/>
      <c r="T129" s="525"/>
      <c r="U129" s="525"/>
      <c r="V129" s="524"/>
      <c r="W129" s="525"/>
      <c r="X129" s="525"/>
      <c r="Y129" s="524"/>
      <c r="Z129" s="525"/>
      <c r="AA129" s="525"/>
      <c r="AB129" s="524"/>
      <c r="AC129" s="525"/>
      <c r="AD129" s="525"/>
      <c r="AE129" s="524"/>
      <c r="AF129" s="525"/>
      <c r="AG129" s="525"/>
      <c r="AH129" s="501" t="str">
        <f t="shared" si="29"/>
        <v/>
      </c>
      <c r="AI129" s="502"/>
      <c r="AJ129" s="502"/>
      <c r="AK129" s="501" t="str">
        <f t="shared" si="30"/>
        <v/>
      </c>
      <c r="AL129" s="502"/>
      <c r="AM129" s="502"/>
      <c r="AN129" s="501" t="str">
        <f t="shared" si="31"/>
        <v/>
      </c>
      <c r="AO129" s="502"/>
      <c r="AP129" s="631"/>
      <c r="AQ129" s="584">
        <f>SUM(IF(COUNTIF(G129:AP129,"○")*$BE$120&gt;=$BE$121,$BE$121,COUNTIF(G129:AP129,"○")*$BE$120),IF(COUNTIF(G130:AP130,"○")*$BE$122&gt;=$BE$123,$BE$123,COUNTIF(G130:AP130,"○")*$BE$122))</f>
        <v>0</v>
      </c>
      <c r="AR129" s="585"/>
      <c r="AS129" s="585"/>
      <c r="AT129" s="582" t="s">
        <v>6</v>
      </c>
      <c r="AV129" s="604">
        <f>SUM(AQ121:AS130)</f>
        <v>0</v>
      </c>
      <c r="AW129" s="605"/>
      <c r="AX129" s="605"/>
      <c r="AY129" s="605"/>
      <c r="AZ129" s="605"/>
      <c r="BA129" s="606" t="s">
        <v>6</v>
      </c>
    </row>
    <row r="130" spans="1:57" ht="16.5" customHeight="1" thickBot="1" x14ac:dyDescent="0.45">
      <c r="A130" s="1"/>
      <c r="B130" s="1"/>
      <c r="C130" s="560"/>
      <c r="D130" s="624" t="s">
        <v>341</v>
      </c>
      <c r="E130" s="625"/>
      <c r="F130" s="626"/>
      <c r="G130" s="547"/>
      <c r="H130" s="548"/>
      <c r="I130" s="627"/>
      <c r="J130" s="637"/>
      <c r="K130" s="638"/>
      <c r="L130" s="638"/>
      <c r="M130" s="637"/>
      <c r="N130" s="638"/>
      <c r="O130" s="638"/>
      <c r="P130" s="637"/>
      <c r="Q130" s="638"/>
      <c r="R130" s="638"/>
      <c r="S130" s="637"/>
      <c r="T130" s="638"/>
      <c r="U130" s="638"/>
      <c r="V130" s="637"/>
      <c r="W130" s="638"/>
      <c r="X130" s="638"/>
      <c r="Y130" s="637"/>
      <c r="Z130" s="638"/>
      <c r="AA130" s="638"/>
      <c r="AB130" s="637"/>
      <c r="AC130" s="638"/>
      <c r="AD130" s="638"/>
      <c r="AE130" s="637"/>
      <c r="AF130" s="638"/>
      <c r="AG130" s="638"/>
      <c r="AH130" s="634" t="str">
        <f t="shared" si="29"/>
        <v/>
      </c>
      <c r="AI130" s="635"/>
      <c r="AJ130" s="635"/>
      <c r="AK130" s="634" t="str">
        <f t="shared" si="30"/>
        <v/>
      </c>
      <c r="AL130" s="635"/>
      <c r="AM130" s="635"/>
      <c r="AN130" s="634" t="str">
        <f t="shared" si="31"/>
        <v/>
      </c>
      <c r="AO130" s="635"/>
      <c r="AP130" s="636"/>
      <c r="AQ130" s="586"/>
      <c r="AR130" s="587"/>
      <c r="AS130" s="587"/>
      <c r="AT130" s="583"/>
      <c r="AV130" s="457"/>
      <c r="AW130" s="458"/>
      <c r="AX130" s="458"/>
      <c r="AY130" s="458"/>
      <c r="AZ130" s="458"/>
      <c r="BA130" s="607"/>
    </row>
    <row r="131" spans="1:57" ht="16.5" customHeight="1" x14ac:dyDescent="0.4">
      <c r="A131" s="1"/>
      <c r="B131" s="34"/>
      <c r="C131" s="20" t="s">
        <v>135</v>
      </c>
      <c r="D131" s="34"/>
      <c r="E131" s="34"/>
      <c r="F131" s="34"/>
      <c r="G131" s="34"/>
      <c r="H131" s="20"/>
      <c r="I131" s="1"/>
      <c r="J131" s="35"/>
      <c r="K131" s="36"/>
      <c r="L131" s="36"/>
      <c r="M131" s="36"/>
      <c r="N131" s="36"/>
      <c r="O131" s="36"/>
      <c r="P131" s="36"/>
      <c r="Q131" s="36"/>
      <c r="R131" s="1"/>
      <c r="S131" s="37"/>
      <c r="T131" s="37"/>
      <c r="U131" s="37"/>
      <c r="V131" s="37"/>
      <c r="W131" s="37"/>
      <c r="X131" s="36"/>
      <c r="Y131" s="1"/>
      <c r="Z131" s="36"/>
      <c r="AA131" s="36"/>
      <c r="AB131" s="36"/>
      <c r="AC131" s="20"/>
      <c r="AD131" s="36"/>
      <c r="AE131" s="1"/>
      <c r="AF131" s="36"/>
      <c r="AG131" s="36"/>
      <c r="AI131" s="20"/>
      <c r="AJ131" s="36"/>
      <c r="AK131" s="20"/>
      <c r="AL131" s="36"/>
      <c r="AM131" s="36"/>
      <c r="AN131" s="38"/>
      <c r="AO131" s="38"/>
      <c r="AP131" s="38"/>
      <c r="AQ131" s="38"/>
      <c r="AR131" s="1"/>
      <c r="AS131" s="1"/>
      <c r="AT131" s="1"/>
      <c r="AU131" s="1"/>
      <c r="AV131" s="1"/>
      <c r="AW131" s="1"/>
      <c r="AX131" s="1"/>
      <c r="AY131" s="33"/>
      <c r="AZ131" s="1"/>
      <c r="BA131" s="1"/>
      <c r="BB131" s="1"/>
      <c r="BC131" s="1"/>
      <c r="BD131" s="1"/>
      <c r="BE131" s="1"/>
    </row>
    <row r="132" spans="1:57" ht="15" customHeight="1" thickBot="1" x14ac:dyDescent="0.45">
      <c r="A132" s="1"/>
      <c r="B132" s="1"/>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row>
    <row r="133" spans="1:57" ht="16.5" customHeight="1" thickBot="1" x14ac:dyDescent="0.45">
      <c r="A133" s="1"/>
      <c r="B133" s="16" t="s">
        <v>435</v>
      </c>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459" t="s">
        <v>7</v>
      </c>
      <c r="AW133" s="460"/>
      <c r="AX133" s="460"/>
      <c r="AY133" s="460"/>
      <c r="AZ133" s="460"/>
      <c r="BA133" s="461"/>
    </row>
    <row r="134" spans="1:57" ht="30" customHeight="1" thickBot="1" x14ac:dyDescent="0.45">
      <c r="A134" s="1"/>
      <c r="B134" s="1"/>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462"/>
      <c r="AW134" s="463"/>
      <c r="AX134" s="463"/>
      <c r="AY134" s="463"/>
      <c r="AZ134" s="463"/>
      <c r="BA134" s="66" t="s">
        <v>6</v>
      </c>
    </row>
    <row r="135" spans="1:57" ht="15" customHeight="1" x14ac:dyDescent="0.4">
      <c r="A135" s="1"/>
      <c r="B135" s="1"/>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row>
    <row r="136" spans="1:57" ht="16.5" customHeight="1" thickBot="1" x14ac:dyDescent="0.2">
      <c r="A136" s="1"/>
      <c r="B136" s="16" t="s">
        <v>354</v>
      </c>
      <c r="C136" s="1"/>
      <c r="D136" s="1"/>
      <c r="E136" s="1"/>
      <c r="F136" s="1"/>
      <c r="G136" s="1"/>
      <c r="H136" s="1"/>
      <c r="I136" s="1"/>
      <c r="J136" s="1"/>
      <c r="K136" s="1"/>
      <c r="L136" s="1"/>
      <c r="M136" s="249"/>
      <c r="N136" s="17"/>
      <c r="O136" s="249"/>
      <c r="P136" s="249"/>
      <c r="R136" s="24"/>
      <c r="S136" s="249"/>
      <c r="T136" s="249"/>
      <c r="U136" s="249"/>
      <c r="V136" s="249"/>
      <c r="W136" s="249"/>
      <c r="X136" s="249"/>
      <c r="Y136" s="249"/>
      <c r="Z136" s="1"/>
      <c r="AA136" s="17"/>
      <c r="AB136" s="20"/>
      <c r="AC136" s="1"/>
      <c r="AD136" s="1"/>
      <c r="AE136" s="18"/>
      <c r="AF136" s="1"/>
      <c r="AG136" s="1"/>
      <c r="AI136" s="1"/>
      <c r="AJ136" s="1"/>
      <c r="AK136" s="1"/>
      <c r="AL136" s="249"/>
      <c r="AM136" s="249"/>
      <c r="AN136" s="249"/>
      <c r="AO136" s="249"/>
      <c r="AP136" s="249"/>
      <c r="AQ136" s="1"/>
      <c r="AR136" s="1"/>
      <c r="AS136" s="1"/>
      <c r="AT136" s="1"/>
      <c r="AU136" s="1"/>
      <c r="AV136" s="17"/>
      <c r="AW136" s="1"/>
      <c r="AX136" s="1"/>
      <c r="AY136" s="1"/>
    </row>
    <row r="137" spans="1:57" ht="16.5" customHeight="1" thickBot="1" x14ac:dyDescent="0.45">
      <c r="A137" s="1"/>
      <c r="B137" s="1"/>
      <c r="C137" s="532"/>
      <c r="D137" s="532"/>
      <c r="E137" s="532"/>
      <c r="F137" s="532"/>
      <c r="G137" s="532"/>
      <c r="H137" s="532"/>
      <c r="I137" s="532"/>
      <c r="J137" s="450" t="s">
        <v>128</v>
      </c>
      <c r="K137" s="450"/>
      <c r="L137" s="450"/>
      <c r="M137" s="450"/>
      <c r="N137" s="450"/>
      <c r="O137" s="450"/>
      <c r="P137" s="450" t="s">
        <v>129</v>
      </c>
      <c r="Q137" s="450"/>
      <c r="R137" s="450"/>
      <c r="S137" s="450"/>
      <c r="T137" s="450"/>
      <c r="U137" s="450"/>
      <c r="V137" s="450" t="s">
        <v>130</v>
      </c>
      <c r="W137" s="450"/>
      <c r="X137" s="450"/>
      <c r="Y137" s="450"/>
      <c r="Z137" s="450"/>
      <c r="AA137" s="450"/>
      <c r="AB137" s="450" t="s">
        <v>131</v>
      </c>
      <c r="AC137" s="450"/>
      <c r="AD137" s="450"/>
      <c r="AE137" s="450"/>
      <c r="AF137" s="450"/>
      <c r="AG137" s="450"/>
      <c r="AH137" s="450" t="s">
        <v>132</v>
      </c>
      <c r="AI137" s="450"/>
      <c r="AJ137" s="450"/>
      <c r="AK137" s="450"/>
      <c r="AL137" s="450"/>
      <c r="AM137" s="450"/>
      <c r="AV137" s="459" t="s">
        <v>7</v>
      </c>
      <c r="AW137" s="460"/>
      <c r="AX137" s="460"/>
      <c r="AY137" s="460"/>
      <c r="AZ137" s="460"/>
      <c r="BA137" s="461"/>
    </row>
    <row r="138" spans="1:57" ht="27" customHeight="1" thickBot="1" x14ac:dyDescent="0.45">
      <c r="A138" s="1"/>
      <c r="B138" s="1"/>
      <c r="C138" s="464" t="s">
        <v>136</v>
      </c>
      <c r="D138" s="464"/>
      <c r="E138" s="464"/>
      <c r="F138" s="464"/>
      <c r="G138" s="464"/>
      <c r="H138" s="464"/>
      <c r="I138" s="464"/>
      <c r="J138" s="453"/>
      <c r="K138" s="454"/>
      <c r="L138" s="454"/>
      <c r="M138" s="454"/>
      <c r="N138" s="454"/>
      <c r="O138" s="255" t="s">
        <v>6</v>
      </c>
      <c r="P138" s="453"/>
      <c r="Q138" s="454"/>
      <c r="R138" s="454"/>
      <c r="S138" s="454"/>
      <c r="T138" s="454"/>
      <c r="U138" s="255" t="s">
        <v>6</v>
      </c>
      <c r="V138" s="453"/>
      <c r="W138" s="454"/>
      <c r="X138" s="454"/>
      <c r="Y138" s="454"/>
      <c r="Z138" s="454"/>
      <c r="AA138" s="255" t="s">
        <v>6</v>
      </c>
      <c r="AB138" s="453"/>
      <c r="AC138" s="454"/>
      <c r="AD138" s="454"/>
      <c r="AE138" s="454"/>
      <c r="AF138" s="454"/>
      <c r="AG138" s="255" t="s">
        <v>6</v>
      </c>
      <c r="AH138" s="453"/>
      <c r="AI138" s="454"/>
      <c r="AJ138" s="454"/>
      <c r="AK138" s="454"/>
      <c r="AL138" s="454"/>
      <c r="AM138" s="255" t="s">
        <v>6</v>
      </c>
      <c r="AV138" s="457">
        <f>SUM(J138:AM138)</f>
        <v>0</v>
      </c>
      <c r="AW138" s="458"/>
      <c r="AX138" s="458"/>
      <c r="AY138" s="458"/>
      <c r="AZ138" s="458"/>
      <c r="BA138" s="66" t="s">
        <v>6</v>
      </c>
    </row>
    <row r="139" spans="1:57" ht="15" customHeight="1" x14ac:dyDescent="0.4">
      <c r="A139" s="1"/>
      <c r="B139" s="1"/>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row>
    <row r="140" spans="1:57" ht="16.5" customHeight="1" x14ac:dyDescent="0.15">
      <c r="A140" s="1"/>
      <c r="B140" s="16" t="s">
        <v>355</v>
      </c>
      <c r="C140" s="1"/>
      <c r="D140" s="1"/>
      <c r="E140" s="1"/>
      <c r="F140" s="1"/>
      <c r="G140" s="1"/>
      <c r="H140" s="1"/>
      <c r="I140" s="1"/>
      <c r="J140" s="1"/>
      <c r="K140" s="1"/>
      <c r="L140" s="1"/>
      <c r="M140" s="249"/>
      <c r="N140" s="17"/>
      <c r="O140" s="249"/>
      <c r="P140" s="249"/>
      <c r="R140" s="24"/>
      <c r="S140" s="249"/>
      <c r="T140" s="249"/>
      <c r="U140" s="249"/>
      <c r="V140" s="249"/>
      <c r="W140" s="249"/>
      <c r="X140" s="249"/>
      <c r="Y140" s="249"/>
      <c r="Z140" s="1"/>
      <c r="AA140" s="17"/>
      <c r="AB140" s="20"/>
      <c r="AC140" s="1"/>
      <c r="AD140" s="1"/>
      <c r="AE140" s="18"/>
      <c r="AF140" s="1"/>
      <c r="AG140" s="1"/>
      <c r="AI140" s="1"/>
      <c r="AJ140" s="1"/>
      <c r="AK140" s="1"/>
      <c r="AL140" s="249"/>
      <c r="AM140" s="249"/>
      <c r="AN140" s="249"/>
      <c r="AO140" s="249"/>
      <c r="AP140" s="249"/>
      <c r="AQ140" s="1"/>
      <c r="AR140" s="1"/>
      <c r="AS140" s="1"/>
      <c r="AT140" s="1"/>
      <c r="AU140" s="1"/>
      <c r="AV140" s="17"/>
      <c r="AW140" s="1"/>
      <c r="AX140" s="1"/>
      <c r="AY140" s="1"/>
    </row>
    <row r="141" spans="1:57" ht="10.5" customHeight="1" thickBot="1" x14ac:dyDescent="0.2">
      <c r="A141" s="1"/>
      <c r="B141" s="16"/>
      <c r="C141" s="644"/>
      <c r="D141" s="644"/>
      <c r="E141" s="644"/>
      <c r="F141" s="644"/>
      <c r="G141" s="644"/>
      <c r="H141" s="644"/>
      <c r="I141" s="644"/>
      <c r="J141" s="639"/>
      <c r="K141" s="640"/>
      <c r="L141" s="640"/>
      <c r="M141" s="640"/>
      <c r="N141" s="640"/>
      <c r="O141" s="640"/>
      <c r="P141" s="639"/>
      <c r="Q141" s="640"/>
      <c r="R141" s="640"/>
      <c r="S141" s="640"/>
      <c r="T141" s="640"/>
      <c r="U141" s="640"/>
      <c r="V141" s="639"/>
      <c r="W141" s="640"/>
      <c r="X141" s="640"/>
      <c r="Y141" s="640"/>
      <c r="Z141" s="640"/>
      <c r="AA141" s="640"/>
      <c r="AB141" s="20"/>
      <c r="AC141" s="1"/>
      <c r="AD141" s="1"/>
      <c r="AE141" s="18"/>
      <c r="AF141" s="1"/>
      <c r="AG141" s="1"/>
      <c r="AI141" s="1"/>
      <c r="AJ141" s="1"/>
      <c r="AK141" s="1"/>
      <c r="AL141" s="249"/>
      <c r="AM141" s="249"/>
      <c r="AN141" s="249"/>
      <c r="AO141" s="249"/>
      <c r="AP141" s="249"/>
      <c r="AQ141" s="1"/>
      <c r="AR141" s="1"/>
      <c r="AS141" s="1"/>
      <c r="AT141" s="1"/>
      <c r="AU141" s="1"/>
      <c r="AV141" s="17"/>
      <c r="AW141" s="1"/>
      <c r="AX141" s="1"/>
      <c r="AY141" s="1"/>
    </row>
    <row r="142" spans="1:57" ht="16.5" customHeight="1" thickBot="1" x14ac:dyDescent="0.45">
      <c r="A142" s="1"/>
      <c r="B142" s="1"/>
      <c r="C142" s="644"/>
      <c r="D142" s="644"/>
      <c r="E142" s="644"/>
      <c r="F142" s="644"/>
      <c r="G142" s="644"/>
      <c r="H142" s="644"/>
      <c r="I142" s="644"/>
      <c r="J142" s="640"/>
      <c r="K142" s="640"/>
      <c r="L142" s="640"/>
      <c r="M142" s="640"/>
      <c r="N142" s="640"/>
      <c r="O142" s="640"/>
      <c r="P142" s="640"/>
      <c r="Q142" s="640"/>
      <c r="R142" s="640"/>
      <c r="S142" s="640"/>
      <c r="T142" s="640"/>
      <c r="U142" s="640"/>
      <c r="V142" s="640"/>
      <c r="W142" s="640"/>
      <c r="X142" s="640"/>
      <c r="Y142" s="640"/>
      <c r="Z142" s="640"/>
      <c r="AA142" s="640"/>
      <c r="AH142" s="3"/>
      <c r="AV142" s="459" t="s">
        <v>7</v>
      </c>
      <c r="AW142" s="460"/>
      <c r="AX142" s="460"/>
      <c r="AY142" s="460"/>
      <c r="AZ142" s="460"/>
      <c r="BA142" s="461"/>
    </row>
    <row r="143" spans="1:57" ht="28.5" customHeight="1" thickBot="1" x14ac:dyDescent="0.45">
      <c r="A143" s="1"/>
      <c r="B143" s="1"/>
      <c r="C143" s="643"/>
      <c r="D143" s="643"/>
      <c r="E143" s="643"/>
      <c r="F143" s="643"/>
      <c r="G143" s="643"/>
      <c r="H143" s="643"/>
      <c r="I143" s="643"/>
      <c r="J143" s="648"/>
      <c r="K143" s="648"/>
      <c r="L143" s="648"/>
      <c r="M143" s="648"/>
      <c r="N143" s="648"/>
      <c r="O143" s="259"/>
      <c r="P143" s="648"/>
      <c r="Q143" s="648"/>
      <c r="R143" s="648"/>
      <c r="S143" s="648"/>
      <c r="T143" s="648"/>
      <c r="U143" s="259"/>
      <c r="V143" s="648"/>
      <c r="W143" s="648"/>
      <c r="X143" s="648"/>
      <c r="Y143" s="648"/>
      <c r="Z143" s="648"/>
      <c r="AA143" s="259"/>
      <c r="AH143" s="3"/>
      <c r="AV143" s="462"/>
      <c r="AW143" s="463"/>
      <c r="AX143" s="463"/>
      <c r="AY143" s="463"/>
      <c r="AZ143" s="463"/>
      <c r="BA143" s="66" t="s">
        <v>6</v>
      </c>
    </row>
    <row r="144" spans="1:57" ht="14.25" customHeight="1" x14ac:dyDescent="0.4">
      <c r="A144" s="1"/>
      <c r="B144" s="1"/>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row>
    <row r="145" spans="1:58" ht="16.5" customHeight="1" thickBot="1" x14ac:dyDescent="0.2">
      <c r="A145" s="1"/>
      <c r="B145" s="16" t="s">
        <v>356</v>
      </c>
      <c r="C145" s="16"/>
      <c r="D145" s="16"/>
      <c r="E145" s="16"/>
      <c r="F145" s="16"/>
      <c r="G145" s="1"/>
      <c r="H145" s="1"/>
      <c r="I145" s="1"/>
      <c r="J145" s="1"/>
      <c r="K145" s="1"/>
      <c r="L145" s="1"/>
      <c r="M145" s="1"/>
      <c r="N145" s="1"/>
      <c r="O145" s="1"/>
      <c r="P145" s="1"/>
      <c r="Q145" s="1"/>
      <c r="R145" s="1"/>
      <c r="S145" s="1"/>
      <c r="T145" s="1"/>
      <c r="U145" s="1"/>
      <c r="V145" s="1"/>
      <c r="W145" s="1"/>
      <c r="X145" s="1"/>
      <c r="Y145" s="1"/>
      <c r="Z145" s="1"/>
      <c r="AA145" s="18"/>
      <c r="AB145" s="18"/>
      <c r="AC145" s="1"/>
      <c r="AD145" s="1"/>
      <c r="AE145" s="1"/>
      <c r="AF145" s="1"/>
      <c r="AG145" s="1"/>
      <c r="AI145" s="1"/>
      <c r="AJ145" s="1"/>
      <c r="AK145" s="1"/>
      <c r="AL145" s="1"/>
      <c r="AM145" s="1"/>
      <c r="AN145" s="1"/>
      <c r="AO145" s="1"/>
      <c r="AP145" s="1"/>
      <c r="AQ145" s="1"/>
      <c r="AR145" s="1"/>
      <c r="AS145" s="1"/>
      <c r="AT145" s="1"/>
      <c r="AU145" s="1"/>
      <c r="AV145" s="17"/>
      <c r="AW145" s="1"/>
      <c r="AX145" s="1"/>
      <c r="AY145" s="1"/>
      <c r="AZ145" s="1"/>
      <c r="BA145" s="1"/>
      <c r="BB145" s="1"/>
      <c r="BC145" s="1"/>
      <c r="BD145" s="1"/>
      <c r="BE145" s="1"/>
    </row>
    <row r="146" spans="1:58" ht="16.5" customHeight="1" thickBot="1" x14ac:dyDescent="0.45">
      <c r="A146" s="1"/>
      <c r="B146" s="1"/>
      <c r="C146" s="515"/>
      <c r="D146" s="516"/>
      <c r="E146" s="516"/>
      <c r="F146" s="517"/>
      <c r="G146" s="498" t="s">
        <v>79</v>
      </c>
      <c r="H146" s="498"/>
      <c r="I146" s="498"/>
      <c r="J146" s="498" t="s">
        <v>17</v>
      </c>
      <c r="K146" s="498"/>
      <c r="L146" s="498"/>
      <c r="M146" s="498" t="s">
        <v>18</v>
      </c>
      <c r="N146" s="498"/>
      <c r="O146" s="498"/>
      <c r="P146" s="498" t="s">
        <v>19</v>
      </c>
      <c r="Q146" s="498"/>
      <c r="R146" s="498"/>
      <c r="S146" s="498" t="s">
        <v>20</v>
      </c>
      <c r="T146" s="498"/>
      <c r="U146" s="498"/>
      <c r="V146" s="498" t="s">
        <v>21</v>
      </c>
      <c r="W146" s="498"/>
      <c r="X146" s="498"/>
      <c r="Y146" s="498" t="s">
        <v>80</v>
      </c>
      <c r="Z146" s="498"/>
      <c r="AA146" s="498"/>
      <c r="AB146" s="498" t="s">
        <v>26</v>
      </c>
      <c r="AC146" s="498"/>
      <c r="AD146" s="498"/>
      <c r="AE146" s="498" t="s">
        <v>27</v>
      </c>
      <c r="AF146" s="498"/>
      <c r="AG146" s="521"/>
      <c r="AH146" s="498" t="s">
        <v>22</v>
      </c>
      <c r="AI146" s="498"/>
      <c r="AJ146" s="498"/>
      <c r="AK146" s="498" t="s">
        <v>23</v>
      </c>
      <c r="AL146" s="498"/>
      <c r="AM146" s="498"/>
      <c r="AN146" s="498" t="s">
        <v>24</v>
      </c>
      <c r="AO146" s="498"/>
      <c r="AP146" s="521"/>
      <c r="AQ146" s="515" t="s">
        <v>86</v>
      </c>
      <c r="AR146" s="516"/>
      <c r="AS146" s="516"/>
      <c r="AT146" s="517"/>
      <c r="AV146" s="459" t="s">
        <v>7</v>
      </c>
      <c r="AW146" s="460"/>
      <c r="AX146" s="460"/>
      <c r="AY146" s="460"/>
      <c r="AZ146" s="460"/>
      <c r="BA146" s="461"/>
    </row>
    <row r="147" spans="1:58" s="5" customFormat="1" ht="28.5" customHeight="1" thickBot="1" x14ac:dyDescent="0.45">
      <c r="A147" s="1"/>
      <c r="B147" s="1"/>
      <c r="C147" s="641" t="s">
        <v>144</v>
      </c>
      <c r="D147" s="642"/>
      <c r="E147" s="642"/>
      <c r="F147" s="642"/>
      <c r="G147" s="453"/>
      <c r="H147" s="454"/>
      <c r="I147" s="53" t="s">
        <v>29</v>
      </c>
      <c r="J147" s="453"/>
      <c r="K147" s="454"/>
      <c r="L147" s="53" t="s">
        <v>29</v>
      </c>
      <c r="M147" s="453"/>
      <c r="N147" s="454"/>
      <c r="O147" s="53" t="s">
        <v>29</v>
      </c>
      <c r="P147" s="453"/>
      <c r="Q147" s="454"/>
      <c r="R147" s="53" t="s">
        <v>29</v>
      </c>
      <c r="S147" s="453"/>
      <c r="T147" s="454"/>
      <c r="U147" s="53" t="s">
        <v>29</v>
      </c>
      <c r="V147" s="453"/>
      <c r="W147" s="454"/>
      <c r="X147" s="53" t="s">
        <v>29</v>
      </c>
      <c r="Y147" s="453"/>
      <c r="Z147" s="454"/>
      <c r="AA147" s="53" t="s">
        <v>29</v>
      </c>
      <c r="AB147" s="453"/>
      <c r="AC147" s="454"/>
      <c r="AD147" s="53" t="s">
        <v>29</v>
      </c>
      <c r="AE147" s="453"/>
      <c r="AF147" s="454"/>
      <c r="AG147" s="53" t="s">
        <v>29</v>
      </c>
      <c r="AH147" s="496" t="str">
        <f>IF(AE147="","",AE147)</f>
        <v/>
      </c>
      <c r="AI147" s="497"/>
      <c r="AJ147" s="351" t="s">
        <v>29</v>
      </c>
      <c r="AK147" s="496" t="str">
        <f>IF(AH147="","",AH147)</f>
        <v/>
      </c>
      <c r="AL147" s="497"/>
      <c r="AM147" s="351" t="s">
        <v>29</v>
      </c>
      <c r="AN147" s="496" t="str">
        <f>IF(AK147="","",AK147)</f>
        <v/>
      </c>
      <c r="AO147" s="497"/>
      <c r="AP147" s="352" t="s">
        <v>29</v>
      </c>
      <c r="AQ147" s="522">
        <f>SUM(G147:AP147)</f>
        <v>0</v>
      </c>
      <c r="AR147" s="523"/>
      <c r="AS147" s="523"/>
      <c r="AT147" s="353" t="s">
        <v>29</v>
      </c>
      <c r="AV147" s="457">
        <f>AQ147*2500</f>
        <v>0</v>
      </c>
      <c r="AW147" s="458"/>
      <c r="AX147" s="458"/>
      <c r="AY147" s="458"/>
      <c r="AZ147" s="458"/>
      <c r="BA147" s="66" t="s">
        <v>6</v>
      </c>
    </row>
    <row r="148" spans="1:58" s="5" customFormat="1" ht="16.5" customHeight="1" x14ac:dyDescent="0.4">
      <c r="A148" s="1"/>
      <c r="B148" s="1"/>
      <c r="C148" s="20" t="s">
        <v>135</v>
      </c>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32"/>
      <c r="AE148" s="32"/>
      <c r="AF148" s="32"/>
      <c r="AG148" s="32"/>
      <c r="AH148" s="1"/>
      <c r="AI148" s="1"/>
      <c r="AJ148" s="1"/>
      <c r="AK148" s="1"/>
      <c r="AL148" s="1"/>
      <c r="AM148" s="1"/>
      <c r="AN148" s="1"/>
      <c r="AO148" s="1"/>
      <c r="AP148" s="1"/>
      <c r="AQ148" s="1"/>
      <c r="AR148" s="1"/>
      <c r="AS148" s="1"/>
      <c r="AT148" s="1"/>
      <c r="AU148" s="1"/>
      <c r="AV148" s="1"/>
      <c r="AW148" s="1"/>
      <c r="AX148" s="1"/>
      <c r="AY148" s="33"/>
      <c r="AZ148" s="1"/>
      <c r="BA148" s="1"/>
      <c r="BB148" s="1"/>
      <c r="BC148" s="1"/>
      <c r="BD148" s="1"/>
      <c r="BE148" s="1"/>
      <c r="BF148" s="3"/>
    </row>
    <row r="149" spans="1:58" s="5" customFormat="1" ht="1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32"/>
      <c r="AE149" s="32"/>
      <c r="AF149" s="32"/>
      <c r="AG149" s="32"/>
      <c r="AH149" s="1"/>
      <c r="AI149" s="1"/>
      <c r="AJ149" s="1"/>
      <c r="AK149" s="1"/>
      <c r="AL149" s="1"/>
      <c r="AM149" s="1"/>
      <c r="AN149" s="1"/>
      <c r="AO149" s="1"/>
      <c r="AP149" s="1"/>
      <c r="AQ149" s="1"/>
      <c r="AR149" s="1"/>
      <c r="AS149" s="1"/>
      <c r="AT149" s="1"/>
      <c r="AU149" s="1"/>
      <c r="AV149" s="1"/>
      <c r="AW149" s="1"/>
      <c r="AX149" s="1"/>
      <c r="AY149" s="33"/>
      <c r="AZ149" s="1"/>
      <c r="BA149" s="1"/>
      <c r="BB149" s="1"/>
      <c r="BC149" s="1"/>
      <c r="BD149" s="1"/>
      <c r="BE149" s="1"/>
      <c r="BF149" s="3"/>
    </row>
    <row r="150" spans="1:58" ht="16.5" customHeight="1" x14ac:dyDescent="0.15">
      <c r="A150" s="1"/>
      <c r="B150" s="16" t="s">
        <v>336</v>
      </c>
      <c r="C150" s="1"/>
      <c r="D150" s="1"/>
      <c r="E150" s="1"/>
      <c r="F150" s="1"/>
      <c r="G150" s="1"/>
      <c r="H150" s="1"/>
      <c r="I150" s="1"/>
      <c r="J150" s="1"/>
      <c r="K150" s="1"/>
      <c r="L150" s="1"/>
      <c r="M150" s="249"/>
      <c r="N150" s="17"/>
      <c r="O150" s="249"/>
      <c r="P150" s="249"/>
      <c r="R150" s="24"/>
      <c r="S150" s="249"/>
      <c r="T150" s="249"/>
      <c r="U150" s="249"/>
      <c r="V150" s="249"/>
      <c r="W150" s="249"/>
      <c r="X150" s="249"/>
      <c r="Y150" s="249"/>
      <c r="Z150" s="1"/>
      <c r="AA150" s="17"/>
      <c r="AB150" s="20"/>
      <c r="AC150" s="1"/>
      <c r="AD150" s="1"/>
      <c r="AE150" s="18"/>
      <c r="AF150" s="1"/>
      <c r="AG150" s="1"/>
      <c r="AI150" s="1"/>
      <c r="AJ150" s="1"/>
      <c r="AK150" s="1"/>
      <c r="AL150" s="249"/>
      <c r="AM150" s="249"/>
      <c r="AN150" s="249"/>
      <c r="AO150" s="249"/>
      <c r="AP150" s="249"/>
      <c r="AQ150" s="1"/>
      <c r="AR150" s="1"/>
      <c r="AS150" s="1"/>
      <c r="AT150" s="1"/>
      <c r="AU150" s="1"/>
      <c r="AV150" s="17"/>
      <c r="AW150" s="1"/>
      <c r="AX150" s="1"/>
      <c r="AY150" s="1"/>
    </row>
    <row r="151" spans="1:58" ht="10.5" customHeight="1" thickBot="1" x14ac:dyDescent="0.2">
      <c r="A151" s="1"/>
      <c r="B151" s="16"/>
      <c r="C151" s="450"/>
      <c r="D151" s="450"/>
      <c r="E151" s="450"/>
      <c r="F151" s="450"/>
      <c r="G151" s="450"/>
      <c r="H151" s="450"/>
      <c r="I151" s="450"/>
      <c r="J151" s="464" t="s">
        <v>25</v>
      </c>
      <c r="K151" s="450"/>
      <c r="L151" s="450"/>
      <c r="M151" s="450"/>
      <c r="N151" s="450"/>
      <c r="O151" s="450"/>
      <c r="P151" s="464" t="s">
        <v>338</v>
      </c>
      <c r="Q151" s="450"/>
      <c r="R151" s="450"/>
      <c r="S151" s="450"/>
      <c r="T151" s="450"/>
      <c r="U151" s="450"/>
      <c r="V151" s="645"/>
      <c r="W151" s="646"/>
      <c r="X151" s="646"/>
      <c r="Y151" s="646"/>
      <c r="Z151" s="646"/>
      <c r="AA151" s="646"/>
      <c r="AB151" s="20"/>
      <c r="AC151" s="1"/>
      <c r="AD151" s="1"/>
      <c r="AE151" s="18"/>
      <c r="AF151" s="1"/>
      <c r="AG151" s="1"/>
      <c r="AI151" s="1"/>
      <c r="AJ151" s="1"/>
      <c r="AK151" s="1"/>
      <c r="AL151" s="249"/>
      <c r="AM151" s="249"/>
      <c r="AN151" s="249"/>
      <c r="AO151" s="249"/>
      <c r="AP151" s="249"/>
      <c r="AQ151" s="1"/>
      <c r="AR151" s="1"/>
      <c r="AS151" s="1"/>
      <c r="AT151" s="1"/>
      <c r="AU151" s="1"/>
      <c r="AV151" s="17"/>
      <c r="AW151" s="1"/>
      <c r="AX151" s="1"/>
      <c r="AY151" s="1"/>
    </row>
    <row r="152" spans="1:58" ht="16.5" customHeight="1" thickBot="1" x14ac:dyDescent="0.45">
      <c r="A152" s="1"/>
      <c r="B152" s="1"/>
      <c r="C152" s="450"/>
      <c r="D152" s="450"/>
      <c r="E152" s="450"/>
      <c r="F152" s="450"/>
      <c r="G152" s="450"/>
      <c r="H152" s="450"/>
      <c r="I152" s="450"/>
      <c r="J152" s="450"/>
      <c r="K152" s="450"/>
      <c r="L152" s="450"/>
      <c r="M152" s="450"/>
      <c r="N152" s="450"/>
      <c r="O152" s="450"/>
      <c r="P152" s="450"/>
      <c r="Q152" s="450"/>
      <c r="R152" s="450"/>
      <c r="S152" s="450"/>
      <c r="T152" s="450"/>
      <c r="U152" s="450"/>
      <c r="V152" s="647"/>
      <c r="W152" s="646"/>
      <c r="X152" s="646"/>
      <c r="Y152" s="646"/>
      <c r="Z152" s="646"/>
      <c r="AA152" s="646"/>
      <c r="AH152" s="3"/>
      <c r="AV152" s="459" t="s">
        <v>7</v>
      </c>
      <c r="AW152" s="460"/>
      <c r="AX152" s="460"/>
      <c r="AY152" s="460"/>
      <c r="AZ152" s="460"/>
      <c r="BA152" s="461"/>
    </row>
    <row r="153" spans="1:58" ht="28.5" customHeight="1" thickBot="1" x14ac:dyDescent="0.45">
      <c r="A153" s="1"/>
      <c r="B153" s="1"/>
      <c r="C153" s="464" t="s">
        <v>337</v>
      </c>
      <c r="D153" s="464"/>
      <c r="E153" s="464"/>
      <c r="F153" s="464"/>
      <c r="G153" s="464"/>
      <c r="H153" s="464"/>
      <c r="I153" s="464"/>
      <c r="J153" s="453"/>
      <c r="K153" s="454"/>
      <c r="L153" s="454"/>
      <c r="M153" s="454"/>
      <c r="N153" s="454"/>
      <c r="O153" s="255" t="s">
        <v>29</v>
      </c>
      <c r="P153" s="453"/>
      <c r="Q153" s="454"/>
      <c r="R153" s="454"/>
      <c r="S153" s="454"/>
      <c r="T153" s="454"/>
      <c r="U153" s="255" t="s">
        <v>29</v>
      </c>
      <c r="V153" s="455"/>
      <c r="W153" s="456"/>
      <c r="X153" s="456"/>
      <c r="Y153" s="456"/>
      <c r="Z153" s="456"/>
      <c r="AA153" s="69"/>
      <c r="AH153" s="3"/>
      <c r="AV153" s="457">
        <f>SUM(J153*4000,P153*2230)</f>
        <v>0</v>
      </c>
      <c r="AW153" s="458"/>
      <c r="AX153" s="458"/>
      <c r="AY153" s="458"/>
      <c r="AZ153" s="458"/>
      <c r="BA153" s="66" t="s">
        <v>6</v>
      </c>
    </row>
    <row r="154" spans="1:58" ht="15" customHeight="1" thickBot="1" x14ac:dyDescent="0.45">
      <c r="A154" s="1"/>
      <c r="B154" s="1"/>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row>
    <row r="155" spans="1:58" s="5" customFormat="1" ht="16.5" customHeight="1" thickBot="1" x14ac:dyDescent="0.45">
      <c r="A155" s="3"/>
      <c r="B155" s="41" t="s">
        <v>357</v>
      </c>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1"/>
      <c r="AI155" s="3"/>
      <c r="AJ155" s="3"/>
      <c r="AK155" s="3"/>
      <c r="AL155" s="3"/>
      <c r="AM155" s="3"/>
      <c r="AN155" s="3"/>
      <c r="AO155" s="3"/>
      <c r="AP155" s="3"/>
      <c r="AQ155" s="3"/>
      <c r="AR155" s="3"/>
      <c r="AS155" s="3"/>
      <c r="AT155" s="3"/>
      <c r="AU155" s="3"/>
      <c r="AV155" s="459" t="s">
        <v>7</v>
      </c>
      <c r="AW155" s="460"/>
      <c r="AX155" s="460"/>
      <c r="AY155" s="460"/>
      <c r="AZ155" s="460"/>
      <c r="BA155" s="461"/>
      <c r="BB155" s="3"/>
      <c r="BC155" s="3"/>
      <c r="BD155" s="3"/>
      <c r="BE155" s="3"/>
    </row>
    <row r="156" spans="1:58" s="5" customFormat="1" ht="26.25" customHeight="1" thickBo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32"/>
      <c r="AE156" s="32"/>
      <c r="AF156" s="32"/>
      <c r="AG156" s="32"/>
      <c r="AH156" s="1"/>
      <c r="AI156" s="1"/>
      <c r="AJ156" s="1"/>
      <c r="AK156" s="1"/>
      <c r="AL156" s="1"/>
      <c r="AM156" s="1"/>
      <c r="AN156" s="1"/>
      <c r="AO156" s="1"/>
      <c r="AP156" s="1"/>
      <c r="AQ156" s="1"/>
      <c r="AR156" s="1"/>
      <c r="AS156" s="1"/>
      <c r="AT156" s="1"/>
      <c r="AU156" s="1"/>
      <c r="AV156" s="462"/>
      <c r="AW156" s="463"/>
      <c r="AX156" s="463"/>
      <c r="AY156" s="463"/>
      <c r="AZ156" s="463"/>
      <c r="BA156" s="66" t="s">
        <v>6</v>
      </c>
      <c r="BB156" s="3"/>
      <c r="BC156" s="3"/>
      <c r="BD156" s="3"/>
      <c r="BE156" s="3"/>
    </row>
    <row r="157" spans="1:58" s="5" customFormat="1" ht="1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32"/>
      <c r="AE157" s="32"/>
      <c r="AF157" s="32"/>
      <c r="AG157" s="32"/>
      <c r="AH157" s="1"/>
      <c r="AI157" s="1"/>
      <c r="AJ157" s="1"/>
      <c r="AK157" s="1"/>
      <c r="AL157" s="1"/>
      <c r="AM157" s="1"/>
      <c r="AN157" s="1"/>
      <c r="AO157" s="1"/>
      <c r="AP157" s="1"/>
      <c r="AQ157" s="1"/>
      <c r="AR157" s="1"/>
      <c r="AS157" s="1"/>
      <c r="AT157" s="1"/>
      <c r="AU157" s="1"/>
      <c r="AV157" s="1"/>
      <c r="AW157" s="1"/>
      <c r="AX157" s="1"/>
      <c r="AY157" s="33"/>
      <c r="AZ157" s="3"/>
      <c r="BA157" s="3"/>
      <c r="BB157" s="3"/>
      <c r="BC157" s="3"/>
      <c r="BD157" s="3"/>
      <c r="BE157" s="3"/>
    </row>
    <row r="158" spans="1:58" s="5" customFormat="1" ht="16.5" customHeight="1" x14ac:dyDescent="0.4">
      <c r="A158" s="1"/>
      <c r="B158" s="16" t="s">
        <v>358</v>
      </c>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32"/>
      <c r="AE158" s="32"/>
      <c r="AF158" s="32"/>
      <c r="AG158" s="32"/>
      <c r="AH158" s="1"/>
      <c r="AI158" s="1"/>
      <c r="AJ158" s="1"/>
      <c r="AK158" s="1"/>
      <c r="AL158" s="1"/>
      <c r="AM158" s="1"/>
      <c r="AN158" s="1"/>
      <c r="AO158" s="1"/>
      <c r="AP158" s="1"/>
      <c r="AQ158" s="1"/>
      <c r="AR158" s="1"/>
      <c r="AS158" s="1"/>
      <c r="AT158" s="1"/>
      <c r="AU158" s="1"/>
      <c r="AV158" s="1"/>
      <c r="AW158" s="1"/>
      <c r="AX158" s="1"/>
      <c r="AY158" s="33"/>
      <c r="AZ158" s="207"/>
      <c r="BA158" s="207"/>
      <c r="BB158" s="207"/>
      <c r="BC158" s="207"/>
      <c r="BD158" s="207"/>
      <c r="BE158" s="207"/>
      <c r="BF158" s="3"/>
    </row>
    <row r="159" spans="1:58" s="5" customFormat="1" ht="16.5" customHeight="1" x14ac:dyDescent="0.4">
      <c r="A159" s="1"/>
      <c r="B159" s="16"/>
      <c r="C159" s="532"/>
      <c r="D159" s="532"/>
      <c r="E159" s="532"/>
      <c r="F159" s="532"/>
      <c r="G159" s="532"/>
      <c r="H159" s="532"/>
      <c r="I159" s="532"/>
      <c r="J159" s="450" t="s">
        <v>128</v>
      </c>
      <c r="K159" s="450"/>
      <c r="L159" s="450"/>
      <c r="M159" s="450"/>
      <c r="N159" s="450"/>
      <c r="O159" s="450"/>
      <c r="P159" s="450" t="s">
        <v>129</v>
      </c>
      <c r="Q159" s="450"/>
      <c r="R159" s="450"/>
      <c r="S159" s="450"/>
      <c r="T159" s="450"/>
      <c r="U159" s="450"/>
      <c r="V159" s="450" t="s">
        <v>130</v>
      </c>
      <c r="W159" s="450"/>
      <c r="X159" s="450"/>
      <c r="Y159" s="450"/>
      <c r="Z159" s="450"/>
      <c r="AA159" s="450"/>
      <c r="AB159" s="450" t="s">
        <v>131</v>
      </c>
      <c r="AC159" s="450"/>
      <c r="AD159" s="450"/>
      <c r="AE159" s="450"/>
      <c r="AF159" s="450"/>
      <c r="AG159" s="450"/>
      <c r="AH159" s="450" t="s">
        <v>132</v>
      </c>
      <c r="AI159" s="450"/>
      <c r="AJ159" s="450"/>
      <c r="AK159" s="450"/>
      <c r="AL159" s="450"/>
      <c r="AM159" s="450"/>
      <c r="AN159" s="3"/>
      <c r="AO159" s="249"/>
      <c r="AP159" s="249"/>
      <c r="AQ159" s="1"/>
      <c r="AR159" s="1"/>
      <c r="AS159" s="3"/>
      <c r="AT159" s="1"/>
      <c r="AU159" s="1"/>
      <c r="AV159" s="1"/>
      <c r="AW159" s="1"/>
      <c r="AX159" s="1"/>
      <c r="AY159" s="1"/>
      <c r="AZ159" s="1"/>
      <c r="BA159" s="2"/>
      <c r="BB159" s="207"/>
      <c r="BC159" s="207"/>
      <c r="BD159" s="207"/>
      <c r="BE159" s="207"/>
      <c r="BF159" s="3"/>
    </row>
    <row r="160" spans="1:58" s="5" customFormat="1" ht="11.25" customHeight="1" thickBot="1" x14ac:dyDescent="0.45">
      <c r="A160" s="1"/>
      <c r="B160" s="16"/>
      <c r="C160" s="618" t="s">
        <v>146</v>
      </c>
      <c r="D160" s="619"/>
      <c r="E160" s="619"/>
      <c r="F160" s="619"/>
      <c r="G160" s="619"/>
      <c r="H160" s="619"/>
      <c r="I160" s="620"/>
      <c r="J160" s="584" t="str">
        <f>IF(AQ20="","",AQ20)</f>
        <v/>
      </c>
      <c r="K160" s="585"/>
      <c r="L160" s="585"/>
      <c r="M160" s="585"/>
      <c r="N160" s="585"/>
      <c r="O160" s="580" t="s">
        <v>29</v>
      </c>
      <c r="P160" s="584" t="str">
        <f>IF(AQ21="","",AQ21)</f>
        <v/>
      </c>
      <c r="Q160" s="585"/>
      <c r="R160" s="585"/>
      <c r="S160" s="585"/>
      <c r="T160" s="585"/>
      <c r="U160" s="580" t="s">
        <v>29</v>
      </c>
      <c r="V160" s="584" t="str">
        <f>IF(AQ22="","",AQ22)</f>
        <v/>
      </c>
      <c r="W160" s="585"/>
      <c r="X160" s="585"/>
      <c r="Y160" s="585"/>
      <c r="Z160" s="585"/>
      <c r="AA160" s="580" t="s">
        <v>29</v>
      </c>
      <c r="AB160" s="584" t="str">
        <f>IF(AQ23="","",AQ23)</f>
        <v/>
      </c>
      <c r="AC160" s="585"/>
      <c r="AD160" s="585"/>
      <c r="AE160" s="585"/>
      <c r="AF160" s="585"/>
      <c r="AG160" s="580" t="s">
        <v>29</v>
      </c>
      <c r="AH160" s="584" t="str">
        <f>IF(AQ24="","",AQ24)</f>
        <v/>
      </c>
      <c r="AI160" s="585"/>
      <c r="AJ160" s="585"/>
      <c r="AK160" s="585"/>
      <c r="AL160" s="585"/>
      <c r="AM160" s="580" t="s">
        <v>29</v>
      </c>
      <c r="AN160" s="3"/>
      <c r="AO160" s="249"/>
      <c r="AP160" s="249"/>
      <c r="AQ160" s="1"/>
      <c r="AR160" s="1"/>
      <c r="AS160" s="3"/>
      <c r="AT160" s="1"/>
      <c r="AU160" s="1"/>
      <c r="AV160" s="1"/>
      <c r="AW160" s="1"/>
      <c r="AX160" s="1"/>
      <c r="AY160" s="1"/>
      <c r="AZ160" s="1"/>
      <c r="BA160" s="2"/>
      <c r="BB160" s="207"/>
      <c r="BC160" s="207"/>
      <c r="BD160" s="207"/>
      <c r="BE160" s="207"/>
      <c r="BF160" s="3"/>
    </row>
    <row r="161" spans="1:61" s="5" customFormat="1" ht="18" customHeight="1" thickBot="1" x14ac:dyDescent="0.45">
      <c r="A161" s="1"/>
      <c r="B161" s="16"/>
      <c r="C161" s="621"/>
      <c r="D161" s="622"/>
      <c r="E161" s="622"/>
      <c r="F161" s="622"/>
      <c r="G161" s="622"/>
      <c r="H161" s="622"/>
      <c r="I161" s="623"/>
      <c r="J161" s="586"/>
      <c r="K161" s="587"/>
      <c r="L161" s="587"/>
      <c r="M161" s="587"/>
      <c r="N161" s="587"/>
      <c r="O161" s="581"/>
      <c r="P161" s="586"/>
      <c r="Q161" s="587"/>
      <c r="R161" s="587"/>
      <c r="S161" s="587"/>
      <c r="T161" s="587"/>
      <c r="U161" s="581"/>
      <c r="V161" s="586"/>
      <c r="W161" s="587"/>
      <c r="X161" s="587"/>
      <c r="Y161" s="587"/>
      <c r="Z161" s="587"/>
      <c r="AA161" s="581"/>
      <c r="AB161" s="586"/>
      <c r="AC161" s="587"/>
      <c r="AD161" s="587"/>
      <c r="AE161" s="587"/>
      <c r="AF161" s="587"/>
      <c r="AG161" s="581"/>
      <c r="AH161" s="586"/>
      <c r="AI161" s="587"/>
      <c r="AJ161" s="587"/>
      <c r="AK161" s="587"/>
      <c r="AL161" s="587"/>
      <c r="AM161" s="581"/>
      <c r="AN161" s="3"/>
      <c r="AO161" s="249"/>
      <c r="AP161" s="249"/>
      <c r="AQ161" s="1"/>
      <c r="AR161" s="1"/>
      <c r="AS161" s="3"/>
      <c r="AT161" s="1"/>
      <c r="AU161" s="1"/>
      <c r="AV161" s="459" t="s">
        <v>7</v>
      </c>
      <c r="AW161" s="460"/>
      <c r="AX161" s="460"/>
      <c r="AY161" s="460"/>
      <c r="AZ161" s="460"/>
      <c r="BA161" s="461"/>
      <c r="BB161" s="207"/>
      <c r="BC161" s="207"/>
      <c r="BD161" s="207"/>
      <c r="BE161" s="207"/>
      <c r="BF161" s="3"/>
    </row>
    <row r="162" spans="1:61" s="5" customFormat="1" ht="27" customHeight="1" thickBot="1" x14ac:dyDescent="0.45">
      <c r="A162" s="1"/>
      <c r="B162" s="16"/>
      <c r="C162" s="464" t="s">
        <v>136</v>
      </c>
      <c r="D162" s="464"/>
      <c r="E162" s="464"/>
      <c r="F162" s="464"/>
      <c r="G162" s="464"/>
      <c r="H162" s="464"/>
      <c r="I162" s="464"/>
      <c r="J162" s="496" t="str">
        <f>IF(J160="","",IF(AQ29&lt;200,0,IF(J160&lt;=19,300000,400000)))</f>
        <v/>
      </c>
      <c r="K162" s="497"/>
      <c r="L162" s="497"/>
      <c r="M162" s="497"/>
      <c r="N162" s="497"/>
      <c r="O162" s="350" t="s">
        <v>6</v>
      </c>
      <c r="P162" s="496" t="str">
        <f>IF(P160="","",IF(AQ30&lt;200,0,IF(P160&lt;=19,300000,400000)))</f>
        <v/>
      </c>
      <c r="Q162" s="497"/>
      <c r="R162" s="497"/>
      <c r="S162" s="497"/>
      <c r="T162" s="497"/>
      <c r="U162" s="350" t="s">
        <v>6</v>
      </c>
      <c r="V162" s="496" t="str">
        <f>IF(V160="","",IF(AQ31&lt;200,0,IF(V160&lt;=19,300000,400000)))</f>
        <v/>
      </c>
      <c r="W162" s="497"/>
      <c r="X162" s="497"/>
      <c r="Y162" s="497"/>
      <c r="Z162" s="497"/>
      <c r="AA162" s="350" t="s">
        <v>6</v>
      </c>
      <c r="AB162" s="496" t="str">
        <f>IF(AB160="","",IF(AQ32&lt;200,0,IF(AB160&lt;=19,300000,400000)))</f>
        <v/>
      </c>
      <c r="AC162" s="497"/>
      <c r="AD162" s="497"/>
      <c r="AE162" s="497"/>
      <c r="AF162" s="497"/>
      <c r="AG162" s="350" t="s">
        <v>6</v>
      </c>
      <c r="AH162" s="496" t="str">
        <f>IF(AH160="","",IF(AQ33&lt;200,0,IF(AH160&lt;=19,300000,400000)))</f>
        <v/>
      </c>
      <c r="AI162" s="497"/>
      <c r="AJ162" s="497"/>
      <c r="AK162" s="497"/>
      <c r="AL162" s="497"/>
      <c r="AM162" s="255" t="s">
        <v>6</v>
      </c>
      <c r="AN162" s="3"/>
      <c r="AO162" s="249"/>
      <c r="AP162" s="249"/>
      <c r="AQ162" s="1"/>
      <c r="AR162" s="1"/>
      <c r="AS162" s="3"/>
      <c r="AT162" s="1"/>
      <c r="AU162" s="1"/>
      <c r="AV162" s="457">
        <f>SUM(J162:AM162)</f>
        <v>0</v>
      </c>
      <c r="AW162" s="458"/>
      <c r="AX162" s="458"/>
      <c r="AY162" s="458"/>
      <c r="AZ162" s="458"/>
      <c r="BA162" s="66" t="s">
        <v>6</v>
      </c>
      <c r="BB162" s="207"/>
      <c r="BC162" s="207"/>
      <c r="BD162" s="207"/>
      <c r="BE162" s="207"/>
      <c r="BF162" s="3"/>
    </row>
    <row r="163" spans="1:61" ht="18" customHeight="1" thickBot="1" x14ac:dyDescent="0.45">
      <c r="A163" s="1"/>
      <c r="B163" s="1"/>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row>
    <row r="164" spans="1:61" ht="16.5" customHeight="1" thickBot="1" x14ac:dyDescent="0.45">
      <c r="A164" s="1"/>
      <c r="B164" s="16" t="s">
        <v>359</v>
      </c>
      <c r="C164" s="1"/>
      <c r="D164" s="20"/>
      <c r="E164" s="1"/>
      <c r="F164" s="1"/>
      <c r="G164" s="1"/>
      <c r="H164" s="1"/>
      <c r="I164" s="1"/>
      <c r="J164" s="1"/>
      <c r="K164" s="1"/>
      <c r="L164" s="1"/>
      <c r="M164" s="1"/>
      <c r="N164" s="1"/>
      <c r="O164" s="1"/>
      <c r="P164" s="1"/>
      <c r="Q164" s="1"/>
      <c r="R164" s="249"/>
      <c r="S164" s="249"/>
      <c r="T164" s="1"/>
      <c r="U164" s="25"/>
      <c r="V164" s="1"/>
      <c r="W164" s="1"/>
      <c r="X164" s="1"/>
      <c r="Y164" s="1"/>
      <c r="Z164" s="21"/>
      <c r="AA164" s="21"/>
      <c r="AB164" s="21"/>
      <c r="AC164" s="21"/>
      <c r="AD164" s="1"/>
      <c r="AE164" s="1"/>
      <c r="AF164" s="1"/>
      <c r="AG164" s="1"/>
      <c r="AH164" s="22"/>
      <c r="AI164" s="28"/>
      <c r="AJ164" s="28"/>
      <c r="AK164" s="28"/>
      <c r="AL164" s="28"/>
      <c r="AM164" s="28"/>
      <c r="AN164" s="207"/>
      <c r="AO164" s="207"/>
      <c r="AP164" s="207"/>
      <c r="AQ164" s="207"/>
      <c r="AR164" s="207"/>
      <c r="AS164" s="207"/>
      <c r="AT164" s="207"/>
      <c r="AU164" s="207"/>
      <c r="AV164" s="459" t="s">
        <v>7</v>
      </c>
      <c r="AW164" s="460"/>
      <c r="AX164" s="460"/>
      <c r="AY164" s="460"/>
      <c r="AZ164" s="460"/>
      <c r="BA164" s="461"/>
      <c r="BB164" s="31"/>
      <c r="BC164" s="31"/>
      <c r="BD164" s="31"/>
      <c r="BE164" s="31"/>
    </row>
    <row r="165" spans="1:61" ht="27" customHeight="1" thickBot="1" x14ac:dyDescent="0.45">
      <c r="A165" s="1"/>
      <c r="B165" s="1"/>
      <c r="C165" s="464" t="s">
        <v>147</v>
      </c>
      <c r="D165" s="464"/>
      <c r="E165" s="464"/>
      <c r="F165" s="464"/>
      <c r="G165" s="464"/>
      <c r="H165" s="464"/>
      <c r="I165" s="464"/>
      <c r="J165" s="453"/>
      <c r="K165" s="454"/>
      <c r="L165" s="454"/>
      <c r="M165" s="454"/>
      <c r="N165" s="454"/>
      <c r="O165" s="255" t="s">
        <v>6</v>
      </c>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457">
        <f>J165*12</f>
        <v>0</v>
      </c>
      <c r="AW165" s="458"/>
      <c r="AX165" s="458"/>
      <c r="AY165" s="458"/>
      <c r="AZ165" s="458"/>
      <c r="BA165" s="66" t="s">
        <v>6</v>
      </c>
      <c r="BB165" s="23"/>
      <c r="BC165" s="23"/>
      <c r="BD165" s="23"/>
      <c r="BE165" s="23"/>
    </row>
    <row r="166" spans="1:61" s="5" customFormat="1" ht="18" customHeight="1" thickBo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32"/>
      <c r="AE166" s="32"/>
      <c r="AF166" s="32"/>
      <c r="AG166" s="32"/>
      <c r="AH166" s="1"/>
      <c r="AI166" s="1"/>
      <c r="AJ166" s="1"/>
      <c r="AK166" s="1"/>
      <c r="AL166" s="1"/>
      <c r="AM166" s="1"/>
      <c r="AN166" s="1"/>
      <c r="AO166" s="1"/>
      <c r="AP166" s="1"/>
      <c r="AQ166" s="1"/>
      <c r="AR166" s="1"/>
      <c r="AS166" s="1"/>
      <c r="AT166" s="1"/>
      <c r="AU166" s="1"/>
      <c r="AV166" s="1"/>
      <c r="AW166" s="1"/>
      <c r="AX166" s="1"/>
      <c r="AY166" s="33"/>
      <c r="AZ166" s="1"/>
      <c r="BA166" s="1"/>
      <c r="BB166" s="1"/>
      <c r="BC166" s="1"/>
      <c r="BD166" s="1"/>
      <c r="BE166" s="1"/>
      <c r="BF166" s="3"/>
    </row>
    <row r="167" spans="1:61" s="5" customFormat="1" ht="16.5" customHeight="1" thickBot="1" x14ac:dyDescent="0.45">
      <c r="A167" s="1"/>
      <c r="B167" s="16" t="s">
        <v>399</v>
      </c>
      <c r="C167" s="1"/>
      <c r="D167" s="1"/>
      <c r="E167" s="1"/>
      <c r="F167" s="1"/>
      <c r="G167" s="40"/>
      <c r="H167" s="42"/>
      <c r="I167" s="42"/>
      <c r="J167" s="42"/>
      <c r="K167" s="44"/>
      <c r="L167" s="44"/>
      <c r="M167" s="44"/>
      <c r="N167" s="44"/>
      <c r="O167" s="44"/>
      <c r="P167" s="44"/>
      <c r="Q167" s="44"/>
      <c r="R167" s="44"/>
      <c r="S167" s="44"/>
      <c r="T167" s="44"/>
      <c r="U167" s="44"/>
      <c r="V167" s="44"/>
      <c r="W167" s="43"/>
      <c r="X167" s="43"/>
      <c r="Y167" s="43"/>
      <c r="Z167" s="43"/>
      <c r="AA167" s="43"/>
      <c r="AB167" s="39"/>
      <c r="AC167" s="34"/>
      <c r="AD167" s="1"/>
      <c r="AE167" s="1"/>
      <c r="AF167" s="1"/>
      <c r="AG167" s="1"/>
      <c r="AH167" s="1"/>
      <c r="AI167" s="1"/>
      <c r="AJ167" s="34"/>
      <c r="AK167" s="1"/>
      <c r="AL167" s="1"/>
      <c r="AM167" s="1"/>
      <c r="AT167" s="1"/>
      <c r="AU167" s="1"/>
      <c r="AV167" s="459" t="s">
        <v>7</v>
      </c>
      <c r="AW167" s="460"/>
      <c r="AX167" s="460"/>
      <c r="AY167" s="460"/>
      <c r="AZ167" s="460"/>
      <c r="BA167" s="461"/>
      <c r="BB167" s="3"/>
      <c r="BC167" s="3"/>
      <c r="BD167" s="449"/>
      <c r="BE167" s="448" t="s">
        <v>464</v>
      </c>
      <c r="BF167" s="448" t="s">
        <v>465</v>
      </c>
      <c r="BG167" s="445"/>
      <c r="BH167" s="448" t="s">
        <v>466</v>
      </c>
      <c r="BI167" s="448" t="s">
        <v>467</v>
      </c>
    </row>
    <row r="168" spans="1:61" s="5" customFormat="1" ht="27" customHeight="1" thickBot="1" x14ac:dyDescent="0.45">
      <c r="A168" s="1"/>
      <c r="B168" s="1"/>
      <c r="C168" s="1"/>
      <c r="D168" s="1"/>
      <c r="E168" s="1"/>
      <c r="F168" s="1"/>
      <c r="G168" s="40"/>
      <c r="H168" s="42"/>
      <c r="I168" s="42"/>
      <c r="J168" s="42"/>
      <c r="K168" s="44"/>
      <c r="L168" s="44"/>
      <c r="M168" s="44"/>
      <c r="N168" s="44"/>
      <c r="O168" s="44"/>
      <c r="P168" s="44"/>
      <c r="Q168" s="44"/>
      <c r="R168" s="44"/>
      <c r="S168" s="44"/>
      <c r="T168" s="44"/>
      <c r="U168" s="44"/>
      <c r="V168" s="44"/>
      <c r="W168" s="43"/>
      <c r="X168" s="43"/>
      <c r="Y168" s="43"/>
      <c r="Z168" s="43"/>
      <c r="AA168" s="43"/>
      <c r="AB168" s="39"/>
      <c r="AC168" s="34"/>
      <c r="AD168" s="1"/>
      <c r="AE168" s="1"/>
      <c r="AF168" s="1"/>
      <c r="AG168" s="1"/>
      <c r="AH168" s="1"/>
      <c r="AI168" s="1"/>
      <c r="AJ168" s="34"/>
      <c r="AK168" s="1"/>
      <c r="AL168" s="1"/>
      <c r="AM168" s="1"/>
      <c r="AT168" s="1"/>
      <c r="AU168" s="1"/>
      <c r="AV168" s="457">
        <f>IF(BH168="",0,BH168*22500)+IF(BI168="",0,BI168*15000)</f>
        <v>0</v>
      </c>
      <c r="AW168" s="458"/>
      <c r="AX168" s="458"/>
      <c r="AY168" s="458"/>
      <c r="AZ168" s="458"/>
      <c r="BA168" s="66" t="s">
        <v>6</v>
      </c>
      <c r="BB168" s="3"/>
      <c r="BC168" s="3"/>
      <c r="BD168" s="443" t="s">
        <v>82</v>
      </c>
      <c r="BE168" s="444" t="str">
        <f>IFERROR(ROUNDUP(AVERAGEIF(G20:W20,"&lt;&gt;0"),0),"")</f>
        <v/>
      </c>
      <c r="BF168" s="444" t="str">
        <f>IFERROR(ROUNDUP(AVERAGEIF(Y20:AO20,"&lt;&gt;0"),0),"")</f>
        <v/>
      </c>
      <c r="BG168" s="446"/>
      <c r="BH168" s="448" t="str">
        <f>IF(BE168="","",COUNTIF(BE168:BE172,"&gt;=1"))</f>
        <v/>
      </c>
      <c r="BI168" s="448" t="str">
        <f>IF(BF168="","",COUNTIF(BF168:BF172,"&gt;=1"))</f>
        <v/>
      </c>
    </row>
    <row r="169" spans="1:61" s="5" customFormat="1" ht="15" customHeight="1" thickBo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32"/>
      <c r="AE169" s="32"/>
      <c r="AF169" s="32"/>
      <c r="AG169" s="32"/>
      <c r="AH169" s="1"/>
      <c r="AI169" s="1"/>
      <c r="AJ169" s="1"/>
      <c r="AK169" s="1"/>
      <c r="AL169" s="1"/>
      <c r="AM169" s="1"/>
      <c r="AN169" s="1"/>
      <c r="AO169" s="1"/>
      <c r="AP169" s="1"/>
      <c r="AQ169" s="1"/>
      <c r="AR169" s="1"/>
      <c r="AS169" s="1"/>
      <c r="AT169" s="1"/>
      <c r="AU169" s="1"/>
      <c r="AV169" s="1"/>
      <c r="AW169" s="1"/>
      <c r="AX169" s="1"/>
      <c r="AY169" s="33"/>
      <c r="AZ169" s="1"/>
      <c r="BA169" s="1"/>
      <c r="BB169" s="1"/>
      <c r="BC169" s="1"/>
      <c r="BD169" s="443" t="s">
        <v>83</v>
      </c>
      <c r="BE169" s="444" t="str">
        <f t="shared" ref="BE169:BE172" si="32">IFERROR(ROUNDUP(AVERAGEIF(G21:W21,"&lt;&gt;0"),0),"")</f>
        <v/>
      </c>
      <c r="BF169" s="444" t="str">
        <f t="shared" ref="BF169:BF172" si="33">IFERROR(ROUNDUP(AVERAGEIF(Y21:AO21,"&lt;&gt;0"),0),"")</f>
        <v/>
      </c>
      <c r="BG169" s="447"/>
    </row>
    <row r="170" spans="1:61" s="5" customFormat="1" ht="16.5" customHeight="1" thickBot="1" x14ac:dyDescent="0.45">
      <c r="A170" s="1"/>
      <c r="B170" s="16" t="s">
        <v>401</v>
      </c>
      <c r="C170" s="1"/>
      <c r="D170" s="1"/>
      <c r="E170" s="1"/>
      <c r="F170" s="1"/>
      <c r="G170" s="40"/>
      <c r="H170" s="42"/>
      <c r="I170" s="42"/>
      <c r="J170" s="42"/>
      <c r="K170" s="44"/>
      <c r="L170" s="44"/>
      <c r="M170" s="44"/>
      <c r="N170" s="44"/>
      <c r="O170" s="44"/>
      <c r="P170" s="44"/>
      <c r="Q170" s="44"/>
      <c r="R170" s="44"/>
      <c r="S170" s="44"/>
      <c r="T170" s="44"/>
      <c r="U170" s="44"/>
      <c r="V170" s="44"/>
      <c r="W170" s="43"/>
      <c r="X170" s="43"/>
      <c r="Y170" s="43"/>
      <c r="Z170" s="43"/>
      <c r="AA170" s="43"/>
      <c r="AB170" s="39"/>
      <c r="AC170" s="34"/>
      <c r="AD170" s="1"/>
      <c r="AE170" s="1"/>
      <c r="AF170" s="1"/>
      <c r="AG170" s="1"/>
      <c r="AH170" s="1"/>
      <c r="AI170" s="1"/>
      <c r="AJ170" s="34"/>
      <c r="AK170" s="1"/>
      <c r="AL170" s="1"/>
      <c r="AM170" s="1"/>
      <c r="AT170" s="1"/>
      <c r="AU170" s="1"/>
      <c r="AV170" s="459" t="s">
        <v>7</v>
      </c>
      <c r="AW170" s="460"/>
      <c r="AX170" s="460"/>
      <c r="AY170" s="460"/>
      <c r="AZ170" s="460"/>
      <c r="BA170" s="461"/>
      <c r="BB170" s="3"/>
      <c r="BC170" s="3"/>
      <c r="BD170" s="443" t="s">
        <v>84</v>
      </c>
      <c r="BE170" s="444" t="str">
        <f t="shared" si="32"/>
        <v/>
      </c>
      <c r="BF170" s="444" t="str">
        <f t="shared" si="33"/>
        <v/>
      </c>
      <c r="BG170" s="446"/>
    </row>
    <row r="171" spans="1:61" s="5" customFormat="1" ht="27" customHeight="1" thickBot="1" x14ac:dyDescent="0.45">
      <c r="A171" s="1"/>
      <c r="B171" s="1"/>
      <c r="C171" s="1"/>
      <c r="D171" s="1"/>
      <c r="E171" s="1"/>
      <c r="F171" s="1"/>
      <c r="G171" s="40"/>
      <c r="H171" s="42"/>
      <c r="I171" s="42"/>
      <c r="J171" s="42"/>
      <c r="K171" s="44"/>
      <c r="L171" s="44"/>
      <c r="M171" s="44"/>
      <c r="N171" s="44"/>
      <c r="O171" s="44"/>
      <c r="P171" s="44"/>
      <c r="Q171" s="44"/>
      <c r="R171" s="44"/>
      <c r="S171" s="44"/>
      <c r="T171" s="44"/>
      <c r="U171" s="44"/>
      <c r="V171" s="44"/>
      <c r="W171" s="43"/>
      <c r="X171" s="43"/>
      <c r="Y171" s="43"/>
      <c r="Z171" s="43"/>
      <c r="AA171" s="43"/>
      <c r="AB171" s="39"/>
      <c r="AC171" s="34"/>
      <c r="AD171" s="1"/>
      <c r="AE171" s="1"/>
      <c r="AF171" s="1"/>
      <c r="AG171" s="1"/>
      <c r="AH171" s="1"/>
      <c r="AI171" s="1"/>
      <c r="AJ171" s="34"/>
      <c r="AK171" s="1"/>
      <c r="AL171" s="1"/>
      <c r="AM171" s="1"/>
      <c r="AT171" s="1"/>
      <c r="AU171" s="1"/>
      <c r="AV171" s="462"/>
      <c r="AW171" s="463"/>
      <c r="AX171" s="463"/>
      <c r="AY171" s="463"/>
      <c r="AZ171" s="463"/>
      <c r="BA171" s="66" t="s">
        <v>6</v>
      </c>
      <c r="BB171" s="3"/>
      <c r="BC171" s="3"/>
      <c r="BD171" s="443" t="s">
        <v>97</v>
      </c>
      <c r="BE171" s="444" t="str">
        <f t="shared" si="32"/>
        <v/>
      </c>
      <c r="BF171" s="444" t="str">
        <f t="shared" si="33"/>
        <v/>
      </c>
      <c r="BG171" s="447"/>
    </row>
    <row r="172" spans="1:61" s="5" customFormat="1" ht="18" customHeight="1" thickBot="1" x14ac:dyDescent="0.45">
      <c r="A172" s="1"/>
      <c r="B172" s="1"/>
      <c r="C172" s="1"/>
      <c r="D172" s="1"/>
      <c r="E172" s="1"/>
      <c r="F172" s="1"/>
      <c r="G172" s="40"/>
      <c r="H172" s="42"/>
      <c r="I172" s="42"/>
      <c r="J172" s="42"/>
      <c r="K172" s="44"/>
      <c r="L172" s="44"/>
      <c r="M172" s="44"/>
      <c r="N172" s="44"/>
      <c r="O172" s="44"/>
      <c r="P172" s="44"/>
      <c r="Q172" s="44"/>
      <c r="R172" s="44"/>
      <c r="S172" s="44"/>
      <c r="T172" s="44"/>
      <c r="U172" s="44"/>
      <c r="V172" s="44"/>
      <c r="W172" s="43"/>
      <c r="X172" s="43"/>
      <c r="Y172" s="43"/>
      <c r="Z172" s="43"/>
      <c r="AA172" s="43"/>
      <c r="AB172" s="39"/>
      <c r="AC172" s="34"/>
      <c r="AD172" s="1"/>
      <c r="AE172" s="1"/>
      <c r="AF172" s="1"/>
      <c r="AG172" s="1"/>
      <c r="AH172" s="1"/>
      <c r="AI172" s="1"/>
      <c r="AJ172" s="34"/>
      <c r="AK172" s="1"/>
      <c r="AL172" s="1"/>
      <c r="AM172" s="1"/>
      <c r="AT172" s="1"/>
      <c r="AU172" s="1"/>
      <c r="AV172" s="43"/>
      <c r="AW172" s="1"/>
      <c r="AX172" s="1"/>
      <c r="AY172" s="1"/>
      <c r="AZ172" s="3"/>
      <c r="BA172" s="3"/>
      <c r="BB172" s="3"/>
      <c r="BC172" s="3"/>
      <c r="BD172" s="443" t="s">
        <v>85</v>
      </c>
      <c r="BE172" s="444" t="str">
        <f t="shared" si="32"/>
        <v/>
      </c>
      <c r="BF172" s="444" t="str">
        <f t="shared" si="33"/>
        <v/>
      </c>
      <c r="BG172" s="446"/>
    </row>
    <row r="173" spans="1:61" s="5" customFormat="1" ht="27.75" customHeight="1" thickBot="1" x14ac:dyDescent="0.45">
      <c r="A173" s="2"/>
      <c r="C173" s="16"/>
      <c r="D173" s="16"/>
      <c r="E173" s="16"/>
      <c r="F173" s="16"/>
      <c r="G173" s="1"/>
      <c r="H173" s="2"/>
      <c r="I173" s="2"/>
      <c r="J173" s="2"/>
      <c r="K173" s="2"/>
      <c r="L173" s="2"/>
      <c r="M173" s="2"/>
      <c r="N173" s="2"/>
      <c r="O173" s="2"/>
      <c r="P173" s="2"/>
      <c r="Q173" s="2"/>
      <c r="R173" s="45"/>
      <c r="S173" s="45"/>
      <c r="T173" s="45"/>
      <c r="U173" s="45"/>
      <c r="V173" s="45"/>
      <c r="W173" s="45"/>
      <c r="X173" s="45"/>
      <c r="Y173" s="45"/>
      <c r="Z173" s="45"/>
      <c r="AA173" s="45"/>
      <c r="AB173" s="45"/>
      <c r="AC173" s="45"/>
      <c r="AD173" s="45"/>
      <c r="AE173" s="46"/>
      <c r="AM173" s="459" t="s">
        <v>149</v>
      </c>
      <c r="AN173" s="460"/>
      <c r="AO173" s="460"/>
      <c r="AP173" s="460"/>
      <c r="AQ173" s="460"/>
      <c r="AR173" s="460"/>
      <c r="AS173" s="460"/>
      <c r="AT173" s="461"/>
      <c r="AU173" s="465">
        <f>ROUNDDOWN(SUM(AV46,AV52,AV59,AV64,AV71,AV83,AV108,AV129,AV134,AV138,AV143,AV147,AV153,AV156,AV162,AV165,AV168,AV171),-2)</f>
        <v>0</v>
      </c>
      <c r="AV173" s="466"/>
      <c r="AW173" s="466"/>
      <c r="AX173" s="466"/>
      <c r="AY173" s="466"/>
      <c r="AZ173" s="466"/>
      <c r="BA173" s="57" t="s">
        <v>6</v>
      </c>
      <c r="BB173" s="3"/>
      <c r="BC173" s="3"/>
      <c r="BD173" s="3"/>
      <c r="BG173" s="445"/>
    </row>
    <row r="174" spans="1:61" s="5" customFormat="1" ht="27.75" customHeight="1" thickBot="1" x14ac:dyDescent="0.45">
      <c r="A174" s="1"/>
      <c r="B174" s="2"/>
      <c r="F174" s="2"/>
      <c r="H174" s="47"/>
      <c r="I174" s="1"/>
      <c r="J174" s="2"/>
      <c r="K174" s="2"/>
      <c r="L174" s="2"/>
      <c r="M174" s="2"/>
      <c r="N174" s="2"/>
      <c r="O174" s="2"/>
      <c r="P174" s="2"/>
      <c r="Q174" s="2"/>
      <c r="R174" s="45"/>
      <c r="S174" s="45"/>
      <c r="T174" s="45"/>
      <c r="U174" s="45"/>
      <c r="V174" s="45"/>
      <c r="W174" s="45"/>
      <c r="X174" s="45"/>
      <c r="Y174" s="45"/>
      <c r="Z174" s="45"/>
      <c r="AA174" s="45"/>
      <c r="AB174" s="45"/>
      <c r="AC174" s="45"/>
      <c r="AD174" s="45"/>
      <c r="AE174" s="46"/>
      <c r="AM174" s="459" t="s">
        <v>150</v>
      </c>
      <c r="AN174" s="460"/>
      <c r="AO174" s="460"/>
      <c r="AP174" s="460"/>
      <c r="AQ174" s="460"/>
      <c r="AR174" s="460"/>
      <c r="AS174" s="460"/>
      <c r="AT174" s="461"/>
      <c r="AU174" s="467"/>
      <c r="AV174" s="468"/>
      <c r="AW174" s="468"/>
      <c r="AX174" s="468"/>
      <c r="AY174" s="468"/>
      <c r="AZ174" s="468"/>
      <c r="BA174" s="57" t="s">
        <v>6</v>
      </c>
      <c r="BB174" s="3"/>
      <c r="BC174" s="3"/>
      <c r="BD174" s="3"/>
    </row>
    <row r="175" spans="1:61" s="5" customFormat="1" ht="27.75" customHeight="1" thickBot="1" x14ac:dyDescent="0.45">
      <c r="A175" s="1"/>
      <c r="B175" s="2"/>
      <c r="F175" s="2"/>
      <c r="G175" s="3"/>
      <c r="H175" s="47"/>
      <c r="I175" s="1"/>
      <c r="J175" s="2"/>
      <c r="K175" s="2"/>
      <c r="L175" s="2"/>
      <c r="M175" s="2"/>
      <c r="N175" s="2"/>
      <c r="O175" s="2"/>
      <c r="P175" s="2"/>
      <c r="Q175" s="2"/>
      <c r="R175" s="45"/>
      <c r="S175" s="45"/>
      <c r="T175" s="45"/>
      <c r="U175" s="45"/>
      <c r="V175" s="45"/>
      <c r="W175" s="45"/>
      <c r="X175" s="45"/>
      <c r="Y175" s="45"/>
      <c r="Z175" s="45"/>
      <c r="AA175" s="45"/>
      <c r="AB175" s="45"/>
      <c r="AC175" s="45"/>
      <c r="AD175" s="45"/>
      <c r="AE175" s="46"/>
      <c r="AM175" s="459" t="s">
        <v>151</v>
      </c>
      <c r="AN175" s="460"/>
      <c r="AO175" s="460"/>
      <c r="AP175" s="460"/>
      <c r="AQ175" s="460"/>
      <c r="AR175" s="460"/>
      <c r="AS175" s="460"/>
      <c r="AT175" s="461"/>
      <c r="AU175" s="469">
        <f>AU173-AU174</f>
        <v>0</v>
      </c>
      <c r="AV175" s="470"/>
      <c r="AW175" s="470"/>
      <c r="AX175" s="470"/>
      <c r="AY175" s="470"/>
      <c r="AZ175" s="470"/>
      <c r="BA175" s="66" t="s">
        <v>6</v>
      </c>
      <c r="BB175" s="3"/>
      <c r="BC175" s="3"/>
      <c r="BD175" s="3"/>
    </row>
    <row r="176" spans="1:61" ht="15" customHeight="1" x14ac:dyDescent="0.4">
      <c r="A176" s="48"/>
      <c r="B176" s="48"/>
      <c r="F176" s="48"/>
      <c r="G176" s="48"/>
      <c r="H176" s="49"/>
      <c r="I176" s="50"/>
      <c r="J176" s="48"/>
      <c r="K176" s="48"/>
      <c r="L176" s="48"/>
      <c r="M176" s="48"/>
      <c r="N176" s="48"/>
      <c r="O176" s="48"/>
      <c r="P176" s="48"/>
      <c r="Q176" s="48"/>
      <c r="R176" s="48"/>
      <c r="S176" s="48"/>
      <c r="T176" s="48"/>
      <c r="U176" s="48"/>
      <c r="V176" s="48"/>
      <c r="W176" s="48"/>
      <c r="X176" s="48"/>
      <c r="Y176" s="48"/>
      <c r="Z176" s="48"/>
      <c r="AA176" s="48"/>
      <c r="AB176" s="48"/>
      <c r="AC176" s="48"/>
      <c r="AD176" s="48"/>
      <c r="AE176" s="48"/>
      <c r="AX176" s="48"/>
      <c r="AY176" s="48"/>
      <c r="BB176" s="4"/>
    </row>
    <row r="177" spans="1:57" ht="15" customHeight="1" x14ac:dyDescent="0.4">
      <c r="A177" s="48"/>
      <c r="B177" s="48"/>
      <c r="F177" s="48"/>
      <c r="G177" s="48"/>
      <c r="H177" s="49"/>
      <c r="I177" s="50"/>
      <c r="J177" s="48"/>
      <c r="K177" s="48"/>
      <c r="L177" s="48"/>
      <c r="M177" s="48"/>
      <c r="N177" s="48"/>
      <c r="O177" s="48"/>
      <c r="P177" s="48"/>
      <c r="Q177" s="48"/>
      <c r="R177" s="48"/>
      <c r="S177" s="48"/>
      <c r="T177" s="48"/>
      <c r="U177" s="48"/>
      <c r="V177" s="48"/>
      <c r="W177" s="48"/>
      <c r="X177" s="48"/>
      <c r="Y177" s="48"/>
      <c r="Z177" s="48"/>
      <c r="AA177" s="48"/>
      <c r="AB177" s="48"/>
      <c r="AC177" s="48"/>
      <c r="AD177" s="48"/>
      <c r="AE177" s="48"/>
      <c r="AX177" s="48"/>
      <c r="AY177" s="48"/>
      <c r="BB177" s="4" t="s">
        <v>343</v>
      </c>
    </row>
    <row r="178" spans="1:57" ht="15" customHeight="1" x14ac:dyDescent="0.4">
      <c r="A178" s="48"/>
      <c r="B178" s="48"/>
      <c r="F178" s="48"/>
      <c r="G178" s="48"/>
      <c r="H178" s="49"/>
      <c r="I178" s="50"/>
      <c r="J178" s="48"/>
      <c r="K178" s="48"/>
      <c r="L178" s="48"/>
      <c r="M178" s="48"/>
      <c r="N178" s="48"/>
      <c r="O178" s="48"/>
      <c r="P178" s="48"/>
      <c r="Q178" s="48"/>
      <c r="R178" s="48"/>
      <c r="S178" s="48"/>
      <c r="T178" s="48"/>
      <c r="U178" s="48"/>
      <c r="V178" s="48"/>
      <c r="W178" s="48"/>
      <c r="X178" s="48"/>
      <c r="Y178" s="48"/>
      <c r="Z178" s="48"/>
      <c r="AA178" s="48"/>
      <c r="AB178" s="48"/>
      <c r="AC178" s="48"/>
      <c r="AD178" s="48"/>
      <c r="AE178" s="48"/>
      <c r="AX178" s="48"/>
      <c r="AY178" s="48"/>
      <c r="BB178" s="4"/>
    </row>
    <row r="179" spans="1:57" ht="16.5" customHeight="1" x14ac:dyDescent="0.4">
      <c r="A179" s="1"/>
      <c r="B179" s="16" t="s">
        <v>402</v>
      </c>
      <c r="G179" s="256"/>
      <c r="H179" s="256"/>
      <c r="I179" s="51" t="s">
        <v>152</v>
      </c>
      <c r="J179" s="256"/>
      <c r="K179" s="256"/>
      <c r="L179" s="256"/>
      <c r="M179" s="256"/>
      <c r="N179" s="256"/>
      <c r="O179" s="256"/>
      <c r="P179" s="256"/>
      <c r="Q179" s="256"/>
      <c r="R179" s="256"/>
      <c r="S179" s="256"/>
      <c r="T179" s="256"/>
      <c r="U179" s="256"/>
      <c r="V179" s="256"/>
      <c r="W179" s="256"/>
      <c r="X179" s="256"/>
      <c r="Y179" s="256"/>
      <c r="Z179" s="256"/>
      <c r="AA179" s="256"/>
      <c r="AB179" s="256"/>
      <c r="AC179" s="256"/>
      <c r="AD179" s="256"/>
      <c r="AE179" s="256"/>
      <c r="AF179" s="256"/>
      <c r="AG179" s="256"/>
      <c r="AH179" s="256"/>
      <c r="AI179" s="256"/>
      <c r="AJ179" s="256"/>
      <c r="AK179" s="256"/>
      <c r="AL179" s="256"/>
      <c r="AM179" s="256"/>
      <c r="AN179" s="256"/>
      <c r="AO179" s="256"/>
      <c r="AP179" s="256"/>
      <c r="AQ179" s="256"/>
      <c r="AR179" s="256"/>
      <c r="AS179" s="256"/>
      <c r="AT179" s="256"/>
      <c r="AU179" s="256"/>
      <c r="AV179" s="256"/>
      <c r="AW179" s="256"/>
      <c r="AX179" s="256"/>
      <c r="AY179" s="256"/>
      <c r="AZ179" s="256"/>
      <c r="BA179" s="256"/>
      <c r="BB179" s="256"/>
      <c r="BC179" s="256"/>
      <c r="BD179" s="256"/>
      <c r="BE179" s="256"/>
    </row>
    <row r="180" spans="1:57" ht="14.25" customHeight="1" x14ac:dyDescent="0.4">
      <c r="A180" s="1"/>
      <c r="B180" s="633" t="s">
        <v>99</v>
      </c>
      <c r="C180" s="633"/>
      <c r="D180" s="5" t="s">
        <v>360</v>
      </c>
      <c r="F180" s="256"/>
      <c r="G180" s="256"/>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56"/>
      <c r="AE180" s="256"/>
      <c r="AF180" s="256"/>
      <c r="AG180" s="256"/>
      <c r="AH180" s="256"/>
      <c r="AI180" s="256"/>
      <c r="AJ180" s="256"/>
      <c r="AK180" s="256"/>
      <c r="AL180" s="256"/>
      <c r="AM180" s="256"/>
      <c r="AN180" s="256"/>
      <c r="AO180" s="256"/>
      <c r="AP180" s="256"/>
      <c r="AQ180" s="256"/>
      <c r="AR180" s="256"/>
      <c r="AS180" s="256"/>
      <c r="AT180" s="256"/>
      <c r="AU180" s="256"/>
      <c r="AV180" s="256"/>
      <c r="AW180" s="256"/>
      <c r="AX180" s="256"/>
      <c r="AY180" s="256"/>
      <c r="AZ180" s="256"/>
      <c r="BA180" s="256"/>
      <c r="BB180" s="256"/>
      <c r="BC180" s="256"/>
      <c r="BD180" s="256"/>
    </row>
    <row r="181" spans="1:57" ht="14.25" customHeight="1" x14ac:dyDescent="0.4">
      <c r="A181" s="1"/>
      <c r="B181" s="633" t="s">
        <v>99</v>
      </c>
      <c r="C181" s="633"/>
      <c r="D181" s="3" t="s">
        <v>153</v>
      </c>
      <c r="F181" s="48"/>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7" ht="14.25" customHeight="1" x14ac:dyDescent="0.4">
      <c r="A182" s="1"/>
      <c r="B182" s="633" t="s">
        <v>99</v>
      </c>
      <c r="C182" s="633"/>
      <c r="D182" s="3" t="s">
        <v>154</v>
      </c>
      <c r="F182" s="48"/>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7" ht="14.25" customHeight="1" x14ac:dyDescent="0.4">
      <c r="A183" s="1"/>
      <c r="B183" s="633" t="s">
        <v>99</v>
      </c>
      <c r="C183" s="633"/>
      <c r="D183" s="3" t="s">
        <v>155</v>
      </c>
      <c r="F183" s="48"/>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7" ht="14.25" customHeight="1" x14ac:dyDescent="0.4">
      <c r="A184" s="1"/>
      <c r="B184" s="633" t="s">
        <v>99</v>
      </c>
      <c r="C184" s="633"/>
      <c r="D184" s="3" t="s">
        <v>361</v>
      </c>
      <c r="F184" s="48"/>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7" ht="14.25" customHeight="1" x14ac:dyDescent="0.4">
      <c r="A185" s="1"/>
      <c r="B185" s="633" t="s">
        <v>99</v>
      </c>
      <c r="C185" s="633"/>
      <c r="D185" s="2" t="s">
        <v>362</v>
      </c>
      <c r="F185" s="48"/>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7" ht="14.25" customHeight="1" x14ac:dyDescent="0.4">
      <c r="A186" s="1"/>
      <c r="B186" s="633" t="s">
        <v>99</v>
      </c>
      <c r="C186" s="633"/>
      <c r="D186" s="50" t="s">
        <v>363</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7" ht="14.25" customHeight="1" x14ac:dyDescent="0.4">
      <c r="B187" s="633" t="s">
        <v>99</v>
      </c>
      <c r="C187" s="633"/>
      <c r="D187" s="48" t="s">
        <v>156</v>
      </c>
      <c r="E187" s="48"/>
      <c r="AG187" s="1"/>
      <c r="AH187" s="3"/>
    </row>
    <row r="188" spans="1:57" ht="14.25" customHeight="1" x14ac:dyDescent="0.4">
      <c r="B188" s="633" t="s">
        <v>99</v>
      </c>
      <c r="C188" s="633"/>
      <c r="D188" s="48" t="s">
        <v>348</v>
      </c>
      <c r="E188" s="48"/>
      <c r="AG188" s="1"/>
      <c r="AH188" s="3"/>
    </row>
    <row r="189" spans="1:57" ht="14.25" customHeight="1" x14ac:dyDescent="0.4">
      <c r="B189" s="633" t="s">
        <v>99</v>
      </c>
      <c r="C189" s="633"/>
      <c r="D189" s="48" t="s">
        <v>347</v>
      </c>
      <c r="E189" s="48"/>
      <c r="AG189" s="1"/>
      <c r="AH189" s="3"/>
    </row>
    <row r="190" spans="1:57" ht="14.25" customHeight="1" x14ac:dyDescent="0.4">
      <c r="B190" s="633" t="s">
        <v>99</v>
      </c>
      <c r="C190" s="633"/>
      <c r="D190" s="48" t="s">
        <v>349</v>
      </c>
      <c r="E190" s="48"/>
      <c r="AG190" s="1"/>
      <c r="AH190" s="3"/>
    </row>
    <row r="191" spans="1:57" ht="14.25" customHeight="1" x14ac:dyDescent="0.4">
      <c r="B191" s="633" t="s">
        <v>99</v>
      </c>
      <c r="C191" s="633"/>
      <c r="D191" s="48" t="s">
        <v>350</v>
      </c>
      <c r="E191" s="48"/>
      <c r="AG191" s="1"/>
      <c r="AH191" s="3"/>
    </row>
    <row r="192" spans="1:57" ht="14.25" customHeight="1" x14ac:dyDescent="0.4">
      <c r="B192" s="633" t="s">
        <v>99</v>
      </c>
      <c r="C192" s="633"/>
      <c r="D192" s="48" t="s">
        <v>364</v>
      </c>
      <c r="E192" s="48"/>
      <c r="AG192" s="1"/>
      <c r="AH192" s="3"/>
    </row>
    <row r="193" spans="2:34" ht="14.25" customHeight="1" x14ac:dyDescent="0.4">
      <c r="B193" s="633" t="s">
        <v>99</v>
      </c>
      <c r="C193" s="633"/>
      <c r="D193" s="48" t="s">
        <v>365</v>
      </c>
      <c r="E193" s="1"/>
      <c r="AG193" s="1"/>
      <c r="AH193" s="3"/>
    </row>
    <row r="194" spans="2:34" ht="14.25" customHeight="1" x14ac:dyDescent="0.4">
      <c r="B194" s="633" t="s">
        <v>99</v>
      </c>
      <c r="C194" s="633"/>
      <c r="D194" s="48" t="s">
        <v>366</v>
      </c>
      <c r="E194" s="1"/>
      <c r="AG194" s="1"/>
      <c r="AH194" s="3"/>
    </row>
    <row r="195" spans="2:34" ht="14.25" customHeight="1" x14ac:dyDescent="0.4">
      <c r="B195" s="633" t="s">
        <v>99</v>
      </c>
      <c r="C195" s="633"/>
      <c r="D195" s="1" t="s">
        <v>367</v>
      </c>
      <c r="E195" s="1"/>
      <c r="AG195" s="1"/>
      <c r="AH195" s="3"/>
    </row>
    <row r="196" spans="2:34" ht="14.25" customHeight="1" x14ac:dyDescent="0.4">
      <c r="B196" s="633" t="s">
        <v>99</v>
      </c>
      <c r="C196" s="633"/>
      <c r="D196" s="3" t="s">
        <v>368</v>
      </c>
      <c r="AG196" s="1"/>
      <c r="AH196" s="3"/>
    </row>
    <row r="197" spans="2:34" ht="14.25" customHeight="1" x14ac:dyDescent="0.4">
      <c r="B197" s="633" t="s">
        <v>99</v>
      </c>
      <c r="C197" s="633"/>
      <c r="D197" s="3" t="s">
        <v>369</v>
      </c>
      <c r="AG197" s="1"/>
      <c r="AH197" s="3"/>
    </row>
    <row r="198" spans="2:34" ht="14.25" customHeight="1" x14ac:dyDescent="0.4">
      <c r="B198" s="633" t="s">
        <v>99</v>
      </c>
      <c r="C198" s="633"/>
      <c r="D198" s="3" t="s">
        <v>370</v>
      </c>
      <c r="AG198" s="1"/>
      <c r="AH198" s="3"/>
    </row>
    <row r="199" spans="2:34" ht="14.25" customHeight="1" x14ac:dyDescent="0.4">
      <c r="B199" s="633" t="s">
        <v>99</v>
      </c>
      <c r="C199" s="633"/>
      <c r="D199" s="3" t="s">
        <v>371</v>
      </c>
      <c r="AG199" s="1"/>
      <c r="AH199" s="3"/>
    </row>
    <row r="200" spans="2:34" ht="14.25" customHeight="1" x14ac:dyDescent="0.4">
      <c r="B200" s="633" t="s">
        <v>99</v>
      </c>
      <c r="C200" s="633"/>
      <c r="D200" s="3" t="s">
        <v>372</v>
      </c>
      <c r="AG200" s="1"/>
      <c r="AH200" s="3"/>
    </row>
    <row r="201" spans="2:34" ht="14.25" customHeight="1" x14ac:dyDescent="0.4">
      <c r="B201" s="633" t="s">
        <v>99</v>
      </c>
      <c r="C201" s="633"/>
      <c r="D201" s="3" t="s">
        <v>373</v>
      </c>
      <c r="AG201" s="1"/>
      <c r="AH201" s="3"/>
    </row>
    <row r="202" spans="2:34" ht="14.25" customHeight="1" x14ac:dyDescent="0.4">
      <c r="B202" s="633" t="s">
        <v>99</v>
      </c>
      <c r="C202" s="633"/>
      <c r="D202" s="3" t="s">
        <v>374</v>
      </c>
      <c r="AG202" s="1"/>
      <c r="AH202" s="3"/>
    </row>
    <row r="203" spans="2:34" ht="14.25" customHeight="1" x14ac:dyDescent="0.4">
      <c r="B203" s="633" t="s">
        <v>99</v>
      </c>
      <c r="C203" s="633"/>
      <c r="D203" s="2" t="s">
        <v>375</v>
      </c>
      <c r="E203" s="1"/>
      <c r="AG203" s="1"/>
      <c r="AH203" s="3"/>
    </row>
    <row r="204" spans="2:34" ht="14.25" customHeight="1" x14ac:dyDescent="0.4">
      <c r="B204" s="633" t="s">
        <v>99</v>
      </c>
      <c r="C204" s="633"/>
      <c r="D204" s="51" t="s">
        <v>376</v>
      </c>
      <c r="E204" s="256"/>
      <c r="AG204" s="1"/>
      <c r="AH204" s="3"/>
    </row>
    <row r="205" spans="2:34" ht="14.25" customHeight="1" x14ac:dyDescent="0.4">
      <c r="B205" s="633" t="s">
        <v>99</v>
      </c>
      <c r="C205" s="633"/>
      <c r="D205" s="3" t="s">
        <v>346</v>
      </c>
      <c r="AG205" s="1"/>
      <c r="AH205" s="3"/>
    </row>
    <row r="206" spans="2:34" ht="14.25" customHeight="1" x14ac:dyDescent="0.4">
      <c r="B206" s="633" t="s">
        <v>99</v>
      </c>
      <c r="C206" s="633"/>
      <c r="D206" s="3" t="s">
        <v>398</v>
      </c>
      <c r="AG206" s="1"/>
      <c r="AH206" s="3"/>
    </row>
    <row r="207" spans="2:34" ht="14.25" customHeight="1" x14ac:dyDescent="0.4">
      <c r="B207" s="633" t="s">
        <v>99</v>
      </c>
      <c r="C207" s="633"/>
      <c r="D207" s="3" t="s">
        <v>377</v>
      </c>
      <c r="AG207" s="1"/>
      <c r="AH207" s="3"/>
    </row>
    <row r="208" spans="2:34" ht="14.25" customHeight="1" x14ac:dyDescent="0.4">
      <c r="B208" s="633" t="s">
        <v>99</v>
      </c>
      <c r="C208" s="633"/>
      <c r="D208" s="3" t="s">
        <v>378</v>
      </c>
      <c r="AG208" s="1"/>
      <c r="AH208" s="3"/>
    </row>
    <row r="209" spans="2:34" ht="14.25" customHeight="1" x14ac:dyDescent="0.4">
      <c r="B209" s="633" t="s">
        <v>99</v>
      </c>
      <c r="C209" s="633"/>
      <c r="D209" s="10" t="s">
        <v>379</v>
      </c>
      <c r="AG209" s="1"/>
      <c r="AH209" s="3"/>
    </row>
  </sheetData>
  <sheetProtection algorithmName="SHA-512" hashValue="jE4i+1bWZPMh0p7Ws4R+ciiymXkkXz4++zVR4w5rbV9+XmeldugbW8qxYn9x6JTA8vj0oRnIk8+iTcn7TCoutA==" saltValue="ZEjpJyqzXA1X5EMwUV8Xjg==" spinCount="100000" sheet="1" objects="1" scenarios="1"/>
  <dataConsolidate link="1"/>
  <mergeCells count="1074">
    <mergeCell ref="AK146:AM146"/>
    <mergeCell ref="J146:L146"/>
    <mergeCell ref="M146:O146"/>
    <mergeCell ref="P146:R146"/>
    <mergeCell ref="S146:U146"/>
    <mergeCell ref="C153:I153"/>
    <mergeCell ref="AH147:AI147"/>
    <mergeCell ref="AK147:AL147"/>
    <mergeCell ref="AN147:AO147"/>
    <mergeCell ref="C143:I143"/>
    <mergeCell ref="AN146:AP146"/>
    <mergeCell ref="V146:X146"/>
    <mergeCell ref="AV167:BA167"/>
    <mergeCell ref="AV168:AZ168"/>
    <mergeCell ref="C141:I142"/>
    <mergeCell ref="B180:C180"/>
    <mergeCell ref="B181:C181"/>
    <mergeCell ref="C151:I152"/>
    <mergeCell ref="J151:O152"/>
    <mergeCell ref="P151:U152"/>
    <mergeCell ref="V151:AA152"/>
    <mergeCell ref="AH160:AL161"/>
    <mergeCell ref="AM160:AM161"/>
    <mergeCell ref="AE146:AG146"/>
    <mergeCell ref="AH146:AJ146"/>
    <mergeCell ref="J143:N143"/>
    <mergeCell ref="P143:T143"/>
    <mergeCell ref="V143:Z143"/>
    <mergeCell ref="Y146:AA146"/>
    <mergeCell ref="AB146:AD146"/>
    <mergeCell ref="C162:I162"/>
    <mergeCell ref="C146:F146"/>
    <mergeCell ref="G146:I146"/>
    <mergeCell ref="AV171:AZ171"/>
    <mergeCell ref="AV143:AZ143"/>
    <mergeCell ref="J141:O142"/>
    <mergeCell ref="P141:U142"/>
    <mergeCell ref="V141:AA142"/>
    <mergeCell ref="AB160:AF161"/>
    <mergeCell ref="AG160:AG161"/>
    <mergeCell ref="C127:C128"/>
    <mergeCell ref="D127:F127"/>
    <mergeCell ref="G127:I127"/>
    <mergeCell ref="J127:L127"/>
    <mergeCell ref="M127:O127"/>
    <mergeCell ref="P127:R127"/>
    <mergeCell ref="S127:U127"/>
    <mergeCell ref="V127:X127"/>
    <mergeCell ref="Y127:AA127"/>
    <mergeCell ref="S128:U128"/>
    <mergeCell ref="V128:X128"/>
    <mergeCell ref="Y128:AA128"/>
    <mergeCell ref="C147:F147"/>
    <mergeCell ref="G147:H147"/>
    <mergeCell ref="J147:K147"/>
    <mergeCell ref="M147:N147"/>
    <mergeCell ref="P147:Q147"/>
    <mergeCell ref="S147:T147"/>
    <mergeCell ref="V147:W147"/>
    <mergeCell ref="Y147:Z147"/>
    <mergeCell ref="AB147:AC147"/>
    <mergeCell ref="AE147:AF147"/>
    <mergeCell ref="C129:C130"/>
    <mergeCell ref="D129:F129"/>
    <mergeCell ref="M129:O129"/>
    <mergeCell ref="P129:R129"/>
    <mergeCell ref="S129:U129"/>
    <mergeCell ref="V129:X129"/>
    <mergeCell ref="Y129:AA129"/>
    <mergeCell ref="AB129:AD129"/>
    <mergeCell ref="AE129:AG129"/>
    <mergeCell ref="AH129:AJ129"/>
    <mergeCell ref="AK129:AM129"/>
    <mergeCell ref="AN129:AP129"/>
    <mergeCell ref="AQ129:AS130"/>
    <mergeCell ref="AT129:AT130"/>
    <mergeCell ref="AV129:AZ130"/>
    <mergeCell ref="G130:I130"/>
    <mergeCell ref="J130:L130"/>
    <mergeCell ref="M130:O130"/>
    <mergeCell ref="P130:R130"/>
    <mergeCell ref="S130:U130"/>
    <mergeCell ref="V130:X130"/>
    <mergeCell ref="Y130:AA130"/>
    <mergeCell ref="AB130:AD130"/>
    <mergeCell ref="AE130:AG130"/>
    <mergeCell ref="AH130:AJ130"/>
    <mergeCell ref="AK130:AM130"/>
    <mergeCell ref="D130:F130"/>
    <mergeCell ref="AN130:AP130"/>
    <mergeCell ref="V126:X126"/>
    <mergeCell ref="Y126:AA126"/>
    <mergeCell ref="AB126:AD126"/>
    <mergeCell ref="AB128:AD128"/>
    <mergeCell ref="AN126:AP126"/>
    <mergeCell ref="AB125:AD125"/>
    <mergeCell ref="AE125:AG125"/>
    <mergeCell ref="AH125:AJ125"/>
    <mergeCell ref="AK125:AM125"/>
    <mergeCell ref="AN125:AP125"/>
    <mergeCell ref="AN128:AP128"/>
    <mergeCell ref="AN122:AP122"/>
    <mergeCell ref="AB124:AD124"/>
    <mergeCell ref="J123:L123"/>
    <mergeCell ref="M123:O123"/>
    <mergeCell ref="P123:R123"/>
    <mergeCell ref="S123:U123"/>
    <mergeCell ref="V123:X123"/>
    <mergeCell ref="AE126:AG126"/>
    <mergeCell ref="AH126:AJ126"/>
    <mergeCell ref="AK126:AM126"/>
    <mergeCell ref="AE128:AG128"/>
    <mergeCell ref="AH128:AJ128"/>
    <mergeCell ref="AK128:AM128"/>
    <mergeCell ref="AB127:AD127"/>
    <mergeCell ref="AE127:AG127"/>
    <mergeCell ref="AH127:AJ127"/>
    <mergeCell ref="AN127:AP127"/>
    <mergeCell ref="G129:I129"/>
    <mergeCell ref="J129:L129"/>
    <mergeCell ref="B204:C204"/>
    <mergeCell ref="B207:C207"/>
    <mergeCell ref="B208:C208"/>
    <mergeCell ref="B209:C209"/>
    <mergeCell ref="B182:C182"/>
    <mergeCell ref="B183:C183"/>
    <mergeCell ref="B184:C184"/>
    <mergeCell ref="B186:C186"/>
    <mergeCell ref="B188:C188"/>
    <mergeCell ref="B192:C192"/>
    <mergeCell ref="B193:C193"/>
    <mergeCell ref="B194:C194"/>
    <mergeCell ref="B195:C195"/>
    <mergeCell ref="B196:C196"/>
    <mergeCell ref="B197:C197"/>
    <mergeCell ref="B198:C198"/>
    <mergeCell ref="B199:C199"/>
    <mergeCell ref="B200:C200"/>
    <mergeCell ref="B201:C201"/>
    <mergeCell ref="B202:C202"/>
    <mergeCell ref="B203:C203"/>
    <mergeCell ref="B185:C185"/>
    <mergeCell ref="B206:C206"/>
    <mergeCell ref="B205:C205"/>
    <mergeCell ref="B187:C187"/>
    <mergeCell ref="B189:C189"/>
    <mergeCell ref="B190:C190"/>
    <mergeCell ref="B191:C191"/>
    <mergeCell ref="AV70:BA70"/>
    <mergeCell ref="C159:I159"/>
    <mergeCell ref="J159:O159"/>
    <mergeCell ref="P159:U159"/>
    <mergeCell ref="V159:AA159"/>
    <mergeCell ref="AB159:AG159"/>
    <mergeCell ref="AH159:AM159"/>
    <mergeCell ref="C160:I161"/>
    <mergeCell ref="J160:N161"/>
    <mergeCell ref="O160:O161"/>
    <mergeCell ref="P160:T161"/>
    <mergeCell ref="U160:U161"/>
    <mergeCell ref="V160:Z161"/>
    <mergeCell ref="AA160:AA161"/>
    <mergeCell ref="AT121:AT122"/>
    <mergeCell ref="D122:F122"/>
    <mergeCell ref="C121:C122"/>
    <mergeCell ref="D121:F121"/>
    <mergeCell ref="G121:I121"/>
    <mergeCell ref="J121:L121"/>
    <mergeCell ref="M121:O121"/>
    <mergeCell ref="P121:R121"/>
    <mergeCell ref="S121:U121"/>
    <mergeCell ref="V121:X121"/>
    <mergeCell ref="Y121:AA121"/>
    <mergeCell ref="G120:I120"/>
    <mergeCell ref="J120:L120"/>
    <mergeCell ref="AV142:BA142"/>
    <mergeCell ref="G126:I126"/>
    <mergeCell ref="J126:L126"/>
    <mergeCell ref="M126:O126"/>
    <mergeCell ref="P126:R126"/>
    <mergeCell ref="S105:T105"/>
    <mergeCell ref="V105:W105"/>
    <mergeCell ref="Y105:Z105"/>
    <mergeCell ref="AQ109:AS109"/>
    <mergeCell ref="J109:K109"/>
    <mergeCell ref="V122:X122"/>
    <mergeCell ref="Y122:AA122"/>
    <mergeCell ref="AB122:AD122"/>
    <mergeCell ref="AE122:AG122"/>
    <mergeCell ref="AH122:AJ122"/>
    <mergeCell ref="AQ125:AS126"/>
    <mergeCell ref="AT125:AT126"/>
    <mergeCell ref="J124:L124"/>
    <mergeCell ref="AE124:AG124"/>
    <mergeCell ref="AH124:AJ124"/>
    <mergeCell ref="AK124:AM124"/>
    <mergeCell ref="AN124:AP124"/>
    <mergeCell ref="AK123:AM123"/>
    <mergeCell ref="AN123:AP123"/>
    <mergeCell ref="AQ123:AS124"/>
    <mergeCell ref="AT123:AT124"/>
    <mergeCell ref="P109:Q109"/>
    <mergeCell ref="S109:T109"/>
    <mergeCell ref="V109:W109"/>
    <mergeCell ref="Y109:Z109"/>
    <mergeCell ref="AB109:AC109"/>
    <mergeCell ref="AE109:AF109"/>
    <mergeCell ref="AH109:AI109"/>
    <mergeCell ref="AK109:AL109"/>
    <mergeCell ref="AN109:AO109"/>
    <mergeCell ref="AN105:AO105"/>
    <mergeCell ref="S126:U126"/>
    <mergeCell ref="AV128:BA128"/>
    <mergeCell ref="AQ146:AT146"/>
    <mergeCell ref="BA129:BA130"/>
    <mergeCell ref="AK127:AM127"/>
    <mergeCell ref="D126:F126"/>
    <mergeCell ref="C125:C126"/>
    <mergeCell ref="D125:F125"/>
    <mergeCell ref="G125:I125"/>
    <mergeCell ref="J125:L125"/>
    <mergeCell ref="M125:O125"/>
    <mergeCell ref="J99:K99"/>
    <mergeCell ref="J105:K105"/>
    <mergeCell ref="M105:N105"/>
    <mergeCell ref="P105:Q105"/>
    <mergeCell ref="AV170:BA170"/>
    <mergeCell ref="J162:N162"/>
    <mergeCell ref="P162:T162"/>
    <mergeCell ref="V162:Z162"/>
    <mergeCell ref="AB162:AF162"/>
    <mergeCell ref="AH162:AL162"/>
    <mergeCell ref="AV162:AZ162"/>
    <mergeCell ref="J165:N165"/>
    <mergeCell ref="AV164:BA164"/>
    <mergeCell ref="AV165:AZ165"/>
    <mergeCell ref="AQ147:AS147"/>
    <mergeCell ref="P125:R125"/>
    <mergeCell ref="S125:U125"/>
    <mergeCell ref="V125:X125"/>
    <mergeCell ref="Y125:AA125"/>
    <mergeCell ref="AB123:AD123"/>
    <mergeCell ref="AE123:AG123"/>
    <mergeCell ref="AH123:AJ123"/>
    <mergeCell ref="C119:F120"/>
    <mergeCell ref="AQ119:AT120"/>
    <mergeCell ref="G119:AP119"/>
    <mergeCell ref="G122:I122"/>
    <mergeCell ref="J122:L122"/>
    <mergeCell ref="M122:O122"/>
    <mergeCell ref="P122:R122"/>
    <mergeCell ref="S122:U122"/>
    <mergeCell ref="D124:F124"/>
    <mergeCell ref="G124:I124"/>
    <mergeCell ref="M124:O124"/>
    <mergeCell ref="P124:R124"/>
    <mergeCell ref="C123:C124"/>
    <mergeCell ref="D123:F123"/>
    <mergeCell ref="G123:I123"/>
    <mergeCell ref="AK120:AM120"/>
    <mergeCell ref="AN120:AP120"/>
    <mergeCell ref="AB121:AD121"/>
    <mergeCell ref="AE121:AG121"/>
    <mergeCell ref="AH121:AJ121"/>
    <mergeCell ref="AK121:AM121"/>
    <mergeCell ref="AN121:AP121"/>
    <mergeCell ref="AQ127:AS128"/>
    <mergeCell ref="AT127:AT128"/>
    <mergeCell ref="D128:F128"/>
    <mergeCell ref="G128:I128"/>
    <mergeCell ref="J128:L128"/>
    <mergeCell ref="M128:O128"/>
    <mergeCell ref="P128:R128"/>
    <mergeCell ref="AQ121:AS122"/>
    <mergeCell ref="C52:I52"/>
    <mergeCell ref="J52:N52"/>
    <mergeCell ref="P52:T52"/>
    <mergeCell ref="V52:Z52"/>
    <mergeCell ref="AB52:AF52"/>
    <mergeCell ref="AH52:AL52"/>
    <mergeCell ref="AK107:AL107"/>
    <mergeCell ref="AN107:AO107"/>
    <mergeCell ref="S106:T106"/>
    <mergeCell ref="V106:W106"/>
    <mergeCell ref="Y106:Z106"/>
    <mergeCell ref="AB106:AC106"/>
    <mergeCell ref="AB105:AC105"/>
    <mergeCell ref="AE105:AF105"/>
    <mergeCell ref="AH105:AI105"/>
    <mergeCell ref="J104:K104"/>
    <mergeCell ref="AQ108:AS108"/>
    <mergeCell ref="AK98:AL98"/>
    <mergeCell ref="M120:O120"/>
    <mergeCell ref="P120:R120"/>
    <mergeCell ref="S120:U120"/>
    <mergeCell ref="V120:X120"/>
    <mergeCell ref="Y120:AA120"/>
    <mergeCell ref="AB120:AD120"/>
    <mergeCell ref="S104:T104"/>
    <mergeCell ref="V104:W104"/>
    <mergeCell ref="AN104:AO104"/>
    <mergeCell ref="AK101:AL101"/>
    <mergeCell ref="AN101:AO101"/>
    <mergeCell ref="AH102:AI102"/>
    <mergeCell ref="AK100:AL100"/>
    <mergeCell ref="C49:I49"/>
    <mergeCell ref="J49:O49"/>
    <mergeCell ref="P49:U49"/>
    <mergeCell ref="V49:AA49"/>
    <mergeCell ref="AB49:AG49"/>
    <mergeCell ref="AH49:AM49"/>
    <mergeCell ref="C50:I51"/>
    <mergeCell ref="O50:O51"/>
    <mergeCell ref="U50:U51"/>
    <mergeCell ref="J50:N51"/>
    <mergeCell ref="P50:T51"/>
    <mergeCell ref="V50:Z51"/>
    <mergeCell ref="AA50:AA51"/>
    <mergeCell ref="AB50:AF51"/>
    <mergeCell ref="AG50:AG51"/>
    <mergeCell ref="AH50:AL51"/>
    <mergeCell ref="C94:C97"/>
    <mergeCell ref="D94:F94"/>
    <mergeCell ref="AH95:AI95"/>
    <mergeCell ref="AH78:AI78"/>
    <mergeCell ref="AK78:AL78"/>
    <mergeCell ref="D96:F96"/>
    <mergeCell ref="D97:F97"/>
    <mergeCell ref="P90:Q90"/>
    <mergeCell ref="S90:T90"/>
    <mergeCell ref="M109:N109"/>
    <mergeCell ref="AN102:AO102"/>
    <mergeCell ref="AN108:AO108"/>
    <mergeCell ref="AN106:AO106"/>
    <mergeCell ref="AN99:AO99"/>
    <mergeCell ref="M97:N97"/>
    <mergeCell ref="P97:Q97"/>
    <mergeCell ref="S97:T97"/>
    <mergeCell ref="V97:W97"/>
    <mergeCell ref="Y97:Z97"/>
    <mergeCell ref="AB97:AC97"/>
    <mergeCell ref="AE97:AF97"/>
    <mergeCell ref="AH97:AI97"/>
    <mergeCell ref="AK97:AL97"/>
    <mergeCell ref="AH103:AI103"/>
    <mergeCell ref="AK103:AL103"/>
    <mergeCell ref="AN103:AO103"/>
    <mergeCell ref="AB104:AC104"/>
    <mergeCell ref="AN97:AO97"/>
    <mergeCell ref="V98:W98"/>
    <mergeCell ref="Y98:Z98"/>
    <mergeCell ref="AB98:AC98"/>
    <mergeCell ref="AE98:AF98"/>
    <mergeCell ref="AE103:AF103"/>
    <mergeCell ref="M102:N102"/>
    <mergeCell ref="P102:Q102"/>
    <mergeCell ref="S102:T102"/>
    <mergeCell ref="V102:W102"/>
    <mergeCell ref="P106:Q106"/>
    <mergeCell ref="AK104:AL104"/>
    <mergeCell ref="AE106:AF106"/>
    <mergeCell ref="AH106:AI106"/>
    <mergeCell ref="AV108:AZ109"/>
    <mergeCell ref="BA108:BA109"/>
    <mergeCell ref="AQ91:AS91"/>
    <mergeCell ref="AQ92:AS92"/>
    <mergeCell ref="AQ93:AS93"/>
    <mergeCell ref="AQ94:AT94"/>
    <mergeCell ref="AQ95:AS95"/>
    <mergeCell ref="AQ96:AS96"/>
    <mergeCell ref="AQ97:AS97"/>
    <mergeCell ref="AQ98:AT98"/>
    <mergeCell ref="AQ99:AS99"/>
    <mergeCell ref="AQ100:AS100"/>
    <mergeCell ref="AQ101:AS101"/>
    <mergeCell ref="AQ102:AT102"/>
    <mergeCell ref="AQ103:AS103"/>
    <mergeCell ref="AQ104:AS104"/>
    <mergeCell ref="AQ105:AS105"/>
    <mergeCell ref="AQ106:AT106"/>
    <mergeCell ref="AQ107:AS107"/>
    <mergeCell ref="AV107:BA107"/>
    <mergeCell ref="AV82:BA82"/>
    <mergeCell ref="AV83:AZ84"/>
    <mergeCell ref="BA83:BA84"/>
    <mergeCell ref="C90:C93"/>
    <mergeCell ref="D90:F90"/>
    <mergeCell ref="D91:F91"/>
    <mergeCell ref="D92:F92"/>
    <mergeCell ref="D93:F93"/>
    <mergeCell ref="C89:F89"/>
    <mergeCell ref="AB90:AC90"/>
    <mergeCell ref="AE90:AF90"/>
    <mergeCell ref="AH90:AI90"/>
    <mergeCell ref="AK90:AL90"/>
    <mergeCell ref="AN90:AO90"/>
    <mergeCell ref="G84:H84"/>
    <mergeCell ref="J84:K84"/>
    <mergeCell ref="M84:N84"/>
    <mergeCell ref="P84:Q84"/>
    <mergeCell ref="AQ89:AT89"/>
    <mergeCell ref="C83:C84"/>
    <mergeCell ref="P83:R83"/>
    <mergeCell ref="AK84:AL84"/>
    <mergeCell ref="AN84:AO84"/>
    <mergeCell ref="AE84:AF84"/>
    <mergeCell ref="AH84:AI84"/>
    <mergeCell ref="AH92:AI92"/>
    <mergeCell ref="AK92:AL92"/>
    <mergeCell ref="AN92:AO92"/>
    <mergeCell ref="S92:T92"/>
    <mergeCell ref="V92:W92"/>
    <mergeCell ref="Y92:Z92"/>
    <mergeCell ref="AT83:AT84"/>
    <mergeCell ref="AH96:AI96"/>
    <mergeCell ref="J95:K95"/>
    <mergeCell ref="M95:N95"/>
    <mergeCell ref="P95:Q95"/>
    <mergeCell ref="S95:T95"/>
    <mergeCell ref="V95:W95"/>
    <mergeCell ref="P101:Q101"/>
    <mergeCell ref="S101:T101"/>
    <mergeCell ref="D95:F95"/>
    <mergeCell ref="Y99:Z99"/>
    <mergeCell ref="AB99:AC99"/>
    <mergeCell ref="AE99:AF99"/>
    <mergeCell ref="AH99:AI99"/>
    <mergeCell ref="C98:C101"/>
    <mergeCell ref="D98:F98"/>
    <mergeCell ref="D99:F99"/>
    <mergeCell ref="D100:F100"/>
    <mergeCell ref="D101:F101"/>
    <mergeCell ref="Y100:Z100"/>
    <mergeCell ref="AB100:AC100"/>
    <mergeCell ref="AE100:AF100"/>
    <mergeCell ref="AH100:AI100"/>
    <mergeCell ref="M101:N101"/>
    <mergeCell ref="P100:Q100"/>
    <mergeCell ref="S100:T100"/>
    <mergeCell ref="V100:W100"/>
    <mergeCell ref="M100:N100"/>
    <mergeCell ref="AB96:AC96"/>
    <mergeCell ref="AE95:AF95"/>
    <mergeCell ref="S96:T96"/>
    <mergeCell ref="V99:W99"/>
    <mergeCell ref="G89:I89"/>
    <mergeCell ref="J89:L89"/>
    <mergeCell ref="M89:O89"/>
    <mergeCell ref="P89:R89"/>
    <mergeCell ref="C102:C105"/>
    <mergeCell ref="D102:F102"/>
    <mergeCell ref="D103:F103"/>
    <mergeCell ref="D104:F104"/>
    <mergeCell ref="D105:F105"/>
    <mergeCell ref="G98:H98"/>
    <mergeCell ref="G99:H99"/>
    <mergeCell ref="G100:H100"/>
    <mergeCell ref="J97:K97"/>
    <mergeCell ref="J98:K98"/>
    <mergeCell ref="M98:N98"/>
    <mergeCell ref="P98:Q98"/>
    <mergeCell ref="J100:K100"/>
    <mergeCell ref="J102:K102"/>
    <mergeCell ref="M104:N104"/>
    <mergeCell ref="P104:Q104"/>
    <mergeCell ref="J91:K91"/>
    <mergeCell ref="M91:N91"/>
    <mergeCell ref="P91:Q91"/>
    <mergeCell ref="J101:K101"/>
    <mergeCell ref="AN96:AO96"/>
    <mergeCell ref="G83:I83"/>
    <mergeCell ref="J83:L83"/>
    <mergeCell ref="AN89:AP89"/>
    <mergeCell ref="V89:X89"/>
    <mergeCell ref="D78:F78"/>
    <mergeCell ref="AE80:AF80"/>
    <mergeCell ref="AN79:AP79"/>
    <mergeCell ref="AE79:AG79"/>
    <mergeCell ref="AH79:AJ79"/>
    <mergeCell ref="AH80:AI80"/>
    <mergeCell ref="AK80:AL80"/>
    <mergeCell ref="AN80:AO80"/>
    <mergeCell ref="AK81:AM81"/>
    <mergeCell ref="AN81:AP81"/>
    <mergeCell ref="AE81:AG81"/>
    <mergeCell ref="AH81:AJ81"/>
    <mergeCell ref="J90:K90"/>
    <mergeCell ref="M90:N90"/>
    <mergeCell ref="D83:F83"/>
    <mergeCell ref="D84:F84"/>
    <mergeCell ref="AE83:AG83"/>
    <mergeCell ref="AH83:AJ83"/>
    <mergeCell ref="AH82:AI82"/>
    <mergeCell ref="AK82:AL82"/>
    <mergeCell ref="AN82:AO82"/>
    <mergeCell ref="G90:H90"/>
    <mergeCell ref="Y89:AA89"/>
    <mergeCell ref="AB89:AD89"/>
    <mergeCell ref="AE89:AG89"/>
    <mergeCell ref="AH89:AJ89"/>
    <mergeCell ref="AK89:AM89"/>
    <mergeCell ref="S84:T84"/>
    <mergeCell ref="V84:W84"/>
    <mergeCell ref="Y84:Z84"/>
    <mergeCell ref="AB84:AC84"/>
    <mergeCell ref="AQ83:AS84"/>
    <mergeCell ref="AK93:AL93"/>
    <mergeCell ref="AN93:AO93"/>
    <mergeCell ref="AK83:AM83"/>
    <mergeCell ref="AN83:AP83"/>
    <mergeCell ref="S83:U83"/>
    <mergeCell ref="V83:X83"/>
    <mergeCell ref="Y83:AA83"/>
    <mergeCell ref="AB83:AD83"/>
    <mergeCell ref="AB78:AC78"/>
    <mergeCell ref="AE78:AF78"/>
    <mergeCell ref="AH91:AI91"/>
    <mergeCell ref="AH93:AI93"/>
    <mergeCell ref="AB92:AC92"/>
    <mergeCell ref="AQ90:AT90"/>
    <mergeCell ref="AQ79:AS80"/>
    <mergeCell ref="AT79:AT80"/>
    <mergeCell ref="AQ81:AS82"/>
    <mergeCell ref="AT81:AT82"/>
    <mergeCell ref="S89:U89"/>
    <mergeCell ref="V90:W90"/>
    <mergeCell ref="Y90:Z90"/>
    <mergeCell ref="S91:T91"/>
    <mergeCell ref="V91:W91"/>
    <mergeCell ref="AE93:AF93"/>
    <mergeCell ref="AB91:AC91"/>
    <mergeCell ref="AE91:AF91"/>
    <mergeCell ref="Y91:Z91"/>
    <mergeCell ref="AE76:AF76"/>
    <mergeCell ref="AH76:AI76"/>
    <mergeCell ref="AK76:AL76"/>
    <mergeCell ref="AN76:AO76"/>
    <mergeCell ref="J80:K80"/>
    <mergeCell ref="M80:N80"/>
    <mergeCell ref="P80:Q80"/>
    <mergeCell ref="S80:T80"/>
    <mergeCell ref="V80:W80"/>
    <mergeCell ref="AK77:AM77"/>
    <mergeCell ref="P78:Q78"/>
    <mergeCell ref="S78:T78"/>
    <mergeCell ref="V78:W78"/>
    <mergeCell ref="Y78:Z78"/>
    <mergeCell ref="AN78:AO78"/>
    <mergeCell ref="AH77:AJ77"/>
    <mergeCell ref="Y77:AA77"/>
    <mergeCell ref="AB77:AD77"/>
    <mergeCell ref="AE77:AG77"/>
    <mergeCell ref="V77:X77"/>
    <mergeCell ref="J74:L74"/>
    <mergeCell ref="M74:O74"/>
    <mergeCell ref="C74:F74"/>
    <mergeCell ref="D75:F75"/>
    <mergeCell ref="D76:F76"/>
    <mergeCell ref="G75:I75"/>
    <mergeCell ref="J75:L75"/>
    <mergeCell ref="M75:O75"/>
    <mergeCell ref="P75:R75"/>
    <mergeCell ref="S75:U75"/>
    <mergeCell ref="G74:I74"/>
    <mergeCell ref="C75:C76"/>
    <mergeCell ref="J71:N71"/>
    <mergeCell ref="C69:I70"/>
    <mergeCell ref="J69:N70"/>
    <mergeCell ref="O69:O70"/>
    <mergeCell ref="G82:H82"/>
    <mergeCell ref="J82:K82"/>
    <mergeCell ref="M82:N82"/>
    <mergeCell ref="P82:Q82"/>
    <mergeCell ref="S82:T82"/>
    <mergeCell ref="C79:C80"/>
    <mergeCell ref="G76:H76"/>
    <mergeCell ref="J76:K76"/>
    <mergeCell ref="M76:N76"/>
    <mergeCell ref="M79:O79"/>
    <mergeCell ref="P79:R79"/>
    <mergeCell ref="S77:U77"/>
    <mergeCell ref="D80:F80"/>
    <mergeCell ref="G77:I77"/>
    <mergeCell ref="J77:L77"/>
    <mergeCell ref="G81:I81"/>
    <mergeCell ref="AH74:AJ74"/>
    <mergeCell ref="AK74:AM74"/>
    <mergeCell ref="AH59:AI59"/>
    <mergeCell ref="AK59:AL59"/>
    <mergeCell ref="Y63:AA63"/>
    <mergeCell ref="AV63:BA63"/>
    <mergeCell ref="C58:F58"/>
    <mergeCell ref="G58:I58"/>
    <mergeCell ref="AN58:AP58"/>
    <mergeCell ref="AQ58:AT58"/>
    <mergeCell ref="C59:F59"/>
    <mergeCell ref="G59:H59"/>
    <mergeCell ref="J59:K59"/>
    <mergeCell ref="J58:L58"/>
    <mergeCell ref="AE59:AF59"/>
    <mergeCell ref="V58:X58"/>
    <mergeCell ref="AN59:AO59"/>
    <mergeCell ref="AK58:AM58"/>
    <mergeCell ref="Y59:Z59"/>
    <mergeCell ref="AB59:AC59"/>
    <mergeCell ref="V59:W59"/>
    <mergeCell ref="S58:U58"/>
    <mergeCell ref="AQ59:AS59"/>
    <mergeCell ref="Y64:Z64"/>
    <mergeCell ref="AB64:AC64"/>
    <mergeCell ref="AE64:AF64"/>
    <mergeCell ref="AH64:AI64"/>
    <mergeCell ref="AK64:AL64"/>
    <mergeCell ref="AN64:AO64"/>
    <mergeCell ref="C71:I71"/>
    <mergeCell ref="P74:R74"/>
    <mergeCell ref="S74:U74"/>
    <mergeCell ref="AQ33:AS33"/>
    <mergeCell ref="AH33:AI33"/>
    <mergeCell ref="AK33:AL33"/>
    <mergeCell ref="AN33:AO33"/>
    <mergeCell ref="AQ30:AS30"/>
    <mergeCell ref="AV64:AZ64"/>
    <mergeCell ref="AV58:BA58"/>
    <mergeCell ref="AV59:AZ59"/>
    <mergeCell ref="AN77:AP77"/>
    <mergeCell ref="AQ21:AS21"/>
    <mergeCell ref="AQ20:AS20"/>
    <mergeCell ref="AV71:AZ71"/>
    <mergeCell ref="AH75:AJ75"/>
    <mergeCell ref="AK75:AM75"/>
    <mergeCell ref="AN75:AP75"/>
    <mergeCell ref="Y75:AA75"/>
    <mergeCell ref="AB75:AD75"/>
    <mergeCell ref="AE75:AG75"/>
    <mergeCell ref="AT75:AT76"/>
    <mergeCell ref="AQ75:AS76"/>
    <mergeCell ref="AQ77:AS78"/>
    <mergeCell ref="AT77:AT78"/>
    <mergeCell ref="AH22:AI22"/>
    <mergeCell ref="AH23:AI23"/>
    <mergeCell ref="AH24:AI24"/>
    <mergeCell ref="Y58:AA58"/>
    <mergeCell ref="AB58:AD58"/>
    <mergeCell ref="AE58:AG58"/>
    <mergeCell ref="AN74:AP74"/>
    <mergeCell ref="Y74:AA74"/>
    <mergeCell ref="AB74:AD74"/>
    <mergeCell ref="AE74:AG74"/>
    <mergeCell ref="AQ28:AT28"/>
    <mergeCell ref="AH28:AJ28"/>
    <mergeCell ref="AK28:AM28"/>
    <mergeCell ref="AN28:AP28"/>
    <mergeCell ref="AA8:AG8"/>
    <mergeCell ref="AH8:BA8"/>
    <mergeCell ref="AA9:AG9"/>
    <mergeCell ref="AH9:BA9"/>
    <mergeCell ref="AA10:AG10"/>
    <mergeCell ref="AE32:AF32"/>
    <mergeCell ref="Y31:Z31"/>
    <mergeCell ref="AB31:AC31"/>
    <mergeCell ref="AV51:BA51"/>
    <mergeCell ref="AV52:AZ52"/>
    <mergeCell ref="AV44:BA45"/>
    <mergeCell ref="AH45:AM45"/>
    <mergeCell ref="AH46:AL46"/>
    <mergeCell ref="AV46:AZ46"/>
    <mergeCell ref="AM50:AM51"/>
    <mergeCell ref="AH39:AL39"/>
    <mergeCell ref="AH42:AM42"/>
    <mergeCell ref="AH43:AL43"/>
    <mergeCell ref="AE29:AF29"/>
    <mergeCell ref="AH29:AI29"/>
    <mergeCell ref="AV29:AZ29"/>
    <mergeCell ref="AV30:AZ30"/>
    <mergeCell ref="AV31:AZ31"/>
    <mergeCell ref="AV32:AZ32"/>
    <mergeCell ref="AV33:AZ33"/>
    <mergeCell ref="AN30:AO30"/>
    <mergeCell ref="AN29:AO29"/>
    <mergeCell ref="Y30:Z30"/>
    <mergeCell ref="AH58:AJ58"/>
    <mergeCell ref="C68:I68"/>
    <mergeCell ref="J68:N68"/>
    <mergeCell ref="C63:F63"/>
    <mergeCell ref="V74:X74"/>
    <mergeCell ref="AU3:AV3"/>
    <mergeCell ref="AY3:AZ3"/>
    <mergeCell ref="AA7:AG7"/>
    <mergeCell ref="AH7:BA7"/>
    <mergeCell ref="AW3:AX3"/>
    <mergeCell ref="AS3:AT3"/>
    <mergeCell ref="AO3:AR3"/>
    <mergeCell ref="AV28:BA28"/>
    <mergeCell ref="AQ24:AS24"/>
    <mergeCell ref="AK30:AL30"/>
    <mergeCell ref="AQ29:AS29"/>
    <mergeCell ref="V21:W21"/>
    <mergeCell ref="V22:W22"/>
    <mergeCell ref="V23:W23"/>
    <mergeCell ref="V24:W24"/>
    <mergeCell ref="AE24:AF24"/>
    <mergeCell ref="AK23:AL23"/>
    <mergeCell ref="AK24:AL24"/>
    <mergeCell ref="AB20:AC20"/>
    <mergeCell ref="AB21:AC21"/>
    <mergeCell ref="AB22:AC22"/>
    <mergeCell ref="AB23:AC23"/>
    <mergeCell ref="AB24:AC24"/>
    <mergeCell ref="AE20:AF20"/>
    <mergeCell ref="AH20:AI20"/>
    <mergeCell ref="AH21:AI21"/>
    <mergeCell ref="AE28:AG28"/>
    <mergeCell ref="V63:X63"/>
    <mergeCell ref="AB63:AD63"/>
    <mergeCell ref="AB79:AD79"/>
    <mergeCell ref="G79:I79"/>
    <mergeCell ref="J79:L79"/>
    <mergeCell ref="C81:C82"/>
    <mergeCell ref="D77:F77"/>
    <mergeCell ref="D79:F79"/>
    <mergeCell ref="S81:U81"/>
    <mergeCell ref="V81:X81"/>
    <mergeCell ref="Y81:AA81"/>
    <mergeCell ref="AB81:AD81"/>
    <mergeCell ref="D82:F82"/>
    <mergeCell ref="AQ74:AT74"/>
    <mergeCell ref="AB30:AC30"/>
    <mergeCell ref="AE30:AF30"/>
    <mergeCell ref="AH30:AI30"/>
    <mergeCell ref="M59:N59"/>
    <mergeCell ref="P59:Q59"/>
    <mergeCell ref="S59:T59"/>
    <mergeCell ref="C77:C78"/>
    <mergeCell ref="M77:O77"/>
    <mergeCell ref="P77:R77"/>
    <mergeCell ref="V75:X75"/>
    <mergeCell ref="G78:H78"/>
    <mergeCell ref="J78:K78"/>
    <mergeCell ref="M78:N78"/>
    <mergeCell ref="J30:K30"/>
    <mergeCell ref="C37:I38"/>
    <mergeCell ref="G30:H30"/>
    <mergeCell ref="M58:O58"/>
    <mergeCell ref="P58:R58"/>
    <mergeCell ref="AQ32:AS32"/>
    <mergeCell ref="AN32:AO32"/>
    <mergeCell ref="AQ31:AS31"/>
    <mergeCell ref="AE31:AF31"/>
    <mergeCell ref="AH31:AI31"/>
    <mergeCell ref="AK31:AL31"/>
    <mergeCell ref="AN31:AO31"/>
    <mergeCell ref="AE63:AG63"/>
    <mergeCell ref="AH63:AJ63"/>
    <mergeCell ref="AK63:AM63"/>
    <mergeCell ref="AN63:AP63"/>
    <mergeCell ref="AQ63:AT63"/>
    <mergeCell ref="C64:F64"/>
    <mergeCell ref="G64:H64"/>
    <mergeCell ref="J64:K64"/>
    <mergeCell ref="M64:N64"/>
    <mergeCell ref="P64:Q64"/>
    <mergeCell ref="S64:T64"/>
    <mergeCell ref="V64:W64"/>
    <mergeCell ref="M31:N31"/>
    <mergeCell ref="N37:O38"/>
    <mergeCell ref="AH32:AI32"/>
    <mergeCell ref="AK32:AL32"/>
    <mergeCell ref="S32:T32"/>
    <mergeCell ref="S31:T31"/>
    <mergeCell ref="V31:W31"/>
    <mergeCell ref="AQ64:AS64"/>
    <mergeCell ref="G63:I63"/>
    <mergeCell ref="J63:L63"/>
    <mergeCell ref="M63:O63"/>
    <mergeCell ref="P63:R63"/>
    <mergeCell ref="S63:U63"/>
    <mergeCell ref="J81:L81"/>
    <mergeCell ref="M81:O81"/>
    <mergeCell ref="P81:R81"/>
    <mergeCell ref="Y80:Z80"/>
    <mergeCell ref="AB80:AC80"/>
    <mergeCell ref="D81:F81"/>
    <mergeCell ref="S79:U79"/>
    <mergeCell ref="V79:X79"/>
    <mergeCell ref="Y79:AA79"/>
    <mergeCell ref="G80:H80"/>
    <mergeCell ref="P76:Q76"/>
    <mergeCell ref="S76:T76"/>
    <mergeCell ref="V76:W76"/>
    <mergeCell ref="Y76:Z76"/>
    <mergeCell ref="V82:W82"/>
    <mergeCell ref="Y82:Z82"/>
    <mergeCell ref="AB82:AC82"/>
    <mergeCell ref="AB76:AC76"/>
    <mergeCell ref="AE82:AF82"/>
    <mergeCell ref="J107:K107"/>
    <mergeCell ref="M107:N107"/>
    <mergeCell ref="J106:K106"/>
    <mergeCell ref="AK96:AL96"/>
    <mergeCell ref="G102:H102"/>
    <mergeCell ref="G103:H103"/>
    <mergeCell ref="G104:H104"/>
    <mergeCell ref="G105:H105"/>
    <mergeCell ref="G106:H106"/>
    <mergeCell ref="P107:Q107"/>
    <mergeCell ref="AK102:AL102"/>
    <mergeCell ref="Y104:Z104"/>
    <mergeCell ref="AE104:AF104"/>
    <mergeCell ref="AH104:AI104"/>
    <mergeCell ref="AK105:AL105"/>
    <mergeCell ref="AE92:AF92"/>
    <mergeCell ref="AE96:AF96"/>
    <mergeCell ref="P93:Q93"/>
    <mergeCell ref="G92:H92"/>
    <mergeCell ref="AB94:AC94"/>
    <mergeCell ref="AE94:AF94"/>
    <mergeCell ref="J94:K94"/>
    <mergeCell ref="M94:N94"/>
    <mergeCell ref="P94:Q94"/>
    <mergeCell ref="S94:T94"/>
    <mergeCell ref="Y93:Z93"/>
    <mergeCell ref="AB93:AC93"/>
    <mergeCell ref="Y94:Z94"/>
    <mergeCell ref="J96:K96"/>
    <mergeCell ref="M96:N96"/>
    <mergeCell ref="P96:Q96"/>
    <mergeCell ref="V94:W94"/>
    <mergeCell ref="Y95:Z95"/>
    <mergeCell ref="G91:H91"/>
    <mergeCell ref="J93:K93"/>
    <mergeCell ref="M93:N93"/>
    <mergeCell ref="J103:K103"/>
    <mergeCell ref="M103:N103"/>
    <mergeCell ref="P103:Q103"/>
    <mergeCell ref="S103:T103"/>
    <mergeCell ref="V103:W103"/>
    <mergeCell ref="Y103:Z103"/>
    <mergeCell ref="AB103:AC103"/>
    <mergeCell ref="G93:H93"/>
    <mergeCell ref="G94:H94"/>
    <mergeCell ref="G95:H95"/>
    <mergeCell ref="G96:H96"/>
    <mergeCell ref="G97:H97"/>
    <mergeCell ref="M92:N92"/>
    <mergeCell ref="P92:Q92"/>
    <mergeCell ref="S98:T98"/>
    <mergeCell ref="V101:W101"/>
    <mergeCell ref="Y101:Z101"/>
    <mergeCell ref="AB101:AC101"/>
    <mergeCell ref="M99:N99"/>
    <mergeCell ref="P99:Q99"/>
    <mergeCell ref="S99:T99"/>
    <mergeCell ref="S93:T93"/>
    <mergeCell ref="V93:W93"/>
    <mergeCell ref="V96:W96"/>
    <mergeCell ref="Y96:Z96"/>
    <mergeCell ref="AB95:AC95"/>
    <mergeCell ref="AN20:AO20"/>
    <mergeCell ref="AN21:AO21"/>
    <mergeCell ref="P33:Q33"/>
    <mergeCell ref="S33:T33"/>
    <mergeCell ref="V33:W33"/>
    <mergeCell ref="S108:T108"/>
    <mergeCell ref="V108:W108"/>
    <mergeCell ref="Y102:Z102"/>
    <mergeCell ref="AB102:AC102"/>
    <mergeCell ref="AE102:AF102"/>
    <mergeCell ref="AN94:AO94"/>
    <mergeCell ref="AK95:AL95"/>
    <mergeCell ref="AN95:AO95"/>
    <mergeCell ref="C137:I137"/>
    <mergeCell ref="J137:O137"/>
    <mergeCell ref="P137:U137"/>
    <mergeCell ref="V137:AA137"/>
    <mergeCell ref="AB137:AG137"/>
    <mergeCell ref="AH137:AM137"/>
    <mergeCell ref="C106:C109"/>
    <mergeCell ref="D106:F106"/>
    <mergeCell ref="D107:F107"/>
    <mergeCell ref="D108:F108"/>
    <mergeCell ref="D109:F109"/>
    <mergeCell ref="S107:T107"/>
    <mergeCell ref="V107:W107"/>
    <mergeCell ref="Y107:Z107"/>
    <mergeCell ref="AB107:AC107"/>
    <mergeCell ref="AE107:AF107"/>
    <mergeCell ref="AH107:AI107"/>
    <mergeCell ref="G107:H107"/>
    <mergeCell ref="G108:H108"/>
    <mergeCell ref="AE23:AF23"/>
    <mergeCell ref="G21:H21"/>
    <mergeCell ref="G22:H22"/>
    <mergeCell ref="G23:H23"/>
    <mergeCell ref="AN24:AO24"/>
    <mergeCell ref="AQ23:AS23"/>
    <mergeCell ref="AQ19:AT19"/>
    <mergeCell ref="AQ22:AS22"/>
    <mergeCell ref="AV114:AZ114"/>
    <mergeCell ref="C138:I138"/>
    <mergeCell ref="J23:K23"/>
    <mergeCell ref="Y123:AA123"/>
    <mergeCell ref="S124:U124"/>
    <mergeCell ref="V124:X124"/>
    <mergeCell ref="Y124:AA124"/>
    <mergeCell ref="AK122:AM122"/>
    <mergeCell ref="M24:N24"/>
    <mergeCell ref="V20:W20"/>
    <mergeCell ref="J138:N138"/>
    <mergeCell ref="P138:T138"/>
    <mergeCell ref="V138:Z138"/>
    <mergeCell ref="AB138:AF138"/>
    <mergeCell ref="AH138:AL138"/>
    <mergeCell ref="AV137:BA137"/>
    <mergeCell ref="AV138:AZ138"/>
    <mergeCell ref="AB108:AC108"/>
    <mergeCell ref="AE108:AF108"/>
    <mergeCell ref="AH108:AI108"/>
    <mergeCell ref="AK108:AL108"/>
    <mergeCell ref="AV133:BA133"/>
    <mergeCell ref="AV134:AZ134"/>
    <mergeCell ref="AE120:AG120"/>
    <mergeCell ref="S28:U28"/>
    <mergeCell ref="V28:X28"/>
    <mergeCell ref="Y28:AA28"/>
    <mergeCell ref="AB28:AD28"/>
    <mergeCell ref="M30:N30"/>
    <mergeCell ref="P30:Q30"/>
    <mergeCell ref="S30:T30"/>
    <mergeCell ref="V30:W30"/>
    <mergeCell ref="G5:L5"/>
    <mergeCell ref="AH10:BA10"/>
    <mergeCell ref="AJ12:AM12"/>
    <mergeCell ref="C23:F23"/>
    <mergeCell ref="C24:F24"/>
    <mergeCell ref="C19:F19"/>
    <mergeCell ref="G24:H24"/>
    <mergeCell ref="D12:AI12"/>
    <mergeCell ref="G20:H20"/>
    <mergeCell ref="C20:F20"/>
    <mergeCell ref="C21:F21"/>
    <mergeCell ref="C22:F22"/>
    <mergeCell ref="J20:K20"/>
    <mergeCell ref="J21:K21"/>
    <mergeCell ref="J22:K22"/>
    <mergeCell ref="P20:Q20"/>
    <mergeCell ref="Y19:AA19"/>
    <mergeCell ref="AB19:AD19"/>
    <mergeCell ref="AK19:AM19"/>
    <mergeCell ref="AN19:AP19"/>
    <mergeCell ref="AE19:AG19"/>
    <mergeCell ref="AH19:AJ19"/>
    <mergeCell ref="AE21:AF21"/>
    <mergeCell ref="AE22:AF22"/>
    <mergeCell ref="J28:L28"/>
    <mergeCell ref="M28:O28"/>
    <mergeCell ref="P28:R28"/>
    <mergeCell ref="C33:F33"/>
    <mergeCell ref="G33:H33"/>
    <mergeCell ref="C32:F32"/>
    <mergeCell ref="G32:H32"/>
    <mergeCell ref="J32:K32"/>
    <mergeCell ref="C29:F29"/>
    <mergeCell ref="G29:H29"/>
    <mergeCell ref="J29:K29"/>
    <mergeCell ref="M29:N29"/>
    <mergeCell ref="M32:N32"/>
    <mergeCell ref="C31:F31"/>
    <mergeCell ref="G31:H31"/>
    <mergeCell ref="J31:K31"/>
    <mergeCell ref="C30:F30"/>
    <mergeCell ref="J33:K33"/>
    <mergeCell ref="M33:N33"/>
    <mergeCell ref="C28:F28"/>
    <mergeCell ref="G28:I28"/>
    <mergeCell ref="P32:Q32"/>
    <mergeCell ref="P31:Q31"/>
    <mergeCell ref="P29:Q29"/>
    <mergeCell ref="J24:K24"/>
    <mergeCell ref="M20:N20"/>
    <mergeCell ref="M21:N21"/>
    <mergeCell ref="M22:N22"/>
    <mergeCell ref="M23:N23"/>
    <mergeCell ref="G14:K14"/>
    <mergeCell ref="Y24:Z24"/>
    <mergeCell ref="P21:Q21"/>
    <mergeCell ref="P22:Q22"/>
    <mergeCell ref="P23:Q23"/>
    <mergeCell ref="P24:Q24"/>
    <mergeCell ref="S20:T20"/>
    <mergeCell ref="S21:T21"/>
    <mergeCell ref="S22:T22"/>
    <mergeCell ref="S23:T23"/>
    <mergeCell ref="S24:T24"/>
    <mergeCell ref="L14:AW14"/>
    <mergeCell ref="G19:I19"/>
    <mergeCell ref="J19:L19"/>
    <mergeCell ref="AK21:AL21"/>
    <mergeCell ref="AK22:AL22"/>
    <mergeCell ref="M19:O19"/>
    <mergeCell ref="P19:R19"/>
    <mergeCell ref="S19:U19"/>
    <mergeCell ref="V19:X19"/>
    <mergeCell ref="AN22:AO22"/>
    <mergeCell ref="AN23:AO23"/>
    <mergeCell ref="Y20:Z20"/>
    <mergeCell ref="Y21:Z21"/>
    <mergeCell ref="Y22:Z22"/>
    <mergeCell ref="Y23:Z23"/>
    <mergeCell ref="AK20:AL20"/>
    <mergeCell ref="AV146:BA146"/>
    <mergeCell ref="AV147:AZ147"/>
    <mergeCell ref="AV113:BA113"/>
    <mergeCell ref="G109:H109"/>
    <mergeCell ref="M108:N108"/>
    <mergeCell ref="S29:T29"/>
    <mergeCell ref="V29:W29"/>
    <mergeCell ref="AK29:AL29"/>
    <mergeCell ref="Y29:Z29"/>
    <mergeCell ref="AB29:AC29"/>
    <mergeCell ref="Y33:Z33"/>
    <mergeCell ref="AB33:AC33"/>
    <mergeCell ref="AE33:AF33"/>
    <mergeCell ref="AV152:BA152"/>
    <mergeCell ref="V32:W32"/>
    <mergeCell ref="Y32:Z32"/>
    <mergeCell ref="AB32:AC32"/>
    <mergeCell ref="AH120:AJ120"/>
    <mergeCell ref="P108:Q108"/>
    <mergeCell ref="AK106:AL106"/>
    <mergeCell ref="AK79:AM79"/>
    <mergeCell ref="AH94:AI94"/>
    <mergeCell ref="AK94:AL94"/>
    <mergeCell ref="AE101:AF101"/>
    <mergeCell ref="AH101:AI101"/>
    <mergeCell ref="AH98:AI98"/>
    <mergeCell ref="AN98:AO98"/>
    <mergeCell ref="AK99:AL99"/>
    <mergeCell ref="AN100:AO100"/>
    <mergeCell ref="M83:O83"/>
    <mergeCell ref="G101:H101"/>
    <mergeCell ref="M106:N106"/>
    <mergeCell ref="BD30:BD31"/>
    <mergeCell ref="BE30:BF30"/>
    <mergeCell ref="BD74:BE74"/>
    <mergeCell ref="BD89:BE89"/>
    <mergeCell ref="BD119:BE119"/>
    <mergeCell ref="J153:N153"/>
    <mergeCell ref="P153:T153"/>
    <mergeCell ref="V153:Z153"/>
    <mergeCell ref="AV153:AZ153"/>
    <mergeCell ref="AV155:BA155"/>
    <mergeCell ref="AV156:AZ156"/>
    <mergeCell ref="C165:I165"/>
    <mergeCell ref="AV161:BA161"/>
    <mergeCell ref="AM173:AT173"/>
    <mergeCell ref="AM174:AT174"/>
    <mergeCell ref="AM175:AT175"/>
    <mergeCell ref="AU173:AZ173"/>
    <mergeCell ref="AU174:AZ174"/>
    <mergeCell ref="AU175:AZ175"/>
    <mergeCell ref="AH38:AM38"/>
    <mergeCell ref="C39:I39"/>
    <mergeCell ref="C43:I43"/>
    <mergeCell ref="C46:I46"/>
    <mergeCell ref="J37:M38"/>
    <mergeCell ref="J39:N39"/>
    <mergeCell ref="J43:N43"/>
    <mergeCell ref="J46:N46"/>
    <mergeCell ref="Y108:Z108"/>
    <mergeCell ref="J108:K108"/>
    <mergeCell ref="AK91:AL91"/>
    <mergeCell ref="AN91:AO91"/>
    <mergeCell ref="J92:K92"/>
  </mergeCells>
  <phoneticPr fontId="7"/>
  <conditionalFormatting sqref="AY3">
    <cfRule type="cellIs" dxfId="390" priority="427" stopIfTrue="1" operator="equal">
      <formula>""</formula>
    </cfRule>
  </conditionalFormatting>
  <conditionalFormatting sqref="AH7:AH8">
    <cfRule type="cellIs" dxfId="389" priority="430" stopIfTrue="1" operator="equal">
      <formula>""</formula>
    </cfRule>
  </conditionalFormatting>
  <conditionalFormatting sqref="AU3">
    <cfRule type="cellIs" dxfId="388" priority="428" stopIfTrue="1" operator="equal">
      <formula>""</formula>
    </cfRule>
  </conditionalFormatting>
  <conditionalFormatting sqref="G75:G77 J75 M75 S75 V75 Y75 AB75 AE75 M77 J77 J79 M79 G79">
    <cfRule type="cellIs" dxfId="387" priority="426" stopIfTrue="1" operator="equal">
      <formula>""</formula>
    </cfRule>
  </conditionalFormatting>
  <conditionalFormatting sqref="G90 G93">
    <cfRule type="cellIs" dxfId="386" priority="425" stopIfTrue="1" operator="equal">
      <formula>""</formula>
    </cfRule>
  </conditionalFormatting>
  <conditionalFormatting sqref="P77 S77 V77 Y77 AB77 AE77">
    <cfRule type="cellIs" dxfId="385" priority="424" stopIfTrue="1" operator="equal">
      <formula>""</formula>
    </cfRule>
  </conditionalFormatting>
  <conditionalFormatting sqref="P79 S79 V79 Y79 AB79 AE79">
    <cfRule type="cellIs" dxfId="384" priority="423" stopIfTrue="1" operator="equal">
      <formula>""</formula>
    </cfRule>
  </conditionalFormatting>
  <conditionalFormatting sqref="P75">
    <cfRule type="cellIs" dxfId="383" priority="422" stopIfTrue="1" operator="equal">
      <formula>""</formula>
    </cfRule>
  </conditionalFormatting>
  <conditionalFormatting sqref="AH9">
    <cfRule type="cellIs" dxfId="382" priority="418" stopIfTrue="1" operator="equal">
      <formula>""</formula>
    </cfRule>
  </conditionalFormatting>
  <conditionalFormatting sqref="G81 J81 M81">
    <cfRule type="cellIs" dxfId="381" priority="416" stopIfTrue="1" operator="equal">
      <formula>""</formula>
    </cfRule>
  </conditionalFormatting>
  <conditionalFormatting sqref="P81 S81 V81 Y81 AB81 AE81">
    <cfRule type="cellIs" dxfId="380" priority="415" stopIfTrue="1" operator="equal">
      <formula>""</formula>
    </cfRule>
  </conditionalFormatting>
  <conditionalFormatting sqref="P83 S83 V83 Y83 AB83 AE83">
    <cfRule type="cellIs" dxfId="379" priority="383" stopIfTrue="1" operator="equal">
      <formula>""</formula>
    </cfRule>
  </conditionalFormatting>
  <conditionalFormatting sqref="G83 J83 M83">
    <cfRule type="cellIs" dxfId="378" priority="384" stopIfTrue="1" operator="equal">
      <formula>""</formula>
    </cfRule>
  </conditionalFormatting>
  <conditionalFormatting sqref="G91">
    <cfRule type="cellIs" dxfId="377" priority="380" stopIfTrue="1" operator="equal">
      <formula>""</formula>
    </cfRule>
  </conditionalFormatting>
  <conditionalFormatting sqref="G92">
    <cfRule type="cellIs" dxfId="376" priority="378" stopIfTrue="1" operator="equal">
      <formula>""</formula>
    </cfRule>
  </conditionalFormatting>
  <conditionalFormatting sqref="G14">
    <cfRule type="containsBlanks" dxfId="375" priority="320">
      <formula>LEN(TRIM(G14))=0</formula>
    </cfRule>
  </conditionalFormatting>
  <conditionalFormatting sqref="AO3:AR3">
    <cfRule type="containsBlanks" dxfId="374" priority="309">
      <formula>LEN(TRIM(AO3))=0</formula>
    </cfRule>
  </conditionalFormatting>
  <conditionalFormatting sqref="G5:L5">
    <cfRule type="containsBlanks" dxfId="373" priority="308">
      <formula>LEN(TRIM(G5))=0</formula>
    </cfRule>
  </conditionalFormatting>
  <conditionalFormatting sqref="AH10">
    <cfRule type="cellIs" dxfId="372" priority="307" stopIfTrue="1" operator="equal">
      <formula>""</formula>
    </cfRule>
  </conditionalFormatting>
  <conditionalFormatting sqref="AJ12:AM12">
    <cfRule type="containsBlanks" dxfId="371" priority="306">
      <formula>LEN(TRIM(AJ12))=0</formula>
    </cfRule>
  </conditionalFormatting>
  <conditionalFormatting sqref="G20:H20">
    <cfRule type="containsBlanks" dxfId="370" priority="305">
      <formula>LEN(TRIM(G20))=0</formula>
    </cfRule>
  </conditionalFormatting>
  <conditionalFormatting sqref="G21:H21">
    <cfRule type="containsBlanks" dxfId="369" priority="304">
      <formula>LEN(TRIM(G21))=0</formula>
    </cfRule>
  </conditionalFormatting>
  <conditionalFormatting sqref="G22:H22">
    <cfRule type="containsBlanks" dxfId="368" priority="303">
      <formula>LEN(TRIM(G22))=0</formula>
    </cfRule>
  </conditionalFormatting>
  <conditionalFormatting sqref="G23:H23">
    <cfRule type="containsBlanks" dxfId="367" priority="302">
      <formula>LEN(TRIM(G23))=0</formula>
    </cfRule>
  </conditionalFormatting>
  <conditionalFormatting sqref="G24:H24">
    <cfRule type="containsBlanks" dxfId="366" priority="301">
      <formula>LEN(TRIM(G24))=0</formula>
    </cfRule>
  </conditionalFormatting>
  <conditionalFormatting sqref="J20:K20">
    <cfRule type="containsBlanks" dxfId="365" priority="300">
      <formula>LEN(TRIM(J20))=0</formula>
    </cfRule>
  </conditionalFormatting>
  <conditionalFormatting sqref="J21:K21">
    <cfRule type="containsBlanks" dxfId="364" priority="299">
      <formula>LEN(TRIM(J21))=0</formula>
    </cfRule>
  </conditionalFormatting>
  <conditionalFormatting sqref="J22:K22">
    <cfRule type="containsBlanks" dxfId="363" priority="298">
      <formula>LEN(TRIM(J22))=0</formula>
    </cfRule>
  </conditionalFormatting>
  <conditionalFormatting sqref="J23:K23">
    <cfRule type="containsBlanks" dxfId="362" priority="297">
      <formula>LEN(TRIM(J23))=0</formula>
    </cfRule>
  </conditionalFormatting>
  <conditionalFormatting sqref="J24:K24">
    <cfRule type="containsBlanks" dxfId="361" priority="296">
      <formula>LEN(TRIM(J24))=0</formula>
    </cfRule>
  </conditionalFormatting>
  <conditionalFormatting sqref="M20:N20">
    <cfRule type="containsBlanks" dxfId="360" priority="295">
      <formula>LEN(TRIM(M20))=0</formula>
    </cfRule>
  </conditionalFormatting>
  <conditionalFormatting sqref="M21:N21">
    <cfRule type="containsBlanks" dxfId="359" priority="294">
      <formula>LEN(TRIM(M21))=0</formula>
    </cfRule>
  </conditionalFormatting>
  <conditionalFormatting sqref="M22:N22">
    <cfRule type="containsBlanks" dxfId="358" priority="293">
      <formula>LEN(TRIM(M22))=0</formula>
    </cfRule>
  </conditionalFormatting>
  <conditionalFormatting sqref="M23:N23">
    <cfRule type="containsBlanks" dxfId="357" priority="292">
      <formula>LEN(TRIM(M23))=0</formula>
    </cfRule>
  </conditionalFormatting>
  <conditionalFormatting sqref="M24:N24">
    <cfRule type="containsBlanks" dxfId="356" priority="291">
      <formula>LEN(TRIM(M24))=0</formula>
    </cfRule>
  </conditionalFormatting>
  <conditionalFormatting sqref="P20:Q20">
    <cfRule type="containsBlanks" dxfId="355" priority="290">
      <formula>LEN(TRIM(P20))=0</formula>
    </cfRule>
  </conditionalFormatting>
  <conditionalFormatting sqref="P21:Q21">
    <cfRule type="containsBlanks" dxfId="354" priority="289">
      <formula>LEN(TRIM(P21))=0</formula>
    </cfRule>
  </conditionalFormatting>
  <conditionalFormatting sqref="P22:Q22">
    <cfRule type="containsBlanks" dxfId="353" priority="288">
      <formula>LEN(TRIM(P22))=0</formula>
    </cfRule>
  </conditionalFormatting>
  <conditionalFormatting sqref="P23:Q23">
    <cfRule type="containsBlanks" dxfId="352" priority="287">
      <formula>LEN(TRIM(P23))=0</formula>
    </cfRule>
  </conditionalFormatting>
  <conditionalFormatting sqref="P24:Q24">
    <cfRule type="containsBlanks" dxfId="351" priority="286">
      <formula>LEN(TRIM(P24))=0</formula>
    </cfRule>
  </conditionalFormatting>
  <conditionalFormatting sqref="S20:T20">
    <cfRule type="containsBlanks" dxfId="350" priority="285">
      <formula>LEN(TRIM(S20))=0</formula>
    </cfRule>
  </conditionalFormatting>
  <conditionalFormatting sqref="S21:T21">
    <cfRule type="containsBlanks" dxfId="349" priority="284">
      <formula>LEN(TRIM(S21))=0</formula>
    </cfRule>
  </conditionalFormatting>
  <conditionalFormatting sqref="S22:T22">
    <cfRule type="containsBlanks" dxfId="348" priority="283">
      <formula>LEN(TRIM(S22))=0</formula>
    </cfRule>
  </conditionalFormatting>
  <conditionalFormatting sqref="S23:T23">
    <cfRule type="containsBlanks" dxfId="347" priority="282">
      <formula>LEN(TRIM(S23))=0</formula>
    </cfRule>
  </conditionalFormatting>
  <conditionalFormatting sqref="S24:T24">
    <cfRule type="containsBlanks" dxfId="346" priority="281">
      <formula>LEN(TRIM(S24))=0</formula>
    </cfRule>
  </conditionalFormatting>
  <conditionalFormatting sqref="V20:W20">
    <cfRule type="containsBlanks" dxfId="345" priority="280">
      <formula>LEN(TRIM(V20))=0</formula>
    </cfRule>
  </conditionalFormatting>
  <conditionalFormatting sqref="V21:W21">
    <cfRule type="containsBlanks" dxfId="344" priority="279">
      <formula>LEN(TRIM(V21))=0</formula>
    </cfRule>
  </conditionalFormatting>
  <conditionalFormatting sqref="V22:W22">
    <cfRule type="containsBlanks" dxfId="343" priority="278">
      <formula>LEN(TRIM(V22))=0</formula>
    </cfRule>
  </conditionalFormatting>
  <conditionalFormatting sqref="V23:W23">
    <cfRule type="containsBlanks" dxfId="342" priority="277">
      <formula>LEN(TRIM(V23))=0</formula>
    </cfRule>
  </conditionalFormatting>
  <conditionalFormatting sqref="V24:W24">
    <cfRule type="containsBlanks" dxfId="341" priority="276">
      <formula>LEN(TRIM(V24))=0</formula>
    </cfRule>
  </conditionalFormatting>
  <conditionalFormatting sqref="Y20:Z20">
    <cfRule type="containsBlanks" dxfId="340" priority="275">
      <formula>LEN(TRIM(Y20))=0</formula>
    </cfRule>
  </conditionalFormatting>
  <conditionalFormatting sqref="Y21:Z21">
    <cfRule type="containsBlanks" dxfId="339" priority="274">
      <formula>LEN(TRIM(Y21))=0</formula>
    </cfRule>
  </conditionalFormatting>
  <conditionalFormatting sqref="Y22:Z22">
    <cfRule type="containsBlanks" dxfId="338" priority="273">
      <formula>LEN(TRIM(Y22))=0</formula>
    </cfRule>
  </conditionalFormatting>
  <conditionalFormatting sqref="Y23:Z23">
    <cfRule type="containsBlanks" dxfId="337" priority="272">
      <formula>LEN(TRIM(Y23))=0</formula>
    </cfRule>
  </conditionalFormatting>
  <conditionalFormatting sqref="Y24:Z24">
    <cfRule type="containsBlanks" dxfId="336" priority="271">
      <formula>LEN(TRIM(Y24))=0</formula>
    </cfRule>
  </conditionalFormatting>
  <conditionalFormatting sqref="AB20:AC20">
    <cfRule type="containsBlanks" dxfId="335" priority="270">
      <formula>LEN(TRIM(AB20))=0</formula>
    </cfRule>
  </conditionalFormatting>
  <conditionalFormatting sqref="AB21:AC21">
    <cfRule type="containsBlanks" dxfId="334" priority="269">
      <formula>LEN(TRIM(AB21))=0</formula>
    </cfRule>
  </conditionalFormatting>
  <conditionalFormatting sqref="AB22:AC22">
    <cfRule type="containsBlanks" dxfId="333" priority="268">
      <formula>LEN(TRIM(AB22))=0</formula>
    </cfRule>
  </conditionalFormatting>
  <conditionalFormatting sqref="AB23:AC23">
    <cfRule type="containsBlanks" dxfId="332" priority="267">
      <formula>LEN(TRIM(AB23))=0</formula>
    </cfRule>
  </conditionalFormatting>
  <conditionalFormatting sqref="AB24:AC24">
    <cfRule type="containsBlanks" dxfId="331" priority="266">
      <formula>LEN(TRIM(AB24))=0</formula>
    </cfRule>
  </conditionalFormatting>
  <conditionalFormatting sqref="AE20:AF20">
    <cfRule type="containsBlanks" dxfId="330" priority="265">
      <formula>LEN(TRIM(AE20))=0</formula>
    </cfRule>
  </conditionalFormatting>
  <conditionalFormatting sqref="AE21:AF21">
    <cfRule type="containsBlanks" dxfId="329" priority="264">
      <formula>LEN(TRIM(AE21))=0</formula>
    </cfRule>
  </conditionalFormatting>
  <conditionalFormatting sqref="AE22:AF22">
    <cfRule type="containsBlanks" dxfId="328" priority="263">
      <formula>LEN(TRIM(AE22))=0</formula>
    </cfRule>
  </conditionalFormatting>
  <conditionalFormatting sqref="AE23:AF23">
    <cfRule type="containsBlanks" dxfId="327" priority="262">
      <formula>LEN(TRIM(AE23))=0</formula>
    </cfRule>
  </conditionalFormatting>
  <conditionalFormatting sqref="AE24:AF24">
    <cfRule type="containsBlanks" dxfId="326" priority="261">
      <formula>LEN(TRIM(AE24))=0</formula>
    </cfRule>
  </conditionalFormatting>
  <conditionalFormatting sqref="AH20:AI20">
    <cfRule type="containsBlanks" dxfId="325" priority="260">
      <formula>LEN(TRIM(AH20))=0</formula>
    </cfRule>
  </conditionalFormatting>
  <conditionalFormatting sqref="AH21:AI21">
    <cfRule type="containsBlanks" dxfId="324" priority="259">
      <formula>LEN(TRIM(AH21))=0</formula>
    </cfRule>
  </conditionalFormatting>
  <conditionalFormatting sqref="AH22:AI22">
    <cfRule type="containsBlanks" dxfId="323" priority="258">
      <formula>LEN(TRIM(AH22))=0</formula>
    </cfRule>
  </conditionalFormatting>
  <conditionalFormatting sqref="AH23:AI23">
    <cfRule type="containsBlanks" dxfId="322" priority="257">
      <formula>LEN(TRIM(AH23))=0</formula>
    </cfRule>
  </conditionalFormatting>
  <conditionalFormatting sqref="AH24:AI24">
    <cfRule type="containsBlanks" dxfId="321" priority="256">
      <formula>LEN(TRIM(AH24))=0</formula>
    </cfRule>
  </conditionalFormatting>
  <conditionalFormatting sqref="AK20:AL20">
    <cfRule type="containsBlanks" dxfId="320" priority="255">
      <formula>LEN(TRIM(AK20))=0</formula>
    </cfRule>
  </conditionalFormatting>
  <conditionalFormatting sqref="AK21:AL21">
    <cfRule type="containsBlanks" dxfId="319" priority="254">
      <formula>LEN(TRIM(AK21))=0</formula>
    </cfRule>
  </conditionalFormatting>
  <conditionalFormatting sqref="AK22:AL22">
    <cfRule type="containsBlanks" dxfId="318" priority="253">
      <formula>LEN(TRIM(AK22))=0</formula>
    </cfRule>
  </conditionalFormatting>
  <conditionalFormatting sqref="AK23:AL23">
    <cfRule type="containsBlanks" dxfId="317" priority="252">
      <formula>LEN(TRIM(AK23))=0</formula>
    </cfRule>
  </conditionalFormatting>
  <conditionalFormatting sqref="AK24:AL24">
    <cfRule type="containsBlanks" dxfId="316" priority="251">
      <formula>LEN(TRIM(AK24))=0</formula>
    </cfRule>
  </conditionalFormatting>
  <conditionalFormatting sqref="AN20:AO20">
    <cfRule type="containsBlanks" dxfId="315" priority="250">
      <formula>LEN(TRIM(AN20))=0</formula>
    </cfRule>
  </conditionalFormatting>
  <conditionalFormatting sqref="AN21:AO21">
    <cfRule type="containsBlanks" dxfId="314" priority="249">
      <formula>LEN(TRIM(AN21))=0</formula>
    </cfRule>
  </conditionalFormatting>
  <conditionalFormatting sqref="AN22:AO22">
    <cfRule type="containsBlanks" dxfId="313" priority="248">
      <formula>LEN(TRIM(AN22))=0</formula>
    </cfRule>
  </conditionalFormatting>
  <conditionalFormatting sqref="AN23:AO23">
    <cfRule type="containsBlanks" dxfId="312" priority="247">
      <formula>LEN(TRIM(AN23))=0</formula>
    </cfRule>
  </conditionalFormatting>
  <conditionalFormatting sqref="AN24:AO24">
    <cfRule type="containsBlanks" dxfId="311" priority="246">
      <formula>LEN(TRIM(AN24))=0</formula>
    </cfRule>
  </conditionalFormatting>
  <conditionalFormatting sqref="G29:H29">
    <cfRule type="containsBlanks" dxfId="310" priority="245">
      <formula>LEN(TRIM(G29))=0</formula>
    </cfRule>
  </conditionalFormatting>
  <conditionalFormatting sqref="G30:H30">
    <cfRule type="containsBlanks" dxfId="309" priority="244">
      <formula>LEN(TRIM(G30))=0</formula>
    </cfRule>
  </conditionalFormatting>
  <conditionalFormatting sqref="G31:H31">
    <cfRule type="containsBlanks" dxfId="308" priority="243">
      <formula>LEN(TRIM(G31))=0</formula>
    </cfRule>
  </conditionalFormatting>
  <conditionalFormatting sqref="G32:H32">
    <cfRule type="containsBlanks" dxfId="307" priority="242">
      <formula>LEN(TRIM(G32))=0</formula>
    </cfRule>
  </conditionalFormatting>
  <conditionalFormatting sqref="G33:H33">
    <cfRule type="containsBlanks" dxfId="306" priority="241">
      <formula>LEN(TRIM(G33))=0</formula>
    </cfRule>
  </conditionalFormatting>
  <conditionalFormatting sqref="J29:K29">
    <cfRule type="containsBlanks" dxfId="305" priority="240">
      <formula>LEN(TRIM(J29))=0</formula>
    </cfRule>
  </conditionalFormatting>
  <conditionalFormatting sqref="J30:K30">
    <cfRule type="containsBlanks" dxfId="304" priority="239">
      <formula>LEN(TRIM(J30))=0</formula>
    </cfRule>
  </conditionalFormatting>
  <conditionalFormatting sqref="J31:K31">
    <cfRule type="containsBlanks" dxfId="303" priority="238">
      <formula>LEN(TRIM(J31))=0</formula>
    </cfRule>
  </conditionalFormatting>
  <conditionalFormatting sqref="J32:K32">
    <cfRule type="containsBlanks" dxfId="302" priority="237">
      <formula>LEN(TRIM(J32))=0</formula>
    </cfRule>
  </conditionalFormatting>
  <conditionalFormatting sqref="J33:K33">
    <cfRule type="containsBlanks" dxfId="301" priority="236">
      <formula>LEN(TRIM(J33))=0</formula>
    </cfRule>
  </conditionalFormatting>
  <conditionalFormatting sqref="M29:N29">
    <cfRule type="containsBlanks" dxfId="300" priority="235">
      <formula>LEN(TRIM(M29))=0</formula>
    </cfRule>
  </conditionalFormatting>
  <conditionalFormatting sqref="M30:N30">
    <cfRule type="containsBlanks" dxfId="299" priority="234">
      <formula>LEN(TRIM(M30))=0</formula>
    </cfRule>
  </conditionalFormatting>
  <conditionalFormatting sqref="M31:N31">
    <cfRule type="containsBlanks" dxfId="298" priority="233">
      <formula>LEN(TRIM(M31))=0</formula>
    </cfRule>
  </conditionalFormatting>
  <conditionalFormatting sqref="M32:N32">
    <cfRule type="containsBlanks" dxfId="297" priority="232">
      <formula>LEN(TRIM(M32))=0</formula>
    </cfRule>
  </conditionalFormatting>
  <conditionalFormatting sqref="M33:N33">
    <cfRule type="containsBlanks" dxfId="296" priority="231">
      <formula>LEN(TRIM(M33))=0</formula>
    </cfRule>
  </conditionalFormatting>
  <conditionalFormatting sqref="P29:Q29">
    <cfRule type="containsBlanks" dxfId="295" priority="230">
      <formula>LEN(TRIM(P29))=0</formula>
    </cfRule>
  </conditionalFormatting>
  <conditionalFormatting sqref="P30:Q30">
    <cfRule type="containsBlanks" dxfId="294" priority="229">
      <formula>LEN(TRIM(P30))=0</formula>
    </cfRule>
  </conditionalFormatting>
  <conditionalFormatting sqref="P31:Q31">
    <cfRule type="containsBlanks" dxfId="293" priority="228">
      <formula>LEN(TRIM(P31))=0</formula>
    </cfRule>
  </conditionalFormatting>
  <conditionalFormatting sqref="P32:Q32">
    <cfRule type="containsBlanks" dxfId="292" priority="227">
      <formula>LEN(TRIM(P32))=0</formula>
    </cfRule>
  </conditionalFormatting>
  <conditionalFormatting sqref="P33:Q33">
    <cfRule type="containsBlanks" dxfId="291" priority="226">
      <formula>LEN(TRIM(P33))=0</formula>
    </cfRule>
  </conditionalFormatting>
  <conditionalFormatting sqref="S29:T29">
    <cfRule type="containsBlanks" dxfId="290" priority="225">
      <formula>LEN(TRIM(S29))=0</formula>
    </cfRule>
  </conditionalFormatting>
  <conditionalFormatting sqref="S30:T30">
    <cfRule type="containsBlanks" dxfId="289" priority="224">
      <formula>LEN(TRIM(S30))=0</formula>
    </cfRule>
  </conditionalFormatting>
  <conditionalFormatting sqref="S31:T31">
    <cfRule type="containsBlanks" dxfId="288" priority="223">
      <formula>LEN(TRIM(S31))=0</formula>
    </cfRule>
  </conditionalFormatting>
  <conditionalFormatting sqref="S32:T32">
    <cfRule type="containsBlanks" dxfId="287" priority="222">
      <formula>LEN(TRIM(S32))=0</formula>
    </cfRule>
  </conditionalFormatting>
  <conditionalFormatting sqref="S33:T33">
    <cfRule type="containsBlanks" dxfId="286" priority="221">
      <formula>LEN(TRIM(S33))=0</formula>
    </cfRule>
  </conditionalFormatting>
  <conditionalFormatting sqref="V29:W29">
    <cfRule type="containsBlanks" dxfId="285" priority="220">
      <formula>LEN(TRIM(V29))=0</formula>
    </cfRule>
  </conditionalFormatting>
  <conditionalFormatting sqref="V30:W30">
    <cfRule type="containsBlanks" dxfId="284" priority="219">
      <formula>LEN(TRIM(V30))=0</formula>
    </cfRule>
  </conditionalFormatting>
  <conditionalFormatting sqref="V31:W31">
    <cfRule type="containsBlanks" dxfId="283" priority="218">
      <formula>LEN(TRIM(V31))=0</formula>
    </cfRule>
  </conditionalFormatting>
  <conditionalFormatting sqref="V32:W32">
    <cfRule type="containsBlanks" dxfId="282" priority="217">
      <formula>LEN(TRIM(V32))=0</formula>
    </cfRule>
  </conditionalFormatting>
  <conditionalFormatting sqref="V33:W33">
    <cfRule type="containsBlanks" dxfId="281" priority="216">
      <formula>LEN(TRIM(V33))=0</formula>
    </cfRule>
  </conditionalFormatting>
  <conditionalFormatting sqref="Y29:Z29">
    <cfRule type="containsBlanks" dxfId="280" priority="215">
      <formula>LEN(TRIM(Y29))=0</formula>
    </cfRule>
  </conditionalFormatting>
  <conditionalFormatting sqref="Y30:Z30">
    <cfRule type="containsBlanks" dxfId="279" priority="214">
      <formula>LEN(TRIM(Y30))=0</formula>
    </cfRule>
  </conditionalFormatting>
  <conditionalFormatting sqref="Y31:Z31">
    <cfRule type="containsBlanks" dxfId="278" priority="213">
      <formula>LEN(TRIM(Y31))=0</formula>
    </cfRule>
  </conditionalFormatting>
  <conditionalFormatting sqref="Y32:Z32">
    <cfRule type="containsBlanks" dxfId="277" priority="212">
      <formula>LEN(TRIM(Y32))=0</formula>
    </cfRule>
  </conditionalFormatting>
  <conditionalFormatting sqref="Y33:Z33">
    <cfRule type="containsBlanks" dxfId="276" priority="211">
      <formula>LEN(TRIM(Y33))=0</formula>
    </cfRule>
  </conditionalFormatting>
  <conditionalFormatting sqref="AB29:AC29">
    <cfRule type="containsBlanks" dxfId="275" priority="210">
      <formula>LEN(TRIM(AB29))=0</formula>
    </cfRule>
  </conditionalFormatting>
  <conditionalFormatting sqref="AB30:AC30">
    <cfRule type="containsBlanks" dxfId="274" priority="209">
      <formula>LEN(TRIM(AB30))=0</formula>
    </cfRule>
  </conditionalFormatting>
  <conditionalFormatting sqref="AB31:AC31">
    <cfRule type="containsBlanks" dxfId="273" priority="208">
      <formula>LEN(TRIM(AB31))=0</formula>
    </cfRule>
  </conditionalFormatting>
  <conditionalFormatting sqref="AB32:AC32">
    <cfRule type="containsBlanks" dxfId="272" priority="207">
      <formula>LEN(TRIM(AB32))=0</formula>
    </cfRule>
  </conditionalFormatting>
  <conditionalFormatting sqref="AB33:AC33">
    <cfRule type="containsBlanks" dxfId="271" priority="206">
      <formula>LEN(TRIM(AB33))=0</formula>
    </cfRule>
  </conditionalFormatting>
  <conditionalFormatting sqref="AE29:AF29">
    <cfRule type="containsBlanks" dxfId="270" priority="205">
      <formula>LEN(TRIM(AE29))=0</formula>
    </cfRule>
  </conditionalFormatting>
  <conditionalFormatting sqref="AE30:AF30">
    <cfRule type="containsBlanks" dxfId="269" priority="204">
      <formula>LEN(TRIM(AE30))=0</formula>
    </cfRule>
  </conditionalFormatting>
  <conditionalFormatting sqref="AE31:AF31">
    <cfRule type="containsBlanks" dxfId="268" priority="203">
      <formula>LEN(TRIM(AE31))=0</formula>
    </cfRule>
  </conditionalFormatting>
  <conditionalFormatting sqref="AE32:AF32">
    <cfRule type="containsBlanks" dxfId="267" priority="202">
      <formula>LEN(TRIM(AE32))=0</formula>
    </cfRule>
  </conditionalFormatting>
  <conditionalFormatting sqref="AE33:AF33">
    <cfRule type="containsBlanks" dxfId="266" priority="201">
      <formula>LEN(TRIM(AE33))=0</formula>
    </cfRule>
  </conditionalFormatting>
  <conditionalFormatting sqref="AH29:AI29">
    <cfRule type="containsBlanks" dxfId="265" priority="200">
      <formula>LEN(TRIM(AH29))=0</formula>
    </cfRule>
  </conditionalFormatting>
  <conditionalFormatting sqref="AH30:AI30">
    <cfRule type="containsBlanks" dxfId="264" priority="199">
      <formula>LEN(TRIM(AH30))=0</formula>
    </cfRule>
  </conditionalFormatting>
  <conditionalFormatting sqref="AH31:AI31">
    <cfRule type="containsBlanks" dxfId="263" priority="198">
      <formula>LEN(TRIM(AH31))=0</formula>
    </cfRule>
  </conditionalFormatting>
  <conditionalFormatting sqref="AH32:AI32">
    <cfRule type="containsBlanks" dxfId="262" priority="197">
      <formula>LEN(TRIM(AH32))=0</formula>
    </cfRule>
  </conditionalFormatting>
  <conditionalFormatting sqref="AH33:AI33">
    <cfRule type="containsBlanks" dxfId="261" priority="196">
      <formula>LEN(TRIM(AH33))=0</formula>
    </cfRule>
  </conditionalFormatting>
  <conditionalFormatting sqref="AK29:AL29">
    <cfRule type="containsBlanks" dxfId="260" priority="195">
      <formula>LEN(TRIM(AK29))=0</formula>
    </cfRule>
  </conditionalFormatting>
  <conditionalFormatting sqref="AK30:AL30">
    <cfRule type="containsBlanks" dxfId="259" priority="194">
      <formula>LEN(TRIM(AK30))=0</formula>
    </cfRule>
  </conditionalFormatting>
  <conditionalFormatting sqref="AK31:AL31">
    <cfRule type="containsBlanks" dxfId="258" priority="193">
      <formula>LEN(TRIM(AK31))=0</formula>
    </cfRule>
  </conditionalFormatting>
  <conditionalFormatting sqref="AK32:AL32">
    <cfRule type="containsBlanks" dxfId="257" priority="192">
      <formula>LEN(TRIM(AK32))=0</formula>
    </cfRule>
  </conditionalFormatting>
  <conditionalFormatting sqref="AK33:AL33">
    <cfRule type="containsBlanks" dxfId="256" priority="191">
      <formula>LEN(TRIM(AK33))=0</formula>
    </cfRule>
  </conditionalFormatting>
  <conditionalFormatting sqref="AN29:AO29">
    <cfRule type="containsBlanks" dxfId="255" priority="190">
      <formula>LEN(TRIM(AN29))=0</formula>
    </cfRule>
  </conditionalFormatting>
  <conditionalFormatting sqref="AN30:AO30">
    <cfRule type="containsBlanks" dxfId="254" priority="189">
      <formula>LEN(TRIM(AN30))=0</formula>
    </cfRule>
  </conditionalFormatting>
  <conditionalFormatting sqref="AN31:AO31">
    <cfRule type="containsBlanks" dxfId="253" priority="188">
      <formula>LEN(TRIM(AN31))=0</formula>
    </cfRule>
  </conditionalFormatting>
  <conditionalFormatting sqref="AN32:AO32">
    <cfRule type="containsBlanks" dxfId="252" priority="187">
      <formula>LEN(TRIM(AN32))=0</formula>
    </cfRule>
  </conditionalFormatting>
  <conditionalFormatting sqref="AN33:AO33">
    <cfRule type="containsBlanks" dxfId="251" priority="186">
      <formula>LEN(TRIM(AN33))=0</formula>
    </cfRule>
  </conditionalFormatting>
  <conditionalFormatting sqref="J43:N43">
    <cfRule type="containsBlanks" dxfId="250" priority="180">
      <formula>LEN(TRIM(J43))=0</formula>
    </cfRule>
  </conditionalFormatting>
  <conditionalFormatting sqref="G59:H59">
    <cfRule type="containsBlanks" dxfId="249" priority="177">
      <formula>LEN(TRIM(G59))=0</formula>
    </cfRule>
  </conditionalFormatting>
  <conditionalFormatting sqref="J59:K59">
    <cfRule type="containsBlanks" dxfId="248" priority="176">
      <formula>LEN(TRIM(J59))=0</formula>
    </cfRule>
  </conditionalFormatting>
  <conditionalFormatting sqref="M59:N59">
    <cfRule type="containsBlanks" dxfId="247" priority="175">
      <formula>LEN(TRIM(M59))=0</formula>
    </cfRule>
  </conditionalFormatting>
  <conditionalFormatting sqref="P59:Q59">
    <cfRule type="containsBlanks" dxfId="246" priority="174">
      <formula>LEN(TRIM(P59))=0</formula>
    </cfRule>
  </conditionalFormatting>
  <conditionalFormatting sqref="S59:T59">
    <cfRule type="containsBlanks" dxfId="245" priority="173">
      <formula>LEN(TRIM(S59))=0</formula>
    </cfRule>
  </conditionalFormatting>
  <conditionalFormatting sqref="V59:W59">
    <cfRule type="containsBlanks" dxfId="244" priority="172">
      <formula>LEN(TRIM(V59))=0</formula>
    </cfRule>
  </conditionalFormatting>
  <conditionalFormatting sqref="Y59:Z59">
    <cfRule type="containsBlanks" dxfId="243" priority="171">
      <formula>LEN(TRIM(Y59))=0</formula>
    </cfRule>
  </conditionalFormatting>
  <conditionalFormatting sqref="AB59:AC59">
    <cfRule type="containsBlanks" dxfId="242" priority="170">
      <formula>LEN(TRIM(AB59))=0</formula>
    </cfRule>
  </conditionalFormatting>
  <conditionalFormatting sqref="AE59:AF59">
    <cfRule type="containsBlanks" dxfId="241" priority="169">
      <formula>LEN(TRIM(AE59))=0</formula>
    </cfRule>
  </conditionalFormatting>
  <conditionalFormatting sqref="AH59:AI59">
    <cfRule type="containsBlanks" dxfId="240" priority="168">
      <formula>LEN(TRIM(AH59))=0</formula>
    </cfRule>
  </conditionalFormatting>
  <conditionalFormatting sqref="AK59:AL59">
    <cfRule type="containsBlanks" dxfId="239" priority="167">
      <formula>LEN(TRIM(AK59))=0</formula>
    </cfRule>
  </conditionalFormatting>
  <conditionalFormatting sqref="AN59:AO59">
    <cfRule type="containsBlanks" dxfId="238" priority="166">
      <formula>LEN(TRIM(AN59))=0</formula>
    </cfRule>
  </conditionalFormatting>
  <conditionalFormatting sqref="G64:H64">
    <cfRule type="containsBlanks" dxfId="237" priority="165">
      <formula>LEN(TRIM(G64))=0</formula>
    </cfRule>
  </conditionalFormatting>
  <conditionalFormatting sqref="J64:K64">
    <cfRule type="containsBlanks" dxfId="236" priority="164">
      <formula>LEN(TRIM(J64))=0</formula>
    </cfRule>
  </conditionalFormatting>
  <conditionalFormatting sqref="M64:N64">
    <cfRule type="containsBlanks" dxfId="235" priority="163">
      <formula>LEN(TRIM(M64))=0</formula>
    </cfRule>
  </conditionalFormatting>
  <conditionalFormatting sqref="P64:Q64">
    <cfRule type="containsBlanks" dxfId="234" priority="162">
      <formula>LEN(TRIM(P64))=0</formula>
    </cfRule>
  </conditionalFormatting>
  <conditionalFormatting sqref="S64:T64">
    <cfRule type="containsBlanks" dxfId="233" priority="161">
      <formula>LEN(TRIM(S64))=0</formula>
    </cfRule>
  </conditionalFormatting>
  <conditionalFormatting sqref="V64:W64">
    <cfRule type="containsBlanks" dxfId="232" priority="160">
      <formula>LEN(TRIM(V64))=0</formula>
    </cfRule>
  </conditionalFormatting>
  <conditionalFormatting sqref="Y64:Z64">
    <cfRule type="containsBlanks" dxfId="231" priority="159">
      <formula>LEN(TRIM(Y64))=0</formula>
    </cfRule>
  </conditionalFormatting>
  <conditionalFormatting sqref="AB64:AC64">
    <cfRule type="containsBlanks" dxfId="230" priority="158">
      <formula>LEN(TRIM(AB64))=0</formula>
    </cfRule>
  </conditionalFormatting>
  <conditionalFormatting sqref="AE64:AF64">
    <cfRule type="containsBlanks" dxfId="229" priority="157">
      <formula>LEN(TRIM(AE64))=0</formula>
    </cfRule>
  </conditionalFormatting>
  <conditionalFormatting sqref="AH64:AI64">
    <cfRule type="containsBlanks" dxfId="228" priority="156">
      <formula>LEN(TRIM(AH64))=0</formula>
    </cfRule>
  </conditionalFormatting>
  <conditionalFormatting sqref="AK64:AL64">
    <cfRule type="containsBlanks" dxfId="227" priority="155">
      <formula>LEN(TRIM(AK64))=0</formula>
    </cfRule>
  </conditionalFormatting>
  <conditionalFormatting sqref="AN64:AO64">
    <cfRule type="containsBlanks" dxfId="226" priority="154">
      <formula>LEN(TRIM(AN64))=0</formula>
    </cfRule>
  </conditionalFormatting>
  <conditionalFormatting sqref="J68">
    <cfRule type="containsBlanks" dxfId="225" priority="153">
      <formula>LEN(TRIM(J68))=0</formula>
    </cfRule>
  </conditionalFormatting>
  <conditionalFormatting sqref="J76 M76 P76 S76 V76 Y76 AB76 AE76 AH76 AK76 AN76">
    <cfRule type="cellIs" dxfId="224" priority="152" stopIfTrue="1" operator="equal">
      <formula>""</formula>
    </cfRule>
  </conditionalFormatting>
  <conditionalFormatting sqref="G78">
    <cfRule type="cellIs" dxfId="223" priority="151" stopIfTrue="1" operator="equal">
      <formula>""</formula>
    </cfRule>
  </conditionalFormatting>
  <conditionalFormatting sqref="J78 M78 P78 S78 V78 Y78 AB78 AE78 AH78 AK78 AN78">
    <cfRule type="cellIs" dxfId="222" priority="150" stopIfTrue="1" operator="equal">
      <formula>""</formula>
    </cfRule>
  </conditionalFormatting>
  <conditionalFormatting sqref="G80">
    <cfRule type="cellIs" dxfId="221" priority="149" stopIfTrue="1" operator="equal">
      <formula>""</formula>
    </cfRule>
  </conditionalFormatting>
  <conditionalFormatting sqref="J80 M80 P80 S80 V80 Y80 AB80 AE80 AH80 AK80 AN80">
    <cfRule type="cellIs" dxfId="220" priority="148" stopIfTrue="1" operator="equal">
      <formula>""</formula>
    </cfRule>
  </conditionalFormatting>
  <conditionalFormatting sqref="G82">
    <cfRule type="cellIs" dxfId="219" priority="147" stopIfTrue="1" operator="equal">
      <formula>""</formula>
    </cfRule>
  </conditionalFormatting>
  <conditionalFormatting sqref="J82 M82 P82 S82 V82 Y82 AB82 AE82 AH82 AK82 AN82">
    <cfRule type="cellIs" dxfId="218" priority="146" stopIfTrue="1" operator="equal">
      <formula>""</formula>
    </cfRule>
  </conditionalFormatting>
  <conditionalFormatting sqref="G84">
    <cfRule type="cellIs" dxfId="217" priority="145" stopIfTrue="1" operator="equal">
      <formula>""</formula>
    </cfRule>
  </conditionalFormatting>
  <conditionalFormatting sqref="J84 M84 P84 S84 V84 Y84 AB84 AE84 AH84 AK84 AN84">
    <cfRule type="cellIs" dxfId="216" priority="144" stopIfTrue="1" operator="equal">
      <formula>""</formula>
    </cfRule>
  </conditionalFormatting>
  <conditionalFormatting sqref="AH75 AK75 AN75">
    <cfRule type="cellIs" dxfId="215" priority="143" stopIfTrue="1" operator="equal">
      <formula>""</formula>
    </cfRule>
  </conditionalFormatting>
  <conditionalFormatting sqref="AH77 AK77 AN77">
    <cfRule type="cellIs" dxfId="214" priority="142" stopIfTrue="1" operator="equal">
      <formula>""</formula>
    </cfRule>
  </conditionalFormatting>
  <conditionalFormatting sqref="AH79 AK79 AN79">
    <cfRule type="cellIs" dxfId="213" priority="141" stopIfTrue="1" operator="equal">
      <formula>""</formula>
    </cfRule>
  </conditionalFormatting>
  <conditionalFormatting sqref="AH81 AK81 AN81">
    <cfRule type="cellIs" dxfId="212" priority="140" stopIfTrue="1" operator="equal">
      <formula>""</formula>
    </cfRule>
  </conditionalFormatting>
  <conditionalFormatting sqref="AH83 AK83 AN83">
    <cfRule type="cellIs" dxfId="211" priority="139" stopIfTrue="1" operator="equal">
      <formula>""</formula>
    </cfRule>
  </conditionalFormatting>
  <conditionalFormatting sqref="G94 G97">
    <cfRule type="cellIs" dxfId="210" priority="138" stopIfTrue="1" operator="equal">
      <formula>""</formula>
    </cfRule>
  </conditionalFormatting>
  <conditionalFormatting sqref="G95">
    <cfRule type="cellIs" dxfId="209" priority="137" stopIfTrue="1" operator="equal">
      <formula>""</formula>
    </cfRule>
  </conditionalFormatting>
  <conditionalFormatting sqref="G96">
    <cfRule type="cellIs" dxfId="208" priority="136" stopIfTrue="1" operator="equal">
      <formula>""</formula>
    </cfRule>
  </conditionalFormatting>
  <conditionalFormatting sqref="G98 G101">
    <cfRule type="cellIs" dxfId="207" priority="135" stopIfTrue="1" operator="equal">
      <formula>""</formula>
    </cfRule>
  </conditionalFormatting>
  <conditionalFormatting sqref="G99">
    <cfRule type="cellIs" dxfId="206" priority="134" stopIfTrue="1" operator="equal">
      <formula>""</formula>
    </cfRule>
  </conditionalFormatting>
  <conditionalFormatting sqref="G100">
    <cfRule type="cellIs" dxfId="205" priority="133" stopIfTrue="1" operator="equal">
      <formula>""</formula>
    </cfRule>
  </conditionalFormatting>
  <conditionalFormatting sqref="G102 G105">
    <cfRule type="cellIs" dxfId="204" priority="132" stopIfTrue="1" operator="equal">
      <formula>""</formula>
    </cfRule>
  </conditionalFormatting>
  <conditionalFormatting sqref="G103">
    <cfRule type="cellIs" dxfId="203" priority="131" stopIfTrue="1" operator="equal">
      <formula>""</formula>
    </cfRule>
  </conditionalFormatting>
  <conditionalFormatting sqref="G104">
    <cfRule type="cellIs" dxfId="202" priority="130" stopIfTrue="1" operator="equal">
      <formula>""</formula>
    </cfRule>
  </conditionalFormatting>
  <conditionalFormatting sqref="G106 G109">
    <cfRule type="cellIs" dxfId="201" priority="129" stopIfTrue="1" operator="equal">
      <formula>""</formula>
    </cfRule>
  </conditionalFormatting>
  <conditionalFormatting sqref="G107">
    <cfRule type="cellIs" dxfId="200" priority="128" stopIfTrue="1" operator="equal">
      <formula>""</formula>
    </cfRule>
  </conditionalFormatting>
  <conditionalFormatting sqref="G108">
    <cfRule type="cellIs" dxfId="199" priority="127" stopIfTrue="1" operator="equal">
      <formula>""</formula>
    </cfRule>
  </conditionalFormatting>
  <conditionalFormatting sqref="J90 M90 P90 S90 V90 Y90 AB90 AE90 AH90 AK90 AN90 J93 M93 P93 S93 V93 Y93 AB93 AE93 AH93 AK93 AN93">
    <cfRule type="cellIs" dxfId="198" priority="126" stopIfTrue="1" operator="equal">
      <formula>""</formula>
    </cfRule>
  </conditionalFormatting>
  <conditionalFormatting sqref="J91 M91 P91 S91 V91 Y91 AB91 AE91 AH91 AK91 AN91">
    <cfRule type="cellIs" dxfId="197" priority="125" stopIfTrue="1" operator="equal">
      <formula>""</formula>
    </cfRule>
  </conditionalFormatting>
  <conditionalFormatting sqref="J92 M92 P92 S92 V92 Y92 AB92 AE92 AH92 AK92 AN92">
    <cfRule type="cellIs" dxfId="196" priority="124" stopIfTrue="1" operator="equal">
      <formula>""</formula>
    </cfRule>
  </conditionalFormatting>
  <conditionalFormatting sqref="J94 M94 P94 S94 V94 Y94 AB94 AE94 AH94 AK94 AN94 J97 M97 P97 S97 V97 Y97 AB97 AE97 AH97 AK97 AN97">
    <cfRule type="cellIs" dxfId="195" priority="123" stopIfTrue="1" operator="equal">
      <formula>""</formula>
    </cfRule>
  </conditionalFormatting>
  <conditionalFormatting sqref="J95 M95 P95 S95 V95 Y95 AB95 AE95 AH95 AK95 AN95">
    <cfRule type="cellIs" dxfId="194" priority="122" stopIfTrue="1" operator="equal">
      <formula>""</formula>
    </cfRule>
  </conditionalFormatting>
  <conditionalFormatting sqref="J96 M96 P96 S96 V96 Y96 AB96 AE96 AH96 AK96 AN96">
    <cfRule type="cellIs" dxfId="193" priority="121" stopIfTrue="1" operator="equal">
      <formula>""</formula>
    </cfRule>
  </conditionalFormatting>
  <conditionalFormatting sqref="J98 M98 P98 S98 V98 Y98 AB98 AE98 AH98 AK98 AN98 J101 M101 P101 S101 V101 Y101 AB101 AE101 AH101 AK101 AN101">
    <cfRule type="cellIs" dxfId="192" priority="120" stopIfTrue="1" operator="equal">
      <formula>""</formula>
    </cfRule>
  </conditionalFormatting>
  <conditionalFormatting sqref="J99 M99 P99 S99 V99 Y99 AB99 AE99 AH99 AK99 AN99">
    <cfRule type="cellIs" dxfId="191" priority="119" stopIfTrue="1" operator="equal">
      <formula>""</formula>
    </cfRule>
  </conditionalFormatting>
  <conditionalFormatting sqref="J100 M100 P100 S100 V100 Y100 AB100 AE100 AH100 AK100 AN100">
    <cfRule type="cellIs" dxfId="190" priority="118" stopIfTrue="1" operator="equal">
      <formula>""</formula>
    </cfRule>
  </conditionalFormatting>
  <conditionalFormatting sqref="J102 M102 P102 S102 V102 Y102 AB102 AE102 AH102 AK102 AN102 J105 M105 P105 S105 V105 Y105 AB105 AE105 AH105 AK105 AN105">
    <cfRule type="cellIs" dxfId="189" priority="117" stopIfTrue="1" operator="equal">
      <formula>""</formula>
    </cfRule>
  </conditionalFormatting>
  <conditionalFormatting sqref="J103 M103 P103 S103 V103 Y103 AB103 AE103 AH103 AK103 AN103">
    <cfRule type="cellIs" dxfId="188" priority="116" stopIfTrue="1" operator="equal">
      <formula>""</formula>
    </cfRule>
  </conditionalFormatting>
  <conditionalFormatting sqref="J104 M104 P104 S104 V104 Y104 AB104 AE104 AH104 AK104 AN104">
    <cfRule type="cellIs" dxfId="187" priority="115" stopIfTrue="1" operator="equal">
      <formula>""</formula>
    </cfRule>
  </conditionalFormatting>
  <conditionalFormatting sqref="J106 M106 P106 S106 V106 Y106 AB106 AE106 AH106 AK106 AN106 J109 M109 P109 S109 V109 Y109 AB109 AE109 AH109 AK109 AN109">
    <cfRule type="cellIs" dxfId="186" priority="114" stopIfTrue="1" operator="equal">
      <formula>""</formula>
    </cfRule>
  </conditionalFormatting>
  <conditionalFormatting sqref="J107 M107 P107 S107 V107 Y107 AB107 AE107 AH107 AK107 AN107">
    <cfRule type="cellIs" dxfId="185" priority="113" stopIfTrue="1" operator="equal">
      <formula>""</formula>
    </cfRule>
  </conditionalFormatting>
  <conditionalFormatting sqref="J108 M108 P108 S108 V108 Y108 AB108 AE108 AH108 AK108 AN108">
    <cfRule type="cellIs" dxfId="184" priority="112" stopIfTrue="1" operator="equal">
      <formula>""</formula>
    </cfRule>
  </conditionalFormatting>
  <conditionalFormatting sqref="J138:N138 P138:T138 V138:Z138 AB138:AF138 AH138:AL138">
    <cfRule type="containsBlanks" dxfId="183" priority="111">
      <formula>LEN(TRIM(J138))=0</formula>
    </cfRule>
  </conditionalFormatting>
  <conditionalFormatting sqref="G147:H147">
    <cfRule type="containsBlanks" dxfId="182" priority="110">
      <formula>LEN(TRIM(G147))=0</formula>
    </cfRule>
  </conditionalFormatting>
  <conditionalFormatting sqref="J147:K147">
    <cfRule type="containsBlanks" dxfId="181" priority="109">
      <formula>LEN(TRIM(J147))=0</formula>
    </cfRule>
  </conditionalFormatting>
  <conditionalFormatting sqref="M147:N147">
    <cfRule type="containsBlanks" dxfId="180" priority="108">
      <formula>LEN(TRIM(M147))=0</formula>
    </cfRule>
  </conditionalFormatting>
  <conditionalFormatting sqref="P147:Q147">
    <cfRule type="containsBlanks" dxfId="179" priority="107">
      <formula>LEN(TRIM(P147))=0</formula>
    </cfRule>
  </conditionalFormatting>
  <conditionalFormatting sqref="S147:T147">
    <cfRule type="containsBlanks" dxfId="178" priority="106">
      <formula>LEN(TRIM(S147))=0</formula>
    </cfRule>
  </conditionalFormatting>
  <conditionalFormatting sqref="V147:W147">
    <cfRule type="containsBlanks" dxfId="177" priority="105">
      <formula>LEN(TRIM(V147))=0</formula>
    </cfRule>
  </conditionalFormatting>
  <conditionalFormatting sqref="Y147:Z147">
    <cfRule type="containsBlanks" dxfId="176" priority="104">
      <formula>LEN(TRIM(Y147))=0</formula>
    </cfRule>
  </conditionalFormatting>
  <conditionalFormatting sqref="AB147:AC147">
    <cfRule type="containsBlanks" dxfId="175" priority="103">
      <formula>LEN(TRIM(AB147))=0</formula>
    </cfRule>
  </conditionalFormatting>
  <conditionalFormatting sqref="AE147:AF147">
    <cfRule type="containsBlanks" dxfId="174" priority="102">
      <formula>LEN(TRIM(AE147))=0</formula>
    </cfRule>
  </conditionalFormatting>
  <conditionalFormatting sqref="AH147:AI147">
    <cfRule type="containsBlanks" dxfId="173" priority="101">
      <formula>LEN(TRIM(AH147))=0</formula>
    </cfRule>
  </conditionalFormatting>
  <conditionalFormatting sqref="AK147:AL147">
    <cfRule type="containsBlanks" dxfId="172" priority="100">
      <formula>LEN(TRIM(AK147))=0</formula>
    </cfRule>
  </conditionalFormatting>
  <conditionalFormatting sqref="AN147:AO147">
    <cfRule type="containsBlanks" dxfId="171" priority="99">
      <formula>LEN(TRIM(AN147))=0</formula>
    </cfRule>
  </conditionalFormatting>
  <conditionalFormatting sqref="AV156:AZ156">
    <cfRule type="containsBlanks" dxfId="170" priority="98">
      <formula>LEN(TRIM(AV156))=0</formula>
    </cfRule>
  </conditionalFormatting>
  <conditionalFormatting sqref="J165:N165">
    <cfRule type="containsBlanks" dxfId="169" priority="97">
      <formula>LEN(TRIM(J165))=0</formula>
    </cfRule>
  </conditionalFormatting>
  <conditionalFormatting sqref="AV171:AZ171">
    <cfRule type="containsBlanks" dxfId="168" priority="96">
      <formula>LEN(TRIM(AV171))=0</formula>
    </cfRule>
  </conditionalFormatting>
  <conditionalFormatting sqref="AU174:AZ174">
    <cfRule type="containsBlanks" dxfId="167" priority="95">
      <formula>LEN(TRIM(AU174))=0</formula>
    </cfRule>
  </conditionalFormatting>
  <conditionalFormatting sqref="J153:N153 P153:T153">
    <cfRule type="containsBlanks" dxfId="166" priority="93">
      <formula>LEN(TRIM(J153))=0</formula>
    </cfRule>
  </conditionalFormatting>
  <conditionalFormatting sqref="AV143:AZ143">
    <cfRule type="containsBlanks" dxfId="165" priority="431">
      <formula>LEN(TRIM(AV143))=0</formula>
    </cfRule>
  </conditionalFormatting>
  <conditionalFormatting sqref="AV134:AZ134">
    <cfRule type="containsBlanks" dxfId="164" priority="91">
      <formula>LEN(TRIM(AV134))=0</formula>
    </cfRule>
  </conditionalFormatting>
  <conditionalFormatting sqref="G121:G122 J121 M121 S121 V121 Y121 AB121 AE121">
    <cfRule type="cellIs" dxfId="163" priority="90" stopIfTrue="1" operator="equal">
      <formula>""</formula>
    </cfRule>
  </conditionalFormatting>
  <conditionalFormatting sqref="AE126">
    <cfRule type="cellIs" dxfId="162" priority="33" stopIfTrue="1" operator="equal">
      <formula>""</formula>
    </cfRule>
  </conditionalFormatting>
  <conditionalFormatting sqref="AH124">
    <cfRule type="cellIs" dxfId="161" priority="46" stopIfTrue="1" operator="equal">
      <formula>""</formula>
    </cfRule>
  </conditionalFormatting>
  <conditionalFormatting sqref="P121">
    <cfRule type="cellIs" dxfId="160" priority="87" stopIfTrue="1" operator="equal">
      <formula>""</formula>
    </cfRule>
  </conditionalFormatting>
  <conditionalFormatting sqref="AN122">
    <cfRule type="cellIs" dxfId="159" priority="58" stopIfTrue="1" operator="equal">
      <formula>""</formula>
    </cfRule>
  </conditionalFormatting>
  <conditionalFormatting sqref="G123:G124 J123 M123 S123 V123 Y123 AB123 AE123">
    <cfRule type="cellIs" dxfId="158" priority="57" stopIfTrue="1" operator="equal">
      <formula>""</formula>
    </cfRule>
  </conditionalFormatting>
  <conditionalFormatting sqref="M128">
    <cfRule type="cellIs" dxfId="157" priority="25" stopIfTrue="1" operator="equal">
      <formula>""</formula>
    </cfRule>
  </conditionalFormatting>
  <conditionalFormatting sqref="P128">
    <cfRule type="cellIs" dxfId="156" priority="24" stopIfTrue="1" operator="equal">
      <formula>""</formula>
    </cfRule>
  </conditionalFormatting>
  <conditionalFormatting sqref="S126">
    <cfRule type="cellIs" dxfId="155" priority="37" stopIfTrue="1" operator="equal">
      <formula>""</formula>
    </cfRule>
  </conditionalFormatting>
  <conditionalFormatting sqref="V126">
    <cfRule type="cellIs" dxfId="154" priority="36" stopIfTrue="1" operator="equal">
      <formula>""</formula>
    </cfRule>
  </conditionalFormatting>
  <conditionalFormatting sqref="Y124">
    <cfRule type="cellIs" dxfId="153" priority="49" stopIfTrue="1" operator="equal">
      <formula>""</formula>
    </cfRule>
  </conditionalFormatting>
  <conditionalFormatting sqref="AB124">
    <cfRule type="cellIs" dxfId="152" priority="48" stopIfTrue="1" operator="equal">
      <formula>""</formula>
    </cfRule>
  </conditionalFormatting>
  <conditionalFormatting sqref="AE122">
    <cfRule type="cellIs" dxfId="151" priority="61" stopIfTrue="1" operator="equal">
      <formula>""</formula>
    </cfRule>
  </conditionalFormatting>
  <conditionalFormatting sqref="AH122">
    <cfRule type="cellIs" dxfId="150" priority="60" stopIfTrue="1" operator="equal">
      <formula>""</formula>
    </cfRule>
  </conditionalFormatting>
  <conditionalFormatting sqref="AH121 AK121 AN121">
    <cfRule type="cellIs" dxfId="149" priority="73" stopIfTrue="1" operator="equal">
      <formula>""</formula>
    </cfRule>
  </conditionalFormatting>
  <conditionalFormatting sqref="AN128">
    <cfRule type="cellIs" dxfId="148" priority="16" stopIfTrue="1" operator="equal">
      <formula>""</formula>
    </cfRule>
  </conditionalFormatting>
  <conditionalFormatting sqref="G127:G128 J127 M127 S127 V127 Y127 AB127 AE127">
    <cfRule type="cellIs" dxfId="147" priority="29" stopIfTrue="1" operator="equal">
      <formula>""</formula>
    </cfRule>
  </conditionalFormatting>
  <conditionalFormatting sqref="P125">
    <cfRule type="cellIs" dxfId="146" priority="42" stopIfTrue="1" operator="equal">
      <formula>""</formula>
    </cfRule>
  </conditionalFormatting>
  <conditionalFormatting sqref="AH123 AK123 AN123">
    <cfRule type="cellIs" dxfId="145" priority="55" stopIfTrue="1" operator="equal">
      <formula>""</formula>
    </cfRule>
  </conditionalFormatting>
  <conditionalFormatting sqref="J122">
    <cfRule type="cellIs" dxfId="144" priority="68" stopIfTrue="1" operator="equal">
      <formula>""</formula>
    </cfRule>
  </conditionalFormatting>
  <conditionalFormatting sqref="M122">
    <cfRule type="cellIs" dxfId="143" priority="67" stopIfTrue="1" operator="equal">
      <formula>""</formula>
    </cfRule>
  </conditionalFormatting>
  <conditionalFormatting sqref="P122">
    <cfRule type="cellIs" dxfId="142" priority="66" stopIfTrue="1" operator="equal">
      <formula>""</formula>
    </cfRule>
  </conditionalFormatting>
  <conditionalFormatting sqref="S122">
    <cfRule type="cellIs" dxfId="141" priority="65" stopIfTrue="1" operator="equal">
      <formula>""</formula>
    </cfRule>
  </conditionalFormatting>
  <conditionalFormatting sqref="V122">
    <cfRule type="cellIs" dxfId="140" priority="64" stopIfTrue="1" operator="equal">
      <formula>""</formula>
    </cfRule>
  </conditionalFormatting>
  <conditionalFormatting sqref="Y122">
    <cfRule type="cellIs" dxfId="139" priority="63" stopIfTrue="1" operator="equal">
      <formula>""</formula>
    </cfRule>
  </conditionalFormatting>
  <conditionalFormatting sqref="AB122">
    <cfRule type="cellIs" dxfId="138" priority="62" stopIfTrue="1" operator="equal">
      <formula>""</formula>
    </cfRule>
  </conditionalFormatting>
  <conditionalFormatting sqref="AK122">
    <cfRule type="cellIs" dxfId="137" priority="59" stopIfTrue="1" operator="equal">
      <formula>""</formula>
    </cfRule>
  </conditionalFormatting>
  <conditionalFormatting sqref="P123">
    <cfRule type="cellIs" dxfId="136" priority="56" stopIfTrue="1" operator="equal">
      <formula>""</formula>
    </cfRule>
  </conditionalFormatting>
  <conditionalFormatting sqref="J124">
    <cfRule type="cellIs" dxfId="135" priority="54" stopIfTrue="1" operator="equal">
      <formula>""</formula>
    </cfRule>
  </conditionalFormatting>
  <conditionalFormatting sqref="M124">
    <cfRule type="cellIs" dxfId="134" priority="53" stopIfTrue="1" operator="equal">
      <formula>""</formula>
    </cfRule>
  </conditionalFormatting>
  <conditionalFormatting sqref="P124">
    <cfRule type="cellIs" dxfId="133" priority="52" stopIfTrue="1" operator="equal">
      <formula>""</formula>
    </cfRule>
  </conditionalFormatting>
  <conditionalFormatting sqref="S124">
    <cfRule type="cellIs" dxfId="132" priority="51" stopIfTrue="1" operator="equal">
      <formula>""</formula>
    </cfRule>
  </conditionalFormatting>
  <conditionalFormatting sqref="V124">
    <cfRule type="cellIs" dxfId="131" priority="50" stopIfTrue="1" operator="equal">
      <formula>""</formula>
    </cfRule>
  </conditionalFormatting>
  <conditionalFormatting sqref="AE124">
    <cfRule type="cellIs" dxfId="130" priority="47" stopIfTrue="1" operator="equal">
      <formula>""</formula>
    </cfRule>
  </conditionalFormatting>
  <conditionalFormatting sqref="AK124">
    <cfRule type="cellIs" dxfId="129" priority="45" stopIfTrue="1" operator="equal">
      <formula>""</formula>
    </cfRule>
  </conditionalFormatting>
  <conditionalFormatting sqref="AN124">
    <cfRule type="cellIs" dxfId="128" priority="44" stopIfTrue="1" operator="equal">
      <formula>""</formula>
    </cfRule>
  </conditionalFormatting>
  <conditionalFormatting sqref="G125:G126 J125 M125 S125 V125 Y125 AB125 AE125">
    <cfRule type="cellIs" dxfId="127" priority="43" stopIfTrue="1" operator="equal">
      <formula>""</formula>
    </cfRule>
  </conditionalFormatting>
  <conditionalFormatting sqref="AH125 AK125 AN125">
    <cfRule type="cellIs" dxfId="126" priority="41" stopIfTrue="1" operator="equal">
      <formula>""</formula>
    </cfRule>
  </conditionalFormatting>
  <conditionalFormatting sqref="J126">
    <cfRule type="cellIs" dxfId="125" priority="40" stopIfTrue="1" operator="equal">
      <formula>""</formula>
    </cfRule>
  </conditionalFormatting>
  <conditionalFormatting sqref="M126">
    <cfRule type="cellIs" dxfId="124" priority="39" stopIfTrue="1" operator="equal">
      <formula>""</formula>
    </cfRule>
  </conditionalFormatting>
  <conditionalFormatting sqref="P126">
    <cfRule type="cellIs" dxfId="123" priority="38" stopIfTrue="1" operator="equal">
      <formula>""</formula>
    </cfRule>
  </conditionalFormatting>
  <conditionalFormatting sqref="Y126">
    <cfRule type="cellIs" dxfId="122" priority="35" stopIfTrue="1" operator="equal">
      <formula>""</formula>
    </cfRule>
  </conditionalFormatting>
  <conditionalFormatting sqref="AB126">
    <cfRule type="cellIs" dxfId="121" priority="34" stopIfTrue="1" operator="equal">
      <formula>""</formula>
    </cfRule>
  </conditionalFormatting>
  <conditionalFormatting sqref="AH126">
    <cfRule type="cellIs" dxfId="120" priority="32" stopIfTrue="1" operator="equal">
      <formula>""</formula>
    </cfRule>
  </conditionalFormatting>
  <conditionalFormatting sqref="AK126">
    <cfRule type="cellIs" dxfId="119" priority="31" stopIfTrue="1" operator="equal">
      <formula>""</formula>
    </cfRule>
  </conditionalFormatting>
  <conditionalFormatting sqref="AN126">
    <cfRule type="cellIs" dxfId="118" priority="30" stopIfTrue="1" operator="equal">
      <formula>""</formula>
    </cfRule>
  </conditionalFormatting>
  <conditionalFormatting sqref="P127">
    <cfRule type="cellIs" dxfId="117" priority="28" stopIfTrue="1" operator="equal">
      <formula>""</formula>
    </cfRule>
  </conditionalFormatting>
  <conditionalFormatting sqref="AH127 AK127 AN127">
    <cfRule type="cellIs" dxfId="116" priority="27" stopIfTrue="1" operator="equal">
      <formula>""</formula>
    </cfRule>
  </conditionalFormatting>
  <conditionalFormatting sqref="J128">
    <cfRule type="cellIs" dxfId="115" priority="26" stopIfTrue="1" operator="equal">
      <formula>""</formula>
    </cfRule>
  </conditionalFormatting>
  <conditionalFormatting sqref="S128">
    <cfRule type="cellIs" dxfId="114" priority="23" stopIfTrue="1" operator="equal">
      <formula>""</formula>
    </cfRule>
  </conditionalFormatting>
  <conditionalFormatting sqref="V128">
    <cfRule type="cellIs" dxfId="113" priority="22" stopIfTrue="1" operator="equal">
      <formula>""</formula>
    </cfRule>
  </conditionalFormatting>
  <conditionalFormatting sqref="Y128">
    <cfRule type="cellIs" dxfId="112" priority="21" stopIfTrue="1" operator="equal">
      <formula>""</formula>
    </cfRule>
  </conditionalFormatting>
  <conditionalFormatting sqref="AB128">
    <cfRule type="cellIs" dxfId="111" priority="20" stopIfTrue="1" operator="equal">
      <formula>""</formula>
    </cfRule>
  </conditionalFormatting>
  <conditionalFormatting sqref="AE128">
    <cfRule type="cellIs" dxfId="110" priority="19" stopIfTrue="1" operator="equal">
      <formula>""</formula>
    </cfRule>
  </conditionalFormatting>
  <conditionalFormatting sqref="AH128">
    <cfRule type="cellIs" dxfId="109" priority="18" stopIfTrue="1" operator="equal">
      <formula>""</formula>
    </cfRule>
  </conditionalFormatting>
  <conditionalFormatting sqref="AK128">
    <cfRule type="cellIs" dxfId="108" priority="17" stopIfTrue="1" operator="equal">
      <formula>""</formula>
    </cfRule>
  </conditionalFormatting>
  <conditionalFormatting sqref="G129:G130 J129 M129 S129 V129 Y129 AB129 AE129">
    <cfRule type="cellIs" dxfId="107" priority="15" stopIfTrue="1" operator="equal">
      <formula>""</formula>
    </cfRule>
  </conditionalFormatting>
  <conditionalFormatting sqref="P129">
    <cfRule type="cellIs" dxfId="106" priority="14" stopIfTrue="1" operator="equal">
      <formula>""</formula>
    </cfRule>
  </conditionalFormatting>
  <conditionalFormatting sqref="AH129 AK129 AN129">
    <cfRule type="cellIs" dxfId="105" priority="13" stopIfTrue="1" operator="equal">
      <formula>""</formula>
    </cfRule>
  </conditionalFormatting>
  <conditionalFormatting sqref="J130">
    <cfRule type="cellIs" dxfId="104" priority="12" stopIfTrue="1" operator="equal">
      <formula>""</formula>
    </cfRule>
  </conditionalFormatting>
  <conditionalFormatting sqref="M130">
    <cfRule type="cellIs" dxfId="103" priority="11" stopIfTrue="1" operator="equal">
      <formula>""</formula>
    </cfRule>
  </conditionalFormatting>
  <conditionalFormatting sqref="P130">
    <cfRule type="cellIs" dxfId="102" priority="10" stopIfTrue="1" operator="equal">
      <formula>""</formula>
    </cfRule>
  </conditionalFormatting>
  <conditionalFormatting sqref="S130">
    <cfRule type="cellIs" dxfId="101" priority="9" stopIfTrue="1" operator="equal">
      <formula>""</formula>
    </cfRule>
  </conditionalFormatting>
  <conditionalFormatting sqref="V130">
    <cfRule type="cellIs" dxfId="100" priority="8" stopIfTrue="1" operator="equal">
      <formula>""</formula>
    </cfRule>
  </conditionalFormatting>
  <conditionalFormatting sqref="Y130">
    <cfRule type="cellIs" dxfId="99" priority="7" stopIfTrue="1" operator="equal">
      <formula>""</formula>
    </cfRule>
  </conditionalFormatting>
  <conditionalFormatting sqref="AB130">
    <cfRule type="cellIs" dxfId="98" priority="6" stopIfTrue="1" operator="equal">
      <formula>""</formula>
    </cfRule>
  </conditionalFormatting>
  <conditionalFormatting sqref="AE130">
    <cfRule type="cellIs" dxfId="97" priority="5" stopIfTrue="1" operator="equal">
      <formula>""</formula>
    </cfRule>
  </conditionalFormatting>
  <conditionalFormatting sqref="AH130">
    <cfRule type="cellIs" dxfId="96" priority="4" stopIfTrue="1" operator="equal">
      <formula>""</formula>
    </cfRule>
  </conditionalFormatting>
  <conditionalFormatting sqref="AK130">
    <cfRule type="cellIs" dxfId="95" priority="3" stopIfTrue="1" operator="equal">
      <formula>""</formula>
    </cfRule>
  </conditionalFormatting>
  <conditionalFormatting sqref="AN130">
    <cfRule type="cellIs" dxfId="94" priority="2" stopIfTrue="1" operator="equal">
      <formula>""</formula>
    </cfRule>
  </conditionalFormatting>
  <dataValidations count="2">
    <dataValidation type="list" allowBlank="1" showInputMessage="1" showErrorMessage="1" sqref="AJ12:AM12">
      <formula1>"7,1"</formula1>
    </dataValidation>
    <dataValidation type="list" allowBlank="1" showInputMessage="1" showErrorMessage="1" sqref="G75:AP75 G77:AP77 G79:AP79 G81:AP81 G83:AP83 G121:AP130">
      <formula1>"○,-"</formula1>
    </dataValidation>
  </dataValidations>
  <printOptions horizontalCentered="1"/>
  <pageMargins left="0.19685039370078741" right="0.19685039370078741" top="0.39370078740157483" bottom="0.39370078740157483" header="0.31496062992125984" footer="0.31496062992125984"/>
  <pageSetup paperSize="9" scale="71" fitToHeight="0" orientation="portrait" r:id="rId1"/>
  <headerFooter alignWithMargins="0"/>
  <rowBreaks count="3" manualBreakCount="3">
    <brk id="54" max="53" man="1"/>
    <brk id="115" max="53" man="1"/>
    <brk id="176" max="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96"/>
  <sheetViews>
    <sheetView showGridLines="0" view="pageBreakPreview" zoomScaleNormal="100" zoomScaleSheetLayoutView="100" workbookViewId="0">
      <selection activeCell="I27" sqref="I27"/>
    </sheetView>
  </sheetViews>
  <sheetFormatPr defaultRowHeight="13.5" x14ac:dyDescent="0.4"/>
  <cols>
    <col min="1" max="1" width="1.875" style="77" customWidth="1"/>
    <col min="2" max="2" width="3.75" style="77" customWidth="1"/>
    <col min="3" max="3" width="19.5" style="77" customWidth="1"/>
    <col min="4" max="7" width="7.125" style="77" customWidth="1"/>
    <col min="8" max="8" width="7.125" style="68" customWidth="1"/>
    <col min="9" max="12" width="7.125" style="77" customWidth="1"/>
    <col min="13" max="13" width="1.875" style="77" customWidth="1"/>
    <col min="14" max="16384" width="9" style="77"/>
  </cols>
  <sheetData>
    <row r="1" spans="2:61" ht="13.5" customHeight="1" x14ac:dyDescent="0.4">
      <c r="B1" s="68"/>
      <c r="C1" s="68"/>
      <c r="D1" s="68"/>
      <c r="E1" s="68"/>
      <c r="F1" s="68"/>
      <c r="G1" s="68"/>
      <c r="I1" s="68"/>
      <c r="J1" s="68"/>
      <c r="K1" s="68"/>
      <c r="M1" s="208" t="s">
        <v>395</v>
      </c>
    </row>
    <row r="2" spans="2:61" ht="15" customHeight="1" x14ac:dyDescent="0.4">
      <c r="B2" s="68"/>
      <c r="C2" s="68"/>
      <c r="D2" s="68"/>
      <c r="E2" s="68"/>
      <c r="F2" s="68"/>
      <c r="G2" s="68"/>
      <c r="I2" s="68"/>
      <c r="J2" s="68"/>
      <c r="K2" s="68"/>
      <c r="L2" s="208"/>
    </row>
    <row r="3" spans="2:61" ht="22.5" customHeight="1" x14ac:dyDescent="0.4">
      <c r="B3" s="901" t="s">
        <v>263</v>
      </c>
      <c r="C3" s="901"/>
      <c r="D3" s="901"/>
      <c r="E3" s="901"/>
      <c r="F3" s="901"/>
      <c r="G3" s="901"/>
      <c r="H3" s="901"/>
      <c r="I3" s="221"/>
      <c r="J3" s="209" t="s">
        <v>264</v>
      </c>
      <c r="K3" s="218"/>
      <c r="L3" s="218"/>
      <c r="M3" s="218"/>
    </row>
    <row r="4" spans="2:61" ht="15" customHeight="1" x14ac:dyDescent="0.4">
      <c r="B4" s="902"/>
      <c r="C4" s="902"/>
      <c r="D4" s="902"/>
      <c r="E4" s="902"/>
      <c r="F4" s="902"/>
      <c r="G4" s="902"/>
      <c r="H4" s="902"/>
      <c r="I4" s="902"/>
      <c r="J4" s="902"/>
      <c r="K4" s="902"/>
      <c r="L4" s="902"/>
      <c r="M4" s="218"/>
    </row>
    <row r="5" spans="2:61" ht="22.5" customHeight="1" x14ac:dyDescent="0.4">
      <c r="B5" s="295"/>
      <c r="C5" s="295"/>
      <c r="D5" s="295"/>
      <c r="E5" s="295"/>
      <c r="F5" s="295"/>
      <c r="G5" s="208" t="s">
        <v>3</v>
      </c>
      <c r="H5" s="903"/>
      <c r="I5" s="903"/>
      <c r="J5" s="903"/>
      <c r="K5" s="903"/>
      <c r="L5" s="903"/>
      <c r="M5" s="218"/>
    </row>
    <row r="6" spans="2:61" ht="15" customHeight="1" x14ac:dyDescent="0.4">
      <c r="B6" s="295"/>
      <c r="C6" s="295"/>
      <c r="D6" s="295"/>
      <c r="E6" s="295"/>
      <c r="F6" s="295"/>
      <c r="G6" s="208"/>
      <c r="I6" s="68"/>
      <c r="J6" s="68"/>
      <c r="K6" s="68"/>
      <c r="L6" s="68"/>
      <c r="M6" s="218"/>
    </row>
    <row r="7" spans="2:61" ht="19.5" customHeight="1" x14ac:dyDescent="0.4">
      <c r="B7" s="210" t="s">
        <v>257</v>
      </c>
      <c r="C7" s="211"/>
      <c r="D7" s="211"/>
      <c r="E7" s="211"/>
      <c r="F7" s="211"/>
      <c r="G7" s="211"/>
      <c r="H7" s="212"/>
      <c r="I7" s="212"/>
      <c r="J7" s="212"/>
      <c r="K7" s="212"/>
      <c r="L7" s="212"/>
    </row>
    <row r="8" spans="2:61" ht="16.5" customHeight="1" x14ac:dyDescent="0.4">
      <c r="B8" s="904" t="s">
        <v>168</v>
      </c>
      <c r="C8" s="904" t="s">
        <v>170</v>
      </c>
      <c r="D8" s="906" t="s">
        <v>265</v>
      </c>
      <c r="E8" s="906"/>
      <c r="F8" s="906"/>
      <c r="G8" s="906"/>
      <c r="H8" s="906"/>
      <c r="I8" s="906"/>
      <c r="J8" s="906"/>
      <c r="K8" s="906"/>
      <c r="L8" s="906"/>
    </row>
    <row r="9" spans="2:61" ht="16.5" customHeight="1" x14ac:dyDescent="0.4">
      <c r="B9" s="905"/>
      <c r="C9" s="905"/>
      <c r="D9" s="288" t="s">
        <v>172</v>
      </c>
      <c r="E9" s="288" t="s">
        <v>173</v>
      </c>
      <c r="F9" s="288" t="s">
        <v>98</v>
      </c>
      <c r="G9" s="288" t="s">
        <v>174</v>
      </c>
      <c r="H9" s="288" t="s">
        <v>175</v>
      </c>
      <c r="I9" s="288" t="s">
        <v>21</v>
      </c>
      <c r="J9" s="288" t="s">
        <v>80</v>
      </c>
      <c r="K9" s="288" t="s">
        <v>176</v>
      </c>
      <c r="L9" s="288" t="s">
        <v>177</v>
      </c>
    </row>
    <row r="10" spans="2:61" ht="27.75" customHeight="1" x14ac:dyDescent="0.4">
      <c r="B10" s="284">
        <v>1</v>
      </c>
      <c r="C10" s="349"/>
      <c r="D10" s="100"/>
      <c r="E10" s="100"/>
      <c r="F10" s="100"/>
      <c r="G10" s="424"/>
      <c r="H10" s="424"/>
      <c r="I10" s="424"/>
      <c r="J10" s="424"/>
      <c r="K10" s="424"/>
      <c r="L10" s="424"/>
    </row>
    <row r="11" spans="2:61" ht="27.75" customHeight="1" x14ac:dyDescent="0.4">
      <c r="B11" s="284">
        <v>2</v>
      </c>
      <c r="C11" s="349"/>
      <c r="D11" s="100"/>
      <c r="E11" s="100"/>
      <c r="F11" s="100"/>
      <c r="G11" s="424"/>
      <c r="H11" s="424"/>
      <c r="I11" s="424"/>
      <c r="J11" s="424"/>
      <c r="K11" s="424"/>
      <c r="L11" s="424"/>
    </row>
    <row r="12" spans="2:61" ht="27.75" customHeight="1" x14ac:dyDescent="0.4">
      <c r="B12" s="284">
        <v>3</v>
      </c>
      <c r="C12" s="349"/>
      <c r="D12" s="100"/>
      <c r="E12" s="100"/>
      <c r="F12" s="100"/>
      <c r="G12" s="424"/>
      <c r="H12" s="424"/>
      <c r="I12" s="424"/>
      <c r="J12" s="424"/>
      <c r="K12" s="424"/>
      <c r="L12" s="424"/>
    </row>
    <row r="13" spans="2:61" ht="27.75" customHeight="1" x14ac:dyDescent="0.4">
      <c r="B13" s="284">
        <v>4</v>
      </c>
      <c r="C13" s="349"/>
      <c r="D13" s="100"/>
      <c r="E13" s="100"/>
      <c r="F13" s="100"/>
      <c r="G13" s="424"/>
      <c r="H13" s="424"/>
      <c r="I13" s="424"/>
      <c r="J13" s="424"/>
      <c r="K13" s="424"/>
      <c r="L13" s="424"/>
    </row>
    <row r="14" spans="2:61" ht="27.75" customHeight="1" x14ac:dyDescent="0.4">
      <c r="B14" s="284">
        <v>5</v>
      </c>
      <c r="C14" s="349"/>
      <c r="D14" s="100"/>
      <c r="E14" s="100"/>
      <c r="F14" s="100"/>
      <c r="G14" s="424"/>
      <c r="H14" s="424"/>
      <c r="I14" s="424"/>
      <c r="J14" s="424"/>
      <c r="K14" s="424"/>
      <c r="L14" s="424"/>
    </row>
    <row r="15" spans="2:61" ht="27.75" customHeight="1" x14ac:dyDescent="0.4">
      <c r="B15" s="284">
        <v>6</v>
      </c>
      <c r="C15" s="349"/>
      <c r="D15" s="100"/>
      <c r="E15" s="100"/>
      <c r="F15" s="100"/>
      <c r="G15" s="424"/>
      <c r="H15" s="424"/>
      <c r="I15" s="424"/>
      <c r="J15" s="424"/>
      <c r="K15" s="424"/>
      <c r="L15" s="424"/>
      <c r="BI15" s="213"/>
    </row>
    <row r="16" spans="2:61" ht="27.75" customHeight="1" x14ac:dyDescent="0.4">
      <c r="B16" s="284">
        <v>7</v>
      </c>
      <c r="C16" s="349"/>
      <c r="D16" s="100"/>
      <c r="E16" s="100"/>
      <c r="F16" s="100"/>
      <c r="G16" s="424"/>
      <c r="H16" s="424"/>
      <c r="I16" s="424"/>
      <c r="J16" s="424"/>
      <c r="K16" s="424"/>
      <c r="L16" s="424"/>
    </row>
    <row r="17" spans="2:15" ht="27.75" customHeight="1" x14ac:dyDescent="0.4">
      <c r="B17" s="284">
        <v>8</v>
      </c>
      <c r="C17" s="349"/>
      <c r="D17" s="100"/>
      <c r="E17" s="100"/>
      <c r="F17" s="100"/>
      <c r="G17" s="424"/>
      <c r="H17" s="424"/>
      <c r="I17" s="424"/>
      <c r="J17" s="424"/>
      <c r="K17" s="424"/>
      <c r="L17" s="424"/>
    </row>
    <row r="18" spans="2:15" ht="27.75" customHeight="1" x14ac:dyDescent="0.4">
      <c r="B18" s="284">
        <v>9</v>
      </c>
      <c r="C18" s="349"/>
      <c r="D18" s="100"/>
      <c r="E18" s="100"/>
      <c r="F18" s="100"/>
      <c r="G18" s="424"/>
      <c r="H18" s="424"/>
      <c r="I18" s="424"/>
      <c r="J18" s="424"/>
      <c r="K18" s="424"/>
      <c r="L18" s="424"/>
    </row>
    <row r="19" spans="2:15" ht="27.75" customHeight="1" x14ac:dyDescent="0.4">
      <c r="B19" s="284">
        <v>10</v>
      </c>
      <c r="C19" s="349"/>
      <c r="D19" s="100"/>
      <c r="E19" s="100"/>
      <c r="F19" s="100"/>
      <c r="G19" s="424"/>
      <c r="H19" s="424"/>
      <c r="I19" s="424"/>
      <c r="J19" s="424"/>
      <c r="K19" s="424"/>
      <c r="L19" s="424"/>
    </row>
    <row r="20" spans="2:15" ht="27.75" customHeight="1" x14ac:dyDescent="0.4">
      <c r="B20" s="284">
        <v>11</v>
      </c>
      <c r="C20" s="349"/>
      <c r="D20" s="100"/>
      <c r="E20" s="100"/>
      <c r="F20" s="100"/>
      <c r="G20" s="424"/>
      <c r="H20" s="424"/>
      <c r="I20" s="424"/>
      <c r="J20" s="424"/>
      <c r="K20" s="424"/>
      <c r="L20" s="424"/>
    </row>
    <row r="21" spans="2:15" ht="27.75" customHeight="1" x14ac:dyDescent="0.4">
      <c r="B21" s="284">
        <v>12</v>
      </c>
      <c r="C21" s="349"/>
      <c r="D21" s="100"/>
      <c r="E21" s="100"/>
      <c r="F21" s="100"/>
      <c r="G21" s="424"/>
      <c r="H21" s="424"/>
      <c r="I21" s="424"/>
      <c r="J21" s="424"/>
      <c r="K21" s="424"/>
      <c r="L21" s="424"/>
    </row>
    <row r="22" spans="2:15" ht="27.75" customHeight="1" x14ac:dyDescent="0.4">
      <c r="B22" s="284">
        <v>13</v>
      </c>
      <c r="C22" s="349"/>
      <c r="D22" s="100"/>
      <c r="E22" s="100"/>
      <c r="F22" s="100"/>
      <c r="G22" s="424"/>
      <c r="H22" s="424"/>
      <c r="I22" s="424"/>
      <c r="J22" s="424"/>
      <c r="K22" s="424"/>
      <c r="L22" s="424"/>
    </row>
    <row r="23" spans="2:15" ht="27.75" customHeight="1" x14ac:dyDescent="0.4">
      <c r="B23" s="284">
        <v>14</v>
      </c>
      <c r="C23" s="349"/>
      <c r="D23" s="100"/>
      <c r="E23" s="100"/>
      <c r="F23" s="100"/>
      <c r="G23" s="424"/>
      <c r="H23" s="424"/>
      <c r="I23" s="424"/>
      <c r="J23" s="424"/>
      <c r="K23" s="424"/>
      <c r="L23" s="424"/>
    </row>
    <row r="24" spans="2:15" ht="27.75" customHeight="1" thickBot="1" x14ac:dyDescent="0.45">
      <c r="B24" s="284">
        <v>15</v>
      </c>
      <c r="C24" s="349"/>
      <c r="D24" s="100"/>
      <c r="E24" s="100"/>
      <c r="F24" s="100"/>
      <c r="G24" s="424"/>
      <c r="H24" s="424"/>
      <c r="I24" s="424"/>
      <c r="J24" s="424"/>
      <c r="K24" s="424"/>
      <c r="L24" s="424"/>
    </row>
    <row r="25" spans="2:15" ht="27.75" customHeight="1" thickTop="1" x14ac:dyDescent="0.4">
      <c r="B25" s="907" t="s">
        <v>259</v>
      </c>
      <c r="C25" s="907"/>
      <c r="D25" s="418">
        <f>COUNTIFS(D10:D24,"①")+COUNTIFS(D10:D24,"②")+COUNTIFS(D10:D24,"③")</f>
        <v>0</v>
      </c>
      <c r="E25" s="418">
        <f t="shared" ref="E25:L25" si="0">COUNTIFS(E10:E24,"①")+COUNTIFS(E10:E24,"②")+COUNTIFS(E10:E24,"③")</f>
        <v>0</v>
      </c>
      <c r="F25" s="418">
        <f t="shared" si="0"/>
        <v>0</v>
      </c>
      <c r="G25" s="417">
        <f t="shared" si="0"/>
        <v>0</v>
      </c>
      <c r="H25" s="417">
        <f t="shared" si="0"/>
        <v>0</v>
      </c>
      <c r="I25" s="417">
        <f t="shared" si="0"/>
        <v>0</v>
      </c>
      <c r="J25" s="417">
        <f t="shared" si="0"/>
        <v>0</v>
      </c>
      <c r="K25" s="417">
        <f t="shared" si="0"/>
        <v>0</v>
      </c>
      <c r="L25" s="417">
        <f t="shared" si="0"/>
        <v>0</v>
      </c>
    </row>
    <row r="26" spans="2:15" ht="13.5" customHeight="1" x14ac:dyDescent="0.4">
      <c r="B26" s="908" t="s">
        <v>266</v>
      </c>
      <c r="C26" s="908"/>
      <c r="D26" s="908"/>
      <c r="E26" s="908"/>
      <c r="F26" s="908"/>
      <c r="G26" s="908"/>
      <c r="H26" s="908"/>
      <c r="I26" s="908"/>
      <c r="J26" s="908"/>
      <c r="K26" s="908"/>
      <c r="L26" s="908"/>
      <c r="O26" s="220"/>
    </row>
    <row r="27" spans="2:15" ht="13.5" customHeight="1" x14ac:dyDescent="0.4">
      <c r="B27" s="214" t="s">
        <v>258</v>
      </c>
      <c r="C27" s="296"/>
      <c r="D27" s="296"/>
      <c r="E27" s="296"/>
      <c r="G27" s="296"/>
      <c r="H27" s="296"/>
      <c r="I27" s="296"/>
      <c r="J27" s="296"/>
      <c r="K27" s="296"/>
      <c r="L27" s="296"/>
    </row>
    <row r="28" spans="2:15" ht="13.5" customHeight="1" x14ac:dyDescent="0.4">
      <c r="B28" s="215" t="s">
        <v>262</v>
      </c>
      <c r="C28" s="215"/>
      <c r="D28" s="215"/>
      <c r="E28" s="215"/>
      <c r="F28" s="215"/>
      <c r="G28" s="215"/>
      <c r="H28" s="215"/>
      <c r="I28" s="215"/>
      <c r="J28" s="215"/>
      <c r="K28" s="215"/>
      <c r="L28" s="215"/>
    </row>
    <row r="29" spans="2:15" ht="13.5" customHeight="1" x14ac:dyDescent="0.4">
      <c r="B29" s="215" t="s">
        <v>261</v>
      </c>
      <c r="C29" s="215"/>
      <c r="D29" s="215"/>
      <c r="E29" s="215"/>
      <c r="F29" s="215"/>
      <c r="G29" s="215"/>
      <c r="H29" s="215"/>
      <c r="I29" s="215"/>
      <c r="J29" s="215"/>
      <c r="K29" s="215"/>
      <c r="L29" s="215"/>
    </row>
    <row r="30" spans="2:15" ht="15" customHeight="1" x14ac:dyDescent="0.4">
      <c r="B30" s="296"/>
      <c r="C30" s="296"/>
      <c r="D30" s="296"/>
      <c r="E30" s="296"/>
      <c r="F30" s="296"/>
      <c r="G30" s="296"/>
      <c r="H30" s="296"/>
      <c r="I30" s="296"/>
      <c r="J30" s="296"/>
      <c r="K30" s="296"/>
      <c r="L30" s="296"/>
    </row>
    <row r="31" spans="2:15" s="79" customFormat="1" ht="16.5" customHeight="1" x14ac:dyDescent="0.4">
      <c r="B31" s="92" t="s">
        <v>260</v>
      </c>
      <c r="C31" s="219"/>
      <c r="D31" s="219"/>
      <c r="E31" s="219"/>
      <c r="F31" s="219"/>
      <c r="G31" s="219"/>
      <c r="H31" s="219"/>
      <c r="I31" s="101"/>
      <c r="J31" s="101"/>
      <c r="K31" s="101"/>
      <c r="L31" s="101"/>
    </row>
    <row r="32" spans="2:15" s="79" customFormat="1" ht="39" customHeight="1" x14ac:dyDescent="0.4">
      <c r="B32" s="101" t="s">
        <v>99</v>
      </c>
      <c r="C32" s="909" t="s">
        <v>267</v>
      </c>
      <c r="D32" s="909"/>
      <c r="E32" s="909"/>
      <c r="F32" s="909"/>
      <c r="G32" s="909"/>
      <c r="H32" s="909"/>
      <c r="I32" s="909"/>
      <c r="J32" s="909"/>
      <c r="K32" s="909"/>
      <c r="L32" s="909"/>
    </row>
    <row r="33" spans="2:12" s="79" customFormat="1" ht="39" customHeight="1" x14ac:dyDescent="0.4">
      <c r="B33" s="101" t="s">
        <v>99</v>
      </c>
      <c r="C33" s="909" t="s">
        <v>433</v>
      </c>
      <c r="D33" s="909"/>
      <c r="E33" s="909"/>
      <c r="F33" s="909"/>
      <c r="G33" s="909"/>
      <c r="H33" s="909"/>
      <c r="I33" s="909"/>
      <c r="J33" s="909"/>
      <c r="K33" s="909"/>
      <c r="L33" s="909"/>
    </row>
    <row r="34" spans="2:12" s="79" customFormat="1" ht="15" customHeight="1" x14ac:dyDescent="0.4">
      <c r="B34" s="101" t="s">
        <v>99</v>
      </c>
      <c r="C34" s="910" t="s">
        <v>434</v>
      </c>
      <c r="D34" s="910"/>
      <c r="E34" s="910"/>
      <c r="F34" s="910"/>
      <c r="G34" s="910"/>
      <c r="H34" s="910"/>
      <c r="I34" s="910"/>
      <c r="J34" s="910"/>
      <c r="K34" s="910"/>
      <c r="L34" s="910"/>
    </row>
    <row r="35" spans="2:12" ht="11.25" customHeight="1" x14ac:dyDescent="0.4">
      <c r="B35" s="216"/>
      <c r="C35" s="217"/>
      <c r="D35" s="217"/>
      <c r="E35" s="217"/>
      <c r="F35" s="217"/>
      <c r="G35" s="217"/>
      <c r="H35" s="217"/>
      <c r="I35" s="217"/>
      <c r="J35" s="217"/>
      <c r="K35" s="217"/>
      <c r="L35" s="217"/>
    </row>
    <row r="36" spans="2:12" x14ac:dyDescent="0.4">
      <c r="B36" s="68"/>
      <c r="C36" s="68"/>
      <c r="D36" s="68"/>
      <c r="E36" s="68"/>
      <c r="F36" s="68"/>
      <c r="G36" s="68"/>
    </row>
    <row r="37" spans="2:12" x14ac:dyDescent="0.4">
      <c r="B37" s="68"/>
      <c r="C37" s="68"/>
      <c r="D37" s="68"/>
      <c r="E37" s="68"/>
      <c r="F37" s="68"/>
      <c r="G37" s="68"/>
    </row>
    <row r="38" spans="2:12" x14ac:dyDescent="0.4">
      <c r="B38" s="68"/>
      <c r="C38" s="68"/>
      <c r="D38" s="68"/>
      <c r="E38" s="68"/>
      <c r="F38" s="68"/>
      <c r="G38" s="68"/>
    </row>
    <row r="39" spans="2:12" s="68" customFormat="1" x14ac:dyDescent="0.4">
      <c r="I39" s="77"/>
      <c r="J39" s="77"/>
      <c r="K39" s="77"/>
      <c r="L39" s="77"/>
    </row>
    <row r="40" spans="2:12" s="68" customFormat="1" x14ac:dyDescent="0.4">
      <c r="I40" s="77"/>
      <c r="J40" s="77"/>
      <c r="K40" s="77"/>
      <c r="L40" s="77"/>
    </row>
    <row r="41" spans="2:12" s="68" customFormat="1" x14ac:dyDescent="0.4">
      <c r="I41" s="77"/>
      <c r="J41" s="77"/>
      <c r="K41" s="77"/>
      <c r="L41" s="77"/>
    </row>
    <row r="42" spans="2:12" s="68" customFormat="1" x14ac:dyDescent="0.4">
      <c r="I42" s="77"/>
      <c r="J42" s="77"/>
      <c r="K42" s="77"/>
      <c r="L42" s="77"/>
    </row>
    <row r="43" spans="2:12" s="68" customFormat="1" x14ac:dyDescent="0.4">
      <c r="I43" s="77"/>
      <c r="J43" s="77"/>
      <c r="K43" s="77"/>
      <c r="L43" s="77"/>
    </row>
    <row r="44" spans="2:12" s="68" customFormat="1" x14ac:dyDescent="0.4">
      <c r="I44" s="77"/>
      <c r="J44" s="77"/>
      <c r="K44" s="77"/>
      <c r="L44" s="77"/>
    </row>
    <row r="45" spans="2:12" s="68" customFormat="1" x14ac:dyDescent="0.4">
      <c r="I45" s="77"/>
      <c r="J45" s="77"/>
      <c r="K45" s="77"/>
      <c r="L45" s="77"/>
    </row>
    <row r="60" spans="2:48" x14ac:dyDescent="0.4">
      <c r="C60" s="68"/>
      <c r="D60" s="68"/>
      <c r="E60" s="68"/>
      <c r="F60" s="68"/>
      <c r="G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row>
    <row r="61" spans="2:48" x14ac:dyDescent="0.4">
      <c r="B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row>
    <row r="62" spans="2:48" x14ac:dyDescent="0.4">
      <c r="B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row>
    <row r="63" spans="2:48" x14ac:dyDescent="0.4">
      <c r="B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row>
    <row r="64" spans="2:48" x14ac:dyDescent="0.4">
      <c r="B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row>
    <row r="65" spans="2:49" x14ac:dyDescent="0.4">
      <c r="B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row>
    <row r="66" spans="2:49" x14ac:dyDescent="0.4">
      <c r="B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row>
    <row r="67" spans="2:49" x14ac:dyDescent="0.4">
      <c r="B67" s="68"/>
      <c r="C67" s="68"/>
      <c r="D67" s="68"/>
      <c r="E67" s="68"/>
      <c r="F67" s="68"/>
      <c r="G67" s="68"/>
      <c r="I67" s="68"/>
      <c r="J67" s="68"/>
      <c r="K67" s="68"/>
      <c r="L67" s="68"/>
      <c r="M67" s="68"/>
      <c r="N67" s="68"/>
      <c r="O67" s="68"/>
      <c r="P67" s="68"/>
      <c r="Q67" s="68"/>
      <c r="R67" s="68"/>
      <c r="S67" s="68"/>
      <c r="T67" s="68"/>
      <c r="U67" s="68"/>
      <c r="V67" s="68"/>
      <c r="W67" s="68"/>
      <c r="AW67" s="68"/>
    </row>
    <row r="68" spans="2:49" x14ac:dyDescent="0.4">
      <c r="B68" s="68"/>
      <c r="AW68" s="68"/>
    </row>
    <row r="69" spans="2:49" x14ac:dyDescent="0.4">
      <c r="B69" s="68"/>
      <c r="AW69" s="68"/>
    </row>
    <row r="70" spans="2:49" x14ac:dyDescent="0.4">
      <c r="B70" s="68"/>
      <c r="AW70" s="68"/>
    </row>
    <row r="71" spans="2:49" x14ac:dyDescent="0.4">
      <c r="C71" s="68"/>
      <c r="D71" s="68"/>
      <c r="E71" s="68"/>
      <c r="F71" s="68"/>
      <c r="G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row>
    <row r="91" spans="3:16" x14ac:dyDescent="0.4">
      <c r="C91" s="68"/>
      <c r="D91" s="68"/>
      <c r="E91" s="68"/>
      <c r="F91" s="68"/>
      <c r="G91" s="68"/>
      <c r="I91" s="68"/>
      <c r="J91" s="68"/>
      <c r="K91" s="68"/>
      <c r="L91" s="68"/>
      <c r="M91" s="68"/>
      <c r="N91" s="68"/>
      <c r="O91" s="68"/>
      <c r="P91" s="68"/>
    </row>
    <row r="92" spans="3:16" x14ac:dyDescent="0.4">
      <c r="C92" s="68"/>
      <c r="D92" s="68"/>
      <c r="E92" s="68"/>
      <c r="F92" s="68"/>
      <c r="G92" s="68"/>
      <c r="I92" s="68"/>
      <c r="J92" s="68"/>
      <c r="K92" s="68"/>
      <c r="L92" s="68"/>
      <c r="M92" s="68"/>
      <c r="N92" s="68"/>
      <c r="O92" s="68"/>
      <c r="P92" s="68"/>
    </row>
    <row r="93" spans="3:16" x14ac:dyDescent="0.4">
      <c r="C93" s="68"/>
      <c r="D93" s="68"/>
      <c r="E93" s="68"/>
      <c r="F93" s="68"/>
      <c r="G93" s="68"/>
      <c r="I93" s="68"/>
      <c r="J93" s="68"/>
      <c r="K93" s="68"/>
      <c r="L93" s="68"/>
      <c r="M93" s="68"/>
      <c r="N93" s="68"/>
      <c r="O93" s="68"/>
      <c r="P93" s="68"/>
    </row>
    <row r="94" spans="3:16" x14ac:dyDescent="0.4">
      <c r="C94" s="68"/>
      <c r="D94" s="68"/>
      <c r="E94" s="68"/>
      <c r="F94" s="68"/>
      <c r="G94" s="68"/>
      <c r="I94" s="68"/>
      <c r="J94" s="68"/>
      <c r="K94" s="68"/>
      <c r="L94" s="68"/>
      <c r="M94" s="68"/>
      <c r="N94" s="68"/>
      <c r="O94" s="68"/>
      <c r="P94" s="68"/>
    </row>
    <row r="95" spans="3:16" x14ac:dyDescent="0.4">
      <c r="C95" s="68"/>
      <c r="D95" s="68"/>
      <c r="E95" s="68"/>
      <c r="F95" s="68"/>
      <c r="G95" s="68"/>
      <c r="I95" s="68"/>
      <c r="J95" s="68"/>
      <c r="K95" s="68"/>
      <c r="L95" s="68"/>
      <c r="M95" s="68"/>
      <c r="N95" s="68"/>
      <c r="O95" s="68"/>
      <c r="P95" s="68"/>
    </row>
    <row r="96" spans="3:16" x14ac:dyDescent="0.4">
      <c r="C96" s="68"/>
      <c r="D96" s="68"/>
      <c r="E96" s="68"/>
      <c r="F96" s="68"/>
      <c r="G96" s="68"/>
      <c r="I96" s="68"/>
      <c r="J96" s="68"/>
      <c r="K96" s="68"/>
      <c r="L96" s="68"/>
      <c r="M96" s="68"/>
      <c r="N96" s="68"/>
      <c r="O96" s="68"/>
      <c r="P96" s="68"/>
    </row>
  </sheetData>
  <sheetProtection password="DC4F" sheet="1" objects="1" scenarios="1"/>
  <mergeCells count="11">
    <mergeCell ref="B25:C25"/>
    <mergeCell ref="B26:L26"/>
    <mergeCell ref="C32:L32"/>
    <mergeCell ref="C33:L33"/>
    <mergeCell ref="C34:L34"/>
    <mergeCell ref="B3:H3"/>
    <mergeCell ref="B4:L4"/>
    <mergeCell ref="H5:L5"/>
    <mergeCell ref="B8:B9"/>
    <mergeCell ref="C8:C9"/>
    <mergeCell ref="D8:L8"/>
  </mergeCells>
  <phoneticPr fontId="7"/>
  <conditionalFormatting sqref="H5:L5">
    <cfRule type="containsBlanks" dxfId="45" priority="3">
      <formula>LEN(TRIM(H5))=0</formula>
    </cfRule>
  </conditionalFormatting>
  <conditionalFormatting sqref="C10:L24">
    <cfRule type="containsBlanks" dxfId="44" priority="2">
      <formula>LEN(TRIM(C10))=0</formula>
    </cfRule>
  </conditionalFormatting>
  <conditionalFormatting sqref="I3">
    <cfRule type="containsBlanks" dxfId="43" priority="1">
      <formula>LEN(TRIM(I3))=0</formula>
    </cfRule>
  </conditionalFormatting>
  <dataValidations count="1">
    <dataValidation type="list" allowBlank="1" showInputMessage="1" showErrorMessage="1" sqref="D10:L24">
      <formula1>"①,②,③"</formula1>
    </dataValidation>
  </dataValidations>
  <printOptions horizontalCentered="1"/>
  <pageMargins left="0.19685039370078741" right="0.19685039370078741" top="0.39370078740157483" bottom="0.39370078740157483"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zoomScale="85" zoomScaleNormal="100" zoomScaleSheetLayoutView="85" workbookViewId="0">
      <selection activeCell="C11" sqref="C11:D11"/>
    </sheetView>
  </sheetViews>
  <sheetFormatPr defaultRowHeight="13.5" x14ac:dyDescent="0.4"/>
  <cols>
    <col min="1" max="1" width="5" style="427" customWidth="1"/>
    <col min="2" max="2" width="18.25" style="427" customWidth="1"/>
    <col min="3" max="3" width="23" style="427" customWidth="1"/>
    <col min="4" max="4" width="13" style="427" customWidth="1"/>
    <col min="5" max="5" width="11.5" style="427" customWidth="1"/>
    <col min="6" max="6" width="17" style="427" customWidth="1"/>
    <col min="7" max="16384" width="9" style="427"/>
  </cols>
  <sheetData>
    <row r="1" spans="1:8" x14ac:dyDescent="0.4">
      <c r="A1" s="425"/>
      <c r="B1" s="425"/>
      <c r="C1" s="425"/>
      <c r="D1" s="425"/>
      <c r="E1" s="425"/>
      <c r="F1" s="426" t="s">
        <v>436</v>
      </c>
      <c r="H1" s="428"/>
    </row>
    <row r="2" spans="1:8" ht="14.25" customHeight="1" x14ac:dyDescent="0.4">
      <c r="A2" s="425"/>
      <c r="B2" s="425"/>
      <c r="C2" s="425"/>
      <c r="D2" s="425"/>
      <c r="E2" s="425"/>
      <c r="F2" s="425"/>
    </row>
    <row r="3" spans="1:8" ht="25.5" customHeight="1" x14ac:dyDescent="0.4">
      <c r="A3" s="913" t="s">
        <v>437</v>
      </c>
      <c r="B3" s="914"/>
      <c r="C3" s="914"/>
      <c r="D3" s="914"/>
      <c r="E3" s="914"/>
      <c r="F3" s="914"/>
    </row>
    <row r="4" spans="1:8" ht="17.25" customHeight="1" x14ac:dyDescent="0.4">
      <c r="A4" s="429"/>
      <c r="B4" s="425"/>
      <c r="C4" s="430" t="s">
        <v>3</v>
      </c>
      <c r="D4" s="915"/>
      <c r="E4" s="915"/>
      <c r="F4" s="915"/>
    </row>
    <row r="5" spans="1:8" ht="12.75" customHeight="1" x14ac:dyDescent="0.4">
      <c r="A5" s="429"/>
      <c r="B5" s="431"/>
      <c r="C5" s="431"/>
      <c r="D5" s="431"/>
      <c r="E5" s="431"/>
      <c r="F5" s="431"/>
    </row>
    <row r="6" spans="1:8" x14ac:dyDescent="0.4">
      <c r="A6" s="425" t="s">
        <v>438</v>
      </c>
      <c r="B6" s="425"/>
      <c r="C6" s="425"/>
      <c r="D6" s="425"/>
      <c r="E6" s="425"/>
      <c r="F6" s="425"/>
    </row>
    <row r="7" spans="1:8" ht="7.5" customHeight="1" x14ac:dyDescent="0.4">
      <c r="A7" s="425"/>
      <c r="B7" s="425"/>
      <c r="C7" s="425"/>
      <c r="D7" s="425"/>
      <c r="E7" s="425"/>
      <c r="F7" s="425"/>
    </row>
    <row r="8" spans="1:8" ht="21.75" customHeight="1" x14ac:dyDescent="0.4">
      <c r="A8" s="916"/>
      <c r="B8" s="918" t="s">
        <v>439</v>
      </c>
      <c r="C8" s="920" t="s">
        <v>440</v>
      </c>
      <c r="D8" s="921"/>
      <c r="E8" s="924" t="s">
        <v>441</v>
      </c>
      <c r="F8" s="924" t="s">
        <v>442</v>
      </c>
    </row>
    <row r="9" spans="1:8" ht="15" customHeight="1" x14ac:dyDescent="0.4">
      <c r="A9" s="917"/>
      <c r="B9" s="919"/>
      <c r="C9" s="922"/>
      <c r="D9" s="923"/>
      <c r="E9" s="919"/>
      <c r="F9" s="919"/>
    </row>
    <row r="10" spans="1:8" ht="39.75" customHeight="1" x14ac:dyDescent="0.4">
      <c r="A10" s="432" t="s">
        <v>281</v>
      </c>
      <c r="B10" s="438"/>
      <c r="C10" s="911"/>
      <c r="D10" s="912"/>
      <c r="E10" s="439"/>
      <c r="F10" s="440"/>
    </row>
    <row r="11" spans="1:8" ht="39.75" customHeight="1" x14ac:dyDescent="0.4">
      <c r="A11" s="432" t="s">
        <v>443</v>
      </c>
      <c r="B11" s="438"/>
      <c r="C11" s="911"/>
      <c r="D11" s="912"/>
      <c r="E11" s="439"/>
      <c r="F11" s="440"/>
    </row>
    <row r="12" spans="1:8" ht="39.75" customHeight="1" x14ac:dyDescent="0.4">
      <c r="A12" s="432" t="s">
        <v>287</v>
      </c>
      <c r="B12" s="438"/>
      <c r="C12" s="911"/>
      <c r="D12" s="912"/>
      <c r="E12" s="439"/>
      <c r="F12" s="438"/>
    </row>
    <row r="13" spans="1:8" ht="39.75" customHeight="1" x14ac:dyDescent="0.4">
      <c r="A13" s="432" t="s">
        <v>444</v>
      </c>
      <c r="B13" s="438"/>
      <c r="C13" s="911"/>
      <c r="D13" s="912"/>
      <c r="E13" s="439"/>
      <c r="F13" s="438"/>
    </row>
    <row r="14" spans="1:8" ht="39.75" customHeight="1" x14ac:dyDescent="0.4">
      <c r="A14" s="432" t="s">
        <v>445</v>
      </c>
      <c r="B14" s="438"/>
      <c r="C14" s="911"/>
      <c r="D14" s="912"/>
      <c r="E14" s="439"/>
      <c r="F14" s="438"/>
    </row>
    <row r="15" spans="1:8" ht="9" customHeight="1" x14ac:dyDescent="0.4">
      <c r="A15" s="425"/>
      <c r="B15" s="425"/>
      <c r="C15" s="425"/>
      <c r="D15" s="425"/>
      <c r="E15" s="425"/>
      <c r="F15" s="425"/>
    </row>
    <row r="16" spans="1:8" x14ac:dyDescent="0.4">
      <c r="A16" s="425" t="s">
        <v>446</v>
      </c>
      <c r="B16" s="425"/>
      <c r="C16" s="425"/>
      <c r="D16" s="425"/>
      <c r="E16" s="425"/>
      <c r="F16" s="425"/>
    </row>
    <row r="17" spans="1:6" ht="5.25" customHeight="1" x14ac:dyDescent="0.4">
      <c r="A17" s="425"/>
      <c r="B17" s="425"/>
      <c r="C17" s="425"/>
      <c r="D17" s="425"/>
      <c r="E17" s="425"/>
      <c r="F17" s="425"/>
    </row>
    <row r="18" spans="1:6" x14ac:dyDescent="0.4">
      <c r="A18" s="433"/>
      <c r="B18" s="434" t="s">
        <v>447</v>
      </c>
      <c r="C18" s="435" t="s">
        <v>448</v>
      </c>
      <c r="D18" s="425"/>
      <c r="E18" s="425"/>
      <c r="F18" s="425"/>
    </row>
    <row r="19" spans="1:6" x14ac:dyDescent="0.4">
      <c r="A19" s="433">
        <v>1</v>
      </c>
      <c r="B19" s="437"/>
      <c r="C19" s="437"/>
      <c r="D19" s="425"/>
      <c r="E19" s="425"/>
      <c r="F19" s="425"/>
    </row>
    <row r="20" spans="1:6" x14ac:dyDescent="0.4">
      <c r="A20" s="433">
        <v>2</v>
      </c>
      <c r="B20" s="437"/>
      <c r="C20" s="437"/>
      <c r="D20" s="425"/>
      <c r="E20" s="425"/>
      <c r="F20" s="425"/>
    </row>
    <row r="21" spans="1:6" x14ac:dyDescent="0.4">
      <c r="A21" s="433">
        <v>3</v>
      </c>
      <c r="B21" s="437"/>
      <c r="C21" s="437"/>
      <c r="D21" s="425"/>
      <c r="E21" s="425"/>
      <c r="F21" s="425"/>
    </row>
    <row r="22" spans="1:6" x14ac:dyDescent="0.4">
      <c r="A22" s="433">
        <v>4</v>
      </c>
      <c r="B22" s="437"/>
      <c r="C22" s="437"/>
      <c r="D22" s="425"/>
      <c r="E22" s="425"/>
      <c r="F22" s="425"/>
    </row>
    <row r="23" spans="1:6" x14ac:dyDescent="0.4">
      <c r="A23" s="433">
        <v>5</v>
      </c>
      <c r="B23" s="437"/>
      <c r="C23" s="437"/>
      <c r="D23" s="425"/>
      <c r="E23" s="425"/>
      <c r="F23" s="425"/>
    </row>
    <row r="24" spans="1:6" x14ac:dyDescent="0.4">
      <c r="A24" s="433">
        <v>6</v>
      </c>
      <c r="B24" s="437"/>
      <c r="C24" s="437"/>
      <c r="D24" s="425"/>
      <c r="E24" s="425"/>
      <c r="F24" s="425"/>
    </row>
    <row r="25" spans="1:6" x14ac:dyDescent="0.4">
      <c r="A25" s="433">
        <v>7</v>
      </c>
      <c r="B25" s="437"/>
      <c r="C25" s="437"/>
      <c r="D25" s="425"/>
      <c r="E25" s="425"/>
      <c r="F25" s="425"/>
    </row>
    <row r="26" spans="1:6" x14ac:dyDescent="0.4">
      <c r="A26" s="433">
        <v>8</v>
      </c>
      <c r="B26" s="437"/>
      <c r="C26" s="437"/>
      <c r="D26" s="425"/>
      <c r="E26" s="425"/>
      <c r="F26" s="425"/>
    </row>
    <row r="27" spans="1:6" x14ac:dyDescent="0.4">
      <c r="A27" s="433">
        <v>9</v>
      </c>
      <c r="B27" s="437"/>
      <c r="C27" s="437"/>
      <c r="D27" s="425"/>
      <c r="E27" s="425"/>
      <c r="F27" s="425"/>
    </row>
    <row r="28" spans="1:6" x14ac:dyDescent="0.4">
      <c r="A28" s="433">
        <v>10</v>
      </c>
      <c r="B28" s="437"/>
      <c r="C28" s="437"/>
      <c r="D28" s="425"/>
      <c r="E28" s="425"/>
      <c r="F28" s="425"/>
    </row>
    <row r="29" spans="1:6" x14ac:dyDescent="0.4">
      <c r="A29" s="433">
        <v>11</v>
      </c>
      <c r="B29" s="437"/>
      <c r="C29" s="437"/>
      <c r="D29" s="425"/>
      <c r="E29" s="425"/>
      <c r="F29" s="425"/>
    </row>
    <row r="30" spans="1:6" x14ac:dyDescent="0.4">
      <c r="A30" s="433">
        <v>12</v>
      </c>
      <c r="B30" s="437"/>
      <c r="C30" s="437"/>
      <c r="D30" s="425"/>
      <c r="E30" s="425"/>
      <c r="F30" s="425"/>
    </row>
    <row r="31" spans="1:6" x14ac:dyDescent="0.4">
      <c r="A31" s="433">
        <v>13</v>
      </c>
      <c r="B31" s="437"/>
      <c r="C31" s="437"/>
      <c r="D31" s="425"/>
      <c r="E31" s="425"/>
      <c r="F31" s="425"/>
    </row>
    <row r="32" spans="1:6" x14ac:dyDescent="0.4">
      <c r="A32" s="433">
        <v>14</v>
      </c>
      <c r="B32" s="437"/>
      <c r="C32" s="437"/>
      <c r="D32" s="425"/>
      <c r="E32" s="425"/>
      <c r="F32" s="425"/>
    </row>
    <row r="33" spans="1:6" x14ac:dyDescent="0.4">
      <c r="A33" s="433">
        <v>15</v>
      </c>
      <c r="B33" s="437"/>
      <c r="C33" s="437"/>
      <c r="D33" s="425"/>
      <c r="E33" s="425"/>
      <c r="F33" s="425"/>
    </row>
    <row r="34" spans="1:6" x14ac:dyDescent="0.4">
      <c r="A34" s="433">
        <v>16</v>
      </c>
      <c r="B34" s="437"/>
      <c r="C34" s="437"/>
      <c r="D34" s="425"/>
      <c r="E34" s="425"/>
      <c r="F34" s="425"/>
    </row>
    <row r="35" spans="1:6" x14ac:dyDescent="0.4">
      <c r="A35" s="433">
        <v>17</v>
      </c>
      <c r="B35" s="437"/>
      <c r="C35" s="437"/>
      <c r="D35" s="425"/>
      <c r="E35" s="425"/>
      <c r="F35" s="425"/>
    </row>
    <row r="36" spans="1:6" x14ac:dyDescent="0.4">
      <c r="A36" s="433">
        <v>18</v>
      </c>
      <c r="B36" s="437"/>
      <c r="C36" s="437"/>
      <c r="D36" s="425"/>
      <c r="E36" s="425"/>
      <c r="F36" s="425"/>
    </row>
    <row r="37" spans="1:6" x14ac:dyDescent="0.4">
      <c r="A37" s="433">
        <v>19</v>
      </c>
      <c r="B37" s="437"/>
      <c r="C37" s="437"/>
      <c r="D37" s="425"/>
      <c r="E37" s="425"/>
      <c r="F37" s="425"/>
    </row>
    <row r="38" spans="1:6" x14ac:dyDescent="0.4">
      <c r="A38" s="433">
        <v>20</v>
      </c>
      <c r="B38" s="437"/>
      <c r="C38" s="437"/>
      <c r="D38" s="425"/>
      <c r="E38" s="425"/>
      <c r="F38" s="425"/>
    </row>
    <row r="39" spans="1:6" x14ac:dyDescent="0.4">
      <c r="A39" s="433">
        <v>21</v>
      </c>
      <c r="B39" s="437"/>
      <c r="C39" s="437"/>
      <c r="D39" s="425"/>
      <c r="E39" s="425"/>
      <c r="F39" s="425"/>
    </row>
    <row r="40" spans="1:6" x14ac:dyDescent="0.4">
      <c r="A40" s="433">
        <v>22</v>
      </c>
      <c r="B40" s="437"/>
      <c r="C40" s="437"/>
      <c r="D40" s="425"/>
      <c r="E40" s="425"/>
      <c r="F40" s="425"/>
    </row>
    <row r="41" spans="1:6" x14ac:dyDescent="0.4">
      <c r="A41" s="433">
        <v>23</v>
      </c>
      <c r="B41" s="437"/>
      <c r="C41" s="437"/>
      <c r="D41" s="425"/>
      <c r="E41" s="425"/>
      <c r="F41" s="425"/>
    </row>
    <row r="42" spans="1:6" x14ac:dyDescent="0.4">
      <c r="A42" s="433">
        <v>24</v>
      </c>
      <c r="B42" s="437"/>
      <c r="C42" s="437"/>
      <c r="D42" s="425"/>
      <c r="E42" s="425"/>
      <c r="F42" s="425"/>
    </row>
    <row r="43" spans="1:6" x14ac:dyDescent="0.4">
      <c r="A43" s="433">
        <v>25</v>
      </c>
      <c r="B43" s="437"/>
      <c r="C43" s="437"/>
      <c r="D43" s="425"/>
      <c r="E43" s="425"/>
      <c r="F43" s="425"/>
    </row>
    <row r="44" spans="1:6" x14ac:dyDescent="0.4">
      <c r="A44" s="433">
        <v>26</v>
      </c>
      <c r="B44" s="437"/>
      <c r="C44" s="437"/>
      <c r="D44" s="425"/>
      <c r="E44" s="425"/>
      <c r="F44" s="425"/>
    </row>
    <row r="45" spans="1:6" x14ac:dyDescent="0.4">
      <c r="A45" s="433">
        <v>27</v>
      </c>
      <c r="B45" s="437"/>
      <c r="C45" s="437"/>
      <c r="D45" s="425"/>
      <c r="E45" s="425"/>
      <c r="F45" s="425"/>
    </row>
    <row r="46" spans="1:6" x14ac:dyDescent="0.4">
      <c r="A46" s="433">
        <v>28</v>
      </c>
      <c r="B46" s="437"/>
      <c r="C46" s="437"/>
      <c r="D46" s="425"/>
      <c r="E46" s="433"/>
      <c r="F46" s="434" t="s">
        <v>86</v>
      </c>
    </row>
    <row r="47" spans="1:6" x14ac:dyDescent="0.4">
      <c r="A47" s="433">
        <v>29</v>
      </c>
      <c r="B47" s="437"/>
      <c r="C47" s="437"/>
      <c r="D47" s="425"/>
      <c r="E47" s="433" t="s">
        <v>449</v>
      </c>
      <c r="F47" s="433">
        <f>COUNTIF(C19:C48,$E$47)</f>
        <v>0</v>
      </c>
    </row>
    <row r="48" spans="1:6" x14ac:dyDescent="0.4">
      <c r="A48" s="433">
        <v>30</v>
      </c>
      <c r="B48" s="437"/>
      <c r="C48" s="437"/>
      <c r="D48" s="425"/>
      <c r="E48" s="433" t="s">
        <v>450</v>
      </c>
      <c r="F48" s="433">
        <f>COUNTIF(C19:C48,$E$48)</f>
        <v>0</v>
      </c>
    </row>
    <row r="49" spans="1:6" x14ac:dyDescent="0.4">
      <c r="A49" s="436" t="s">
        <v>451</v>
      </c>
      <c r="B49" s="436"/>
      <c r="C49" s="436"/>
      <c r="D49" s="425"/>
      <c r="E49" s="425"/>
      <c r="F49" s="425"/>
    </row>
    <row r="50" spans="1:6" x14ac:dyDescent="0.4">
      <c r="D50" s="427" t="s">
        <v>452</v>
      </c>
      <c r="E50" s="427" t="s">
        <v>453</v>
      </c>
    </row>
    <row r="51" spans="1:6" x14ac:dyDescent="0.4">
      <c r="D51" s="427" t="s">
        <v>454</v>
      </c>
      <c r="E51" s="427" t="s">
        <v>455</v>
      </c>
    </row>
    <row r="52" spans="1:6" x14ac:dyDescent="0.4">
      <c r="D52" s="427" t="s">
        <v>456</v>
      </c>
    </row>
    <row r="53" spans="1:6" x14ac:dyDescent="0.4">
      <c r="D53" s="427" t="s">
        <v>457</v>
      </c>
    </row>
    <row r="54" spans="1:6" x14ac:dyDescent="0.4">
      <c r="D54" s="427" t="s">
        <v>458</v>
      </c>
    </row>
    <row r="55" spans="1:6" x14ac:dyDescent="0.4">
      <c r="D55" s="427" t="s">
        <v>459</v>
      </c>
    </row>
    <row r="56" spans="1:6" x14ac:dyDescent="0.4">
      <c r="D56" s="427" t="s">
        <v>460</v>
      </c>
    </row>
    <row r="57" spans="1:6" x14ac:dyDescent="0.4">
      <c r="D57" s="427" t="s">
        <v>461</v>
      </c>
    </row>
    <row r="58" spans="1:6" x14ac:dyDescent="0.4">
      <c r="D58" s="427" t="s">
        <v>462</v>
      </c>
    </row>
    <row r="59" spans="1:6" x14ac:dyDescent="0.4">
      <c r="D59" s="427" t="s">
        <v>463</v>
      </c>
    </row>
  </sheetData>
  <sheetProtection password="DC4F" sheet="1" objects="1" scenarios="1"/>
  <mergeCells count="12">
    <mergeCell ref="A3:F3"/>
    <mergeCell ref="D4:F4"/>
    <mergeCell ref="A8:A9"/>
    <mergeCell ref="B8:B9"/>
    <mergeCell ref="C8:D9"/>
    <mergeCell ref="E8:E9"/>
    <mergeCell ref="F8:F9"/>
    <mergeCell ref="C10:D10"/>
    <mergeCell ref="C11:D11"/>
    <mergeCell ref="C12:D12"/>
    <mergeCell ref="C13:D13"/>
    <mergeCell ref="C14:D14"/>
  </mergeCells>
  <phoneticPr fontId="7"/>
  <dataValidations count="2">
    <dataValidation type="list" allowBlank="1" showInputMessage="1" showErrorMessage="1" sqref="C19:C49">
      <formula1>$E$50:$E$51</formula1>
    </dataValidation>
    <dataValidation type="list" allowBlank="1" showInputMessage="1" showErrorMessage="1" sqref="C10:D14">
      <formula1>$D$50:$D$59</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showGridLines="0" view="pageBreakPreview" zoomScaleNormal="100" zoomScaleSheetLayoutView="100" workbookViewId="0">
      <selection activeCell="D14" sqref="D14:E14"/>
    </sheetView>
  </sheetViews>
  <sheetFormatPr defaultRowHeight="18.75" customHeight="1" x14ac:dyDescent="0.4"/>
  <cols>
    <col min="1" max="1" width="1.875" style="77" customWidth="1"/>
    <col min="2" max="4" width="9.375" style="77" customWidth="1"/>
    <col min="5" max="8" width="9" style="77"/>
    <col min="9" max="9" width="15" style="77" customWidth="1"/>
    <col min="10" max="10" width="1.875" style="77" customWidth="1"/>
    <col min="11" max="16384" width="9" style="77"/>
  </cols>
  <sheetData>
    <row r="1" spans="2:10" ht="18.75" customHeight="1" x14ac:dyDescent="0.4">
      <c r="J1" s="222" t="s">
        <v>393</v>
      </c>
    </row>
    <row r="3" spans="2:10" ht="18.75" customHeight="1" x14ac:dyDescent="0.4">
      <c r="B3" s="925" t="s">
        <v>268</v>
      </c>
      <c r="C3" s="925"/>
      <c r="D3" s="925"/>
      <c r="E3" s="925"/>
      <c r="F3" s="925"/>
      <c r="G3" s="925"/>
      <c r="H3" s="925"/>
      <c r="I3" s="925"/>
    </row>
    <row r="5" spans="2:10" ht="22.5" customHeight="1" x14ac:dyDescent="0.4">
      <c r="E5" s="222" t="s">
        <v>3</v>
      </c>
      <c r="F5" s="926"/>
      <c r="G5" s="926"/>
      <c r="H5" s="926"/>
      <c r="I5" s="926"/>
    </row>
    <row r="7" spans="2:10" ht="18.75" customHeight="1" x14ac:dyDescent="0.4">
      <c r="B7" s="223" t="s">
        <v>269</v>
      </c>
    </row>
    <row r="8" spans="2:10" ht="7.5" customHeight="1" x14ac:dyDescent="0.4"/>
    <row r="9" spans="2:10" ht="30" customHeight="1" x14ac:dyDescent="0.4">
      <c r="B9" s="927" t="s">
        <v>270</v>
      </c>
      <c r="C9" s="927"/>
      <c r="D9" s="927"/>
      <c r="E9" s="904"/>
      <c r="F9" s="904"/>
      <c r="G9" s="904"/>
      <c r="H9" s="904"/>
      <c r="I9" s="904"/>
    </row>
    <row r="10" spans="2:10" ht="30" customHeight="1" x14ac:dyDescent="0.4">
      <c r="B10" s="927" t="s">
        <v>278</v>
      </c>
      <c r="C10" s="927"/>
      <c r="D10" s="927"/>
      <c r="E10" s="904" t="s">
        <v>271</v>
      </c>
      <c r="F10" s="904"/>
      <c r="G10" s="904"/>
      <c r="H10" s="904"/>
      <c r="I10" s="904"/>
    </row>
    <row r="11" spans="2:10" ht="30" customHeight="1" x14ac:dyDescent="0.4">
      <c r="B11" s="927" t="s">
        <v>279</v>
      </c>
      <c r="C11" s="927"/>
      <c r="D11" s="927"/>
      <c r="E11" s="904" t="s">
        <v>272</v>
      </c>
      <c r="F11" s="904"/>
      <c r="G11" s="904"/>
      <c r="H11" s="904"/>
      <c r="I11" s="904"/>
    </row>
    <row r="13" spans="2:10" ht="18.75" customHeight="1" x14ac:dyDescent="0.4">
      <c r="B13" s="223" t="s">
        <v>273</v>
      </c>
    </row>
    <row r="14" spans="2:10" ht="26.25" customHeight="1" x14ac:dyDescent="0.4">
      <c r="D14" s="929"/>
      <c r="E14" s="929"/>
      <c r="F14" s="224" t="s">
        <v>88</v>
      </c>
    </row>
    <row r="16" spans="2:10" ht="18.75" customHeight="1" x14ac:dyDescent="0.4">
      <c r="B16" s="223" t="s">
        <v>274</v>
      </c>
    </row>
    <row r="17" spans="2:9" ht="18.75" customHeight="1" x14ac:dyDescent="0.4">
      <c r="B17" s="77" t="s">
        <v>275</v>
      </c>
    </row>
    <row r="19" spans="2:9" ht="18.75" customHeight="1" x14ac:dyDescent="0.4">
      <c r="B19" s="223" t="s">
        <v>276</v>
      </c>
    </row>
    <row r="20" spans="2:9" ht="33.75" customHeight="1" x14ac:dyDescent="0.4">
      <c r="B20" s="928" t="s">
        <v>280</v>
      </c>
      <c r="C20" s="928"/>
      <c r="D20" s="928"/>
      <c r="E20" s="928"/>
      <c r="F20" s="928"/>
      <c r="G20" s="928"/>
      <c r="H20" s="928"/>
      <c r="I20" s="928"/>
    </row>
    <row r="21" spans="2:9" ht="18.75" customHeight="1" x14ac:dyDescent="0.4">
      <c r="B21" s="77" t="s">
        <v>277</v>
      </c>
    </row>
  </sheetData>
  <mergeCells count="10">
    <mergeCell ref="B3:I3"/>
    <mergeCell ref="F5:I5"/>
    <mergeCell ref="B9:D9"/>
    <mergeCell ref="E9:I9"/>
    <mergeCell ref="B20:I20"/>
    <mergeCell ref="D14:E14"/>
    <mergeCell ref="B10:D10"/>
    <mergeCell ref="E10:I10"/>
    <mergeCell ref="B11:D11"/>
    <mergeCell ref="E11:I11"/>
  </mergeCells>
  <phoneticPr fontId="7"/>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showGridLines="0" view="pageBreakPreview" zoomScale="80" zoomScaleNormal="100" zoomScaleSheetLayoutView="80" workbookViewId="0">
      <selection activeCell="C42" sqref="C42:F42"/>
    </sheetView>
  </sheetViews>
  <sheetFormatPr defaultRowHeight="13.5" x14ac:dyDescent="0.4"/>
  <cols>
    <col min="1" max="1" width="1.875" style="14" customWidth="1"/>
    <col min="2" max="2" width="6.875" style="14" customWidth="1"/>
    <col min="3" max="4" width="2.5" style="14" customWidth="1"/>
    <col min="5" max="6" width="11.5" style="14" customWidth="1"/>
    <col min="7" max="18" width="5.125" style="14" customWidth="1"/>
    <col min="19" max="19" width="4.625" style="14" customWidth="1"/>
    <col min="20" max="20" width="1.875" style="14" customWidth="1"/>
    <col min="21" max="25" width="10.5" style="14" bestFit="1" customWidth="1"/>
    <col min="26" max="16384" width="9" style="14"/>
  </cols>
  <sheetData>
    <row r="1" spans="1:20" ht="18.75" customHeight="1" x14ac:dyDescent="0.4">
      <c r="T1" s="30" t="s">
        <v>394</v>
      </c>
    </row>
    <row r="2" spans="1:20" ht="3.75" customHeight="1" x14ac:dyDescent="0.4"/>
    <row r="3" spans="1:20" ht="18" customHeight="1" x14ac:dyDescent="0.4">
      <c r="M3" s="930"/>
      <c r="N3" s="930"/>
      <c r="O3" s="246" t="s">
        <v>321</v>
      </c>
      <c r="P3" s="245"/>
      <c r="Q3" s="247" t="s">
        <v>320</v>
      </c>
      <c r="R3" s="245"/>
      <c r="S3" s="247" t="s">
        <v>319</v>
      </c>
    </row>
    <row r="4" spans="1:20" x14ac:dyDescent="0.4">
      <c r="B4" s="225" t="s">
        <v>303</v>
      </c>
      <c r="C4" s="225"/>
    </row>
    <row r="5" spans="1:20" ht="18.75" customHeight="1" x14ac:dyDescent="0.4">
      <c r="C5" s="30" t="s">
        <v>74</v>
      </c>
      <c r="D5" s="930"/>
      <c r="E5" s="930"/>
      <c r="F5" s="26" t="s">
        <v>75</v>
      </c>
    </row>
    <row r="6" spans="1:20" ht="13.5" customHeight="1" x14ac:dyDescent="0.4">
      <c r="A6" s="30"/>
      <c r="B6" s="19"/>
      <c r="C6" s="19"/>
      <c r="D6" s="19"/>
      <c r="E6" s="19"/>
      <c r="F6" s="19"/>
      <c r="G6" s="26"/>
      <c r="H6" s="237" t="s">
        <v>302</v>
      </c>
      <c r="L6" s="237"/>
    </row>
    <row r="7" spans="1:20" ht="22.5" customHeight="1" x14ac:dyDescent="0.4">
      <c r="I7" s="931" t="s">
        <v>100</v>
      </c>
      <c r="J7" s="931"/>
      <c r="K7" s="931"/>
      <c r="L7" s="933"/>
      <c r="M7" s="933"/>
      <c r="N7" s="933"/>
      <c r="O7" s="933"/>
      <c r="P7" s="933"/>
      <c r="Q7" s="933"/>
      <c r="R7" s="933"/>
      <c r="S7" s="933"/>
    </row>
    <row r="8" spans="1:20" ht="22.5" customHeight="1" x14ac:dyDescent="0.4">
      <c r="I8" s="932" t="s">
        <v>323</v>
      </c>
      <c r="J8" s="932"/>
      <c r="K8" s="932"/>
      <c r="L8" s="933"/>
      <c r="M8" s="933"/>
      <c r="N8" s="933"/>
      <c r="O8" s="933"/>
      <c r="P8" s="933"/>
      <c r="Q8" s="933"/>
      <c r="R8" s="933"/>
      <c r="S8" s="933"/>
    </row>
    <row r="9" spans="1:20" ht="22.5" customHeight="1" x14ac:dyDescent="0.4">
      <c r="I9" s="931" t="s">
        <v>0</v>
      </c>
      <c r="J9" s="931"/>
      <c r="K9" s="931"/>
      <c r="L9" s="933"/>
      <c r="M9" s="933"/>
      <c r="N9" s="933"/>
      <c r="O9" s="933"/>
      <c r="P9" s="933"/>
      <c r="Q9" s="933"/>
      <c r="R9" s="933"/>
      <c r="S9" s="933"/>
    </row>
    <row r="10" spans="1:20" ht="22.5" customHeight="1" x14ac:dyDescent="0.4">
      <c r="I10" s="937" t="s">
        <v>3</v>
      </c>
      <c r="J10" s="937"/>
      <c r="K10" s="937"/>
      <c r="L10" s="933"/>
      <c r="M10" s="933"/>
      <c r="N10" s="933"/>
      <c r="O10" s="933"/>
      <c r="P10" s="933"/>
      <c r="Q10" s="933"/>
      <c r="R10" s="933"/>
      <c r="S10" s="933"/>
    </row>
    <row r="11" spans="1:20" ht="18.75" customHeight="1" x14ac:dyDescent="0.4"/>
    <row r="12" spans="1:20" ht="18.75" customHeight="1" x14ac:dyDescent="0.4">
      <c r="B12" s="938" t="s">
        <v>301</v>
      </c>
      <c r="C12" s="938"/>
      <c r="D12" s="938"/>
      <c r="E12" s="938"/>
      <c r="F12" s="938"/>
      <c r="G12" s="938"/>
      <c r="H12" s="938"/>
      <c r="I12" s="938"/>
      <c r="J12" s="938"/>
      <c r="K12" s="938"/>
      <c r="L12" s="938"/>
      <c r="M12" s="938"/>
      <c r="N12" s="938"/>
      <c r="O12" s="938"/>
      <c r="P12" s="938"/>
      <c r="Q12" s="938"/>
      <c r="R12" s="938"/>
      <c r="S12" s="938"/>
      <c r="T12" s="226"/>
    </row>
    <row r="13" spans="1:20" ht="10.5" customHeight="1" x14ac:dyDescent="0.4"/>
    <row r="14" spans="1:20" ht="37.5" customHeight="1" x14ac:dyDescent="0.4">
      <c r="B14" s="942" t="s">
        <v>308</v>
      </c>
      <c r="C14" s="942"/>
      <c r="D14" s="942"/>
      <c r="E14" s="942"/>
      <c r="F14" s="942"/>
      <c r="G14" s="942"/>
      <c r="H14" s="942"/>
      <c r="I14" s="942"/>
      <c r="J14" s="942"/>
      <c r="K14" s="942"/>
      <c r="L14" s="942"/>
      <c r="M14" s="942"/>
      <c r="N14" s="942"/>
      <c r="O14" s="942"/>
      <c r="P14" s="942"/>
      <c r="Q14" s="942"/>
      <c r="R14" s="942"/>
      <c r="S14" s="942"/>
      <c r="T14" s="227"/>
    </row>
    <row r="15" spans="1:20" ht="12.75" customHeight="1" x14ac:dyDescent="0.4">
      <c r="B15" s="227"/>
      <c r="C15" s="227"/>
      <c r="D15" s="227"/>
      <c r="E15" s="227"/>
      <c r="F15" s="227"/>
      <c r="G15" s="227"/>
      <c r="H15" s="227"/>
      <c r="I15" s="227"/>
      <c r="J15" s="227"/>
      <c r="K15" s="227"/>
      <c r="L15" s="227"/>
      <c r="M15" s="227"/>
      <c r="N15" s="227"/>
      <c r="O15" s="227"/>
      <c r="Q15" s="227"/>
    </row>
    <row r="16" spans="1:20" ht="19.5" customHeight="1" x14ac:dyDescent="0.4">
      <c r="B16" s="239" t="s">
        <v>281</v>
      </c>
      <c r="C16" s="238" t="s">
        <v>282</v>
      </c>
      <c r="D16" s="227"/>
      <c r="E16" s="227"/>
      <c r="F16" s="253"/>
      <c r="G16" s="253" t="s">
        <v>2</v>
      </c>
      <c r="H16" s="253"/>
      <c r="I16" s="253" t="s">
        <v>4</v>
      </c>
      <c r="J16" s="253"/>
      <c r="K16" s="253" t="s">
        <v>1</v>
      </c>
      <c r="L16" s="253" t="s">
        <v>5</v>
      </c>
      <c r="M16" s="936"/>
      <c r="N16" s="936"/>
      <c r="O16" s="253" t="s">
        <v>2</v>
      </c>
      <c r="P16" s="253"/>
      <c r="Q16" s="253" t="s">
        <v>4</v>
      </c>
      <c r="R16" s="253"/>
      <c r="S16" s="253" t="s">
        <v>1</v>
      </c>
    </row>
    <row r="17" spans="2:20" ht="12.75" customHeight="1" x14ac:dyDescent="0.4"/>
    <row r="18" spans="2:20" ht="24" customHeight="1" x14ac:dyDescent="0.4">
      <c r="B18" s="239" t="s">
        <v>283</v>
      </c>
      <c r="C18" s="240" t="s">
        <v>284</v>
      </c>
      <c r="G18" s="939">
        <f>K44</f>
        <v>0</v>
      </c>
      <c r="H18" s="939"/>
      <c r="I18" s="939"/>
      <c r="J18" s="939"/>
      <c r="K18" s="236" t="s">
        <v>88</v>
      </c>
      <c r="N18" s="229"/>
    </row>
    <row r="19" spans="2:20" ht="7.5" customHeight="1" x14ac:dyDescent="0.4">
      <c r="B19" s="228"/>
      <c r="G19" s="254"/>
      <c r="H19" s="254"/>
      <c r="I19" s="254"/>
      <c r="J19" s="254"/>
      <c r="K19" s="236"/>
      <c r="N19" s="229"/>
    </row>
    <row r="20" spans="2:20" ht="24" customHeight="1" x14ac:dyDescent="0.4">
      <c r="B20" s="228"/>
      <c r="C20" s="230" t="s">
        <v>285</v>
      </c>
      <c r="G20" s="939">
        <f>G44</f>
        <v>0</v>
      </c>
      <c r="H20" s="939"/>
      <c r="I20" s="939"/>
      <c r="J20" s="939"/>
      <c r="K20" s="236" t="s">
        <v>88</v>
      </c>
      <c r="N20" s="229"/>
    </row>
    <row r="21" spans="2:20" ht="7.5" customHeight="1" x14ac:dyDescent="0.4">
      <c r="B21" s="228"/>
      <c r="G21" s="254"/>
      <c r="H21" s="254"/>
      <c r="I21" s="254"/>
      <c r="J21" s="254"/>
      <c r="K21" s="236"/>
      <c r="N21" s="229"/>
    </row>
    <row r="22" spans="2:20" ht="24" customHeight="1" x14ac:dyDescent="0.4">
      <c r="B22" s="228"/>
      <c r="C22" s="230" t="s">
        <v>286</v>
      </c>
      <c r="G22" s="939">
        <f>G18-G20</f>
        <v>0</v>
      </c>
      <c r="H22" s="939"/>
      <c r="I22" s="939"/>
      <c r="J22" s="939"/>
      <c r="K22" s="236" t="s">
        <v>88</v>
      </c>
      <c r="N22" s="229"/>
    </row>
    <row r="23" spans="2:20" ht="7.5" customHeight="1" x14ac:dyDescent="0.4"/>
    <row r="24" spans="2:20" ht="18.75" customHeight="1" x14ac:dyDescent="0.4">
      <c r="B24" s="239" t="s">
        <v>287</v>
      </c>
      <c r="C24" s="240" t="s">
        <v>311</v>
      </c>
      <c r="G24" s="940"/>
      <c r="H24" s="940"/>
      <c r="I24" s="940"/>
      <c r="J24" s="940"/>
      <c r="K24" s="229"/>
      <c r="N24" s="229"/>
    </row>
    <row r="25" spans="2:20" ht="30" customHeight="1" x14ac:dyDescent="0.4">
      <c r="C25" s="941" t="s">
        <v>288</v>
      </c>
      <c r="D25" s="941"/>
      <c r="E25" s="941"/>
      <c r="F25" s="941"/>
      <c r="G25" s="934" t="s">
        <v>298</v>
      </c>
      <c r="H25" s="934"/>
      <c r="I25" s="934"/>
      <c r="J25" s="934"/>
      <c r="K25" s="934" t="s">
        <v>299</v>
      </c>
      <c r="L25" s="934"/>
      <c r="M25" s="934"/>
      <c r="N25" s="934"/>
      <c r="O25" s="935" t="s">
        <v>300</v>
      </c>
      <c r="P25" s="935"/>
      <c r="Q25" s="935"/>
      <c r="R25" s="935"/>
      <c r="S25" s="207"/>
      <c r="T25" s="231"/>
    </row>
    <row r="26" spans="2:20" ht="26.25" customHeight="1" x14ac:dyDescent="0.4">
      <c r="C26" s="950" t="s">
        <v>289</v>
      </c>
      <c r="D26" s="951"/>
      <c r="E26" s="951"/>
      <c r="F26" s="952"/>
      <c r="G26" s="453"/>
      <c r="H26" s="454"/>
      <c r="I26" s="454"/>
      <c r="J26" s="241" t="s">
        <v>6</v>
      </c>
      <c r="K26" s="453"/>
      <c r="L26" s="454"/>
      <c r="M26" s="454"/>
      <c r="N26" s="241" t="s">
        <v>6</v>
      </c>
      <c r="O26" s="496">
        <f>K26-G26</f>
        <v>0</v>
      </c>
      <c r="P26" s="497"/>
      <c r="Q26" s="497"/>
      <c r="R26" s="241" t="s">
        <v>6</v>
      </c>
      <c r="S26" s="207"/>
    </row>
    <row r="27" spans="2:20" ht="26.25" customHeight="1" x14ac:dyDescent="0.4">
      <c r="C27" s="950" t="s">
        <v>290</v>
      </c>
      <c r="D27" s="951"/>
      <c r="E27" s="951"/>
      <c r="F27" s="952"/>
      <c r="G27" s="453"/>
      <c r="H27" s="454"/>
      <c r="I27" s="454"/>
      <c r="J27" s="241" t="s">
        <v>6</v>
      </c>
      <c r="K27" s="453"/>
      <c r="L27" s="454"/>
      <c r="M27" s="454"/>
      <c r="N27" s="241" t="s">
        <v>6</v>
      </c>
      <c r="O27" s="496">
        <f t="shared" ref="O27:O43" si="0">K27-G27</f>
        <v>0</v>
      </c>
      <c r="P27" s="497"/>
      <c r="Q27" s="497"/>
      <c r="R27" s="241" t="s">
        <v>6</v>
      </c>
      <c r="S27" s="207"/>
    </row>
    <row r="28" spans="2:20" ht="26.25" customHeight="1" x14ac:dyDescent="0.4">
      <c r="C28" s="950" t="s">
        <v>304</v>
      </c>
      <c r="D28" s="951"/>
      <c r="E28" s="951"/>
      <c r="F28" s="952"/>
      <c r="G28" s="453"/>
      <c r="H28" s="454"/>
      <c r="I28" s="454"/>
      <c r="J28" s="241" t="s">
        <v>6</v>
      </c>
      <c r="K28" s="453"/>
      <c r="L28" s="454"/>
      <c r="M28" s="454"/>
      <c r="N28" s="241" t="s">
        <v>6</v>
      </c>
      <c r="O28" s="496">
        <f t="shared" si="0"/>
        <v>0</v>
      </c>
      <c r="P28" s="497"/>
      <c r="Q28" s="497"/>
      <c r="R28" s="241" t="s">
        <v>6</v>
      </c>
      <c r="S28" s="207"/>
    </row>
    <row r="29" spans="2:20" ht="37.5" customHeight="1" x14ac:dyDescent="0.4">
      <c r="C29" s="947" t="s">
        <v>305</v>
      </c>
      <c r="D29" s="948"/>
      <c r="E29" s="948"/>
      <c r="F29" s="949"/>
      <c r="G29" s="453"/>
      <c r="H29" s="454"/>
      <c r="I29" s="454"/>
      <c r="J29" s="241" t="s">
        <v>6</v>
      </c>
      <c r="K29" s="453"/>
      <c r="L29" s="454"/>
      <c r="M29" s="454"/>
      <c r="N29" s="241" t="s">
        <v>6</v>
      </c>
      <c r="O29" s="496">
        <f t="shared" si="0"/>
        <v>0</v>
      </c>
      <c r="P29" s="497"/>
      <c r="Q29" s="497"/>
      <c r="R29" s="241" t="s">
        <v>6</v>
      </c>
      <c r="S29" s="207"/>
    </row>
    <row r="30" spans="2:20" ht="26.25" customHeight="1" x14ac:dyDescent="0.4">
      <c r="C30" s="950" t="s">
        <v>306</v>
      </c>
      <c r="D30" s="951"/>
      <c r="E30" s="951"/>
      <c r="F30" s="952"/>
      <c r="G30" s="453"/>
      <c r="H30" s="454"/>
      <c r="I30" s="454"/>
      <c r="J30" s="241" t="s">
        <v>6</v>
      </c>
      <c r="K30" s="453"/>
      <c r="L30" s="454"/>
      <c r="M30" s="454"/>
      <c r="N30" s="241" t="s">
        <v>6</v>
      </c>
      <c r="O30" s="496">
        <f t="shared" si="0"/>
        <v>0</v>
      </c>
      <c r="P30" s="497"/>
      <c r="Q30" s="497"/>
      <c r="R30" s="241" t="s">
        <v>6</v>
      </c>
      <c r="S30" s="207"/>
    </row>
    <row r="31" spans="2:20" ht="26.25" customHeight="1" x14ac:dyDescent="0.4">
      <c r="C31" s="950" t="s">
        <v>291</v>
      </c>
      <c r="D31" s="951"/>
      <c r="E31" s="951"/>
      <c r="F31" s="952"/>
      <c r="G31" s="453"/>
      <c r="H31" s="454"/>
      <c r="I31" s="454"/>
      <c r="J31" s="241" t="s">
        <v>6</v>
      </c>
      <c r="K31" s="453"/>
      <c r="L31" s="454"/>
      <c r="M31" s="454"/>
      <c r="N31" s="241" t="s">
        <v>6</v>
      </c>
      <c r="O31" s="496">
        <f t="shared" si="0"/>
        <v>0</v>
      </c>
      <c r="P31" s="497"/>
      <c r="Q31" s="497"/>
      <c r="R31" s="241" t="s">
        <v>6</v>
      </c>
      <c r="S31" s="207"/>
    </row>
    <row r="32" spans="2:20" ht="26.25" customHeight="1" x14ac:dyDescent="0.4">
      <c r="C32" s="950" t="s">
        <v>292</v>
      </c>
      <c r="D32" s="951"/>
      <c r="E32" s="951"/>
      <c r="F32" s="952"/>
      <c r="G32" s="453"/>
      <c r="H32" s="454"/>
      <c r="I32" s="454"/>
      <c r="J32" s="241" t="s">
        <v>6</v>
      </c>
      <c r="K32" s="453"/>
      <c r="L32" s="454"/>
      <c r="M32" s="454"/>
      <c r="N32" s="241" t="s">
        <v>6</v>
      </c>
      <c r="O32" s="496">
        <f t="shared" si="0"/>
        <v>0</v>
      </c>
      <c r="P32" s="497"/>
      <c r="Q32" s="497"/>
      <c r="R32" s="241" t="s">
        <v>6</v>
      </c>
      <c r="S32" s="207"/>
    </row>
    <row r="33" spans="2:19" ht="26.25" customHeight="1" x14ac:dyDescent="0.4">
      <c r="C33" s="950" t="s">
        <v>328</v>
      </c>
      <c r="D33" s="951"/>
      <c r="E33" s="951"/>
      <c r="F33" s="952"/>
      <c r="G33" s="453"/>
      <c r="H33" s="454"/>
      <c r="I33" s="454"/>
      <c r="J33" s="241" t="s">
        <v>6</v>
      </c>
      <c r="K33" s="453"/>
      <c r="L33" s="454"/>
      <c r="M33" s="454"/>
      <c r="N33" s="241" t="s">
        <v>6</v>
      </c>
      <c r="O33" s="496">
        <f t="shared" si="0"/>
        <v>0</v>
      </c>
      <c r="P33" s="497"/>
      <c r="Q33" s="497"/>
      <c r="R33" s="241" t="s">
        <v>6</v>
      </c>
      <c r="S33" s="207"/>
    </row>
    <row r="34" spans="2:19" ht="26.25" customHeight="1" x14ac:dyDescent="0.4">
      <c r="C34" s="950" t="s">
        <v>293</v>
      </c>
      <c r="D34" s="951"/>
      <c r="E34" s="951"/>
      <c r="F34" s="952"/>
      <c r="G34" s="453"/>
      <c r="H34" s="454"/>
      <c r="I34" s="454"/>
      <c r="J34" s="241" t="s">
        <v>6</v>
      </c>
      <c r="K34" s="453"/>
      <c r="L34" s="454"/>
      <c r="M34" s="454"/>
      <c r="N34" s="241" t="s">
        <v>6</v>
      </c>
      <c r="O34" s="496">
        <f t="shared" si="0"/>
        <v>0</v>
      </c>
      <c r="P34" s="497"/>
      <c r="Q34" s="497"/>
      <c r="R34" s="241" t="s">
        <v>6</v>
      </c>
      <c r="S34" s="207"/>
    </row>
    <row r="35" spans="2:19" ht="35.25" customHeight="1" x14ac:dyDescent="0.4">
      <c r="C35" s="947" t="s">
        <v>294</v>
      </c>
      <c r="D35" s="948"/>
      <c r="E35" s="948"/>
      <c r="F35" s="949"/>
      <c r="G35" s="453"/>
      <c r="H35" s="454"/>
      <c r="I35" s="454"/>
      <c r="J35" s="241" t="s">
        <v>6</v>
      </c>
      <c r="K35" s="453"/>
      <c r="L35" s="454"/>
      <c r="M35" s="454"/>
      <c r="N35" s="241" t="s">
        <v>6</v>
      </c>
      <c r="O35" s="496">
        <f t="shared" si="0"/>
        <v>0</v>
      </c>
      <c r="P35" s="497"/>
      <c r="Q35" s="497"/>
      <c r="R35" s="241" t="s">
        <v>6</v>
      </c>
      <c r="S35" s="207"/>
    </row>
    <row r="36" spans="2:19" ht="26.25" customHeight="1" x14ac:dyDescent="0.4">
      <c r="C36" s="950" t="s">
        <v>295</v>
      </c>
      <c r="D36" s="951"/>
      <c r="E36" s="951"/>
      <c r="F36" s="952"/>
      <c r="G36" s="453"/>
      <c r="H36" s="454"/>
      <c r="I36" s="454"/>
      <c r="J36" s="241" t="s">
        <v>6</v>
      </c>
      <c r="K36" s="453"/>
      <c r="L36" s="454"/>
      <c r="M36" s="454"/>
      <c r="N36" s="241" t="s">
        <v>6</v>
      </c>
      <c r="O36" s="496">
        <f t="shared" si="0"/>
        <v>0</v>
      </c>
      <c r="P36" s="497"/>
      <c r="Q36" s="497"/>
      <c r="R36" s="241" t="s">
        <v>6</v>
      </c>
      <c r="S36" s="207"/>
    </row>
    <row r="37" spans="2:19" ht="26.25" customHeight="1" x14ac:dyDescent="0.4">
      <c r="C37" s="950" t="s">
        <v>322</v>
      </c>
      <c r="D37" s="951"/>
      <c r="E37" s="951"/>
      <c r="F37" s="952"/>
      <c r="G37" s="453"/>
      <c r="H37" s="454"/>
      <c r="I37" s="454"/>
      <c r="J37" s="241" t="s">
        <v>6</v>
      </c>
      <c r="K37" s="453"/>
      <c r="L37" s="454"/>
      <c r="M37" s="454"/>
      <c r="N37" s="241" t="s">
        <v>6</v>
      </c>
      <c r="O37" s="496">
        <f t="shared" si="0"/>
        <v>0</v>
      </c>
      <c r="P37" s="497"/>
      <c r="Q37" s="497"/>
      <c r="R37" s="241" t="s">
        <v>6</v>
      </c>
      <c r="S37" s="207"/>
    </row>
    <row r="38" spans="2:19" ht="26.25" customHeight="1" x14ac:dyDescent="0.4">
      <c r="C38" s="950" t="s">
        <v>329</v>
      </c>
      <c r="D38" s="951"/>
      <c r="E38" s="951"/>
      <c r="F38" s="952"/>
      <c r="G38" s="453"/>
      <c r="H38" s="454"/>
      <c r="I38" s="454"/>
      <c r="J38" s="241" t="s">
        <v>6</v>
      </c>
      <c r="K38" s="453"/>
      <c r="L38" s="454"/>
      <c r="M38" s="454"/>
      <c r="N38" s="241" t="s">
        <v>6</v>
      </c>
      <c r="O38" s="496">
        <f t="shared" si="0"/>
        <v>0</v>
      </c>
      <c r="P38" s="497"/>
      <c r="Q38" s="497"/>
      <c r="R38" s="241" t="s">
        <v>6</v>
      </c>
      <c r="S38" s="207"/>
    </row>
    <row r="39" spans="2:19" ht="35.25" customHeight="1" x14ac:dyDescent="0.4">
      <c r="C39" s="947" t="s">
        <v>309</v>
      </c>
      <c r="D39" s="948"/>
      <c r="E39" s="948"/>
      <c r="F39" s="949"/>
      <c r="G39" s="453"/>
      <c r="H39" s="454"/>
      <c r="I39" s="454"/>
      <c r="J39" s="241" t="s">
        <v>6</v>
      </c>
      <c r="K39" s="453"/>
      <c r="L39" s="454"/>
      <c r="M39" s="454"/>
      <c r="N39" s="241" t="s">
        <v>6</v>
      </c>
      <c r="O39" s="496">
        <f t="shared" si="0"/>
        <v>0</v>
      </c>
      <c r="P39" s="497"/>
      <c r="Q39" s="497"/>
      <c r="R39" s="241" t="s">
        <v>6</v>
      </c>
      <c r="S39" s="207"/>
    </row>
    <row r="40" spans="2:19" ht="35.25" customHeight="1" x14ac:dyDescent="0.4">
      <c r="C40" s="947" t="s">
        <v>296</v>
      </c>
      <c r="D40" s="948"/>
      <c r="E40" s="948"/>
      <c r="F40" s="949"/>
      <c r="G40" s="453"/>
      <c r="H40" s="454"/>
      <c r="I40" s="454"/>
      <c r="J40" s="241" t="s">
        <v>6</v>
      </c>
      <c r="K40" s="453"/>
      <c r="L40" s="454"/>
      <c r="M40" s="454"/>
      <c r="N40" s="241" t="s">
        <v>6</v>
      </c>
      <c r="O40" s="496">
        <f t="shared" si="0"/>
        <v>0</v>
      </c>
      <c r="P40" s="497"/>
      <c r="Q40" s="497"/>
      <c r="R40" s="241" t="s">
        <v>6</v>
      </c>
      <c r="S40" s="207"/>
    </row>
    <row r="41" spans="2:19" ht="26.25" customHeight="1" x14ac:dyDescent="0.4">
      <c r="C41" s="950" t="s">
        <v>310</v>
      </c>
      <c r="D41" s="951"/>
      <c r="E41" s="951"/>
      <c r="F41" s="952"/>
      <c r="G41" s="453"/>
      <c r="H41" s="454"/>
      <c r="I41" s="454"/>
      <c r="J41" s="241" t="s">
        <v>6</v>
      </c>
      <c r="K41" s="453"/>
      <c r="L41" s="454"/>
      <c r="M41" s="454"/>
      <c r="N41" s="241" t="s">
        <v>6</v>
      </c>
      <c r="O41" s="496">
        <f t="shared" si="0"/>
        <v>0</v>
      </c>
      <c r="P41" s="497"/>
      <c r="Q41" s="497"/>
      <c r="R41" s="241" t="s">
        <v>6</v>
      </c>
      <c r="S41" s="207"/>
    </row>
    <row r="42" spans="2:19" ht="26.25" customHeight="1" x14ac:dyDescent="0.4">
      <c r="C42" s="950" t="s">
        <v>400</v>
      </c>
      <c r="D42" s="951"/>
      <c r="E42" s="951"/>
      <c r="F42" s="952"/>
      <c r="G42" s="453"/>
      <c r="H42" s="454"/>
      <c r="I42" s="454"/>
      <c r="J42" s="241" t="s">
        <v>6</v>
      </c>
      <c r="K42" s="453"/>
      <c r="L42" s="454"/>
      <c r="M42" s="454"/>
      <c r="N42" s="241" t="s">
        <v>6</v>
      </c>
      <c r="O42" s="496">
        <f t="shared" si="0"/>
        <v>0</v>
      </c>
      <c r="P42" s="497"/>
      <c r="Q42" s="497"/>
      <c r="R42" s="241" t="s">
        <v>6</v>
      </c>
      <c r="S42" s="207"/>
    </row>
    <row r="43" spans="2:19" ht="26.25" customHeight="1" thickBot="1" x14ac:dyDescent="0.45">
      <c r="C43" s="944" t="s">
        <v>307</v>
      </c>
      <c r="D43" s="945"/>
      <c r="E43" s="945"/>
      <c r="F43" s="946"/>
      <c r="G43" s="955"/>
      <c r="H43" s="956"/>
      <c r="I43" s="956"/>
      <c r="J43" s="242" t="s">
        <v>6</v>
      </c>
      <c r="K43" s="955"/>
      <c r="L43" s="956"/>
      <c r="M43" s="956"/>
      <c r="N43" s="242" t="s">
        <v>6</v>
      </c>
      <c r="O43" s="584">
        <f t="shared" si="0"/>
        <v>0</v>
      </c>
      <c r="P43" s="585"/>
      <c r="Q43" s="585"/>
      <c r="R43" s="242" t="s">
        <v>6</v>
      </c>
      <c r="S43" s="207"/>
    </row>
    <row r="44" spans="2:19" ht="36.75" customHeight="1" thickTop="1" x14ac:dyDescent="0.4">
      <c r="C44" s="943" t="s">
        <v>297</v>
      </c>
      <c r="D44" s="943"/>
      <c r="E44" s="943"/>
      <c r="F44" s="943"/>
      <c r="G44" s="953">
        <f>ROUNDDOWN(SUM(G26:I43),-2)</f>
        <v>0</v>
      </c>
      <c r="H44" s="954"/>
      <c r="I44" s="954"/>
      <c r="J44" s="243" t="s">
        <v>6</v>
      </c>
      <c r="K44" s="953">
        <f>ROUNDDOWN(SUM(K26:M43),-2)</f>
        <v>0</v>
      </c>
      <c r="L44" s="954"/>
      <c r="M44" s="954"/>
      <c r="N44" s="243" t="s">
        <v>6</v>
      </c>
      <c r="O44" s="953">
        <f>ROUNDDOWN(SUM(O26:Q43),-2)</f>
        <v>0</v>
      </c>
      <c r="P44" s="954"/>
      <c r="Q44" s="954"/>
      <c r="R44" s="243" t="s">
        <v>6</v>
      </c>
      <c r="S44" s="207"/>
    </row>
    <row r="45" spans="2:19" ht="18.75" customHeight="1" x14ac:dyDescent="0.4">
      <c r="B45" s="69"/>
      <c r="C45" s="69"/>
      <c r="D45" s="69"/>
      <c r="E45" s="232"/>
      <c r="F45" s="232"/>
      <c r="G45" s="232"/>
      <c r="H45" s="232"/>
      <c r="I45" s="232"/>
      <c r="J45" s="232"/>
      <c r="K45" s="232"/>
      <c r="L45" s="232"/>
      <c r="M45" s="232"/>
      <c r="S45" s="207"/>
    </row>
    <row r="46" spans="2:19" x14ac:dyDescent="0.4">
      <c r="B46" s="80"/>
      <c r="C46" s="233"/>
      <c r="D46" s="234"/>
      <c r="E46" s="234"/>
      <c r="F46" s="234"/>
      <c r="G46" s="234"/>
      <c r="H46" s="234"/>
      <c r="I46" s="234"/>
      <c r="J46" s="234"/>
      <c r="K46" s="234"/>
      <c r="L46" s="234"/>
      <c r="M46" s="234"/>
      <c r="N46" s="234"/>
      <c r="O46" s="234"/>
      <c r="Q46" s="234"/>
    </row>
    <row r="47" spans="2:19" x14ac:dyDescent="0.4">
      <c r="B47" s="80"/>
      <c r="C47" s="233"/>
      <c r="D47" s="234"/>
      <c r="E47" s="234"/>
      <c r="F47" s="234"/>
      <c r="G47" s="234"/>
      <c r="H47" s="234"/>
      <c r="J47" s="234"/>
      <c r="K47" s="234"/>
      <c r="L47" s="234"/>
      <c r="M47" s="234"/>
      <c r="N47" s="234"/>
      <c r="O47" s="234"/>
      <c r="Q47" s="234"/>
    </row>
    <row r="48" spans="2:19" x14ac:dyDescent="0.4">
      <c r="B48" s="80"/>
      <c r="C48" s="233"/>
      <c r="D48" s="234"/>
      <c r="E48" s="234"/>
      <c r="F48" s="234"/>
      <c r="G48" s="234"/>
      <c r="H48" s="234"/>
      <c r="I48" s="234"/>
      <c r="J48" s="234"/>
      <c r="K48" s="234"/>
      <c r="L48" s="234"/>
      <c r="M48" s="234"/>
      <c r="N48" s="234"/>
      <c r="O48" s="234"/>
      <c r="Q48" s="234"/>
    </row>
    <row r="49" spans="2:17" x14ac:dyDescent="0.4">
      <c r="B49" s="80"/>
      <c r="C49" s="233"/>
      <c r="D49" s="234"/>
      <c r="E49" s="234"/>
      <c r="F49" s="234"/>
      <c r="G49" s="234"/>
      <c r="H49" s="234"/>
      <c r="I49" s="234"/>
      <c r="J49" s="234"/>
      <c r="K49" s="234"/>
      <c r="L49" s="234"/>
      <c r="M49" s="234"/>
      <c r="N49" s="234"/>
      <c r="O49" s="234"/>
      <c r="Q49" s="234"/>
    </row>
    <row r="50" spans="2:17" x14ac:dyDescent="0.4">
      <c r="B50" s="80"/>
      <c r="C50" s="233"/>
      <c r="D50" s="234"/>
      <c r="E50" s="234"/>
      <c r="F50" s="234"/>
      <c r="G50" s="234"/>
      <c r="H50" s="234"/>
      <c r="I50" s="234"/>
      <c r="J50" s="234"/>
      <c r="K50" s="234"/>
      <c r="L50" s="234"/>
      <c r="M50" s="234"/>
      <c r="N50" s="234"/>
      <c r="O50" s="234"/>
      <c r="Q50" s="234"/>
    </row>
    <row r="51" spans="2:17" x14ac:dyDescent="0.4">
      <c r="B51" s="80"/>
      <c r="C51" s="233"/>
      <c r="D51" s="234"/>
      <c r="E51" s="234"/>
      <c r="F51" s="234"/>
      <c r="G51" s="234"/>
      <c r="H51" s="234"/>
      <c r="I51" s="234"/>
      <c r="J51" s="234"/>
      <c r="K51" s="234"/>
      <c r="L51" s="234"/>
      <c r="M51" s="234"/>
      <c r="N51" s="234"/>
      <c r="O51" s="234"/>
      <c r="Q51" s="234"/>
    </row>
    <row r="52" spans="2:17" x14ac:dyDescent="0.4">
      <c r="B52" s="80"/>
      <c r="C52" s="233"/>
      <c r="D52" s="234"/>
      <c r="E52" s="234"/>
      <c r="F52" s="234"/>
      <c r="G52" s="234"/>
      <c r="H52" s="234"/>
      <c r="I52" s="234"/>
      <c r="J52" s="234"/>
      <c r="K52" s="234"/>
      <c r="L52" s="234"/>
      <c r="M52" s="234"/>
      <c r="N52" s="234"/>
      <c r="O52" s="234"/>
      <c r="Q52" s="234"/>
    </row>
    <row r="53" spans="2:17" x14ac:dyDescent="0.4">
      <c r="B53" s="80"/>
      <c r="C53" s="233"/>
      <c r="D53" s="234"/>
      <c r="E53" s="234"/>
      <c r="F53" s="234"/>
      <c r="G53" s="234"/>
      <c r="H53" s="234"/>
      <c r="I53" s="234"/>
      <c r="J53" s="234"/>
      <c r="K53" s="234"/>
      <c r="L53" s="234"/>
      <c r="M53" s="234"/>
      <c r="N53" s="234"/>
      <c r="O53" s="234"/>
      <c r="Q53" s="234"/>
    </row>
    <row r="54" spans="2:17" x14ac:dyDescent="0.4">
      <c r="B54" s="80"/>
      <c r="C54" s="233"/>
      <c r="D54" s="234"/>
      <c r="E54" s="234"/>
      <c r="F54" s="234"/>
      <c r="G54" s="234"/>
      <c r="H54" s="234"/>
      <c r="I54" s="234"/>
      <c r="J54" s="234"/>
      <c r="K54" s="234"/>
      <c r="L54" s="234"/>
      <c r="M54" s="234"/>
      <c r="N54" s="234"/>
      <c r="O54" s="234"/>
      <c r="Q54" s="234"/>
    </row>
    <row r="55" spans="2:17" x14ac:dyDescent="0.4">
      <c r="B55" s="80"/>
      <c r="C55" s="233"/>
      <c r="D55" s="234"/>
      <c r="E55" s="234"/>
      <c r="F55" s="234"/>
      <c r="G55" s="234"/>
      <c r="H55" s="234"/>
      <c r="I55" s="234"/>
      <c r="J55" s="234"/>
      <c r="K55" s="234"/>
      <c r="L55" s="234"/>
      <c r="M55" s="234"/>
      <c r="N55" s="234"/>
      <c r="O55" s="234"/>
      <c r="Q55" s="234"/>
    </row>
    <row r="56" spans="2:17" x14ac:dyDescent="0.4">
      <c r="B56" s="80"/>
      <c r="C56" s="233"/>
      <c r="D56" s="234"/>
      <c r="E56" s="234"/>
      <c r="F56" s="234"/>
      <c r="G56" s="234"/>
      <c r="H56" s="234"/>
      <c r="I56" s="234"/>
      <c r="J56" s="234"/>
      <c r="K56" s="234"/>
      <c r="L56" s="234"/>
      <c r="M56" s="234"/>
      <c r="N56" s="234"/>
      <c r="O56" s="234"/>
      <c r="Q56" s="234"/>
    </row>
    <row r="57" spans="2:17" x14ac:dyDescent="0.4">
      <c r="B57" s="80"/>
      <c r="C57" s="235"/>
      <c r="D57" s="234"/>
      <c r="E57" s="234"/>
      <c r="F57" s="234"/>
      <c r="G57" s="234"/>
      <c r="H57" s="234"/>
      <c r="I57" s="234"/>
      <c r="J57" s="234"/>
      <c r="K57" s="234"/>
      <c r="L57" s="234"/>
      <c r="M57" s="234"/>
      <c r="N57" s="234"/>
      <c r="O57" s="234"/>
      <c r="Q57" s="234"/>
    </row>
  </sheetData>
  <sheetProtection password="DC4F" sheet="1" objects="1" scenarios="1"/>
  <mergeCells count="97">
    <mergeCell ref="O33:Q33"/>
    <mergeCell ref="C38:F38"/>
    <mergeCell ref="G38:I38"/>
    <mergeCell ref="K38:M38"/>
    <mergeCell ref="O38:Q38"/>
    <mergeCell ref="O44:Q44"/>
    <mergeCell ref="K44:M44"/>
    <mergeCell ref="K40:M40"/>
    <mergeCell ref="M3:N3"/>
    <mergeCell ref="K37:M37"/>
    <mergeCell ref="O37:Q37"/>
    <mergeCell ref="K34:M34"/>
    <mergeCell ref="K32:M32"/>
    <mergeCell ref="K31:M31"/>
    <mergeCell ref="O35:Q35"/>
    <mergeCell ref="O36:Q36"/>
    <mergeCell ref="O31:Q31"/>
    <mergeCell ref="O32:Q32"/>
    <mergeCell ref="O34:Q34"/>
    <mergeCell ref="K43:M43"/>
    <mergeCell ref="K33:M33"/>
    <mergeCell ref="O43:Q43"/>
    <mergeCell ref="G37:I37"/>
    <mergeCell ref="O39:Q39"/>
    <mergeCell ref="K36:M36"/>
    <mergeCell ref="K35:M35"/>
    <mergeCell ref="K41:M41"/>
    <mergeCell ref="O40:Q40"/>
    <mergeCell ref="O41:Q41"/>
    <mergeCell ref="G42:I42"/>
    <mergeCell ref="K42:M42"/>
    <mergeCell ref="O42:Q42"/>
    <mergeCell ref="C30:F30"/>
    <mergeCell ref="O30:Q30"/>
    <mergeCell ref="C31:F31"/>
    <mergeCell ref="K39:M39"/>
    <mergeCell ref="G30:I30"/>
    <mergeCell ref="G31:I31"/>
    <mergeCell ref="G32:I32"/>
    <mergeCell ref="C34:F34"/>
    <mergeCell ref="C35:F35"/>
    <mergeCell ref="C36:F36"/>
    <mergeCell ref="C39:F39"/>
    <mergeCell ref="C32:F32"/>
    <mergeCell ref="K30:M30"/>
    <mergeCell ref="G34:I34"/>
    <mergeCell ref="C33:F33"/>
    <mergeCell ref="G33:I33"/>
    <mergeCell ref="O26:Q26"/>
    <mergeCell ref="O27:Q27"/>
    <mergeCell ref="O28:Q28"/>
    <mergeCell ref="O29:Q29"/>
    <mergeCell ref="G26:I26"/>
    <mergeCell ref="G27:I27"/>
    <mergeCell ref="G28:I28"/>
    <mergeCell ref="G29:I29"/>
    <mergeCell ref="C27:F27"/>
    <mergeCell ref="K26:M26"/>
    <mergeCell ref="K27:M27"/>
    <mergeCell ref="K28:M28"/>
    <mergeCell ref="K29:M29"/>
    <mergeCell ref="C26:F26"/>
    <mergeCell ref="C28:F28"/>
    <mergeCell ref="C29:F29"/>
    <mergeCell ref="C44:F44"/>
    <mergeCell ref="C43:F43"/>
    <mergeCell ref="G39:I39"/>
    <mergeCell ref="G40:I40"/>
    <mergeCell ref="G35:I35"/>
    <mergeCell ref="G36:I36"/>
    <mergeCell ref="C40:F40"/>
    <mergeCell ref="C41:F41"/>
    <mergeCell ref="G44:I44"/>
    <mergeCell ref="G41:I41"/>
    <mergeCell ref="G43:I43"/>
    <mergeCell ref="C37:F37"/>
    <mergeCell ref="C42:F42"/>
    <mergeCell ref="K25:N25"/>
    <mergeCell ref="O25:R25"/>
    <mergeCell ref="M16:N16"/>
    <mergeCell ref="I9:K9"/>
    <mergeCell ref="I10:K10"/>
    <mergeCell ref="B12:S12"/>
    <mergeCell ref="G20:J20"/>
    <mergeCell ref="G22:J22"/>
    <mergeCell ref="G24:J24"/>
    <mergeCell ref="C25:F25"/>
    <mergeCell ref="G25:J25"/>
    <mergeCell ref="L9:S9"/>
    <mergeCell ref="L10:S10"/>
    <mergeCell ref="B14:S14"/>
    <mergeCell ref="G18:J18"/>
    <mergeCell ref="D5:E5"/>
    <mergeCell ref="I7:K7"/>
    <mergeCell ref="I8:K8"/>
    <mergeCell ref="L7:S7"/>
    <mergeCell ref="L8:S8"/>
  </mergeCells>
  <phoneticPr fontId="7"/>
  <conditionalFormatting sqref="L7">
    <cfRule type="cellIs" dxfId="42" priority="66" stopIfTrue="1" operator="equal">
      <formula>""</formula>
    </cfRule>
  </conditionalFormatting>
  <conditionalFormatting sqref="D5">
    <cfRule type="cellIs" dxfId="41" priority="64" stopIfTrue="1" operator="equal">
      <formula>""</formula>
    </cfRule>
  </conditionalFormatting>
  <conditionalFormatting sqref="G20">
    <cfRule type="cellIs" dxfId="40" priority="63" stopIfTrue="1" operator="equal">
      <formula>""</formula>
    </cfRule>
  </conditionalFormatting>
  <conditionalFormatting sqref="L8:L10">
    <cfRule type="cellIs" dxfId="39" priority="59" stopIfTrue="1" operator="equal">
      <formula>""</formula>
    </cfRule>
  </conditionalFormatting>
  <conditionalFormatting sqref="F16 H16 J16 M16:N16 P16 R16">
    <cfRule type="containsBlanks" dxfId="38" priority="58">
      <formula>LEN(TRIM(F16))=0</formula>
    </cfRule>
  </conditionalFormatting>
  <conditionalFormatting sqref="G26:I26">
    <cfRule type="containsBlanks" dxfId="37" priority="57">
      <formula>LEN(TRIM(G26))=0</formula>
    </cfRule>
  </conditionalFormatting>
  <conditionalFormatting sqref="G27:I27">
    <cfRule type="containsBlanks" dxfId="36" priority="56">
      <formula>LEN(TRIM(G27))=0</formula>
    </cfRule>
  </conditionalFormatting>
  <conditionalFormatting sqref="G28:I28">
    <cfRule type="containsBlanks" dxfId="35" priority="55">
      <formula>LEN(TRIM(G28))=0</formula>
    </cfRule>
  </conditionalFormatting>
  <conditionalFormatting sqref="G29:I29">
    <cfRule type="containsBlanks" dxfId="34" priority="54">
      <formula>LEN(TRIM(G29))=0</formula>
    </cfRule>
  </conditionalFormatting>
  <conditionalFormatting sqref="G30:I30">
    <cfRule type="containsBlanks" dxfId="33" priority="53">
      <formula>LEN(TRIM(G30))=0</formula>
    </cfRule>
  </conditionalFormatting>
  <conditionalFormatting sqref="G31:I31">
    <cfRule type="containsBlanks" dxfId="32" priority="52">
      <formula>LEN(TRIM(G31))=0</formula>
    </cfRule>
  </conditionalFormatting>
  <conditionalFormatting sqref="G32:I32">
    <cfRule type="containsBlanks" dxfId="31" priority="51">
      <formula>LEN(TRIM(G32))=0</formula>
    </cfRule>
  </conditionalFormatting>
  <conditionalFormatting sqref="G34:I34">
    <cfRule type="containsBlanks" dxfId="30" priority="50">
      <formula>LEN(TRIM(G34))=0</formula>
    </cfRule>
  </conditionalFormatting>
  <conditionalFormatting sqref="G35:I35">
    <cfRule type="containsBlanks" dxfId="29" priority="49">
      <formula>LEN(TRIM(G35))=0</formula>
    </cfRule>
  </conditionalFormatting>
  <conditionalFormatting sqref="G36:I36">
    <cfRule type="containsBlanks" dxfId="28" priority="48">
      <formula>LEN(TRIM(G36))=0</formula>
    </cfRule>
  </conditionalFormatting>
  <conditionalFormatting sqref="G39:I39">
    <cfRule type="containsBlanks" dxfId="27" priority="47">
      <formula>LEN(TRIM(G39))=0</formula>
    </cfRule>
  </conditionalFormatting>
  <conditionalFormatting sqref="G40:I40">
    <cfRule type="containsBlanks" dxfId="26" priority="46">
      <formula>LEN(TRIM(G40))=0</formula>
    </cfRule>
  </conditionalFormatting>
  <conditionalFormatting sqref="G41:I41">
    <cfRule type="containsBlanks" dxfId="25" priority="45">
      <formula>LEN(TRIM(G41))=0</formula>
    </cfRule>
  </conditionalFormatting>
  <conditionalFormatting sqref="G43:I43">
    <cfRule type="containsBlanks" dxfId="24" priority="44">
      <formula>LEN(TRIM(G43))=0</formula>
    </cfRule>
  </conditionalFormatting>
  <conditionalFormatting sqref="K43:M43">
    <cfRule type="containsBlanks" dxfId="23" priority="43">
      <formula>LEN(TRIM(K43))=0</formula>
    </cfRule>
  </conditionalFormatting>
  <conditionalFormatting sqref="K41:M41">
    <cfRule type="containsBlanks" dxfId="22" priority="42">
      <formula>LEN(TRIM(K41))=0</formula>
    </cfRule>
  </conditionalFormatting>
  <conditionalFormatting sqref="K40:M40">
    <cfRule type="containsBlanks" dxfId="21" priority="41">
      <formula>LEN(TRIM(K40))=0</formula>
    </cfRule>
  </conditionalFormatting>
  <conditionalFormatting sqref="K39:M39">
    <cfRule type="containsBlanks" dxfId="20" priority="40">
      <formula>LEN(TRIM(K39))=0</formula>
    </cfRule>
  </conditionalFormatting>
  <conditionalFormatting sqref="K36:M36">
    <cfRule type="containsBlanks" dxfId="19" priority="39">
      <formula>LEN(TRIM(K36))=0</formula>
    </cfRule>
  </conditionalFormatting>
  <conditionalFormatting sqref="K35:M35">
    <cfRule type="containsBlanks" dxfId="18" priority="38">
      <formula>LEN(TRIM(K35))=0</formula>
    </cfRule>
  </conditionalFormatting>
  <conditionalFormatting sqref="K34:M34">
    <cfRule type="containsBlanks" dxfId="17" priority="37">
      <formula>LEN(TRIM(K34))=0</formula>
    </cfRule>
  </conditionalFormatting>
  <conditionalFormatting sqref="K32:M32">
    <cfRule type="containsBlanks" dxfId="16" priority="36">
      <formula>LEN(TRIM(K32))=0</formula>
    </cfRule>
  </conditionalFormatting>
  <conditionalFormatting sqref="K31:M31">
    <cfRule type="containsBlanks" dxfId="15" priority="35">
      <formula>LEN(TRIM(K31))=0</formula>
    </cfRule>
  </conditionalFormatting>
  <conditionalFormatting sqref="K26:M26">
    <cfRule type="containsBlanks" dxfId="14" priority="34">
      <formula>LEN(TRIM(K26))=0</formula>
    </cfRule>
  </conditionalFormatting>
  <conditionalFormatting sqref="K27:M27">
    <cfRule type="containsBlanks" dxfId="13" priority="33">
      <formula>LEN(TRIM(K27))=0</formula>
    </cfRule>
  </conditionalFormatting>
  <conditionalFormatting sqref="K28:M28">
    <cfRule type="containsBlanks" dxfId="12" priority="32">
      <formula>LEN(TRIM(K28))=0</formula>
    </cfRule>
  </conditionalFormatting>
  <conditionalFormatting sqref="K29:M29">
    <cfRule type="containsBlanks" dxfId="11" priority="31">
      <formula>LEN(TRIM(K29))=0</formula>
    </cfRule>
  </conditionalFormatting>
  <conditionalFormatting sqref="K30:M30">
    <cfRule type="containsBlanks" dxfId="10" priority="30">
      <formula>LEN(TRIM(K30))=0</formula>
    </cfRule>
  </conditionalFormatting>
  <conditionalFormatting sqref="P3 R3">
    <cfRule type="containsBlanks" dxfId="9" priority="12">
      <formula>LEN(TRIM(P3))=0</formula>
    </cfRule>
  </conditionalFormatting>
  <conditionalFormatting sqref="M3:N3">
    <cfRule type="containsBlanks" dxfId="8" priority="11">
      <formula>LEN(TRIM(M3))=0</formula>
    </cfRule>
  </conditionalFormatting>
  <conditionalFormatting sqref="G37:I37">
    <cfRule type="containsBlanks" dxfId="7" priority="10">
      <formula>LEN(TRIM(G37))=0</formula>
    </cfRule>
  </conditionalFormatting>
  <conditionalFormatting sqref="K37:M37">
    <cfRule type="containsBlanks" dxfId="6" priority="9">
      <formula>LEN(TRIM(K37))=0</formula>
    </cfRule>
  </conditionalFormatting>
  <conditionalFormatting sqref="G33:I33">
    <cfRule type="containsBlanks" dxfId="5" priority="6">
      <formula>LEN(TRIM(G33))=0</formula>
    </cfRule>
  </conditionalFormatting>
  <conditionalFormatting sqref="K33:M33">
    <cfRule type="containsBlanks" dxfId="4" priority="5">
      <formula>LEN(TRIM(K33))=0</formula>
    </cfRule>
  </conditionalFormatting>
  <conditionalFormatting sqref="G38:I38">
    <cfRule type="containsBlanks" dxfId="3" priority="4">
      <formula>LEN(TRIM(G38))=0</formula>
    </cfRule>
  </conditionalFormatting>
  <conditionalFormatting sqref="K38:M38">
    <cfRule type="containsBlanks" dxfId="2" priority="3">
      <formula>LEN(TRIM(K38))=0</formula>
    </cfRule>
  </conditionalFormatting>
  <conditionalFormatting sqref="G42:I42">
    <cfRule type="containsBlanks" dxfId="1" priority="2">
      <formula>LEN(TRIM(G42))=0</formula>
    </cfRule>
  </conditionalFormatting>
  <conditionalFormatting sqref="K42:M42">
    <cfRule type="containsBlanks" dxfId="0" priority="1">
      <formula>LEN(TRIM(K42))=0</formula>
    </cfRule>
  </conditionalFormatting>
  <printOptions horizontalCentered="1"/>
  <pageMargins left="0.19685039370078741" right="0.19685039370078741" top="0.39370078740157483" bottom="0.39370078740157483" header="0.31496062992125984" footer="0.31496062992125984"/>
  <pageSetup paperSize="9" scale="79" orientation="portrait" r:id="rId1"/>
  <headerFooter alignWithMargins="0"/>
  <ignoredErrors>
    <ignoredError sqref="B16: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view="pageBreakPreview" zoomScaleNormal="100" zoomScaleSheetLayoutView="100" workbookViewId="0">
      <selection activeCell="G4" sqref="G4"/>
    </sheetView>
  </sheetViews>
  <sheetFormatPr defaultRowHeight="18.75" customHeight="1" x14ac:dyDescent="0.4"/>
  <cols>
    <col min="1" max="1" width="1.75" style="244" customWidth="1"/>
    <col min="2" max="2" width="5" style="244" customWidth="1"/>
    <col min="3" max="3" width="21.875" style="244" customWidth="1"/>
    <col min="4" max="4" width="6.875" style="244" customWidth="1"/>
    <col min="5" max="5" width="15" style="244" customWidth="1"/>
    <col min="6" max="6" width="6.25" style="244" customWidth="1"/>
    <col min="7" max="7" width="5" style="244" customWidth="1"/>
    <col min="8" max="8" width="7.5" style="244" customWidth="1"/>
    <col min="9" max="9" width="6.25" style="244" customWidth="1"/>
    <col min="10" max="10" width="3.125" style="244" customWidth="1"/>
    <col min="11" max="11" width="6.25" style="244" customWidth="1"/>
    <col min="12" max="12" width="3.125" style="244" customWidth="1"/>
    <col min="13" max="13" width="6.25" style="244" customWidth="1"/>
    <col min="14" max="14" width="3.125" style="244" customWidth="1"/>
    <col min="15" max="15" width="1.875" style="244" customWidth="1"/>
    <col min="16" max="16384" width="9" style="244"/>
  </cols>
  <sheetData>
    <row r="1" spans="1:15" ht="18.75" customHeight="1" x14ac:dyDescent="0.4">
      <c r="A1" s="283"/>
      <c r="B1" s="283"/>
      <c r="C1" s="283"/>
      <c r="D1" s="283"/>
      <c r="E1" s="283"/>
      <c r="F1" s="283"/>
      <c r="G1" s="283"/>
      <c r="H1" s="283"/>
      <c r="I1" s="260"/>
      <c r="O1" s="257" t="s">
        <v>380</v>
      </c>
    </row>
    <row r="2" spans="1:15" ht="15" customHeight="1" x14ac:dyDescent="0.4">
      <c r="A2" s="283"/>
      <c r="B2" s="283"/>
      <c r="C2" s="283"/>
      <c r="D2" s="283"/>
      <c r="E2" s="283"/>
      <c r="F2" s="283"/>
      <c r="G2" s="283"/>
      <c r="H2" s="283"/>
      <c r="I2" s="260"/>
      <c r="O2" s="257"/>
    </row>
    <row r="3" spans="1:15" ht="26.25" customHeight="1" x14ac:dyDescent="0.4">
      <c r="A3" s="649" t="s">
        <v>164</v>
      </c>
      <c r="B3" s="649"/>
      <c r="C3" s="649"/>
      <c r="D3" s="649"/>
      <c r="E3" s="649"/>
      <c r="F3" s="366"/>
      <c r="G3" s="261" t="s">
        <v>167</v>
      </c>
      <c r="H3" s="261"/>
      <c r="I3" s="283"/>
    </row>
    <row r="4" spans="1:15" ht="18.75" customHeight="1" x14ac:dyDescent="0.4">
      <c r="A4" s="283"/>
      <c r="B4" s="283"/>
      <c r="C4" s="283"/>
      <c r="D4" s="283"/>
      <c r="E4" s="283"/>
      <c r="F4" s="283"/>
      <c r="G4" s="283"/>
      <c r="H4" s="283"/>
      <c r="I4" s="283"/>
      <c r="J4" s="283"/>
    </row>
    <row r="5" spans="1:15" ht="22.5" customHeight="1" x14ac:dyDescent="0.4">
      <c r="A5" s="283"/>
      <c r="B5" s="283"/>
      <c r="C5" s="283"/>
      <c r="D5" s="283"/>
      <c r="F5" s="257"/>
      <c r="H5" s="257" t="s">
        <v>15</v>
      </c>
      <c r="I5" s="650"/>
      <c r="J5" s="650"/>
      <c r="K5" s="650"/>
      <c r="L5" s="650"/>
      <c r="M5" s="650"/>
      <c r="N5" s="650"/>
    </row>
    <row r="6" spans="1:15" ht="22.5" customHeight="1" x14ac:dyDescent="0.4">
      <c r="A6" s="283"/>
      <c r="B6" s="283"/>
      <c r="C6" s="283"/>
      <c r="D6" s="283"/>
      <c r="F6" s="257"/>
      <c r="H6" s="257" t="s">
        <v>165</v>
      </c>
      <c r="I6" s="650"/>
      <c r="J6" s="650"/>
      <c r="K6" s="650"/>
      <c r="L6" s="650"/>
      <c r="M6" s="650"/>
      <c r="N6" s="650"/>
    </row>
    <row r="7" spans="1:15" ht="18.75" customHeight="1" thickBot="1" x14ac:dyDescent="0.45">
      <c r="A7" s="283"/>
      <c r="B7" s="283"/>
      <c r="C7" s="283"/>
      <c r="D7" s="283"/>
      <c r="E7" s="283"/>
      <c r="F7" s="283"/>
      <c r="G7" s="283"/>
      <c r="H7" s="283"/>
      <c r="I7" s="283"/>
      <c r="J7" s="283"/>
    </row>
    <row r="8" spans="1:15" ht="18.75" customHeight="1" x14ac:dyDescent="0.4">
      <c r="A8" s="283"/>
      <c r="B8" s="651" t="s">
        <v>157</v>
      </c>
      <c r="C8" s="653" t="s">
        <v>158</v>
      </c>
      <c r="D8" s="653" t="s">
        <v>159</v>
      </c>
      <c r="E8" s="655" t="s">
        <v>160</v>
      </c>
      <c r="F8" s="656"/>
      <c r="G8" s="655" t="s">
        <v>161</v>
      </c>
      <c r="H8" s="659"/>
      <c r="I8" s="661" t="s">
        <v>166</v>
      </c>
      <c r="J8" s="662"/>
      <c r="K8" s="662"/>
      <c r="L8" s="662"/>
      <c r="M8" s="662"/>
      <c r="N8" s="663"/>
    </row>
    <row r="9" spans="1:15" ht="22.5" customHeight="1" thickBot="1" x14ac:dyDescent="0.45">
      <c r="A9" s="283"/>
      <c r="B9" s="652"/>
      <c r="C9" s="654"/>
      <c r="D9" s="654"/>
      <c r="E9" s="657"/>
      <c r="F9" s="658"/>
      <c r="G9" s="657"/>
      <c r="H9" s="660"/>
      <c r="I9" s="376"/>
      <c r="J9" s="286" t="s">
        <v>4</v>
      </c>
      <c r="K9" s="375"/>
      <c r="L9" s="286" t="s">
        <v>4</v>
      </c>
      <c r="M9" s="375"/>
      <c r="N9" s="262" t="s">
        <v>4</v>
      </c>
    </row>
    <row r="10" spans="1:15" ht="22.5" customHeight="1" x14ac:dyDescent="0.4">
      <c r="A10" s="283"/>
      <c r="B10" s="263">
        <v>1</v>
      </c>
      <c r="C10" s="367"/>
      <c r="D10" s="368"/>
      <c r="E10" s="666"/>
      <c r="F10" s="667"/>
      <c r="G10" s="369"/>
      <c r="H10" s="282" t="s">
        <v>162</v>
      </c>
      <c r="I10" s="421" t="str">
        <f>IF($G10="","",$G10/5)</f>
        <v/>
      </c>
      <c r="J10" s="287" t="s">
        <v>29</v>
      </c>
      <c r="K10" s="421" t="str">
        <f>IF($G10="","",$G10/5)</f>
        <v/>
      </c>
      <c r="L10" s="287" t="s">
        <v>29</v>
      </c>
      <c r="M10" s="421" t="str">
        <f>IF($G10="","",$G10/5)</f>
        <v/>
      </c>
      <c r="N10" s="264" t="s">
        <v>29</v>
      </c>
    </row>
    <row r="11" spans="1:15" ht="22.5" customHeight="1" x14ac:dyDescent="0.4">
      <c r="A11" s="283"/>
      <c r="B11" s="265">
        <v>2</v>
      </c>
      <c r="C11" s="370"/>
      <c r="D11" s="371"/>
      <c r="E11" s="664"/>
      <c r="F11" s="665"/>
      <c r="G11" s="372"/>
      <c r="H11" s="266" t="s">
        <v>162</v>
      </c>
      <c r="I11" s="422" t="str">
        <f t="shared" ref="I11:I39" si="0">IF($G11="","",$G11/5)</f>
        <v/>
      </c>
      <c r="J11" s="285" t="s">
        <v>29</v>
      </c>
      <c r="K11" s="422" t="str">
        <f t="shared" ref="K11:K39" si="1">IF($G11="","",$G11/5)</f>
        <v/>
      </c>
      <c r="L11" s="285" t="s">
        <v>29</v>
      </c>
      <c r="M11" s="422" t="str">
        <f t="shared" ref="M11:M39" si="2">IF($G11="","",$G11/5)</f>
        <v/>
      </c>
      <c r="N11" s="267" t="s">
        <v>29</v>
      </c>
    </row>
    <row r="12" spans="1:15" ht="22.5" customHeight="1" x14ac:dyDescent="0.4">
      <c r="A12" s="283"/>
      <c r="B12" s="265">
        <v>3</v>
      </c>
      <c r="C12" s="370"/>
      <c r="D12" s="371"/>
      <c r="E12" s="664"/>
      <c r="F12" s="665"/>
      <c r="G12" s="372"/>
      <c r="H12" s="266" t="s">
        <v>162</v>
      </c>
      <c r="I12" s="422" t="str">
        <f t="shared" si="0"/>
        <v/>
      </c>
      <c r="J12" s="285" t="s">
        <v>29</v>
      </c>
      <c r="K12" s="422" t="str">
        <f t="shared" si="1"/>
        <v/>
      </c>
      <c r="L12" s="285" t="s">
        <v>29</v>
      </c>
      <c r="M12" s="422" t="str">
        <f t="shared" si="2"/>
        <v/>
      </c>
      <c r="N12" s="267" t="s">
        <v>29</v>
      </c>
    </row>
    <row r="13" spans="1:15" ht="22.5" customHeight="1" x14ac:dyDescent="0.4">
      <c r="A13" s="283"/>
      <c r="B13" s="265">
        <v>4</v>
      </c>
      <c r="C13" s="370"/>
      <c r="D13" s="371"/>
      <c r="E13" s="664"/>
      <c r="F13" s="665"/>
      <c r="G13" s="372"/>
      <c r="H13" s="266" t="s">
        <v>162</v>
      </c>
      <c r="I13" s="422" t="str">
        <f t="shared" si="0"/>
        <v/>
      </c>
      <c r="J13" s="285" t="s">
        <v>29</v>
      </c>
      <c r="K13" s="422" t="str">
        <f t="shared" si="1"/>
        <v/>
      </c>
      <c r="L13" s="285" t="s">
        <v>29</v>
      </c>
      <c r="M13" s="422" t="str">
        <f t="shared" si="2"/>
        <v/>
      </c>
      <c r="N13" s="267" t="s">
        <v>29</v>
      </c>
    </row>
    <row r="14" spans="1:15" ht="22.5" customHeight="1" x14ac:dyDescent="0.4">
      <c r="A14" s="283"/>
      <c r="B14" s="265">
        <v>5</v>
      </c>
      <c r="C14" s="370"/>
      <c r="D14" s="371"/>
      <c r="E14" s="664"/>
      <c r="F14" s="665"/>
      <c r="G14" s="372"/>
      <c r="H14" s="266" t="s">
        <v>162</v>
      </c>
      <c r="I14" s="422" t="str">
        <f t="shared" si="0"/>
        <v/>
      </c>
      <c r="J14" s="285" t="s">
        <v>29</v>
      </c>
      <c r="K14" s="422" t="str">
        <f t="shared" si="1"/>
        <v/>
      </c>
      <c r="L14" s="285" t="s">
        <v>29</v>
      </c>
      <c r="M14" s="422" t="str">
        <f>IF($G14="","",$G14/5)</f>
        <v/>
      </c>
      <c r="N14" s="267" t="s">
        <v>29</v>
      </c>
    </row>
    <row r="15" spans="1:15" ht="22.5" customHeight="1" x14ac:dyDescent="0.4">
      <c r="A15" s="283"/>
      <c r="B15" s="265">
        <v>6</v>
      </c>
      <c r="C15" s="370"/>
      <c r="D15" s="371"/>
      <c r="E15" s="664"/>
      <c r="F15" s="665"/>
      <c r="G15" s="372"/>
      <c r="H15" s="266" t="s">
        <v>162</v>
      </c>
      <c r="I15" s="422" t="str">
        <f t="shared" si="0"/>
        <v/>
      </c>
      <c r="J15" s="285" t="s">
        <v>29</v>
      </c>
      <c r="K15" s="422" t="str">
        <f t="shared" si="1"/>
        <v/>
      </c>
      <c r="L15" s="285" t="s">
        <v>29</v>
      </c>
      <c r="M15" s="422" t="str">
        <f t="shared" si="2"/>
        <v/>
      </c>
      <c r="N15" s="267" t="s">
        <v>29</v>
      </c>
    </row>
    <row r="16" spans="1:15" ht="22.5" customHeight="1" x14ac:dyDescent="0.4">
      <c r="A16" s="283"/>
      <c r="B16" s="265">
        <v>7</v>
      </c>
      <c r="C16" s="370"/>
      <c r="D16" s="371"/>
      <c r="E16" s="664"/>
      <c r="F16" s="665"/>
      <c r="G16" s="372"/>
      <c r="H16" s="266" t="s">
        <v>162</v>
      </c>
      <c r="I16" s="422" t="str">
        <f t="shared" si="0"/>
        <v/>
      </c>
      <c r="J16" s="285" t="s">
        <v>29</v>
      </c>
      <c r="K16" s="422" t="str">
        <f t="shared" si="1"/>
        <v/>
      </c>
      <c r="L16" s="285" t="s">
        <v>29</v>
      </c>
      <c r="M16" s="422" t="str">
        <f t="shared" si="2"/>
        <v/>
      </c>
      <c r="N16" s="267" t="s">
        <v>29</v>
      </c>
    </row>
    <row r="17" spans="1:14" ht="22.5" customHeight="1" x14ac:dyDescent="0.4">
      <c r="A17" s="283"/>
      <c r="B17" s="265">
        <v>8</v>
      </c>
      <c r="C17" s="370"/>
      <c r="D17" s="371"/>
      <c r="E17" s="664"/>
      <c r="F17" s="665"/>
      <c r="G17" s="372"/>
      <c r="H17" s="266" t="s">
        <v>162</v>
      </c>
      <c r="I17" s="422" t="str">
        <f t="shared" si="0"/>
        <v/>
      </c>
      <c r="J17" s="285" t="s">
        <v>29</v>
      </c>
      <c r="K17" s="422" t="str">
        <f t="shared" si="1"/>
        <v/>
      </c>
      <c r="L17" s="285" t="s">
        <v>29</v>
      </c>
      <c r="M17" s="422" t="str">
        <f t="shared" si="2"/>
        <v/>
      </c>
      <c r="N17" s="267" t="s">
        <v>29</v>
      </c>
    </row>
    <row r="18" spans="1:14" ht="22.5" customHeight="1" x14ac:dyDescent="0.4">
      <c r="A18" s="283"/>
      <c r="B18" s="265">
        <v>9</v>
      </c>
      <c r="C18" s="370"/>
      <c r="D18" s="371"/>
      <c r="E18" s="664"/>
      <c r="F18" s="665"/>
      <c r="G18" s="372"/>
      <c r="H18" s="266" t="s">
        <v>162</v>
      </c>
      <c r="I18" s="422" t="str">
        <f t="shared" si="0"/>
        <v/>
      </c>
      <c r="J18" s="285" t="s">
        <v>29</v>
      </c>
      <c r="K18" s="422" t="str">
        <f t="shared" si="1"/>
        <v/>
      </c>
      <c r="L18" s="285" t="s">
        <v>29</v>
      </c>
      <c r="M18" s="422" t="str">
        <f t="shared" si="2"/>
        <v/>
      </c>
      <c r="N18" s="267" t="s">
        <v>29</v>
      </c>
    </row>
    <row r="19" spans="1:14" ht="22.5" customHeight="1" x14ac:dyDescent="0.4">
      <c r="A19" s="283"/>
      <c r="B19" s="265">
        <v>10</v>
      </c>
      <c r="C19" s="370"/>
      <c r="D19" s="371"/>
      <c r="E19" s="664"/>
      <c r="F19" s="665"/>
      <c r="G19" s="372"/>
      <c r="H19" s="266" t="s">
        <v>162</v>
      </c>
      <c r="I19" s="422" t="str">
        <f t="shared" si="0"/>
        <v/>
      </c>
      <c r="J19" s="285" t="s">
        <v>29</v>
      </c>
      <c r="K19" s="422" t="str">
        <f t="shared" si="1"/>
        <v/>
      </c>
      <c r="L19" s="285" t="s">
        <v>29</v>
      </c>
      <c r="M19" s="422" t="str">
        <f t="shared" si="2"/>
        <v/>
      </c>
      <c r="N19" s="267" t="s">
        <v>29</v>
      </c>
    </row>
    <row r="20" spans="1:14" ht="22.5" customHeight="1" x14ac:dyDescent="0.4">
      <c r="A20" s="283"/>
      <c r="B20" s="265">
        <v>11</v>
      </c>
      <c r="C20" s="370"/>
      <c r="D20" s="371"/>
      <c r="E20" s="664"/>
      <c r="F20" s="665"/>
      <c r="G20" s="372"/>
      <c r="H20" s="266" t="s">
        <v>162</v>
      </c>
      <c r="I20" s="422" t="str">
        <f t="shared" si="0"/>
        <v/>
      </c>
      <c r="J20" s="285" t="s">
        <v>29</v>
      </c>
      <c r="K20" s="422" t="str">
        <f t="shared" si="1"/>
        <v/>
      </c>
      <c r="L20" s="285" t="s">
        <v>29</v>
      </c>
      <c r="M20" s="422" t="str">
        <f t="shared" si="2"/>
        <v/>
      </c>
      <c r="N20" s="267" t="s">
        <v>29</v>
      </c>
    </row>
    <row r="21" spans="1:14" ht="22.5" customHeight="1" x14ac:dyDescent="0.4">
      <c r="A21" s="283"/>
      <c r="B21" s="265">
        <v>12</v>
      </c>
      <c r="C21" s="370"/>
      <c r="D21" s="371"/>
      <c r="E21" s="664"/>
      <c r="F21" s="665"/>
      <c r="G21" s="372"/>
      <c r="H21" s="266" t="s">
        <v>162</v>
      </c>
      <c r="I21" s="422" t="str">
        <f t="shared" si="0"/>
        <v/>
      </c>
      <c r="J21" s="285" t="s">
        <v>29</v>
      </c>
      <c r="K21" s="422" t="str">
        <f t="shared" si="1"/>
        <v/>
      </c>
      <c r="L21" s="285" t="s">
        <v>29</v>
      </c>
      <c r="M21" s="422" t="str">
        <f t="shared" si="2"/>
        <v/>
      </c>
      <c r="N21" s="267" t="s">
        <v>29</v>
      </c>
    </row>
    <row r="22" spans="1:14" ht="22.5" customHeight="1" x14ac:dyDescent="0.4">
      <c r="A22" s="283"/>
      <c r="B22" s="265">
        <v>13</v>
      </c>
      <c r="C22" s="370"/>
      <c r="D22" s="371"/>
      <c r="E22" s="664"/>
      <c r="F22" s="665"/>
      <c r="G22" s="372"/>
      <c r="H22" s="266" t="s">
        <v>162</v>
      </c>
      <c r="I22" s="422" t="str">
        <f t="shared" si="0"/>
        <v/>
      </c>
      <c r="J22" s="285" t="s">
        <v>29</v>
      </c>
      <c r="K22" s="422" t="str">
        <f t="shared" si="1"/>
        <v/>
      </c>
      <c r="L22" s="285" t="s">
        <v>29</v>
      </c>
      <c r="M22" s="422" t="str">
        <f t="shared" si="2"/>
        <v/>
      </c>
      <c r="N22" s="267" t="s">
        <v>29</v>
      </c>
    </row>
    <row r="23" spans="1:14" ht="22.5" customHeight="1" x14ac:dyDescent="0.4">
      <c r="A23" s="283"/>
      <c r="B23" s="265">
        <v>14</v>
      </c>
      <c r="C23" s="370"/>
      <c r="D23" s="371"/>
      <c r="E23" s="664"/>
      <c r="F23" s="665"/>
      <c r="G23" s="372"/>
      <c r="H23" s="266" t="s">
        <v>162</v>
      </c>
      <c r="I23" s="422" t="str">
        <f t="shared" si="0"/>
        <v/>
      </c>
      <c r="J23" s="285" t="s">
        <v>29</v>
      </c>
      <c r="K23" s="422" t="str">
        <f t="shared" si="1"/>
        <v/>
      </c>
      <c r="L23" s="285" t="s">
        <v>29</v>
      </c>
      <c r="M23" s="422" t="str">
        <f t="shared" si="2"/>
        <v/>
      </c>
      <c r="N23" s="267" t="s">
        <v>29</v>
      </c>
    </row>
    <row r="24" spans="1:14" ht="22.5" customHeight="1" x14ac:dyDescent="0.4">
      <c r="A24" s="283"/>
      <c r="B24" s="265">
        <v>15</v>
      </c>
      <c r="C24" s="370"/>
      <c r="D24" s="371"/>
      <c r="E24" s="664"/>
      <c r="F24" s="665"/>
      <c r="G24" s="372"/>
      <c r="H24" s="266" t="s">
        <v>162</v>
      </c>
      <c r="I24" s="422" t="str">
        <f t="shared" si="0"/>
        <v/>
      </c>
      <c r="J24" s="285" t="s">
        <v>29</v>
      </c>
      <c r="K24" s="422" t="str">
        <f t="shared" si="1"/>
        <v/>
      </c>
      <c r="L24" s="285" t="s">
        <v>29</v>
      </c>
      <c r="M24" s="422" t="str">
        <f t="shared" si="2"/>
        <v/>
      </c>
      <c r="N24" s="267" t="s">
        <v>29</v>
      </c>
    </row>
    <row r="25" spans="1:14" ht="22.5" customHeight="1" x14ac:dyDescent="0.4">
      <c r="A25" s="283"/>
      <c r="B25" s="265">
        <v>16</v>
      </c>
      <c r="C25" s="370"/>
      <c r="D25" s="371"/>
      <c r="E25" s="664"/>
      <c r="F25" s="665"/>
      <c r="G25" s="372"/>
      <c r="H25" s="266" t="s">
        <v>162</v>
      </c>
      <c r="I25" s="422" t="str">
        <f t="shared" si="0"/>
        <v/>
      </c>
      <c r="J25" s="285" t="s">
        <v>29</v>
      </c>
      <c r="K25" s="422" t="str">
        <f t="shared" si="1"/>
        <v/>
      </c>
      <c r="L25" s="285" t="s">
        <v>29</v>
      </c>
      <c r="M25" s="422" t="str">
        <f t="shared" si="2"/>
        <v/>
      </c>
      <c r="N25" s="267" t="s">
        <v>29</v>
      </c>
    </row>
    <row r="26" spans="1:14" ht="22.5" customHeight="1" x14ac:dyDescent="0.4">
      <c r="A26" s="283"/>
      <c r="B26" s="265">
        <v>17</v>
      </c>
      <c r="C26" s="370"/>
      <c r="D26" s="371"/>
      <c r="E26" s="664"/>
      <c r="F26" s="665"/>
      <c r="G26" s="372"/>
      <c r="H26" s="266" t="s">
        <v>162</v>
      </c>
      <c r="I26" s="422" t="str">
        <f t="shared" si="0"/>
        <v/>
      </c>
      <c r="J26" s="285" t="s">
        <v>29</v>
      </c>
      <c r="K26" s="422" t="str">
        <f t="shared" si="1"/>
        <v/>
      </c>
      <c r="L26" s="285" t="s">
        <v>29</v>
      </c>
      <c r="M26" s="422" t="str">
        <f t="shared" si="2"/>
        <v/>
      </c>
      <c r="N26" s="267" t="s">
        <v>29</v>
      </c>
    </row>
    <row r="27" spans="1:14" ht="22.5" customHeight="1" x14ac:dyDescent="0.4">
      <c r="A27" s="283"/>
      <c r="B27" s="265">
        <v>18</v>
      </c>
      <c r="C27" s="370"/>
      <c r="D27" s="371"/>
      <c r="E27" s="664"/>
      <c r="F27" s="665"/>
      <c r="G27" s="372"/>
      <c r="H27" s="266" t="s">
        <v>162</v>
      </c>
      <c r="I27" s="422" t="str">
        <f t="shared" si="0"/>
        <v/>
      </c>
      <c r="J27" s="285" t="s">
        <v>29</v>
      </c>
      <c r="K27" s="422" t="str">
        <f t="shared" si="1"/>
        <v/>
      </c>
      <c r="L27" s="285" t="s">
        <v>29</v>
      </c>
      <c r="M27" s="422" t="str">
        <f t="shared" si="2"/>
        <v/>
      </c>
      <c r="N27" s="267" t="s">
        <v>29</v>
      </c>
    </row>
    <row r="28" spans="1:14" ht="22.5" customHeight="1" x14ac:dyDescent="0.4">
      <c r="A28" s="283"/>
      <c r="B28" s="265">
        <v>19</v>
      </c>
      <c r="C28" s="370"/>
      <c r="D28" s="371"/>
      <c r="E28" s="664"/>
      <c r="F28" s="665"/>
      <c r="G28" s="372"/>
      <c r="H28" s="266" t="s">
        <v>162</v>
      </c>
      <c r="I28" s="422" t="str">
        <f t="shared" si="0"/>
        <v/>
      </c>
      <c r="J28" s="285" t="s">
        <v>29</v>
      </c>
      <c r="K28" s="422" t="str">
        <f t="shared" si="1"/>
        <v/>
      </c>
      <c r="L28" s="285" t="s">
        <v>29</v>
      </c>
      <c r="M28" s="422" t="str">
        <f t="shared" si="2"/>
        <v/>
      </c>
      <c r="N28" s="267" t="s">
        <v>29</v>
      </c>
    </row>
    <row r="29" spans="1:14" ht="22.5" customHeight="1" x14ac:dyDescent="0.4">
      <c r="A29" s="283"/>
      <c r="B29" s="265">
        <v>20</v>
      </c>
      <c r="C29" s="370"/>
      <c r="D29" s="371"/>
      <c r="E29" s="664"/>
      <c r="F29" s="665"/>
      <c r="G29" s="372"/>
      <c r="H29" s="266" t="s">
        <v>162</v>
      </c>
      <c r="I29" s="422" t="str">
        <f t="shared" si="0"/>
        <v/>
      </c>
      <c r="J29" s="285" t="s">
        <v>29</v>
      </c>
      <c r="K29" s="422" t="str">
        <f t="shared" si="1"/>
        <v/>
      </c>
      <c r="L29" s="285" t="s">
        <v>29</v>
      </c>
      <c r="M29" s="422" t="str">
        <f t="shared" si="2"/>
        <v/>
      </c>
      <c r="N29" s="267" t="s">
        <v>29</v>
      </c>
    </row>
    <row r="30" spans="1:14" ht="22.5" customHeight="1" x14ac:dyDescent="0.4">
      <c r="A30" s="283"/>
      <c r="B30" s="265">
        <v>21</v>
      </c>
      <c r="C30" s="370"/>
      <c r="D30" s="371"/>
      <c r="E30" s="664"/>
      <c r="F30" s="665"/>
      <c r="G30" s="372"/>
      <c r="H30" s="266" t="s">
        <v>162</v>
      </c>
      <c r="I30" s="422" t="str">
        <f t="shared" si="0"/>
        <v/>
      </c>
      <c r="J30" s="285" t="s">
        <v>29</v>
      </c>
      <c r="K30" s="422" t="str">
        <f t="shared" si="1"/>
        <v/>
      </c>
      <c r="L30" s="285" t="s">
        <v>29</v>
      </c>
      <c r="M30" s="422" t="str">
        <f t="shared" si="2"/>
        <v/>
      </c>
      <c r="N30" s="267" t="s">
        <v>29</v>
      </c>
    </row>
    <row r="31" spans="1:14" ht="22.5" customHeight="1" x14ac:dyDescent="0.4">
      <c r="A31" s="283"/>
      <c r="B31" s="265">
        <v>22</v>
      </c>
      <c r="C31" s="370"/>
      <c r="D31" s="371"/>
      <c r="E31" s="664"/>
      <c r="F31" s="665"/>
      <c r="G31" s="372"/>
      <c r="H31" s="266" t="s">
        <v>162</v>
      </c>
      <c r="I31" s="422" t="str">
        <f t="shared" si="0"/>
        <v/>
      </c>
      <c r="J31" s="285" t="s">
        <v>29</v>
      </c>
      <c r="K31" s="422" t="str">
        <f t="shared" si="1"/>
        <v/>
      </c>
      <c r="L31" s="285" t="s">
        <v>29</v>
      </c>
      <c r="M31" s="422" t="str">
        <f t="shared" si="2"/>
        <v/>
      </c>
      <c r="N31" s="267" t="s">
        <v>29</v>
      </c>
    </row>
    <row r="32" spans="1:14" ht="22.5" customHeight="1" x14ac:dyDescent="0.4">
      <c r="A32" s="283"/>
      <c r="B32" s="265">
        <v>23</v>
      </c>
      <c r="C32" s="370"/>
      <c r="D32" s="371"/>
      <c r="E32" s="664"/>
      <c r="F32" s="665"/>
      <c r="G32" s="372"/>
      <c r="H32" s="266" t="s">
        <v>162</v>
      </c>
      <c r="I32" s="422" t="str">
        <f t="shared" si="0"/>
        <v/>
      </c>
      <c r="J32" s="285" t="s">
        <v>29</v>
      </c>
      <c r="K32" s="422" t="str">
        <f t="shared" si="1"/>
        <v/>
      </c>
      <c r="L32" s="285" t="s">
        <v>29</v>
      </c>
      <c r="M32" s="422" t="str">
        <f t="shared" si="2"/>
        <v/>
      </c>
      <c r="N32" s="267" t="s">
        <v>29</v>
      </c>
    </row>
    <row r="33" spans="1:15" ht="22.5" customHeight="1" x14ac:dyDescent="0.4">
      <c r="A33" s="283"/>
      <c r="B33" s="265">
        <v>24</v>
      </c>
      <c r="C33" s="370"/>
      <c r="D33" s="371"/>
      <c r="E33" s="664"/>
      <c r="F33" s="665"/>
      <c r="G33" s="372"/>
      <c r="H33" s="266" t="s">
        <v>162</v>
      </c>
      <c r="I33" s="422" t="str">
        <f t="shared" si="0"/>
        <v/>
      </c>
      <c r="J33" s="285" t="s">
        <v>29</v>
      </c>
      <c r="K33" s="422" t="str">
        <f t="shared" si="1"/>
        <v/>
      </c>
      <c r="L33" s="285" t="s">
        <v>29</v>
      </c>
      <c r="M33" s="422" t="str">
        <f t="shared" si="2"/>
        <v/>
      </c>
      <c r="N33" s="267" t="s">
        <v>29</v>
      </c>
    </row>
    <row r="34" spans="1:15" ht="22.5" customHeight="1" x14ac:dyDescent="0.4">
      <c r="A34" s="283"/>
      <c r="B34" s="265">
        <v>25</v>
      </c>
      <c r="C34" s="370"/>
      <c r="D34" s="371"/>
      <c r="E34" s="664"/>
      <c r="F34" s="665"/>
      <c r="G34" s="372"/>
      <c r="H34" s="266" t="s">
        <v>162</v>
      </c>
      <c r="I34" s="422" t="str">
        <f t="shared" si="0"/>
        <v/>
      </c>
      <c r="J34" s="285" t="s">
        <v>29</v>
      </c>
      <c r="K34" s="422" t="str">
        <f t="shared" si="1"/>
        <v/>
      </c>
      <c r="L34" s="285" t="s">
        <v>29</v>
      </c>
      <c r="M34" s="422" t="str">
        <f t="shared" si="2"/>
        <v/>
      </c>
      <c r="N34" s="267" t="s">
        <v>29</v>
      </c>
    </row>
    <row r="35" spans="1:15" ht="22.5" customHeight="1" x14ac:dyDescent="0.4">
      <c r="A35" s="283"/>
      <c r="B35" s="265">
        <v>26</v>
      </c>
      <c r="C35" s="370"/>
      <c r="D35" s="371"/>
      <c r="E35" s="664"/>
      <c r="F35" s="665"/>
      <c r="G35" s="372"/>
      <c r="H35" s="266" t="s">
        <v>162</v>
      </c>
      <c r="I35" s="422" t="str">
        <f t="shared" si="0"/>
        <v/>
      </c>
      <c r="J35" s="285" t="s">
        <v>29</v>
      </c>
      <c r="K35" s="422" t="str">
        <f t="shared" si="1"/>
        <v/>
      </c>
      <c r="L35" s="285" t="s">
        <v>29</v>
      </c>
      <c r="M35" s="422" t="str">
        <f t="shared" si="2"/>
        <v/>
      </c>
      <c r="N35" s="267" t="s">
        <v>29</v>
      </c>
    </row>
    <row r="36" spans="1:15" ht="22.5" customHeight="1" x14ac:dyDescent="0.4">
      <c r="A36" s="283"/>
      <c r="B36" s="265">
        <v>27</v>
      </c>
      <c r="C36" s="370"/>
      <c r="D36" s="371"/>
      <c r="E36" s="664"/>
      <c r="F36" s="665"/>
      <c r="G36" s="372"/>
      <c r="H36" s="266" t="s">
        <v>162</v>
      </c>
      <c r="I36" s="422" t="str">
        <f t="shared" si="0"/>
        <v/>
      </c>
      <c r="J36" s="285" t="s">
        <v>29</v>
      </c>
      <c r="K36" s="422" t="str">
        <f t="shared" si="1"/>
        <v/>
      </c>
      <c r="L36" s="285" t="s">
        <v>29</v>
      </c>
      <c r="M36" s="422" t="str">
        <f t="shared" si="2"/>
        <v/>
      </c>
      <c r="N36" s="267" t="s">
        <v>29</v>
      </c>
    </row>
    <row r="37" spans="1:15" ht="22.5" customHeight="1" x14ac:dyDescent="0.4">
      <c r="A37" s="283"/>
      <c r="B37" s="265">
        <v>28</v>
      </c>
      <c r="C37" s="370"/>
      <c r="D37" s="371"/>
      <c r="E37" s="664"/>
      <c r="F37" s="665"/>
      <c r="G37" s="372"/>
      <c r="H37" s="266" t="s">
        <v>162</v>
      </c>
      <c r="I37" s="422" t="str">
        <f t="shared" si="0"/>
        <v/>
      </c>
      <c r="J37" s="285" t="s">
        <v>29</v>
      </c>
      <c r="K37" s="422" t="str">
        <f t="shared" si="1"/>
        <v/>
      </c>
      <c r="L37" s="285" t="s">
        <v>29</v>
      </c>
      <c r="M37" s="422" t="str">
        <f t="shared" si="2"/>
        <v/>
      </c>
      <c r="N37" s="267" t="s">
        <v>29</v>
      </c>
    </row>
    <row r="38" spans="1:15" ht="22.5" customHeight="1" x14ac:dyDescent="0.4">
      <c r="A38" s="283"/>
      <c r="B38" s="265">
        <v>29</v>
      </c>
      <c r="C38" s="370"/>
      <c r="D38" s="371"/>
      <c r="E38" s="664"/>
      <c r="F38" s="665"/>
      <c r="G38" s="372"/>
      <c r="H38" s="266" t="s">
        <v>162</v>
      </c>
      <c r="I38" s="422" t="str">
        <f t="shared" si="0"/>
        <v/>
      </c>
      <c r="J38" s="285" t="s">
        <v>29</v>
      </c>
      <c r="K38" s="422" t="str">
        <f t="shared" si="1"/>
        <v/>
      </c>
      <c r="L38" s="285" t="s">
        <v>29</v>
      </c>
      <c r="M38" s="422" t="str">
        <f t="shared" si="2"/>
        <v/>
      </c>
      <c r="N38" s="267" t="s">
        <v>29</v>
      </c>
    </row>
    <row r="39" spans="1:15" ht="22.5" customHeight="1" thickBot="1" x14ac:dyDescent="0.45">
      <c r="A39" s="283"/>
      <c r="B39" s="268">
        <v>30</v>
      </c>
      <c r="C39" s="373"/>
      <c r="D39" s="374"/>
      <c r="E39" s="668"/>
      <c r="F39" s="669"/>
      <c r="G39" s="375"/>
      <c r="H39" s="269" t="s">
        <v>162</v>
      </c>
      <c r="I39" s="423" t="str">
        <f t="shared" si="0"/>
        <v/>
      </c>
      <c r="J39" s="286" t="s">
        <v>29</v>
      </c>
      <c r="K39" s="423" t="str">
        <f t="shared" si="1"/>
        <v/>
      </c>
      <c r="L39" s="286" t="s">
        <v>29</v>
      </c>
      <c r="M39" s="423" t="str">
        <f t="shared" si="2"/>
        <v/>
      </c>
      <c r="N39" s="262" t="s">
        <v>29</v>
      </c>
    </row>
    <row r="40" spans="1:15" ht="22.5" customHeight="1" x14ac:dyDescent="0.4"/>
    <row r="41" spans="1:15" ht="22.5" customHeight="1" x14ac:dyDescent="0.4">
      <c r="O41" s="257" t="s">
        <v>381</v>
      </c>
    </row>
    <row r="42" spans="1:15" ht="15" customHeight="1" thickBot="1" x14ac:dyDescent="0.45"/>
    <row r="43" spans="1:15" ht="18.75" customHeight="1" x14ac:dyDescent="0.4">
      <c r="B43" s="651" t="s">
        <v>157</v>
      </c>
      <c r="C43" s="653" t="s">
        <v>158</v>
      </c>
      <c r="D43" s="653" t="s">
        <v>159</v>
      </c>
      <c r="E43" s="655" t="s">
        <v>160</v>
      </c>
      <c r="F43" s="656"/>
      <c r="G43" s="655" t="s">
        <v>161</v>
      </c>
      <c r="H43" s="659"/>
      <c r="I43" s="661" t="s">
        <v>166</v>
      </c>
      <c r="J43" s="662"/>
      <c r="K43" s="662"/>
      <c r="L43" s="662"/>
      <c r="M43" s="662"/>
      <c r="N43" s="663"/>
    </row>
    <row r="44" spans="1:15" ht="22.5" customHeight="1" thickBot="1" x14ac:dyDescent="0.45">
      <c r="B44" s="652"/>
      <c r="C44" s="654"/>
      <c r="D44" s="654"/>
      <c r="E44" s="657"/>
      <c r="F44" s="658"/>
      <c r="G44" s="657"/>
      <c r="H44" s="660"/>
      <c r="I44" s="376"/>
      <c r="J44" s="286" t="s">
        <v>4</v>
      </c>
      <c r="K44" s="375"/>
      <c r="L44" s="286" t="s">
        <v>4</v>
      </c>
      <c r="M44" s="375"/>
      <c r="N44" s="262" t="s">
        <v>4</v>
      </c>
    </row>
    <row r="45" spans="1:15" ht="22.5" customHeight="1" x14ac:dyDescent="0.4">
      <c r="A45" s="283"/>
      <c r="B45" s="265">
        <v>31</v>
      </c>
      <c r="C45" s="370"/>
      <c r="D45" s="371"/>
      <c r="E45" s="666"/>
      <c r="F45" s="667"/>
      <c r="G45" s="372"/>
      <c r="H45" s="377" t="s">
        <v>162</v>
      </c>
      <c r="I45" s="421" t="str">
        <f>IF($G45="","",$G45/5)</f>
        <v/>
      </c>
      <c r="J45" s="378" t="s">
        <v>29</v>
      </c>
      <c r="K45" s="421" t="str">
        <f>IF($G45="","",$G45/5)</f>
        <v/>
      </c>
      <c r="L45" s="378" t="s">
        <v>29</v>
      </c>
      <c r="M45" s="421" t="str">
        <f t="shared" ref="M45:M74" si="3">IF($G45="","",$G45/5)</f>
        <v/>
      </c>
      <c r="N45" s="379" t="s">
        <v>29</v>
      </c>
    </row>
    <row r="46" spans="1:15" ht="22.5" customHeight="1" x14ac:dyDescent="0.4">
      <c r="A46" s="283"/>
      <c r="B46" s="265">
        <v>32</v>
      </c>
      <c r="C46" s="370"/>
      <c r="D46" s="371"/>
      <c r="E46" s="664"/>
      <c r="F46" s="665"/>
      <c r="G46" s="372"/>
      <c r="H46" s="377" t="s">
        <v>162</v>
      </c>
      <c r="I46" s="422" t="str">
        <f t="shared" ref="I46:I74" si="4">IF($G46="","",$G46/5)</f>
        <v/>
      </c>
      <c r="J46" s="380" t="s">
        <v>29</v>
      </c>
      <c r="K46" s="422" t="str">
        <f t="shared" ref="K46:K74" si="5">IF($G46="","",$G46/5)</f>
        <v/>
      </c>
      <c r="L46" s="380" t="s">
        <v>29</v>
      </c>
      <c r="M46" s="422" t="str">
        <f t="shared" si="3"/>
        <v/>
      </c>
      <c r="N46" s="381" t="s">
        <v>29</v>
      </c>
    </row>
    <row r="47" spans="1:15" ht="22.5" customHeight="1" x14ac:dyDescent="0.4">
      <c r="A47" s="283"/>
      <c r="B47" s="265">
        <v>33</v>
      </c>
      <c r="C47" s="370"/>
      <c r="D47" s="371"/>
      <c r="E47" s="664"/>
      <c r="F47" s="665"/>
      <c r="G47" s="372"/>
      <c r="H47" s="377" t="s">
        <v>162</v>
      </c>
      <c r="I47" s="422" t="str">
        <f t="shared" si="4"/>
        <v/>
      </c>
      <c r="J47" s="380" t="s">
        <v>29</v>
      </c>
      <c r="K47" s="422" t="str">
        <f t="shared" si="5"/>
        <v/>
      </c>
      <c r="L47" s="380" t="s">
        <v>29</v>
      </c>
      <c r="M47" s="422" t="str">
        <f t="shared" si="3"/>
        <v/>
      </c>
      <c r="N47" s="381" t="s">
        <v>29</v>
      </c>
    </row>
    <row r="48" spans="1:15" ht="22.5" customHeight="1" x14ac:dyDescent="0.4">
      <c r="A48" s="283"/>
      <c r="B48" s="265">
        <v>34</v>
      </c>
      <c r="C48" s="370"/>
      <c r="D48" s="371"/>
      <c r="E48" s="664"/>
      <c r="F48" s="665"/>
      <c r="G48" s="372"/>
      <c r="H48" s="377" t="s">
        <v>162</v>
      </c>
      <c r="I48" s="422" t="str">
        <f t="shared" si="4"/>
        <v/>
      </c>
      <c r="J48" s="380" t="s">
        <v>29</v>
      </c>
      <c r="K48" s="422" t="str">
        <f t="shared" si="5"/>
        <v/>
      </c>
      <c r="L48" s="380" t="s">
        <v>29</v>
      </c>
      <c r="M48" s="422" t="str">
        <f t="shared" si="3"/>
        <v/>
      </c>
      <c r="N48" s="381" t="s">
        <v>29</v>
      </c>
    </row>
    <row r="49" spans="1:14" ht="22.5" customHeight="1" x14ac:dyDescent="0.4">
      <c r="A49" s="283"/>
      <c r="B49" s="265">
        <v>35</v>
      </c>
      <c r="C49" s="370"/>
      <c r="D49" s="371"/>
      <c r="E49" s="664"/>
      <c r="F49" s="665"/>
      <c r="G49" s="372"/>
      <c r="H49" s="377" t="s">
        <v>162</v>
      </c>
      <c r="I49" s="422" t="str">
        <f t="shared" si="4"/>
        <v/>
      </c>
      <c r="J49" s="380" t="s">
        <v>29</v>
      </c>
      <c r="K49" s="422" t="str">
        <f t="shared" si="5"/>
        <v/>
      </c>
      <c r="L49" s="380" t="s">
        <v>29</v>
      </c>
      <c r="M49" s="422" t="str">
        <f t="shared" si="3"/>
        <v/>
      </c>
      <c r="N49" s="381" t="s">
        <v>29</v>
      </c>
    </row>
    <row r="50" spans="1:14" ht="22.5" customHeight="1" x14ac:dyDescent="0.4">
      <c r="A50" s="283"/>
      <c r="B50" s="265">
        <v>36</v>
      </c>
      <c r="C50" s="370"/>
      <c r="D50" s="371"/>
      <c r="E50" s="664"/>
      <c r="F50" s="665"/>
      <c r="G50" s="372"/>
      <c r="H50" s="377" t="s">
        <v>162</v>
      </c>
      <c r="I50" s="422" t="str">
        <f t="shared" si="4"/>
        <v/>
      </c>
      <c r="J50" s="380" t="s">
        <v>29</v>
      </c>
      <c r="K50" s="422" t="str">
        <f t="shared" si="5"/>
        <v/>
      </c>
      <c r="L50" s="380" t="s">
        <v>29</v>
      </c>
      <c r="M50" s="422" t="str">
        <f t="shared" si="3"/>
        <v/>
      </c>
      <c r="N50" s="381" t="s">
        <v>29</v>
      </c>
    </row>
    <row r="51" spans="1:14" ht="22.5" customHeight="1" x14ac:dyDescent="0.4">
      <c r="A51" s="283"/>
      <c r="B51" s="265">
        <v>37</v>
      </c>
      <c r="C51" s="370"/>
      <c r="D51" s="371"/>
      <c r="E51" s="664"/>
      <c r="F51" s="665"/>
      <c r="G51" s="372"/>
      <c r="H51" s="377" t="s">
        <v>162</v>
      </c>
      <c r="I51" s="422" t="str">
        <f t="shared" si="4"/>
        <v/>
      </c>
      <c r="J51" s="380" t="s">
        <v>29</v>
      </c>
      <c r="K51" s="422" t="str">
        <f t="shared" si="5"/>
        <v/>
      </c>
      <c r="L51" s="380" t="s">
        <v>29</v>
      </c>
      <c r="M51" s="422" t="str">
        <f t="shared" si="3"/>
        <v/>
      </c>
      <c r="N51" s="381" t="s">
        <v>29</v>
      </c>
    </row>
    <row r="52" spans="1:14" ht="22.5" customHeight="1" x14ac:dyDescent="0.4">
      <c r="A52" s="283"/>
      <c r="B52" s="265">
        <v>38</v>
      </c>
      <c r="C52" s="370"/>
      <c r="D52" s="371"/>
      <c r="E52" s="664"/>
      <c r="F52" s="665"/>
      <c r="G52" s="372"/>
      <c r="H52" s="377" t="s">
        <v>162</v>
      </c>
      <c r="I52" s="422" t="str">
        <f t="shared" si="4"/>
        <v/>
      </c>
      <c r="J52" s="380" t="s">
        <v>29</v>
      </c>
      <c r="K52" s="422" t="str">
        <f t="shared" si="5"/>
        <v/>
      </c>
      <c r="L52" s="380" t="s">
        <v>29</v>
      </c>
      <c r="M52" s="422" t="str">
        <f t="shared" si="3"/>
        <v/>
      </c>
      <c r="N52" s="381" t="s">
        <v>29</v>
      </c>
    </row>
    <row r="53" spans="1:14" ht="22.5" customHeight="1" x14ac:dyDescent="0.4">
      <c r="A53" s="283"/>
      <c r="B53" s="265">
        <v>39</v>
      </c>
      <c r="C53" s="370"/>
      <c r="D53" s="371"/>
      <c r="E53" s="664"/>
      <c r="F53" s="665"/>
      <c r="G53" s="372"/>
      <c r="H53" s="377" t="s">
        <v>162</v>
      </c>
      <c r="I53" s="422" t="str">
        <f t="shared" si="4"/>
        <v/>
      </c>
      <c r="J53" s="380" t="s">
        <v>29</v>
      </c>
      <c r="K53" s="422" t="str">
        <f t="shared" si="5"/>
        <v/>
      </c>
      <c r="L53" s="380" t="s">
        <v>29</v>
      </c>
      <c r="M53" s="422" t="str">
        <f t="shared" si="3"/>
        <v/>
      </c>
      <c r="N53" s="381" t="s">
        <v>29</v>
      </c>
    </row>
    <row r="54" spans="1:14" ht="22.5" customHeight="1" x14ac:dyDescent="0.4">
      <c r="A54" s="283"/>
      <c r="B54" s="265">
        <v>40</v>
      </c>
      <c r="C54" s="370"/>
      <c r="D54" s="371"/>
      <c r="E54" s="664"/>
      <c r="F54" s="665"/>
      <c r="G54" s="372"/>
      <c r="H54" s="377" t="s">
        <v>162</v>
      </c>
      <c r="I54" s="422" t="str">
        <f t="shared" si="4"/>
        <v/>
      </c>
      <c r="J54" s="380" t="s">
        <v>29</v>
      </c>
      <c r="K54" s="422" t="str">
        <f t="shared" si="5"/>
        <v/>
      </c>
      <c r="L54" s="380" t="s">
        <v>29</v>
      </c>
      <c r="M54" s="422" t="str">
        <f t="shared" si="3"/>
        <v/>
      </c>
      <c r="N54" s="381" t="s">
        <v>29</v>
      </c>
    </row>
    <row r="55" spans="1:14" ht="22.5" customHeight="1" x14ac:dyDescent="0.4">
      <c r="A55" s="283"/>
      <c r="B55" s="265">
        <v>41</v>
      </c>
      <c r="C55" s="370"/>
      <c r="D55" s="371"/>
      <c r="E55" s="664"/>
      <c r="F55" s="665"/>
      <c r="G55" s="372"/>
      <c r="H55" s="377" t="s">
        <v>162</v>
      </c>
      <c r="I55" s="422" t="str">
        <f t="shared" si="4"/>
        <v/>
      </c>
      <c r="J55" s="380" t="s">
        <v>29</v>
      </c>
      <c r="K55" s="422" t="str">
        <f t="shared" si="5"/>
        <v/>
      </c>
      <c r="L55" s="380" t="s">
        <v>29</v>
      </c>
      <c r="M55" s="422" t="str">
        <f t="shared" si="3"/>
        <v/>
      </c>
      <c r="N55" s="381" t="s">
        <v>29</v>
      </c>
    </row>
    <row r="56" spans="1:14" ht="22.5" customHeight="1" x14ac:dyDescent="0.4">
      <c r="A56" s="283"/>
      <c r="B56" s="265">
        <v>42</v>
      </c>
      <c r="C56" s="370"/>
      <c r="D56" s="371"/>
      <c r="E56" s="664"/>
      <c r="F56" s="665"/>
      <c r="G56" s="372"/>
      <c r="H56" s="377" t="s">
        <v>162</v>
      </c>
      <c r="I56" s="422" t="str">
        <f t="shared" si="4"/>
        <v/>
      </c>
      <c r="J56" s="380" t="s">
        <v>29</v>
      </c>
      <c r="K56" s="422" t="str">
        <f t="shared" si="5"/>
        <v/>
      </c>
      <c r="L56" s="380" t="s">
        <v>29</v>
      </c>
      <c r="M56" s="422" t="str">
        <f t="shared" si="3"/>
        <v/>
      </c>
      <c r="N56" s="381" t="s">
        <v>29</v>
      </c>
    </row>
    <row r="57" spans="1:14" ht="22.5" customHeight="1" x14ac:dyDescent="0.4">
      <c r="A57" s="283"/>
      <c r="B57" s="265">
        <v>43</v>
      </c>
      <c r="C57" s="370"/>
      <c r="D57" s="371"/>
      <c r="E57" s="664"/>
      <c r="F57" s="665"/>
      <c r="G57" s="372"/>
      <c r="H57" s="377" t="s">
        <v>162</v>
      </c>
      <c r="I57" s="422" t="str">
        <f t="shared" si="4"/>
        <v/>
      </c>
      <c r="J57" s="380" t="s">
        <v>29</v>
      </c>
      <c r="K57" s="422" t="str">
        <f t="shared" si="5"/>
        <v/>
      </c>
      <c r="L57" s="380" t="s">
        <v>29</v>
      </c>
      <c r="M57" s="422" t="str">
        <f t="shared" si="3"/>
        <v/>
      </c>
      <c r="N57" s="381" t="s">
        <v>29</v>
      </c>
    </row>
    <row r="58" spans="1:14" ht="22.5" customHeight="1" x14ac:dyDescent="0.4">
      <c r="A58" s="283"/>
      <c r="B58" s="265">
        <v>44</v>
      </c>
      <c r="C58" s="370"/>
      <c r="D58" s="371"/>
      <c r="E58" s="664"/>
      <c r="F58" s="665"/>
      <c r="G58" s="372"/>
      <c r="H58" s="377" t="s">
        <v>162</v>
      </c>
      <c r="I58" s="422" t="str">
        <f t="shared" si="4"/>
        <v/>
      </c>
      <c r="J58" s="380" t="s">
        <v>29</v>
      </c>
      <c r="K58" s="422" t="str">
        <f t="shared" si="5"/>
        <v/>
      </c>
      <c r="L58" s="380" t="s">
        <v>29</v>
      </c>
      <c r="M58" s="422" t="str">
        <f t="shared" si="3"/>
        <v/>
      </c>
      <c r="N58" s="381" t="s">
        <v>29</v>
      </c>
    </row>
    <row r="59" spans="1:14" ht="22.5" customHeight="1" x14ac:dyDescent="0.4">
      <c r="A59" s="283"/>
      <c r="B59" s="265">
        <v>45</v>
      </c>
      <c r="C59" s="370"/>
      <c r="D59" s="371"/>
      <c r="E59" s="664"/>
      <c r="F59" s="665"/>
      <c r="G59" s="372"/>
      <c r="H59" s="377" t="s">
        <v>162</v>
      </c>
      <c r="I59" s="422" t="str">
        <f t="shared" si="4"/>
        <v/>
      </c>
      <c r="J59" s="380" t="s">
        <v>29</v>
      </c>
      <c r="K59" s="422" t="str">
        <f t="shared" si="5"/>
        <v/>
      </c>
      <c r="L59" s="380" t="s">
        <v>29</v>
      </c>
      <c r="M59" s="422" t="str">
        <f t="shared" si="3"/>
        <v/>
      </c>
      <c r="N59" s="381" t="s">
        <v>29</v>
      </c>
    </row>
    <row r="60" spans="1:14" ht="22.5" customHeight="1" x14ac:dyDescent="0.4">
      <c r="A60" s="283"/>
      <c r="B60" s="265">
        <v>46</v>
      </c>
      <c r="C60" s="370"/>
      <c r="D60" s="371"/>
      <c r="E60" s="664"/>
      <c r="F60" s="665"/>
      <c r="G60" s="372"/>
      <c r="H60" s="377" t="s">
        <v>162</v>
      </c>
      <c r="I60" s="422" t="str">
        <f t="shared" si="4"/>
        <v/>
      </c>
      <c r="J60" s="380" t="s">
        <v>29</v>
      </c>
      <c r="K60" s="422" t="str">
        <f t="shared" si="5"/>
        <v/>
      </c>
      <c r="L60" s="380" t="s">
        <v>29</v>
      </c>
      <c r="M60" s="422" t="str">
        <f t="shared" si="3"/>
        <v/>
      </c>
      <c r="N60" s="381" t="s">
        <v>29</v>
      </c>
    </row>
    <row r="61" spans="1:14" ht="22.5" customHeight="1" x14ac:dyDescent="0.4">
      <c r="A61" s="283"/>
      <c r="B61" s="265">
        <v>47</v>
      </c>
      <c r="C61" s="370"/>
      <c r="D61" s="371"/>
      <c r="E61" s="664"/>
      <c r="F61" s="665"/>
      <c r="G61" s="372"/>
      <c r="H61" s="377" t="s">
        <v>162</v>
      </c>
      <c r="I61" s="422" t="str">
        <f t="shared" si="4"/>
        <v/>
      </c>
      <c r="J61" s="380" t="s">
        <v>29</v>
      </c>
      <c r="K61" s="422" t="str">
        <f t="shared" si="5"/>
        <v/>
      </c>
      <c r="L61" s="380" t="s">
        <v>29</v>
      </c>
      <c r="M61" s="422" t="str">
        <f t="shared" si="3"/>
        <v/>
      </c>
      <c r="N61" s="381" t="s">
        <v>29</v>
      </c>
    </row>
    <row r="62" spans="1:14" ht="22.5" customHeight="1" x14ac:dyDescent="0.4">
      <c r="A62" s="283"/>
      <c r="B62" s="265">
        <v>48</v>
      </c>
      <c r="C62" s="370"/>
      <c r="D62" s="371"/>
      <c r="E62" s="664"/>
      <c r="F62" s="665"/>
      <c r="G62" s="372"/>
      <c r="H62" s="377" t="s">
        <v>162</v>
      </c>
      <c r="I62" s="422" t="str">
        <f t="shared" si="4"/>
        <v/>
      </c>
      <c r="J62" s="380" t="s">
        <v>29</v>
      </c>
      <c r="K62" s="422" t="str">
        <f t="shared" si="5"/>
        <v/>
      </c>
      <c r="L62" s="380" t="s">
        <v>29</v>
      </c>
      <c r="M62" s="422" t="str">
        <f t="shared" si="3"/>
        <v/>
      </c>
      <c r="N62" s="381" t="s">
        <v>29</v>
      </c>
    </row>
    <row r="63" spans="1:14" ht="22.5" customHeight="1" x14ac:dyDescent="0.4">
      <c r="A63" s="283"/>
      <c r="B63" s="265">
        <v>49</v>
      </c>
      <c r="C63" s="370"/>
      <c r="D63" s="371"/>
      <c r="E63" s="664"/>
      <c r="F63" s="665"/>
      <c r="G63" s="372"/>
      <c r="H63" s="377" t="s">
        <v>162</v>
      </c>
      <c r="I63" s="422" t="str">
        <f t="shared" si="4"/>
        <v/>
      </c>
      <c r="J63" s="380" t="s">
        <v>29</v>
      </c>
      <c r="K63" s="422" t="str">
        <f t="shared" si="5"/>
        <v/>
      </c>
      <c r="L63" s="380" t="s">
        <v>29</v>
      </c>
      <c r="M63" s="422" t="str">
        <f t="shared" si="3"/>
        <v/>
      </c>
      <c r="N63" s="381" t="s">
        <v>29</v>
      </c>
    </row>
    <row r="64" spans="1:14" ht="22.5" customHeight="1" x14ac:dyDescent="0.4">
      <c r="A64" s="283"/>
      <c r="B64" s="265">
        <v>50</v>
      </c>
      <c r="C64" s="370"/>
      <c r="D64" s="371"/>
      <c r="E64" s="664"/>
      <c r="F64" s="665"/>
      <c r="G64" s="372"/>
      <c r="H64" s="377" t="s">
        <v>162</v>
      </c>
      <c r="I64" s="422" t="str">
        <f t="shared" si="4"/>
        <v/>
      </c>
      <c r="J64" s="380" t="s">
        <v>29</v>
      </c>
      <c r="K64" s="422" t="str">
        <f t="shared" si="5"/>
        <v/>
      </c>
      <c r="L64" s="380" t="s">
        <v>29</v>
      </c>
      <c r="M64" s="422" t="str">
        <f t="shared" si="3"/>
        <v/>
      </c>
      <c r="N64" s="381" t="s">
        <v>29</v>
      </c>
    </row>
    <row r="65" spans="1:14" ht="22.5" customHeight="1" x14ac:dyDescent="0.4">
      <c r="A65" s="283"/>
      <c r="B65" s="265">
        <v>51</v>
      </c>
      <c r="C65" s="370"/>
      <c r="D65" s="371"/>
      <c r="E65" s="664"/>
      <c r="F65" s="665"/>
      <c r="G65" s="372"/>
      <c r="H65" s="377" t="s">
        <v>162</v>
      </c>
      <c r="I65" s="422" t="str">
        <f t="shared" si="4"/>
        <v/>
      </c>
      <c r="J65" s="380" t="s">
        <v>29</v>
      </c>
      <c r="K65" s="422" t="str">
        <f t="shared" si="5"/>
        <v/>
      </c>
      <c r="L65" s="380" t="s">
        <v>29</v>
      </c>
      <c r="M65" s="422" t="str">
        <f t="shared" si="3"/>
        <v/>
      </c>
      <c r="N65" s="381" t="s">
        <v>29</v>
      </c>
    </row>
    <row r="66" spans="1:14" ht="22.5" customHeight="1" x14ac:dyDescent="0.4">
      <c r="A66" s="283"/>
      <c r="B66" s="265">
        <v>52</v>
      </c>
      <c r="C66" s="370"/>
      <c r="D66" s="371"/>
      <c r="E66" s="664"/>
      <c r="F66" s="665"/>
      <c r="G66" s="372"/>
      <c r="H66" s="377" t="s">
        <v>162</v>
      </c>
      <c r="I66" s="422" t="str">
        <f t="shared" si="4"/>
        <v/>
      </c>
      <c r="J66" s="380" t="s">
        <v>29</v>
      </c>
      <c r="K66" s="422" t="str">
        <f t="shared" si="5"/>
        <v/>
      </c>
      <c r="L66" s="380" t="s">
        <v>29</v>
      </c>
      <c r="M66" s="422" t="str">
        <f t="shared" si="3"/>
        <v/>
      </c>
      <c r="N66" s="381" t="s">
        <v>29</v>
      </c>
    </row>
    <row r="67" spans="1:14" ht="22.5" customHeight="1" x14ac:dyDescent="0.4">
      <c r="A67" s="283"/>
      <c r="B67" s="265">
        <v>53</v>
      </c>
      <c r="C67" s="370"/>
      <c r="D67" s="371"/>
      <c r="E67" s="664"/>
      <c r="F67" s="665"/>
      <c r="G67" s="372"/>
      <c r="H67" s="377" t="s">
        <v>162</v>
      </c>
      <c r="I67" s="422" t="str">
        <f t="shared" si="4"/>
        <v/>
      </c>
      <c r="J67" s="380" t="s">
        <v>29</v>
      </c>
      <c r="K67" s="422" t="str">
        <f t="shared" si="5"/>
        <v/>
      </c>
      <c r="L67" s="380" t="s">
        <v>29</v>
      </c>
      <c r="M67" s="422" t="str">
        <f t="shared" si="3"/>
        <v/>
      </c>
      <c r="N67" s="381" t="s">
        <v>29</v>
      </c>
    </row>
    <row r="68" spans="1:14" ht="22.5" customHeight="1" x14ac:dyDescent="0.4">
      <c r="A68" s="283"/>
      <c r="B68" s="265">
        <v>54</v>
      </c>
      <c r="C68" s="370"/>
      <c r="D68" s="371"/>
      <c r="E68" s="664"/>
      <c r="F68" s="665"/>
      <c r="G68" s="372"/>
      <c r="H68" s="377" t="s">
        <v>162</v>
      </c>
      <c r="I68" s="422" t="str">
        <f t="shared" si="4"/>
        <v/>
      </c>
      <c r="J68" s="380" t="s">
        <v>29</v>
      </c>
      <c r="K68" s="422" t="str">
        <f t="shared" si="5"/>
        <v/>
      </c>
      <c r="L68" s="380" t="s">
        <v>29</v>
      </c>
      <c r="M68" s="422" t="str">
        <f t="shared" si="3"/>
        <v/>
      </c>
      <c r="N68" s="381" t="s">
        <v>29</v>
      </c>
    </row>
    <row r="69" spans="1:14" ht="22.5" customHeight="1" x14ac:dyDescent="0.4">
      <c r="A69" s="283"/>
      <c r="B69" s="265">
        <v>55</v>
      </c>
      <c r="C69" s="370"/>
      <c r="D69" s="371"/>
      <c r="E69" s="664"/>
      <c r="F69" s="665"/>
      <c r="G69" s="372"/>
      <c r="H69" s="377" t="s">
        <v>162</v>
      </c>
      <c r="I69" s="422" t="str">
        <f t="shared" si="4"/>
        <v/>
      </c>
      <c r="J69" s="380" t="s">
        <v>29</v>
      </c>
      <c r="K69" s="422" t="str">
        <f t="shared" si="5"/>
        <v/>
      </c>
      <c r="L69" s="380" t="s">
        <v>29</v>
      </c>
      <c r="M69" s="422" t="str">
        <f t="shared" si="3"/>
        <v/>
      </c>
      <c r="N69" s="381" t="s">
        <v>29</v>
      </c>
    </row>
    <row r="70" spans="1:14" ht="22.5" customHeight="1" x14ac:dyDescent="0.4">
      <c r="A70" s="283"/>
      <c r="B70" s="265">
        <v>56</v>
      </c>
      <c r="C70" s="370"/>
      <c r="D70" s="371"/>
      <c r="E70" s="664"/>
      <c r="F70" s="665"/>
      <c r="G70" s="372"/>
      <c r="H70" s="377" t="s">
        <v>162</v>
      </c>
      <c r="I70" s="422" t="str">
        <f t="shared" si="4"/>
        <v/>
      </c>
      <c r="J70" s="380" t="s">
        <v>29</v>
      </c>
      <c r="K70" s="422" t="str">
        <f t="shared" si="5"/>
        <v/>
      </c>
      <c r="L70" s="380" t="s">
        <v>29</v>
      </c>
      <c r="M70" s="422" t="str">
        <f t="shared" si="3"/>
        <v/>
      </c>
      <c r="N70" s="381" t="s">
        <v>29</v>
      </c>
    </row>
    <row r="71" spans="1:14" ht="22.5" customHeight="1" x14ac:dyDescent="0.4">
      <c r="A71" s="283"/>
      <c r="B71" s="265">
        <v>57</v>
      </c>
      <c r="C71" s="370"/>
      <c r="D71" s="371"/>
      <c r="E71" s="664"/>
      <c r="F71" s="665"/>
      <c r="G71" s="372"/>
      <c r="H71" s="377" t="s">
        <v>162</v>
      </c>
      <c r="I71" s="422" t="str">
        <f t="shared" si="4"/>
        <v/>
      </c>
      <c r="J71" s="380" t="s">
        <v>29</v>
      </c>
      <c r="K71" s="422" t="str">
        <f t="shared" si="5"/>
        <v/>
      </c>
      <c r="L71" s="380" t="s">
        <v>29</v>
      </c>
      <c r="M71" s="422" t="str">
        <f t="shared" si="3"/>
        <v/>
      </c>
      <c r="N71" s="381" t="s">
        <v>29</v>
      </c>
    </row>
    <row r="72" spans="1:14" ht="22.5" customHeight="1" x14ac:dyDescent="0.4">
      <c r="A72" s="283"/>
      <c r="B72" s="265">
        <v>58</v>
      </c>
      <c r="C72" s="370"/>
      <c r="D72" s="371"/>
      <c r="E72" s="664"/>
      <c r="F72" s="665"/>
      <c r="G72" s="372"/>
      <c r="H72" s="377" t="s">
        <v>162</v>
      </c>
      <c r="I72" s="422" t="str">
        <f t="shared" si="4"/>
        <v/>
      </c>
      <c r="J72" s="380" t="s">
        <v>29</v>
      </c>
      <c r="K72" s="422" t="str">
        <f t="shared" si="5"/>
        <v/>
      </c>
      <c r="L72" s="380" t="s">
        <v>29</v>
      </c>
      <c r="M72" s="422" t="str">
        <f t="shared" si="3"/>
        <v/>
      </c>
      <c r="N72" s="381" t="s">
        <v>29</v>
      </c>
    </row>
    <row r="73" spans="1:14" ht="22.5" customHeight="1" x14ac:dyDescent="0.4">
      <c r="A73" s="283"/>
      <c r="B73" s="265">
        <v>59</v>
      </c>
      <c r="C73" s="370"/>
      <c r="D73" s="371"/>
      <c r="E73" s="664"/>
      <c r="F73" s="665"/>
      <c r="G73" s="372"/>
      <c r="H73" s="377" t="s">
        <v>162</v>
      </c>
      <c r="I73" s="422" t="str">
        <f t="shared" si="4"/>
        <v/>
      </c>
      <c r="J73" s="380" t="s">
        <v>29</v>
      </c>
      <c r="K73" s="422" t="str">
        <f t="shared" si="5"/>
        <v/>
      </c>
      <c r="L73" s="380" t="s">
        <v>29</v>
      </c>
      <c r="M73" s="422" t="str">
        <f t="shared" si="3"/>
        <v/>
      </c>
      <c r="N73" s="381" t="s">
        <v>29</v>
      </c>
    </row>
    <row r="74" spans="1:14" ht="22.5" customHeight="1" thickBot="1" x14ac:dyDescent="0.45">
      <c r="A74" s="283"/>
      <c r="B74" s="268">
        <v>60</v>
      </c>
      <c r="C74" s="373"/>
      <c r="D74" s="374"/>
      <c r="E74" s="668"/>
      <c r="F74" s="669"/>
      <c r="G74" s="375"/>
      <c r="H74" s="382" t="s">
        <v>162</v>
      </c>
      <c r="I74" s="423" t="str">
        <f t="shared" si="4"/>
        <v/>
      </c>
      <c r="J74" s="383" t="s">
        <v>29</v>
      </c>
      <c r="K74" s="423" t="str">
        <f t="shared" si="5"/>
        <v/>
      </c>
      <c r="L74" s="383" t="s">
        <v>29</v>
      </c>
      <c r="M74" s="423" t="str">
        <f t="shared" si="3"/>
        <v/>
      </c>
      <c r="N74" s="384" t="s">
        <v>29</v>
      </c>
    </row>
    <row r="75" spans="1:14" ht="37.5" customHeight="1" thickBot="1" x14ac:dyDescent="0.45">
      <c r="A75" s="283"/>
      <c r="B75" s="283"/>
      <c r="C75" s="283"/>
      <c r="D75" s="283"/>
      <c r="E75" s="283"/>
      <c r="F75" s="283"/>
      <c r="G75" s="670" t="s">
        <v>163</v>
      </c>
      <c r="H75" s="671"/>
      <c r="I75" s="385">
        <f>ROUNDUP(SUM(I10:I39,I45:I74),0)</f>
        <v>0</v>
      </c>
      <c r="J75" s="386" t="s">
        <v>29</v>
      </c>
      <c r="K75" s="387">
        <f>ROUNDUP(SUM(K10:K39,K45:K74),0)</f>
        <v>0</v>
      </c>
      <c r="L75" s="388" t="s">
        <v>29</v>
      </c>
      <c r="M75" s="389">
        <f>ROUNDUP(SUM(M10:M39,M45:M74),0)</f>
        <v>0</v>
      </c>
      <c r="N75" s="390" t="s">
        <v>29</v>
      </c>
    </row>
  </sheetData>
  <sheetProtection password="DC4F" sheet="1" objects="1" scenarios="1"/>
  <mergeCells count="76">
    <mergeCell ref="G75:H75"/>
    <mergeCell ref="E69:F69"/>
    <mergeCell ref="E70:F70"/>
    <mergeCell ref="E71:F71"/>
    <mergeCell ref="E72:F72"/>
    <mergeCell ref="E73:F73"/>
    <mergeCell ref="E74:F74"/>
    <mergeCell ref="E68:F68"/>
    <mergeCell ref="E57:F57"/>
    <mergeCell ref="E58:F58"/>
    <mergeCell ref="E59:F59"/>
    <mergeCell ref="E60:F60"/>
    <mergeCell ref="E61:F61"/>
    <mergeCell ref="E62:F62"/>
    <mergeCell ref="E63:F63"/>
    <mergeCell ref="E64:F64"/>
    <mergeCell ref="E65:F65"/>
    <mergeCell ref="E66:F66"/>
    <mergeCell ref="E67:F67"/>
    <mergeCell ref="E56:F56"/>
    <mergeCell ref="E45:F45"/>
    <mergeCell ref="E46:F46"/>
    <mergeCell ref="E47:F47"/>
    <mergeCell ref="E48:F48"/>
    <mergeCell ref="E49:F49"/>
    <mergeCell ref="E50:F50"/>
    <mergeCell ref="E51:F51"/>
    <mergeCell ref="E52:F52"/>
    <mergeCell ref="E53:F53"/>
    <mergeCell ref="E54:F54"/>
    <mergeCell ref="E55:F55"/>
    <mergeCell ref="B43:B44"/>
    <mergeCell ref="C43:C44"/>
    <mergeCell ref="D43:D44"/>
    <mergeCell ref="E43:F44"/>
    <mergeCell ref="G43:H44"/>
    <mergeCell ref="I43:N43"/>
    <mergeCell ref="E34:F34"/>
    <mergeCell ref="E35:F35"/>
    <mergeCell ref="E36:F36"/>
    <mergeCell ref="E37:F37"/>
    <mergeCell ref="E38:F38"/>
    <mergeCell ref="E39:F39"/>
    <mergeCell ref="E33:F33"/>
    <mergeCell ref="E22:F22"/>
    <mergeCell ref="E23:F23"/>
    <mergeCell ref="E24:F24"/>
    <mergeCell ref="E25:F25"/>
    <mergeCell ref="E26:F26"/>
    <mergeCell ref="E27:F27"/>
    <mergeCell ref="E28:F28"/>
    <mergeCell ref="E29:F29"/>
    <mergeCell ref="E30:F30"/>
    <mergeCell ref="E31:F31"/>
    <mergeCell ref="E32:F32"/>
    <mergeCell ref="E21:F21"/>
    <mergeCell ref="E10:F10"/>
    <mergeCell ref="E11:F11"/>
    <mergeCell ref="E12:F12"/>
    <mergeCell ref="E13:F13"/>
    <mergeCell ref="E14:F14"/>
    <mergeCell ref="E15:F15"/>
    <mergeCell ref="E16:F16"/>
    <mergeCell ref="E17:F17"/>
    <mergeCell ref="E18:F18"/>
    <mergeCell ref="E19:F19"/>
    <mergeCell ref="E20:F20"/>
    <mergeCell ref="A3:E3"/>
    <mergeCell ref="I5:N5"/>
    <mergeCell ref="I6:N6"/>
    <mergeCell ref="B8:B9"/>
    <mergeCell ref="C8:C9"/>
    <mergeCell ref="D8:D9"/>
    <mergeCell ref="E8:F9"/>
    <mergeCell ref="G8:H9"/>
    <mergeCell ref="I8:N8"/>
  </mergeCells>
  <phoneticPr fontId="7"/>
  <conditionalFormatting sqref="I9 K9 M9">
    <cfRule type="containsBlanks" dxfId="93" priority="8">
      <formula>LEN(TRIM(I9))=0</formula>
    </cfRule>
  </conditionalFormatting>
  <conditionalFormatting sqref="C39:E39 C45:D74 C10:E11 C12:D38 G10:G39 G45:G74">
    <cfRule type="containsBlanks" dxfId="92" priority="7">
      <formula>LEN(TRIM(C10))=0</formula>
    </cfRule>
  </conditionalFormatting>
  <conditionalFormatting sqref="F3">
    <cfRule type="containsBlanks" dxfId="91" priority="6">
      <formula>LEN(TRIM(F3))=0</formula>
    </cfRule>
  </conditionalFormatting>
  <conditionalFormatting sqref="E12:E38">
    <cfRule type="containsBlanks" dxfId="90" priority="5">
      <formula>LEN(TRIM(E12))=0</formula>
    </cfRule>
  </conditionalFormatting>
  <conditionalFormatting sqref="I44 K44 M44">
    <cfRule type="containsBlanks" dxfId="89" priority="4">
      <formula>LEN(TRIM(I44))=0</formula>
    </cfRule>
  </conditionalFormatting>
  <conditionalFormatting sqref="E74 E45:E46">
    <cfRule type="containsBlanks" dxfId="88" priority="3">
      <formula>LEN(TRIM(E45))=0</formula>
    </cfRule>
  </conditionalFormatting>
  <conditionalFormatting sqref="E47:E73">
    <cfRule type="containsBlanks" dxfId="87" priority="2">
      <formula>LEN(TRIM(E47))=0</formula>
    </cfRule>
  </conditionalFormatting>
  <conditionalFormatting sqref="I5:N6">
    <cfRule type="containsBlanks" dxfId="86" priority="1">
      <formula>LEN(TRIM(I5))=0</formula>
    </cfRule>
  </conditionalFormatting>
  <dataValidations count="2">
    <dataValidation type="list" allowBlank="1" showInputMessage="1" showErrorMessage="1" sqref="D10:D42 D45:D74">
      <formula1>"１年, ２年, ３年, ４年, ５年, ６年"</formula1>
    </dataValidation>
    <dataValidation type="list" allowBlank="1" showInputMessage="1" showErrorMessage="1" sqref="G10:G42 G45:G74">
      <formula1>"1,2,3,4,5"</formula1>
    </dataValidation>
  </dataValidations>
  <printOptions horizontalCentered="1"/>
  <pageMargins left="0.19685039370078741" right="0.19685039370078741" top="0.39370078740157483" bottom="0.39370078740157483" header="0.31496062992125984" footer="0.31496062992125984"/>
  <pageSetup paperSize="9" scale="9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110"/>
  <sheetViews>
    <sheetView showGridLines="0" view="pageBreakPreview" zoomScaleNormal="100" zoomScaleSheetLayoutView="100" workbookViewId="0">
      <selection activeCell="F34" sqref="F34"/>
    </sheetView>
  </sheetViews>
  <sheetFormatPr defaultRowHeight="16.5" customHeight="1" x14ac:dyDescent="0.4"/>
  <cols>
    <col min="1" max="1" width="1.875" style="93" customWidth="1"/>
    <col min="2" max="2" width="5" style="93" customWidth="1"/>
    <col min="3" max="3" width="18.75" style="93" customWidth="1"/>
    <col min="4" max="5" width="6.875" style="93" customWidth="1"/>
    <col min="6" max="14" width="7.5" style="93" customWidth="1"/>
    <col min="15" max="15" width="1.875" style="93" customWidth="1"/>
    <col min="16" max="16384" width="9" style="93"/>
  </cols>
  <sheetData>
    <row r="1" spans="2:15" s="79" customFormat="1" ht="16.5" customHeight="1" x14ac:dyDescent="0.4">
      <c r="O1" s="80" t="s">
        <v>382</v>
      </c>
    </row>
    <row r="2" spans="2:15" s="79" customFormat="1" ht="15" customHeight="1" x14ac:dyDescent="0.4">
      <c r="N2" s="80"/>
    </row>
    <row r="3" spans="2:15" s="79" customFormat="1" ht="18.75" customHeight="1" x14ac:dyDescent="0.4">
      <c r="B3" s="672" t="s">
        <v>383</v>
      </c>
      <c r="C3" s="672"/>
      <c r="D3" s="672"/>
      <c r="E3" s="672"/>
      <c r="F3" s="672"/>
      <c r="G3" s="672"/>
      <c r="H3" s="672"/>
      <c r="I3" s="672"/>
      <c r="J3" s="103"/>
      <c r="K3" s="103" t="s">
        <v>183</v>
      </c>
      <c r="L3" s="102"/>
      <c r="M3" s="102"/>
      <c r="N3" s="102"/>
    </row>
    <row r="4" spans="2:15" s="79" customFormat="1" ht="15" customHeight="1" x14ac:dyDescent="0.4">
      <c r="B4" s="94"/>
      <c r="C4" s="94"/>
      <c r="D4" s="94"/>
      <c r="E4" s="94"/>
      <c r="F4" s="94"/>
      <c r="G4" s="94"/>
      <c r="H4" s="94"/>
      <c r="I4" s="94"/>
      <c r="J4" s="94"/>
      <c r="K4" s="94"/>
      <c r="L4" s="94"/>
      <c r="M4" s="94"/>
      <c r="N4" s="94"/>
    </row>
    <row r="5" spans="2:15" s="79" customFormat="1" ht="16.5" customHeight="1" x14ac:dyDescent="0.4">
      <c r="B5" s="95"/>
      <c r="C5" s="95"/>
      <c r="D5" s="95"/>
      <c r="E5" s="95"/>
      <c r="F5" s="95"/>
      <c r="G5" s="95"/>
      <c r="H5" s="95"/>
      <c r="I5" s="80" t="s">
        <v>3</v>
      </c>
      <c r="J5" s="673"/>
      <c r="K5" s="673"/>
      <c r="L5" s="673"/>
      <c r="M5" s="673"/>
      <c r="N5" s="673"/>
    </row>
    <row r="6" spans="2:15" s="79" customFormat="1" ht="16.5" customHeight="1" x14ac:dyDescent="0.4">
      <c r="B6" s="81" t="s">
        <v>182</v>
      </c>
      <c r="C6" s="96"/>
      <c r="D6" s="97"/>
      <c r="E6" s="97"/>
      <c r="F6" s="97"/>
      <c r="G6" s="97"/>
      <c r="H6" s="97"/>
      <c r="I6" s="97"/>
      <c r="J6" s="97"/>
      <c r="K6" s="97"/>
      <c r="L6" s="97"/>
      <c r="M6" s="97"/>
      <c r="N6" s="97"/>
    </row>
    <row r="7" spans="2:15" s="79" customFormat="1" ht="16.5" customHeight="1" x14ac:dyDescent="0.4">
      <c r="B7" s="674" t="s">
        <v>168</v>
      </c>
      <c r="C7" s="674" t="s">
        <v>170</v>
      </c>
      <c r="D7" s="676" t="s">
        <v>133</v>
      </c>
      <c r="E7" s="674" t="s">
        <v>171</v>
      </c>
      <c r="F7" s="678" t="s">
        <v>181</v>
      </c>
      <c r="G7" s="678"/>
      <c r="H7" s="678"/>
      <c r="I7" s="678"/>
      <c r="J7" s="678"/>
      <c r="K7" s="678"/>
      <c r="L7" s="678"/>
      <c r="M7" s="678"/>
      <c r="N7" s="678"/>
    </row>
    <row r="8" spans="2:15" s="79" customFormat="1" ht="16.5" customHeight="1" x14ac:dyDescent="0.4">
      <c r="B8" s="675"/>
      <c r="C8" s="675"/>
      <c r="D8" s="677"/>
      <c r="E8" s="675"/>
      <c r="F8" s="288" t="s">
        <v>172</v>
      </c>
      <c r="G8" s="288" t="s">
        <v>173</v>
      </c>
      <c r="H8" s="288" t="s">
        <v>98</v>
      </c>
      <c r="I8" s="288" t="s">
        <v>174</v>
      </c>
      <c r="J8" s="288" t="s">
        <v>175</v>
      </c>
      <c r="K8" s="288" t="s">
        <v>21</v>
      </c>
      <c r="L8" s="288" t="s">
        <v>80</v>
      </c>
      <c r="M8" s="288" t="s">
        <v>176</v>
      </c>
      <c r="N8" s="288" t="s">
        <v>177</v>
      </c>
    </row>
    <row r="9" spans="2:15" s="79" customFormat="1" ht="18.75" customHeight="1" x14ac:dyDescent="0.4">
      <c r="B9" s="98">
        <v>1</v>
      </c>
      <c r="C9" s="98"/>
      <c r="D9" s="98"/>
      <c r="E9" s="99"/>
      <c r="F9" s="100"/>
      <c r="G9" s="100"/>
      <c r="H9" s="100"/>
      <c r="I9" s="100"/>
      <c r="J9" s="100"/>
      <c r="K9" s="100"/>
      <c r="L9" s="100"/>
      <c r="M9" s="100"/>
      <c r="N9" s="100"/>
    </row>
    <row r="10" spans="2:15" s="79" customFormat="1" ht="18.75" customHeight="1" x14ac:dyDescent="0.4">
      <c r="B10" s="98">
        <v>2</v>
      </c>
      <c r="C10" s="98"/>
      <c r="D10" s="98"/>
      <c r="E10" s="99"/>
      <c r="F10" s="100"/>
      <c r="G10" s="100"/>
      <c r="H10" s="100"/>
      <c r="I10" s="100"/>
      <c r="J10" s="100"/>
      <c r="K10" s="100"/>
      <c r="L10" s="100"/>
      <c r="M10" s="100"/>
      <c r="N10" s="100"/>
    </row>
    <row r="11" spans="2:15" s="79" customFormat="1" ht="18.75" customHeight="1" x14ac:dyDescent="0.4">
      <c r="B11" s="98">
        <v>3</v>
      </c>
      <c r="C11" s="98"/>
      <c r="D11" s="98"/>
      <c r="E11" s="99"/>
      <c r="F11" s="100"/>
      <c r="G11" s="100"/>
      <c r="H11" s="100"/>
      <c r="I11" s="100"/>
      <c r="J11" s="100"/>
      <c r="K11" s="100"/>
      <c r="L11" s="100"/>
      <c r="M11" s="100"/>
      <c r="N11" s="100"/>
    </row>
    <row r="12" spans="2:15" s="79" customFormat="1" ht="18.75" customHeight="1" x14ac:dyDescent="0.4">
      <c r="B12" s="98">
        <v>4</v>
      </c>
      <c r="C12" s="98"/>
      <c r="D12" s="98"/>
      <c r="E12" s="99"/>
      <c r="F12" s="100"/>
      <c r="G12" s="100"/>
      <c r="H12" s="100"/>
      <c r="I12" s="100"/>
      <c r="J12" s="100"/>
      <c r="K12" s="100"/>
      <c r="L12" s="100"/>
      <c r="M12" s="100"/>
      <c r="N12" s="100"/>
    </row>
    <row r="13" spans="2:15" s="79" customFormat="1" ht="18.75" customHeight="1" x14ac:dyDescent="0.4">
      <c r="B13" s="98">
        <v>5</v>
      </c>
      <c r="C13" s="98"/>
      <c r="D13" s="98"/>
      <c r="E13" s="99"/>
      <c r="F13" s="100"/>
      <c r="G13" s="100"/>
      <c r="H13" s="100"/>
      <c r="I13" s="100"/>
      <c r="J13" s="100"/>
      <c r="K13" s="100"/>
      <c r="L13" s="100"/>
      <c r="M13" s="100"/>
      <c r="N13" s="100"/>
    </row>
    <row r="14" spans="2:15" s="79" customFormat="1" ht="18.75" customHeight="1" x14ac:dyDescent="0.4">
      <c r="B14" s="98">
        <v>6</v>
      </c>
      <c r="C14" s="98"/>
      <c r="D14" s="98"/>
      <c r="E14" s="99"/>
      <c r="F14" s="100"/>
      <c r="G14" s="100"/>
      <c r="H14" s="100"/>
      <c r="I14" s="100"/>
      <c r="J14" s="100"/>
      <c r="K14" s="100"/>
      <c r="L14" s="100"/>
      <c r="M14" s="100"/>
      <c r="N14" s="100"/>
    </row>
    <row r="15" spans="2:15" s="79" customFormat="1" ht="18.75" customHeight="1" x14ac:dyDescent="0.4">
      <c r="B15" s="98">
        <v>7</v>
      </c>
      <c r="C15" s="98"/>
      <c r="D15" s="98"/>
      <c r="E15" s="99"/>
      <c r="F15" s="100"/>
      <c r="G15" s="100"/>
      <c r="H15" s="100"/>
      <c r="I15" s="100"/>
      <c r="J15" s="100"/>
      <c r="K15" s="100"/>
      <c r="L15" s="100"/>
      <c r="M15" s="100"/>
      <c r="N15" s="100"/>
    </row>
    <row r="16" spans="2:15" s="79" customFormat="1" ht="18.75" customHeight="1" x14ac:dyDescent="0.4">
      <c r="B16" s="98">
        <v>8</v>
      </c>
      <c r="C16" s="98"/>
      <c r="D16" s="98"/>
      <c r="E16" s="99"/>
      <c r="F16" s="100"/>
      <c r="G16" s="100"/>
      <c r="H16" s="100"/>
      <c r="I16" s="100"/>
      <c r="J16" s="100"/>
      <c r="K16" s="100"/>
      <c r="L16" s="100"/>
      <c r="M16" s="100"/>
      <c r="N16" s="100"/>
    </row>
    <row r="17" spans="2:14" s="79" customFormat="1" ht="18.75" customHeight="1" x14ac:dyDescent="0.4">
      <c r="B17" s="98">
        <v>9</v>
      </c>
      <c r="C17" s="98"/>
      <c r="D17" s="98"/>
      <c r="E17" s="99"/>
      <c r="F17" s="100"/>
      <c r="G17" s="100"/>
      <c r="H17" s="100"/>
      <c r="I17" s="100"/>
      <c r="J17" s="100"/>
      <c r="K17" s="100"/>
      <c r="L17" s="100"/>
      <c r="M17" s="100"/>
      <c r="N17" s="100"/>
    </row>
    <row r="18" spans="2:14" s="79" customFormat="1" ht="18.75" customHeight="1" x14ac:dyDescent="0.4">
      <c r="B18" s="98">
        <v>10</v>
      </c>
      <c r="C18" s="98"/>
      <c r="D18" s="98"/>
      <c r="E18" s="99"/>
      <c r="F18" s="100"/>
      <c r="G18" s="100"/>
      <c r="H18" s="100"/>
      <c r="I18" s="100"/>
      <c r="J18" s="100"/>
      <c r="K18" s="100"/>
      <c r="L18" s="100"/>
      <c r="M18" s="100"/>
      <c r="N18" s="100"/>
    </row>
    <row r="19" spans="2:14" s="79" customFormat="1" ht="18.75" customHeight="1" x14ac:dyDescent="0.4">
      <c r="B19" s="98">
        <v>11</v>
      </c>
      <c r="C19" s="98"/>
      <c r="D19" s="98"/>
      <c r="E19" s="99"/>
      <c r="F19" s="100"/>
      <c r="G19" s="100"/>
      <c r="H19" s="100"/>
      <c r="I19" s="100"/>
      <c r="J19" s="100"/>
      <c r="K19" s="100"/>
      <c r="L19" s="100"/>
      <c r="M19" s="100"/>
      <c r="N19" s="100"/>
    </row>
    <row r="20" spans="2:14" s="79" customFormat="1" ht="18.75" customHeight="1" x14ac:dyDescent="0.4">
      <c r="B20" s="98">
        <v>12</v>
      </c>
      <c r="C20" s="98"/>
      <c r="D20" s="98"/>
      <c r="E20" s="99"/>
      <c r="F20" s="100"/>
      <c r="G20" s="100"/>
      <c r="H20" s="100"/>
      <c r="I20" s="100"/>
      <c r="J20" s="100"/>
      <c r="K20" s="100"/>
      <c r="L20" s="100"/>
      <c r="M20" s="100"/>
      <c r="N20" s="100"/>
    </row>
    <row r="21" spans="2:14" s="79" customFormat="1" ht="18.75" customHeight="1" x14ac:dyDescent="0.4">
      <c r="B21" s="98">
        <v>13</v>
      </c>
      <c r="C21" s="98"/>
      <c r="D21" s="98"/>
      <c r="E21" s="99"/>
      <c r="F21" s="100"/>
      <c r="G21" s="100"/>
      <c r="H21" s="100"/>
      <c r="I21" s="100"/>
      <c r="J21" s="100"/>
      <c r="K21" s="100"/>
      <c r="L21" s="100"/>
      <c r="M21" s="100"/>
      <c r="N21" s="100"/>
    </row>
    <row r="22" spans="2:14" s="79" customFormat="1" ht="18.75" customHeight="1" x14ac:dyDescent="0.4">
      <c r="B22" s="98">
        <v>14</v>
      </c>
      <c r="C22" s="98"/>
      <c r="D22" s="98"/>
      <c r="E22" s="99"/>
      <c r="F22" s="100"/>
      <c r="G22" s="100"/>
      <c r="H22" s="100"/>
      <c r="I22" s="100"/>
      <c r="J22" s="100"/>
      <c r="K22" s="100"/>
      <c r="L22" s="100"/>
      <c r="M22" s="100"/>
      <c r="N22" s="100"/>
    </row>
    <row r="23" spans="2:14" s="79" customFormat="1" ht="18.75" customHeight="1" x14ac:dyDescent="0.4">
      <c r="B23" s="98">
        <v>15</v>
      </c>
      <c r="C23" s="98"/>
      <c r="D23" s="98"/>
      <c r="E23" s="99"/>
      <c r="F23" s="100"/>
      <c r="G23" s="100"/>
      <c r="H23" s="100"/>
      <c r="I23" s="100"/>
      <c r="J23" s="100"/>
      <c r="K23" s="100"/>
      <c r="L23" s="100"/>
      <c r="M23" s="100"/>
      <c r="N23" s="100"/>
    </row>
    <row r="24" spans="2:14" s="79" customFormat="1" ht="18.75" customHeight="1" x14ac:dyDescent="0.4">
      <c r="B24" s="98">
        <v>16</v>
      </c>
      <c r="C24" s="98"/>
      <c r="D24" s="98"/>
      <c r="E24" s="99"/>
      <c r="F24" s="100"/>
      <c r="G24" s="100"/>
      <c r="H24" s="100"/>
      <c r="I24" s="100"/>
      <c r="J24" s="100"/>
      <c r="K24" s="100"/>
      <c r="L24" s="100"/>
      <c r="M24" s="100"/>
      <c r="N24" s="100"/>
    </row>
    <row r="25" spans="2:14" s="79" customFormat="1" ht="18.75" customHeight="1" x14ac:dyDescent="0.4">
      <c r="B25" s="98">
        <v>17</v>
      </c>
      <c r="C25" s="98"/>
      <c r="D25" s="98"/>
      <c r="E25" s="99"/>
      <c r="F25" s="100"/>
      <c r="G25" s="100"/>
      <c r="H25" s="100"/>
      <c r="I25" s="100"/>
      <c r="J25" s="100"/>
      <c r="K25" s="100"/>
      <c r="L25" s="100"/>
      <c r="M25" s="100"/>
      <c r="N25" s="100"/>
    </row>
    <row r="26" spans="2:14" s="79" customFormat="1" ht="18.75" customHeight="1" x14ac:dyDescent="0.4">
      <c r="B26" s="98">
        <v>18</v>
      </c>
      <c r="C26" s="98"/>
      <c r="D26" s="98"/>
      <c r="E26" s="99"/>
      <c r="F26" s="100"/>
      <c r="G26" s="100"/>
      <c r="H26" s="100"/>
      <c r="I26" s="100"/>
      <c r="J26" s="100"/>
      <c r="K26" s="100"/>
      <c r="L26" s="100"/>
      <c r="M26" s="100"/>
      <c r="N26" s="100"/>
    </row>
    <row r="27" spans="2:14" s="79" customFormat="1" ht="18.75" customHeight="1" x14ac:dyDescent="0.4">
      <c r="B27" s="98">
        <v>19</v>
      </c>
      <c r="C27" s="98"/>
      <c r="D27" s="98"/>
      <c r="E27" s="99"/>
      <c r="F27" s="100"/>
      <c r="G27" s="100"/>
      <c r="H27" s="100"/>
      <c r="I27" s="100"/>
      <c r="J27" s="100"/>
      <c r="K27" s="100"/>
      <c r="L27" s="100"/>
      <c r="M27" s="100"/>
      <c r="N27" s="100"/>
    </row>
    <row r="28" spans="2:14" s="79" customFormat="1" ht="18.75" customHeight="1" x14ac:dyDescent="0.4">
      <c r="B28" s="98">
        <v>20</v>
      </c>
      <c r="C28" s="98"/>
      <c r="D28" s="98"/>
      <c r="E28" s="99"/>
      <c r="F28" s="100"/>
      <c r="G28" s="100"/>
      <c r="H28" s="100"/>
      <c r="I28" s="100"/>
      <c r="J28" s="100"/>
      <c r="K28" s="100"/>
      <c r="L28" s="100"/>
      <c r="M28" s="100"/>
      <c r="N28" s="100"/>
    </row>
    <row r="29" spans="2:14" s="79" customFormat="1" ht="13.5" customHeight="1" x14ac:dyDescent="0.4">
      <c r="B29" s="83" t="s">
        <v>178</v>
      </c>
      <c r="E29" s="84"/>
      <c r="F29" s="85"/>
      <c r="G29" s="85"/>
      <c r="H29" s="85"/>
      <c r="I29" s="85"/>
      <c r="J29" s="82"/>
      <c r="K29" s="82"/>
      <c r="L29" s="82"/>
      <c r="M29" s="82"/>
      <c r="N29" s="82"/>
    </row>
    <row r="30" spans="2:14" s="79" customFormat="1" ht="13.5" customHeight="1" x14ac:dyDescent="0.4">
      <c r="B30" s="87" t="s">
        <v>179</v>
      </c>
      <c r="E30" s="88"/>
      <c r="F30" s="88"/>
      <c r="G30" s="89"/>
      <c r="H30" s="89"/>
      <c r="I30" s="89"/>
      <c r="J30" s="86"/>
      <c r="K30" s="86"/>
      <c r="L30" s="86"/>
      <c r="M30" s="86"/>
      <c r="N30" s="86"/>
    </row>
    <row r="31" spans="2:14" s="79" customFormat="1" ht="13.5" customHeight="1" x14ac:dyDescent="0.4">
      <c r="B31" s="87" t="s">
        <v>180</v>
      </c>
      <c r="E31" s="90"/>
      <c r="F31" s="90"/>
      <c r="G31" s="90"/>
      <c r="H31" s="90"/>
      <c r="I31" s="90"/>
      <c r="J31" s="86"/>
      <c r="K31" s="86"/>
      <c r="L31" s="86"/>
      <c r="M31" s="86"/>
      <c r="N31" s="86"/>
    </row>
    <row r="32" spans="2:14" s="79" customFormat="1" ht="13.5" customHeight="1" x14ac:dyDescent="0.4">
      <c r="B32" s="87" t="s">
        <v>384</v>
      </c>
      <c r="E32" s="90"/>
      <c r="F32" s="90"/>
      <c r="G32" s="90"/>
      <c r="H32" s="90"/>
      <c r="I32" s="90"/>
      <c r="J32" s="86"/>
      <c r="K32" s="86"/>
      <c r="L32" s="86"/>
      <c r="M32" s="86"/>
      <c r="N32" s="86"/>
    </row>
    <row r="33" spans="2:14" s="79" customFormat="1" ht="13.5" customHeight="1" x14ac:dyDescent="0.4">
      <c r="B33" s="87" t="s">
        <v>345</v>
      </c>
      <c r="E33" s="90"/>
      <c r="F33" s="90"/>
      <c r="G33" s="90"/>
      <c r="H33" s="90"/>
      <c r="I33" s="90"/>
      <c r="J33" s="86"/>
      <c r="K33" s="86"/>
      <c r="L33" s="86"/>
      <c r="M33" s="86"/>
      <c r="N33" s="86"/>
    </row>
    <row r="34" spans="2:14" s="79" customFormat="1" ht="13.5" customHeight="1" x14ac:dyDescent="0.4">
      <c r="B34" s="87" t="s">
        <v>344</v>
      </c>
      <c r="E34" s="90"/>
      <c r="F34" s="90"/>
      <c r="G34" s="90"/>
      <c r="H34" s="90"/>
      <c r="I34" s="90"/>
      <c r="J34" s="86"/>
      <c r="K34" s="86"/>
      <c r="L34" s="86"/>
      <c r="M34" s="86"/>
      <c r="N34" s="86"/>
    </row>
    <row r="35" spans="2:14" s="79" customFormat="1" ht="16.5" customHeight="1" x14ac:dyDescent="0.4">
      <c r="B35" s="86"/>
      <c r="C35" s="86"/>
      <c r="D35" s="91"/>
      <c r="E35" s="91"/>
      <c r="F35" s="91"/>
      <c r="G35" s="91"/>
      <c r="H35" s="91"/>
      <c r="I35" s="91"/>
      <c r="J35" s="86"/>
      <c r="K35" s="86"/>
      <c r="L35" s="86"/>
      <c r="M35" s="86"/>
      <c r="N35" s="86"/>
    </row>
    <row r="36" spans="2:14" s="79" customFormat="1" ht="16.5" customHeight="1" x14ac:dyDescent="0.4">
      <c r="B36" s="81" t="s">
        <v>318</v>
      </c>
      <c r="C36" s="96"/>
      <c r="D36" s="97"/>
      <c r="E36" s="97"/>
      <c r="F36" s="97"/>
      <c r="G36" s="97"/>
      <c r="H36" s="97"/>
      <c r="I36" s="97"/>
      <c r="J36" s="97"/>
      <c r="K36" s="97"/>
      <c r="L36" s="97"/>
      <c r="M36" s="97"/>
      <c r="N36" s="97"/>
    </row>
    <row r="37" spans="2:14" s="79" customFormat="1" ht="16.5" customHeight="1" thickBot="1" x14ac:dyDescent="0.45">
      <c r="B37" s="674"/>
      <c r="C37" s="674"/>
      <c r="D37" s="674"/>
      <c r="E37" s="674"/>
      <c r="F37" s="288" t="s">
        <v>172</v>
      </c>
      <c r="G37" s="288" t="s">
        <v>173</v>
      </c>
      <c r="H37" s="288" t="s">
        <v>98</v>
      </c>
      <c r="I37" s="288" t="s">
        <v>174</v>
      </c>
      <c r="J37" s="288" t="s">
        <v>175</v>
      </c>
      <c r="K37" s="288" t="s">
        <v>21</v>
      </c>
      <c r="L37" s="288" t="s">
        <v>80</v>
      </c>
      <c r="M37" s="288" t="s">
        <v>176</v>
      </c>
      <c r="N37" s="288" t="s">
        <v>177</v>
      </c>
    </row>
    <row r="38" spans="2:14" s="79" customFormat="1" ht="16.5" customHeight="1" thickTop="1" x14ac:dyDescent="0.4">
      <c r="B38" s="679" t="s">
        <v>8</v>
      </c>
      <c r="C38" s="682" t="s">
        <v>184</v>
      </c>
      <c r="D38" s="682"/>
      <c r="E38" s="682"/>
      <c r="F38" s="393">
        <f>COUNTIFS(F$9:F$28,"○",$D$9:$D$28,1,$E$9:$E$28,"&lt;&gt;④",$E$9:$E$28,"&lt;&gt;⑤")</f>
        <v>0</v>
      </c>
      <c r="G38" s="393">
        <f t="shared" ref="G38:N38" si="0">COUNTIFS(G$9:G$28,"○",$D$9:$D$28,1,$E$9:$E$28,"&lt;&gt;④",$E$9:$E$28,"&lt;&gt;⑤")</f>
        <v>0</v>
      </c>
      <c r="H38" s="393">
        <f t="shared" si="0"/>
        <v>0</v>
      </c>
      <c r="I38" s="393">
        <f t="shared" si="0"/>
        <v>0</v>
      </c>
      <c r="J38" s="393">
        <f t="shared" si="0"/>
        <v>0</v>
      </c>
      <c r="K38" s="393">
        <f t="shared" si="0"/>
        <v>0</v>
      </c>
      <c r="L38" s="393">
        <f t="shared" si="0"/>
        <v>0</v>
      </c>
      <c r="M38" s="393">
        <f t="shared" si="0"/>
        <v>0</v>
      </c>
      <c r="N38" s="393">
        <f t="shared" si="0"/>
        <v>0</v>
      </c>
    </row>
    <row r="39" spans="2:14" s="79" customFormat="1" ht="16.5" customHeight="1" x14ac:dyDescent="0.4">
      <c r="B39" s="680"/>
      <c r="C39" s="683" t="s">
        <v>185</v>
      </c>
      <c r="D39" s="685" t="s">
        <v>94</v>
      </c>
      <c r="E39" s="685"/>
      <c r="F39" s="394" t="str">
        <f>IF(F$38&gt;=3,"○","")</f>
        <v/>
      </c>
      <c r="G39" s="394" t="str">
        <f>IF(G$38&gt;=3,"○","")</f>
        <v/>
      </c>
      <c r="H39" s="394" t="str">
        <f t="shared" ref="H39:N39" si="1">IF(H$38&gt;=3,"○","")</f>
        <v/>
      </c>
      <c r="I39" s="394" t="str">
        <f t="shared" si="1"/>
        <v/>
      </c>
      <c r="J39" s="394" t="str">
        <f t="shared" si="1"/>
        <v/>
      </c>
      <c r="K39" s="394" t="str">
        <f t="shared" si="1"/>
        <v/>
      </c>
      <c r="L39" s="394" t="str">
        <f t="shared" si="1"/>
        <v/>
      </c>
      <c r="M39" s="394" t="str">
        <f t="shared" si="1"/>
        <v/>
      </c>
      <c r="N39" s="394" t="str">
        <f t="shared" si="1"/>
        <v/>
      </c>
    </row>
    <row r="40" spans="2:14" s="79" customFormat="1" ht="16.5" customHeight="1" x14ac:dyDescent="0.4">
      <c r="B40" s="680"/>
      <c r="C40" s="683"/>
      <c r="D40" s="686" t="s">
        <v>95</v>
      </c>
      <c r="E40" s="686"/>
      <c r="F40" s="395" t="str">
        <f>IF(F$38&gt;=6,"○","")</f>
        <v/>
      </c>
      <c r="G40" s="395" t="str">
        <f t="shared" ref="G40:N40" si="2">IF(G$38&gt;=6,"○","")</f>
        <v/>
      </c>
      <c r="H40" s="395" t="str">
        <f t="shared" si="2"/>
        <v/>
      </c>
      <c r="I40" s="395" t="str">
        <f t="shared" si="2"/>
        <v/>
      </c>
      <c r="J40" s="395" t="str">
        <f t="shared" si="2"/>
        <v/>
      </c>
      <c r="K40" s="395" t="str">
        <f t="shared" si="2"/>
        <v/>
      </c>
      <c r="L40" s="395" t="str">
        <f t="shared" si="2"/>
        <v/>
      </c>
      <c r="M40" s="395" t="str">
        <f t="shared" si="2"/>
        <v/>
      </c>
      <c r="N40" s="395" t="str">
        <f t="shared" si="2"/>
        <v/>
      </c>
    </row>
    <row r="41" spans="2:14" s="79" customFormat="1" ht="16.5" customHeight="1" thickBot="1" x14ac:dyDescent="0.45">
      <c r="B41" s="681"/>
      <c r="C41" s="684"/>
      <c r="D41" s="687" t="s">
        <v>96</v>
      </c>
      <c r="E41" s="687"/>
      <c r="F41" s="396" t="str">
        <f>IF(F$38&gt;=9,"○","")</f>
        <v/>
      </c>
      <c r="G41" s="396" t="str">
        <f t="shared" ref="G41:N41" si="3">IF(G$38&gt;=9,"○","")</f>
        <v/>
      </c>
      <c r="H41" s="396" t="str">
        <f t="shared" si="3"/>
        <v/>
      </c>
      <c r="I41" s="396" t="str">
        <f>IF(I$38&gt;=9,"○","")</f>
        <v/>
      </c>
      <c r="J41" s="396" t="str">
        <f t="shared" si="3"/>
        <v/>
      </c>
      <c r="K41" s="396" t="str">
        <f t="shared" si="3"/>
        <v/>
      </c>
      <c r="L41" s="396" t="str">
        <f t="shared" si="3"/>
        <v/>
      </c>
      <c r="M41" s="396" t="str">
        <f t="shared" si="3"/>
        <v/>
      </c>
      <c r="N41" s="396" t="str">
        <f t="shared" si="3"/>
        <v/>
      </c>
    </row>
    <row r="42" spans="2:14" s="79" customFormat="1" ht="16.5" customHeight="1" thickTop="1" x14ac:dyDescent="0.4">
      <c r="B42" s="679" t="s">
        <v>9</v>
      </c>
      <c r="C42" s="682" t="s">
        <v>184</v>
      </c>
      <c r="D42" s="682"/>
      <c r="E42" s="682"/>
      <c r="F42" s="393">
        <f>COUNTIFS(F$9:F$28,"○",$D$9:$D$28,2,$E$9:$E$28,"&lt;&gt;④",$E$9:$E$28,"&lt;&gt;⑤")</f>
        <v>0</v>
      </c>
      <c r="G42" s="393">
        <f t="shared" ref="G42:M42" si="4">COUNTIFS(G$9:G$28,"○",$D$9:$D$28,2,$E$9:$E$28,"&lt;&gt;④",$E$9:$E$28,"&lt;&gt;⑤")</f>
        <v>0</v>
      </c>
      <c r="H42" s="393">
        <f t="shared" si="4"/>
        <v>0</v>
      </c>
      <c r="I42" s="393">
        <f t="shared" si="4"/>
        <v>0</v>
      </c>
      <c r="J42" s="393">
        <f t="shared" si="4"/>
        <v>0</v>
      </c>
      <c r="K42" s="393">
        <f t="shared" si="4"/>
        <v>0</v>
      </c>
      <c r="L42" s="393">
        <f t="shared" si="4"/>
        <v>0</v>
      </c>
      <c r="M42" s="393">
        <f t="shared" si="4"/>
        <v>0</v>
      </c>
      <c r="N42" s="393">
        <f>COUNTIFS(N$9:N$28,"○",$D$9:$D$28,2,$E$9:$E$28,"&lt;&gt;④",$E$9:$E$28,"&lt;&gt;⑤")</f>
        <v>0</v>
      </c>
    </row>
    <row r="43" spans="2:14" s="79" customFormat="1" ht="16.5" customHeight="1" x14ac:dyDescent="0.4">
      <c r="B43" s="680"/>
      <c r="C43" s="683" t="s">
        <v>185</v>
      </c>
      <c r="D43" s="685" t="s">
        <v>94</v>
      </c>
      <c r="E43" s="685"/>
      <c r="F43" s="394" t="str">
        <f>IF(F$42&gt;=3,"○","")</f>
        <v/>
      </c>
      <c r="G43" s="394" t="str">
        <f t="shared" ref="G43:N43" si="5">IF(G$42&gt;=3,"○","")</f>
        <v/>
      </c>
      <c r="H43" s="394" t="str">
        <f t="shared" si="5"/>
        <v/>
      </c>
      <c r="I43" s="394" t="str">
        <f t="shared" si="5"/>
        <v/>
      </c>
      <c r="J43" s="394" t="str">
        <f t="shared" si="5"/>
        <v/>
      </c>
      <c r="K43" s="394" t="str">
        <f t="shared" si="5"/>
        <v/>
      </c>
      <c r="L43" s="394" t="str">
        <f t="shared" si="5"/>
        <v/>
      </c>
      <c r="M43" s="394" t="str">
        <f t="shared" si="5"/>
        <v/>
      </c>
      <c r="N43" s="394" t="str">
        <f t="shared" si="5"/>
        <v/>
      </c>
    </row>
    <row r="44" spans="2:14" s="79" customFormat="1" ht="16.5" customHeight="1" x14ac:dyDescent="0.4">
      <c r="B44" s="680"/>
      <c r="C44" s="683"/>
      <c r="D44" s="686" t="s">
        <v>95</v>
      </c>
      <c r="E44" s="686"/>
      <c r="F44" s="395" t="str">
        <f>IF(F$42&gt;=6,"○","")</f>
        <v/>
      </c>
      <c r="G44" s="395" t="str">
        <f t="shared" ref="G44:N44" si="6">IF(G$42&gt;=6,"○","")</f>
        <v/>
      </c>
      <c r="H44" s="395" t="str">
        <f t="shared" si="6"/>
        <v/>
      </c>
      <c r="I44" s="395" t="str">
        <f t="shared" si="6"/>
        <v/>
      </c>
      <c r="J44" s="395" t="str">
        <f t="shared" si="6"/>
        <v/>
      </c>
      <c r="K44" s="395" t="str">
        <f t="shared" si="6"/>
        <v/>
      </c>
      <c r="L44" s="395" t="str">
        <f>IF(L$42&gt;=6,"○","")</f>
        <v/>
      </c>
      <c r="M44" s="395" t="str">
        <f t="shared" si="6"/>
        <v/>
      </c>
      <c r="N44" s="395" t="str">
        <f t="shared" si="6"/>
        <v/>
      </c>
    </row>
    <row r="45" spans="2:14" s="79" customFormat="1" ht="16.5" customHeight="1" thickBot="1" x14ac:dyDescent="0.45">
      <c r="B45" s="681"/>
      <c r="C45" s="684"/>
      <c r="D45" s="687" t="s">
        <v>96</v>
      </c>
      <c r="E45" s="687"/>
      <c r="F45" s="396" t="str">
        <f>IF(F$42&gt;=9,"○","")</f>
        <v/>
      </c>
      <c r="G45" s="396" t="str">
        <f t="shared" ref="G45:N45" si="7">IF(G$42&gt;=9,"○","")</f>
        <v/>
      </c>
      <c r="H45" s="396" t="str">
        <f t="shared" si="7"/>
        <v/>
      </c>
      <c r="I45" s="396" t="str">
        <f t="shared" si="7"/>
        <v/>
      </c>
      <c r="J45" s="396" t="str">
        <f t="shared" si="7"/>
        <v/>
      </c>
      <c r="K45" s="396" t="str">
        <f t="shared" si="7"/>
        <v/>
      </c>
      <c r="L45" s="396" t="str">
        <f>IF(L$42&gt;=9,"○","")</f>
        <v/>
      </c>
      <c r="M45" s="396" t="str">
        <f t="shared" si="7"/>
        <v/>
      </c>
      <c r="N45" s="396" t="str">
        <f t="shared" si="7"/>
        <v/>
      </c>
    </row>
    <row r="46" spans="2:14" s="79" customFormat="1" ht="16.5" customHeight="1" thickTop="1" x14ac:dyDescent="0.4">
      <c r="B46" s="679" t="s">
        <v>10</v>
      </c>
      <c r="C46" s="682" t="s">
        <v>184</v>
      </c>
      <c r="D46" s="682"/>
      <c r="E46" s="682"/>
      <c r="F46" s="393">
        <f>COUNTIFS(F$9:F$28,"○",$D$9:$D$28,3,$E$9:$E$28,"&lt;&gt;④",$E$9:$E$28,"&lt;&gt;⑤")</f>
        <v>0</v>
      </c>
      <c r="G46" s="393">
        <f t="shared" ref="G46:N46" si="8">COUNTIFS(G$9:G$28,"○",$D$9:$D$28,3,$E$9:$E$28,"&lt;&gt;④",$E$9:$E$28,"&lt;&gt;⑤")</f>
        <v>0</v>
      </c>
      <c r="H46" s="393">
        <f t="shared" si="8"/>
        <v>0</v>
      </c>
      <c r="I46" s="393">
        <f t="shared" si="8"/>
        <v>0</v>
      </c>
      <c r="J46" s="393">
        <f t="shared" si="8"/>
        <v>0</v>
      </c>
      <c r="K46" s="393">
        <f t="shared" si="8"/>
        <v>0</v>
      </c>
      <c r="L46" s="393">
        <f t="shared" si="8"/>
        <v>0</v>
      </c>
      <c r="M46" s="393">
        <f t="shared" si="8"/>
        <v>0</v>
      </c>
      <c r="N46" s="393">
        <f t="shared" si="8"/>
        <v>0</v>
      </c>
    </row>
    <row r="47" spans="2:14" s="79" customFormat="1" ht="16.5" customHeight="1" x14ac:dyDescent="0.4">
      <c r="B47" s="680"/>
      <c r="C47" s="683" t="s">
        <v>185</v>
      </c>
      <c r="D47" s="685" t="s">
        <v>94</v>
      </c>
      <c r="E47" s="685"/>
      <c r="F47" s="394" t="str">
        <f>IF(F$46&gt;=3,"○","")</f>
        <v/>
      </c>
      <c r="G47" s="394" t="str">
        <f t="shared" ref="G47:N47" si="9">IF(G$46&gt;=3,"○","")</f>
        <v/>
      </c>
      <c r="H47" s="394" t="str">
        <f t="shared" si="9"/>
        <v/>
      </c>
      <c r="I47" s="394" t="str">
        <f t="shared" si="9"/>
        <v/>
      </c>
      <c r="J47" s="394" t="str">
        <f t="shared" si="9"/>
        <v/>
      </c>
      <c r="K47" s="394" t="str">
        <f t="shared" si="9"/>
        <v/>
      </c>
      <c r="L47" s="394" t="str">
        <f t="shared" si="9"/>
        <v/>
      </c>
      <c r="M47" s="394" t="str">
        <f t="shared" si="9"/>
        <v/>
      </c>
      <c r="N47" s="394" t="str">
        <f t="shared" si="9"/>
        <v/>
      </c>
    </row>
    <row r="48" spans="2:14" s="79" customFormat="1" ht="16.5" customHeight="1" x14ac:dyDescent="0.4">
      <c r="B48" s="680"/>
      <c r="C48" s="683"/>
      <c r="D48" s="686" t="s">
        <v>95</v>
      </c>
      <c r="E48" s="686"/>
      <c r="F48" s="395" t="str">
        <f>IF(F$46&gt;=6,"○","")</f>
        <v/>
      </c>
      <c r="G48" s="395" t="str">
        <f t="shared" ref="G48:N48" si="10">IF(G$46&gt;=6,"○","")</f>
        <v/>
      </c>
      <c r="H48" s="395" t="str">
        <f t="shared" si="10"/>
        <v/>
      </c>
      <c r="I48" s="395" t="str">
        <f t="shared" si="10"/>
        <v/>
      </c>
      <c r="J48" s="395" t="str">
        <f t="shared" si="10"/>
        <v/>
      </c>
      <c r="K48" s="395" t="str">
        <f t="shared" si="10"/>
        <v/>
      </c>
      <c r="L48" s="395" t="str">
        <f t="shared" si="10"/>
        <v/>
      </c>
      <c r="M48" s="395" t="str">
        <f t="shared" si="10"/>
        <v/>
      </c>
      <c r="N48" s="395" t="str">
        <f t="shared" si="10"/>
        <v/>
      </c>
    </row>
    <row r="49" spans="2:14" s="79" customFormat="1" ht="16.5" customHeight="1" thickBot="1" x14ac:dyDescent="0.45">
      <c r="B49" s="681"/>
      <c r="C49" s="684"/>
      <c r="D49" s="687" t="s">
        <v>96</v>
      </c>
      <c r="E49" s="687"/>
      <c r="F49" s="396" t="str">
        <f>IF(F$46&gt;=9,"○","")</f>
        <v/>
      </c>
      <c r="G49" s="396" t="str">
        <f t="shared" ref="G49:N49" si="11">IF(G$46&gt;=9,"○","")</f>
        <v/>
      </c>
      <c r="H49" s="396" t="str">
        <f t="shared" si="11"/>
        <v/>
      </c>
      <c r="I49" s="396" t="str">
        <f t="shared" si="11"/>
        <v/>
      </c>
      <c r="J49" s="396" t="str">
        <f t="shared" si="11"/>
        <v/>
      </c>
      <c r="K49" s="396" t="str">
        <f t="shared" si="11"/>
        <v/>
      </c>
      <c r="L49" s="396" t="str">
        <f t="shared" si="11"/>
        <v/>
      </c>
      <c r="M49" s="396" t="str">
        <f t="shared" si="11"/>
        <v/>
      </c>
      <c r="N49" s="396" t="str">
        <f t="shared" si="11"/>
        <v/>
      </c>
    </row>
    <row r="50" spans="2:14" s="79" customFormat="1" ht="16.5" customHeight="1" thickTop="1" x14ac:dyDescent="0.4">
      <c r="B50" s="679" t="s">
        <v>11</v>
      </c>
      <c r="C50" s="682" t="s">
        <v>184</v>
      </c>
      <c r="D50" s="682"/>
      <c r="E50" s="682"/>
      <c r="F50" s="393">
        <f>COUNTIFS(F$9:F$28,"○",$D$9:$D$28,4,$E$9:$E$28,"&lt;&gt;④",$E$9:$E$28,"&lt;&gt;⑤")</f>
        <v>0</v>
      </c>
      <c r="G50" s="393">
        <f t="shared" ref="G50:N50" si="12">COUNTIFS(G$9:G$28,"○",$D$9:$D$28,4,$E$9:$E$28,"&lt;&gt;④",$E$9:$E$28,"&lt;&gt;⑤")</f>
        <v>0</v>
      </c>
      <c r="H50" s="393">
        <f t="shared" si="12"/>
        <v>0</v>
      </c>
      <c r="I50" s="393">
        <f t="shared" si="12"/>
        <v>0</v>
      </c>
      <c r="J50" s="393">
        <f t="shared" si="12"/>
        <v>0</v>
      </c>
      <c r="K50" s="393">
        <f t="shared" si="12"/>
        <v>0</v>
      </c>
      <c r="L50" s="393">
        <f t="shared" si="12"/>
        <v>0</v>
      </c>
      <c r="M50" s="393">
        <f t="shared" si="12"/>
        <v>0</v>
      </c>
      <c r="N50" s="393">
        <f t="shared" si="12"/>
        <v>0</v>
      </c>
    </row>
    <row r="51" spans="2:14" s="79" customFormat="1" ht="16.5" customHeight="1" x14ac:dyDescent="0.4">
      <c r="B51" s="680"/>
      <c r="C51" s="683" t="s">
        <v>185</v>
      </c>
      <c r="D51" s="685" t="s">
        <v>94</v>
      </c>
      <c r="E51" s="685"/>
      <c r="F51" s="394" t="str">
        <f>IF(F$50&gt;=3,"○","")</f>
        <v/>
      </c>
      <c r="G51" s="394" t="str">
        <f t="shared" ref="G51:N51" si="13">IF(G$50&gt;=3,"○","")</f>
        <v/>
      </c>
      <c r="H51" s="394" t="str">
        <f t="shared" si="13"/>
        <v/>
      </c>
      <c r="I51" s="394" t="str">
        <f t="shared" si="13"/>
        <v/>
      </c>
      <c r="J51" s="394" t="str">
        <f t="shared" si="13"/>
        <v/>
      </c>
      <c r="K51" s="394" t="str">
        <f t="shared" si="13"/>
        <v/>
      </c>
      <c r="L51" s="394" t="str">
        <f t="shared" si="13"/>
        <v/>
      </c>
      <c r="M51" s="394" t="str">
        <f t="shared" si="13"/>
        <v/>
      </c>
      <c r="N51" s="394" t="str">
        <f t="shared" si="13"/>
        <v/>
      </c>
    </row>
    <row r="52" spans="2:14" s="79" customFormat="1" ht="16.5" customHeight="1" x14ac:dyDescent="0.4">
      <c r="B52" s="680"/>
      <c r="C52" s="683"/>
      <c r="D52" s="686" t="s">
        <v>95</v>
      </c>
      <c r="E52" s="686"/>
      <c r="F52" s="395" t="str">
        <f>IF(F$50&gt;=6,"○","")</f>
        <v/>
      </c>
      <c r="G52" s="395" t="str">
        <f t="shared" ref="G52:N52" si="14">IF(G$50&gt;=6,"○","")</f>
        <v/>
      </c>
      <c r="H52" s="395" t="str">
        <f t="shared" si="14"/>
        <v/>
      </c>
      <c r="I52" s="395" t="str">
        <f t="shared" si="14"/>
        <v/>
      </c>
      <c r="J52" s="395" t="str">
        <f t="shared" si="14"/>
        <v/>
      </c>
      <c r="K52" s="395" t="str">
        <f t="shared" si="14"/>
        <v/>
      </c>
      <c r="L52" s="395" t="str">
        <f t="shared" si="14"/>
        <v/>
      </c>
      <c r="M52" s="395" t="str">
        <f t="shared" si="14"/>
        <v/>
      </c>
      <c r="N52" s="395" t="str">
        <f t="shared" si="14"/>
        <v/>
      </c>
    </row>
    <row r="53" spans="2:14" s="79" customFormat="1" ht="16.5" customHeight="1" thickBot="1" x14ac:dyDescent="0.45">
      <c r="B53" s="681"/>
      <c r="C53" s="684"/>
      <c r="D53" s="687" t="s">
        <v>96</v>
      </c>
      <c r="E53" s="687"/>
      <c r="F53" s="396" t="str">
        <f>IF(F$50&gt;=9,"○","")</f>
        <v/>
      </c>
      <c r="G53" s="396" t="str">
        <f t="shared" ref="G53:N53" si="15">IF(G$50&gt;=9,"○","")</f>
        <v/>
      </c>
      <c r="H53" s="396" t="str">
        <f t="shared" si="15"/>
        <v/>
      </c>
      <c r="I53" s="396" t="str">
        <f t="shared" si="15"/>
        <v/>
      </c>
      <c r="J53" s="396" t="str">
        <f t="shared" si="15"/>
        <v/>
      </c>
      <c r="K53" s="396" t="str">
        <f t="shared" si="15"/>
        <v/>
      </c>
      <c r="L53" s="396" t="str">
        <f t="shared" si="15"/>
        <v/>
      </c>
      <c r="M53" s="396" t="str">
        <f t="shared" si="15"/>
        <v/>
      </c>
      <c r="N53" s="396" t="str">
        <f t="shared" si="15"/>
        <v/>
      </c>
    </row>
    <row r="54" spans="2:14" s="79" customFormat="1" ht="16.5" customHeight="1" thickTop="1" x14ac:dyDescent="0.4">
      <c r="B54" s="679" t="s">
        <v>12</v>
      </c>
      <c r="C54" s="682" t="s">
        <v>184</v>
      </c>
      <c r="D54" s="682"/>
      <c r="E54" s="682"/>
      <c r="F54" s="393">
        <f>COUNTIFS(F$9:F$28,"○",$D$9:$D$28,5,$E$9:$E$28,"&lt;&gt;④",$E$9:$E$28,"&lt;&gt;⑤")</f>
        <v>0</v>
      </c>
      <c r="G54" s="393">
        <f t="shared" ref="G54:N54" si="16">COUNTIFS(G$9:G$28,"○",$D$9:$D$28,5,$E$9:$E$28,"&lt;&gt;④",$E$9:$E$28,"&lt;&gt;⑤")</f>
        <v>0</v>
      </c>
      <c r="H54" s="393">
        <f t="shared" si="16"/>
        <v>0</v>
      </c>
      <c r="I54" s="393">
        <f t="shared" si="16"/>
        <v>0</v>
      </c>
      <c r="J54" s="393">
        <f t="shared" si="16"/>
        <v>0</v>
      </c>
      <c r="K54" s="393">
        <f t="shared" si="16"/>
        <v>0</v>
      </c>
      <c r="L54" s="393">
        <f t="shared" si="16"/>
        <v>0</v>
      </c>
      <c r="M54" s="393">
        <f t="shared" si="16"/>
        <v>0</v>
      </c>
      <c r="N54" s="393">
        <f t="shared" si="16"/>
        <v>0</v>
      </c>
    </row>
    <row r="55" spans="2:14" s="79" customFormat="1" ht="16.5" customHeight="1" x14ac:dyDescent="0.4">
      <c r="B55" s="680"/>
      <c r="C55" s="683" t="s">
        <v>185</v>
      </c>
      <c r="D55" s="685" t="s">
        <v>94</v>
      </c>
      <c r="E55" s="685"/>
      <c r="F55" s="394" t="str">
        <f>IF(F$54&gt;=3,"○","")</f>
        <v/>
      </c>
      <c r="G55" s="394" t="str">
        <f t="shared" ref="G55:N55" si="17">IF(G$54&gt;=3,"○","")</f>
        <v/>
      </c>
      <c r="H55" s="394" t="str">
        <f t="shared" si="17"/>
        <v/>
      </c>
      <c r="I55" s="394" t="str">
        <f t="shared" si="17"/>
        <v/>
      </c>
      <c r="J55" s="394" t="str">
        <f t="shared" si="17"/>
        <v/>
      </c>
      <c r="K55" s="394" t="str">
        <f t="shared" si="17"/>
        <v/>
      </c>
      <c r="L55" s="394" t="str">
        <f t="shared" si="17"/>
        <v/>
      </c>
      <c r="M55" s="394" t="str">
        <f t="shared" si="17"/>
        <v/>
      </c>
      <c r="N55" s="394" t="str">
        <f t="shared" si="17"/>
        <v/>
      </c>
    </row>
    <row r="56" spans="2:14" s="79" customFormat="1" ht="16.5" customHeight="1" x14ac:dyDescent="0.4">
      <c r="B56" s="680"/>
      <c r="C56" s="683"/>
      <c r="D56" s="686" t="s">
        <v>95</v>
      </c>
      <c r="E56" s="686"/>
      <c r="F56" s="395" t="str">
        <f>IF(F$54&gt;=6,"○","")</f>
        <v/>
      </c>
      <c r="G56" s="395" t="str">
        <f t="shared" ref="G56:N56" si="18">IF(G$54&gt;=6,"○","")</f>
        <v/>
      </c>
      <c r="H56" s="395" t="str">
        <f t="shared" si="18"/>
        <v/>
      </c>
      <c r="I56" s="395" t="str">
        <f t="shared" si="18"/>
        <v/>
      </c>
      <c r="J56" s="395" t="str">
        <f t="shared" si="18"/>
        <v/>
      </c>
      <c r="K56" s="395" t="str">
        <f t="shared" si="18"/>
        <v/>
      </c>
      <c r="L56" s="395" t="str">
        <f t="shared" si="18"/>
        <v/>
      </c>
      <c r="M56" s="395" t="str">
        <f t="shared" si="18"/>
        <v/>
      </c>
      <c r="N56" s="395" t="str">
        <f t="shared" si="18"/>
        <v/>
      </c>
    </row>
    <row r="57" spans="2:14" s="79" customFormat="1" ht="16.5" customHeight="1" x14ac:dyDescent="0.4">
      <c r="B57" s="680"/>
      <c r="C57" s="683"/>
      <c r="D57" s="688" t="s">
        <v>96</v>
      </c>
      <c r="E57" s="688"/>
      <c r="F57" s="397" t="str">
        <f>IF(F$54&gt;=9,"○","")</f>
        <v/>
      </c>
      <c r="G57" s="397" t="str">
        <f t="shared" ref="G57:N57" si="19">IF(G$54&gt;=9,"○","")</f>
        <v/>
      </c>
      <c r="H57" s="397" t="str">
        <f t="shared" si="19"/>
        <v/>
      </c>
      <c r="I57" s="397" t="str">
        <f t="shared" si="19"/>
        <v/>
      </c>
      <c r="J57" s="397" t="str">
        <f t="shared" si="19"/>
        <v/>
      </c>
      <c r="K57" s="397" t="str">
        <f t="shared" si="19"/>
        <v/>
      </c>
      <c r="L57" s="397" t="str">
        <f t="shared" si="19"/>
        <v/>
      </c>
      <c r="M57" s="397" t="str">
        <f t="shared" si="19"/>
        <v/>
      </c>
      <c r="N57" s="397" t="str">
        <f t="shared" si="19"/>
        <v/>
      </c>
    </row>
    <row r="58" spans="2:14" s="79" customFormat="1" ht="16.5" customHeight="1" x14ac:dyDescent="0.4">
      <c r="B58" s="93"/>
      <c r="C58" s="93"/>
      <c r="D58" s="93"/>
      <c r="E58" s="93"/>
      <c r="F58" s="93"/>
      <c r="G58" s="93"/>
      <c r="H58" s="93"/>
      <c r="I58" s="93"/>
      <c r="J58" s="93"/>
    </row>
    <row r="59" spans="2:14" s="79" customFormat="1" ht="16.5" customHeight="1" x14ac:dyDescent="0.4">
      <c r="B59" s="93"/>
      <c r="C59" s="93"/>
      <c r="D59" s="93"/>
      <c r="E59" s="93"/>
      <c r="F59" s="93"/>
      <c r="G59" s="93"/>
      <c r="H59" s="93"/>
      <c r="I59" s="93"/>
      <c r="J59" s="93"/>
    </row>
    <row r="60" spans="2:14" s="79" customFormat="1" ht="16.5" customHeight="1" x14ac:dyDescent="0.4">
      <c r="B60" s="93"/>
      <c r="C60" s="93"/>
      <c r="D60" s="93"/>
      <c r="E60" s="93"/>
      <c r="F60" s="93"/>
      <c r="G60" s="93"/>
      <c r="H60" s="93"/>
      <c r="I60" s="93"/>
      <c r="J60" s="93"/>
    </row>
    <row r="61" spans="2:14" s="79" customFormat="1" ht="16.5" customHeight="1" x14ac:dyDescent="0.4">
      <c r="B61" s="93"/>
      <c r="C61" s="93"/>
      <c r="D61" s="93"/>
      <c r="E61" s="93"/>
      <c r="F61" s="93"/>
      <c r="G61" s="93"/>
      <c r="H61" s="93"/>
      <c r="I61" s="93"/>
      <c r="J61" s="93"/>
    </row>
    <row r="62" spans="2:14" s="79" customFormat="1" ht="16.5" customHeight="1" x14ac:dyDescent="0.4">
      <c r="B62" s="93"/>
      <c r="C62" s="93"/>
      <c r="D62" s="93"/>
      <c r="E62" s="93"/>
      <c r="F62" s="93"/>
      <c r="G62" s="93"/>
      <c r="H62" s="93"/>
      <c r="I62" s="93"/>
      <c r="J62" s="93"/>
    </row>
    <row r="63" spans="2:14" s="79" customFormat="1" ht="16.5" customHeight="1" x14ac:dyDescent="0.4">
      <c r="B63" s="93"/>
      <c r="C63" s="93"/>
      <c r="D63" s="93"/>
      <c r="E63" s="93"/>
      <c r="F63" s="93"/>
      <c r="G63" s="93"/>
      <c r="H63" s="93"/>
      <c r="I63" s="93"/>
      <c r="J63" s="93"/>
    </row>
    <row r="64" spans="2:14" s="79" customFormat="1" ht="16.5" customHeight="1" x14ac:dyDescent="0.4">
      <c r="B64" s="93"/>
      <c r="C64" s="93"/>
      <c r="D64" s="93"/>
      <c r="E64" s="93"/>
      <c r="F64" s="93"/>
      <c r="G64" s="93"/>
      <c r="H64" s="93"/>
      <c r="I64" s="93"/>
      <c r="J64" s="93"/>
    </row>
    <row r="65" spans="2:10" s="79" customFormat="1" ht="16.5" customHeight="1" x14ac:dyDescent="0.4">
      <c r="B65" s="93"/>
      <c r="C65" s="93"/>
      <c r="D65" s="93"/>
      <c r="E65" s="93"/>
      <c r="F65" s="93"/>
      <c r="G65" s="93"/>
      <c r="H65" s="93"/>
      <c r="I65" s="93"/>
      <c r="J65" s="93"/>
    </row>
    <row r="66" spans="2:10" s="79" customFormat="1" ht="16.5" customHeight="1" x14ac:dyDescent="0.4">
      <c r="B66" s="93"/>
      <c r="C66" s="93"/>
      <c r="D66" s="93"/>
      <c r="E66" s="93"/>
      <c r="F66" s="93"/>
      <c r="G66" s="93"/>
      <c r="H66" s="93"/>
      <c r="I66" s="93"/>
      <c r="J66" s="93"/>
    </row>
    <row r="67" spans="2:10" s="79" customFormat="1" ht="16.5" customHeight="1" x14ac:dyDescent="0.4">
      <c r="B67" s="93"/>
      <c r="C67" s="93"/>
      <c r="D67" s="93"/>
      <c r="E67" s="93"/>
      <c r="F67" s="93"/>
      <c r="G67" s="93"/>
      <c r="H67" s="93"/>
      <c r="I67" s="93"/>
      <c r="J67" s="93"/>
    </row>
    <row r="68" spans="2:10" s="79" customFormat="1" ht="16.5" customHeight="1" x14ac:dyDescent="0.4">
      <c r="B68" s="93"/>
      <c r="C68" s="93"/>
      <c r="D68" s="93"/>
      <c r="E68" s="93"/>
      <c r="F68" s="93"/>
      <c r="G68" s="93"/>
      <c r="H68" s="93"/>
      <c r="I68" s="93"/>
      <c r="J68" s="93"/>
    </row>
    <row r="69" spans="2:10" s="79" customFormat="1" ht="16.5" customHeight="1" x14ac:dyDescent="0.4">
      <c r="B69" s="93"/>
      <c r="C69" s="93"/>
      <c r="D69" s="93"/>
      <c r="E69" s="93"/>
      <c r="F69" s="93"/>
      <c r="G69" s="93"/>
      <c r="H69" s="93"/>
      <c r="I69" s="93"/>
      <c r="J69" s="93"/>
    </row>
    <row r="70" spans="2:10" s="79" customFormat="1" ht="16.5" customHeight="1" x14ac:dyDescent="0.4">
      <c r="B70" s="93"/>
      <c r="C70" s="93"/>
      <c r="D70" s="93"/>
      <c r="E70" s="93"/>
      <c r="F70" s="93"/>
      <c r="G70" s="93"/>
      <c r="H70" s="93"/>
      <c r="I70" s="93"/>
      <c r="J70" s="93"/>
    </row>
    <row r="71" spans="2:10" s="79" customFormat="1" ht="16.5" customHeight="1" x14ac:dyDescent="0.4">
      <c r="B71" s="93"/>
      <c r="C71" s="93"/>
      <c r="D71" s="93"/>
      <c r="E71" s="93"/>
      <c r="F71" s="93"/>
      <c r="G71" s="93"/>
      <c r="H71" s="93"/>
      <c r="I71" s="93"/>
      <c r="J71" s="93"/>
    </row>
    <row r="72" spans="2:10" s="79" customFormat="1" ht="16.5" customHeight="1" x14ac:dyDescent="0.4">
      <c r="B72" s="93"/>
      <c r="C72" s="93"/>
      <c r="D72" s="93"/>
      <c r="E72" s="93"/>
      <c r="F72" s="93"/>
      <c r="G72" s="93"/>
      <c r="H72" s="93"/>
      <c r="I72" s="93"/>
      <c r="J72" s="93"/>
    </row>
    <row r="73" spans="2:10" s="79" customFormat="1" ht="16.5" customHeight="1" x14ac:dyDescent="0.4">
      <c r="B73" s="93"/>
      <c r="C73" s="93"/>
      <c r="D73" s="93"/>
      <c r="E73" s="93"/>
      <c r="F73" s="93"/>
      <c r="G73" s="93"/>
      <c r="H73" s="93"/>
      <c r="I73" s="93"/>
      <c r="J73" s="93"/>
    </row>
    <row r="74" spans="2:10" s="79" customFormat="1" ht="16.5" customHeight="1" x14ac:dyDescent="0.4">
      <c r="B74" s="93"/>
      <c r="C74" s="93"/>
    </row>
    <row r="75" spans="2:10" s="79" customFormat="1" ht="16.5" customHeight="1" x14ac:dyDescent="0.4">
      <c r="D75" s="93"/>
      <c r="E75" s="93"/>
      <c r="F75" s="93"/>
      <c r="G75" s="93"/>
      <c r="H75" s="93"/>
      <c r="I75" s="93"/>
      <c r="J75" s="93"/>
    </row>
    <row r="76" spans="2:10" s="79" customFormat="1" ht="16.5" customHeight="1" x14ac:dyDescent="0.4">
      <c r="D76" s="93"/>
      <c r="E76" s="93"/>
      <c r="F76" s="93"/>
      <c r="G76" s="93"/>
      <c r="H76" s="93"/>
      <c r="I76" s="93"/>
      <c r="J76" s="93"/>
    </row>
    <row r="77" spans="2:10" s="79" customFormat="1" ht="16.5" customHeight="1" x14ac:dyDescent="0.4">
      <c r="D77" s="93"/>
      <c r="E77" s="93"/>
      <c r="F77" s="93"/>
      <c r="G77" s="93"/>
      <c r="H77" s="93"/>
      <c r="I77" s="93"/>
      <c r="J77" s="93"/>
    </row>
    <row r="78" spans="2:10" s="79" customFormat="1" ht="16.5" customHeight="1" x14ac:dyDescent="0.4">
      <c r="D78" s="93"/>
      <c r="E78" s="93"/>
      <c r="F78" s="93"/>
      <c r="G78" s="93"/>
      <c r="H78" s="93"/>
      <c r="I78" s="93"/>
      <c r="J78" s="93"/>
    </row>
    <row r="79" spans="2:10" s="79" customFormat="1" ht="16.5" customHeight="1" x14ac:dyDescent="0.4">
      <c r="D79" s="93"/>
      <c r="E79" s="93"/>
      <c r="F79" s="93"/>
      <c r="G79" s="93"/>
      <c r="H79" s="93"/>
      <c r="I79" s="93"/>
      <c r="J79" s="93"/>
    </row>
    <row r="80" spans="2:10" s="79" customFormat="1" ht="16.5" customHeight="1" x14ac:dyDescent="0.4">
      <c r="D80" s="93"/>
      <c r="E80" s="93"/>
      <c r="F80" s="93"/>
      <c r="G80" s="93"/>
      <c r="H80" s="93"/>
      <c r="I80" s="93"/>
      <c r="J80" s="93"/>
    </row>
    <row r="81" spans="2:42" s="79" customFormat="1" ht="16.5" customHeight="1" x14ac:dyDescent="0.4"/>
    <row r="82" spans="2:42" ht="16.5" customHeight="1" x14ac:dyDescent="0.4">
      <c r="B82" s="79"/>
      <c r="C82" s="79"/>
      <c r="AP82" s="79"/>
    </row>
    <row r="83" spans="2:42" ht="16.5" customHeight="1" x14ac:dyDescent="0.4">
      <c r="B83" s="79"/>
      <c r="C83" s="79"/>
      <c r="AP83" s="79"/>
    </row>
    <row r="84" spans="2:42" ht="16.5" customHeight="1" x14ac:dyDescent="0.4">
      <c r="B84" s="79"/>
      <c r="C84" s="79"/>
      <c r="AP84" s="79"/>
    </row>
    <row r="85" spans="2:42" ht="16.5" customHeight="1" x14ac:dyDescent="0.4">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row>
    <row r="104" spans="4:14" ht="16.5" customHeight="1" x14ac:dyDescent="0.4">
      <c r="D104" s="79"/>
      <c r="E104" s="79"/>
      <c r="F104" s="79"/>
      <c r="G104" s="79"/>
      <c r="H104" s="79"/>
      <c r="I104" s="79"/>
      <c r="J104" s="79"/>
      <c r="K104" s="79"/>
      <c r="L104" s="79"/>
      <c r="M104" s="79"/>
      <c r="N104" s="79"/>
    </row>
    <row r="105" spans="4:14" ht="16.5" customHeight="1" x14ac:dyDescent="0.4">
      <c r="D105" s="79"/>
      <c r="E105" s="79"/>
      <c r="F105" s="79"/>
      <c r="G105" s="79"/>
      <c r="H105" s="79"/>
      <c r="I105" s="79"/>
      <c r="J105" s="79"/>
      <c r="K105" s="79"/>
      <c r="L105" s="79"/>
      <c r="M105" s="79"/>
      <c r="N105" s="79"/>
    </row>
    <row r="106" spans="4:14" ht="16.5" customHeight="1" x14ac:dyDescent="0.4">
      <c r="D106" s="79"/>
      <c r="E106" s="79"/>
      <c r="F106" s="79"/>
      <c r="G106" s="79"/>
      <c r="H106" s="79"/>
      <c r="I106" s="79"/>
      <c r="J106" s="79"/>
      <c r="K106" s="79"/>
      <c r="L106" s="79"/>
      <c r="M106" s="79"/>
      <c r="N106" s="79"/>
    </row>
    <row r="107" spans="4:14" ht="16.5" customHeight="1" x14ac:dyDescent="0.4">
      <c r="D107" s="79"/>
      <c r="E107" s="79"/>
      <c r="F107" s="79"/>
      <c r="G107" s="79"/>
      <c r="H107" s="79"/>
      <c r="I107" s="79"/>
      <c r="J107" s="79"/>
      <c r="K107" s="79"/>
      <c r="L107" s="79"/>
      <c r="M107" s="79"/>
      <c r="N107" s="79"/>
    </row>
    <row r="108" spans="4:14" ht="16.5" customHeight="1" x14ac:dyDescent="0.4">
      <c r="D108" s="79"/>
      <c r="E108" s="79"/>
      <c r="F108" s="79"/>
      <c r="G108" s="79"/>
      <c r="H108" s="79"/>
      <c r="I108" s="79"/>
      <c r="J108" s="79"/>
      <c r="K108" s="79"/>
      <c r="L108" s="79"/>
      <c r="M108" s="79"/>
      <c r="N108" s="79"/>
    </row>
    <row r="109" spans="4:14" ht="16.5" customHeight="1" x14ac:dyDescent="0.4">
      <c r="D109" s="79"/>
      <c r="E109" s="79"/>
      <c r="F109" s="79"/>
      <c r="G109" s="79"/>
      <c r="H109" s="79"/>
      <c r="I109" s="79"/>
      <c r="J109" s="79"/>
      <c r="K109" s="79"/>
      <c r="L109" s="79"/>
      <c r="M109" s="79"/>
      <c r="N109" s="79"/>
    </row>
    <row r="110" spans="4:14" ht="16.5" customHeight="1" x14ac:dyDescent="0.4">
      <c r="D110" s="79"/>
      <c r="E110" s="79"/>
      <c r="F110" s="79"/>
      <c r="G110" s="79"/>
      <c r="H110" s="79"/>
      <c r="I110" s="79"/>
      <c r="J110" s="79"/>
      <c r="K110" s="79"/>
      <c r="L110" s="79"/>
      <c r="M110" s="79"/>
      <c r="N110" s="79"/>
    </row>
  </sheetData>
  <sheetProtection password="DC4F" sheet="1"/>
  <mergeCells count="38">
    <mergeCell ref="B54:B57"/>
    <mergeCell ref="C54:E54"/>
    <mergeCell ref="C55:C57"/>
    <mergeCell ref="D55:E55"/>
    <mergeCell ref="D56:E56"/>
    <mergeCell ref="D57:E57"/>
    <mergeCell ref="B50:B53"/>
    <mergeCell ref="C50:E50"/>
    <mergeCell ref="C51:C53"/>
    <mergeCell ref="D51:E51"/>
    <mergeCell ref="D52:E52"/>
    <mergeCell ref="D53:E53"/>
    <mergeCell ref="B46:B49"/>
    <mergeCell ref="C46:E46"/>
    <mergeCell ref="C47:C49"/>
    <mergeCell ref="D47:E47"/>
    <mergeCell ref="D48:E48"/>
    <mergeCell ref="D49:E49"/>
    <mergeCell ref="B42:B45"/>
    <mergeCell ref="C42:E42"/>
    <mergeCell ref="C43:C45"/>
    <mergeCell ref="D43:E43"/>
    <mergeCell ref="D44:E44"/>
    <mergeCell ref="D45:E45"/>
    <mergeCell ref="B37:E37"/>
    <mergeCell ref="B38:B41"/>
    <mergeCell ref="C38:E38"/>
    <mergeCell ref="C39:C41"/>
    <mergeCell ref="D39:E39"/>
    <mergeCell ref="D40:E40"/>
    <mergeCell ref="D41:E41"/>
    <mergeCell ref="B3:I3"/>
    <mergeCell ref="J5:N5"/>
    <mergeCell ref="B7:B8"/>
    <mergeCell ref="C7:C8"/>
    <mergeCell ref="D7:D8"/>
    <mergeCell ref="E7:E8"/>
    <mergeCell ref="F7:N7"/>
  </mergeCells>
  <phoneticPr fontId="7"/>
  <conditionalFormatting sqref="J3 J5:N5 C9:N28">
    <cfRule type="containsBlanks" dxfId="85" priority="1">
      <formula>LEN(TRIM(C3))=0</formula>
    </cfRule>
  </conditionalFormatting>
  <dataValidations count="3">
    <dataValidation type="list" allowBlank="1" showInputMessage="1" showErrorMessage="1" sqref="F9:N28">
      <formula1>"○"</formula1>
    </dataValidation>
    <dataValidation type="list" allowBlank="1" showInputMessage="1" showErrorMessage="1" sqref="E9:E28">
      <formula1>"①,②,③,④,⑤"</formula1>
    </dataValidation>
    <dataValidation type="list" allowBlank="1" showInputMessage="1" showErrorMessage="1" sqref="D9:D28">
      <formula1>"1,2,3,4,5,"</formula1>
    </dataValidation>
  </dataValidations>
  <printOptions horizontalCentered="1"/>
  <pageMargins left="0.19685039370078741" right="0.19685039370078741"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29"/>
  <sheetViews>
    <sheetView showGridLines="0" view="pageBreakPreview" zoomScaleNormal="100" zoomScaleSheetLayoutView="100" workbookViewId="0">
      <selection activeCell="AH11" sqref="AH11:BD11"/>
    </sheetView>
  </sheetViews>
  <sheetFormatPr defaultRowHeight="13.5" x14ac:dyDescent="0.15"/>
  <cols>
    <col min="1" max="57" width="1.625" style="106" customWidth="1"/>
    <col min="58" max="60" width="9" style="106"/>
    <col min="61" max="61" width="9" style="106" customWidth="1"/>
    <col min="62" max="16384" width="9" style="106"/>
  </cols>
  <sheetData>
    <row r="1" spans="1:62" ht="15.75" customHeight="1" x14ac:dyDescent="0.1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5" t="s">
        <v>385</v>
      </c>
    </row>
    <row r="2" spans="1:62" ht="15" customHeight="1" x14ac:dyDescent="0.15">
      <c r="A2" s="104"/>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row>
    <row r="3" spans="1:62" ht="22.5" customHeight="1" x14ac:dyDescent="0.15">
      <c r="A3" s="104"/>
      <c r="B3" s="689" t="s">
        <v>186</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c r="AY3" s="689"/>
      <c r="AZ3" s="689"/>
      <c r="BA3" s="689"/>
      <c r="BB3" s="689"/>
      <c r="BC3" s="689"/>
      <c r="BD3" s="689"/>
      <c r="BE3" s="136"/>
    </row>
    <row r="4" spans="1:62" ht="17.25"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row>
    <row r="5" spans="1:62" s="108" customFormat="1" ht="20.100000000000001" customHeight="1" x14ac:dyDescent="0.4">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692"/>
      <c r="AN5" s="692"/>
      <c r="AO5" s="692"/>
      <c r="AP5" s="692"/>
      <c r="AQ5" s="692"/>
      <c r="AR5" s="692"/>
      <c r="AS5" s="690" t="s">
        <v>2</v>
      </c>
      <c r="AT5" s="690"/>
      <c r="AU5" s="694"/>
      <c r="AV5" s="694"/>
      <c r="AW5" s="694"/>
      <c r="AX5" s="690" t="s">
        <v>4</v>
      </c>
      <c r="AY5" s="690"/>
      <c r="AZ5" s="694"/>
      <c r="BA5" s="694"/>
      <c r="BB5" s="694"/>
      <c r="BC5" s="690" t="s">
        <v>1</v>
      </c>
      <c r="BD5" s="690"/>
      <c r="BE5" s="137"/>
    </row>
    <row r="6" spans="1:62" s="108" customFormat="1" ht="20.100000000000001" customHeight="1" x14ac:dyDescent="0.4">
      <c r="A6" s="107"/>
      <c r="B6" s="107" t="s">
        <v>203</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11"/>
      <c r="AN6" s="111"/>
      <c r="AO6" s="111"/>
      <c r="AP6" s="111"/>
      <c r="AQ6" s="111"/>
      <c r="AR6" s="111"/>
      <c r="AS6" s="138"/>
      <c r="AT6" s="138"/>
      <c r="AU6" s="139"/>
      <c r="AV6" s="139"/>
      <c r="AW6" s="139"/>
      <c r="AX6" s="138"/>
      <c r="AY6" s="138"/>
      <c r="AZ6" s="139"/>
      <c r="BA6" s="139"/>
      <c r="BB6" s="139"/>
      <c r="BC6" s="138"/>
      <c r="BD6" s="138"/>
      <c r="BE6" s="137"/>
    </row>
    <row r="7" spans="1:62" s="108" customFormat="1" ht="20.100000000000001" customHeight="1" x14ac:dyDescent="0.4">
      <c r="A7" s="107"/>
      <c r="B7" s="107"/>
      <c r="C7" s="107"/>
      <c r="D7" s="107"/>
      <c r="E7" s="107"/>
      <c r="F7" s="107"/>
      <c r="G7" s="135" t="s">
        <v>200</v>
      </c>
      <c r="H7" s="692"/>
      <c r="I7" s="692"/>
      <c r="J7" s="692"/>
      <c r="K7" s="692"/>
      <c r="L7" s="692"/>
      <c r="M7" s="692"/>
      <c r="N7" s="692"/>
      <c r="O7" s="692"/>
      <c r="P7" s="107" t="s">
        <v>201</v>
      </c>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row>
    <row r="8" spans="1:62" s="108" customFormat="1" ht="20.100000000000001" customHeight="1" x14ac:dyDescent="0.4">
      <c r="A8" s="107"/>
      <c r="B8" s="107"/>
      <c r="C8" s="107"/>
      <c r="D8" s="107"/>
      <c r="E8" s="107"/>
      <c r="F8" s="107"/>
      <c r="G8" s="135"/>
      <c r="H8" s="111"/>
      <c r="I8" s="111"/>
      <c r="J8" s="111"/>
      <c r="K8" s="111"/>
      <c r="L8" s="111"/>
      <c r="M8" s="111"/>
      <c r="N8" s="111"/>
      <c r="O8" s="111"/>
      <c r="P8" s="107"/>
      <c r="Q8" s="107"/>
      <c r="R8" s="107"/>
      <c r="S8" s="107"/>
      <c r="T8" s="107"/>
      <c r="U8" s="107"/>
      <c r="V8" s="107" t="s">
        <v>204</v>
      </c>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row>
    <row r="9" spans="1:62" s="108" customFormat="1" ht="22.5" customHeight="1" x14ac:dyDescent="0.4">
      <c r="A9" s="107"/>
      <c r="B9" s="107"/>
      <c r="C9" s="107"/>
      <c r="D9" s="107"/>
      <c r="E9" s="107"/>
      <c r="F9" s="107"/>
      <c r="G9" s="107"/>
      <c r="P9" s="107"/>
      <c r="Q9" s="107"/>
      <c r="R9" s="107"/>
      <c r="S9" s="107"/>
      <c r="T9" s="107"/>
      <c r="U9" s="107"/>
      <c r="V9" s="107"/>
      <c r="W9" s="107"/>
      <c r="X9" s="693" t="s">
        <v>100</v>
      </c>
      <c r="Y9" s="693"/>
      <c r="Z9" s="693"/>
      <c r="AA9" s="693"/>
      <c r="AB9" s="693"/>
      <c r="AC9" s="693"/>
      <c r="AD9" s="693"/>
      <c r="AE9" s="693"/>
      <c r="AF9" s="693"/>
      <c r="AG9" s="693" t="s">
        <v>100</v>
      </c>
      <c r="AH9" s="695"/>
      <c r="AI9" s="695"/>
      <c r="AJ9" s="695"/>
      <c r="AK9" s="695"/>
      <c r="AL9" s="695"/>
      <c r="AM9" s="695"/>
      <c r="AN9" s="695"/>
      <c r="AO9" s="695"/>
      <c r="AP9" s="695"/>
      <c r="AQ9" s="695"/>
      <c r="AR9" s="695"/>
      <c r="AS9" s="695"/>
      <c r="AT9" s="695"/>
      <c r="AU9" s="695"/>
      <c r="AV9" s="695"/>
      <c r="AW9" s="695"/>
      <c r="AX9" s="695"/>
      <c r="AY9" s="695"/>
      <c r="AZ9" s="695"/>
      <c r="BA9" s="695"/>
      <c r="BB9" s="695"/>
      <c r="BC9" s="695"/>
      <c r="BD9" s="695"/>
    </row>
    <row r="10" spans="1:62" s="108" customFormat="1" ht="22.5" customHeight="1" x14ac:dyDescent="0.4">
      <c r="A10" s="107"/>
      <c r="B10" s="107"/>
      <c r="C10" s="107"/>
      <c r="D10" s="107"/>
      <c r="E10" s="107"/>
      <c r="F10" s="107"/>
      <c r="G10" s="107"/>
      <c r="P10" s="107"/>
      <c r="Q10" s="107"/>
      <c r="R10" s="107"/>
      <c r="S10" s="107"/>
      <c r="T10" s="107"/>
      <c r="U10" s="107"/>
      <c r="V10" s="107"/>
      <c r="W10" s="107"/>
      <c r="X10" s="693" t="s">
        <v>101</v>
      </c>
      <c r="Y10" s="693"/>
      <c r="Z10" s="693"/>
      <c r="AA10" s="693"/>
      <c r="AB10" s="693"/>
      <c r="AC10" s="693"/>
      <c r="AD10" s="693"/>
      <c r="AE10" s="693"/>
      <c r="AF10" s="693"/>
      <c r="AG10" s="693" t="s">
        <v>202</v>
      </c>
      <c r="AH10" s="695"/>
      <c r="AI10" s="695"/>
      <c r="AJ10" s="695"/>
      <c r="AK10" s="695"/>
      <c r="AL10" s="695"/>
      <c r="AM10" s="695"/>
      <c r="AN10" s="695"/>
      <c r="AO10" s="695"/>
      <c r="AP10" s="695"/>
      <c r="AQ10" s="695"/>
      <c r="AR10" s="695"/>
      <c r="AS10" s="695"/>
      <c r="AT10" s="695"/>
      <c r="AU10" s="695"/>
      <c r="AV10" s="695"/>
      <c r="AW10" s="695"/>
      <c r="AX10" s="695"/>
      <c r="AY10" s="695"/>
      <c r="AZ10" s="695"/>
      <c r="BA10" s="695"/>
      <c r="BB10" s="695"/>
      <c r="BC10" s="695"/>
      <c r="BD10" s="695"/>
    </row>
    <row r="11" spans="1:62" s="108" customFormat="1" ht="22.5" customHeight="1" x14ac:dyDescent="0.4">
      <c r="A11" s="107"/>
      <c r="B11" s="107"/>
      <c r="C11" s="107"/>
      <c r="D11" s="107"/>
      <c r="E11" s="107"/>
      <c r="F11" s="107"/>
      <c r="G11" s="107"/>
      <c r="P11" s="107"/>
      <c r="Q11" s="107"/>
      <c r="R11" s="107"/>
      <c r="S11" s="107"/>
      <c r="T11" s="107"/>
      <c r="U11" s="107"/>
      <c r="V11" s="107"/>
      <c r="W11" s="107"/>
      <c r="X11" s="693" t="s">
        <v>0</v>
      </c>
      <c r="Y11" s="693"/>
      <c r="Z11" s="693"/>
      <c r="AA11" s="693"/>
      <c r="AB11" s="693"/>
      <c r="AC11" s="693"/>
      <c r="AD11" s="693"/>
      <c r="AE11" s="693"/>
      <c r="AF11" s="693"/>
      <c r="AG11" s="693"/>
      <c r="AH11" s="695"/>
      <c r="AI11" s="695"/>
      <c r="AJ11" s="695"/>
      <c r="AK11" s="695"/>
      <c r="AL11" s="695"/>
      <c r="AM11" s="695"/>
      <c r="AN11" s="695"/>
      <c r="AO11" s="695"/>
      <c r="AP11" s="695"/>
      <c r="AQ11" s="695"/>
      <c r="AR11" s="695"/>
      <c r="AS11" s="695"/>
      <c r="AT11" s="695"/>
      <c r="AU11" s="695"/>
      <c r="AV11" s="695"/>
      <c r="AW11" s="695"/>
      <c r="AX11" s="695"/>
      <c r="AY11" s="695"/>
      <c r="AZ11" s="695"/>
      <c r="BA11" s="695"/>
      <c r="BB11" s="695"/>
      <c r="BC11" s="695"/>
      <c r="BD11" s="695"/>
    </row>
    <row r="12" spans="1:62" s="108" customFormat="1" ht="22.5" customHeight="1" x14ac:dyDescent="0.4">
      <c r="A12" s="107"/>
      <c r="B12" s="107"/>
      <c r="C12" s="107"/>
      <c r="D12" s="107"/>
      <c r="E12" s="107"/>
      <c r="F12" s="107"/>
      <c r="G12" s="107"/>
      <c r="P12" s="107"/>
      <c r="Q12" s="107"/>
      <c r="R12" s="107"/>
      <c r="S12" s="107"/>
      <c r="T12" s="107"/>
      <c r="U12" s="107"/>
      <c r="V12" s="107"/>
      <c r="W12" s="107"/>
      <c r="X12" s="693" t="s">
        <v>3</v>
      </c>
      <c r="Y12" s="693"/>
      <c r="Z12" s="693"/>
      <c r="AA12" s="693"/>
      <c r="AB12" s="693"/>
      <c r="AC12" s="693"/>
      <c r="AD12" s="693"/>
      <c r="AE12" s="693"/>
      <c r="AF12" s="693"/>
      <c r="AG12" s="693"/>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695"/>
      <c r="BD12" s="695"/>
    </row>
    <row r="13" spans="1:62" s="108" customFormat="1" ht="22.5" customHeight="1" x14ac:dyDescent="0.4">
      <c r="A13" s="107"/>
      <c r="B13" s="107"/>
      <c r="C13" s="107"/>
      <c r="D13" s="107"/>
      <c r="E13" s="107"/>
      <c r="F13" s="107"/>
      <c r="G13" s="107"/>
      <c r="P13" s="107"/>
      <c r="Q13" s="107"/>
      <c r="R13" s="107"/>
      <c r="S13" s="107"/>
      <c r="T13" s="107"/>
      <c r="U13" s="107"/>
      <c r="V13" s="107"/>
      <c r="W13" s="107"/>
      <c r="X13" s="141"/>
      <c r="Y13" s="141"/>
      <c r="Z13" s="141"/>
      <c r="AA13" s="141"/>
      <c r="AB13" s="141"/>
      <c r="AC13" s="141"/>
      <c r="AD13" s="141"/>
      <c r="AE13" s="141"/>
      <c r="AF13" s="141"/>
      <c r="AG13" s="141"/>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row>
    <row r="14" spans="1:62" ht="20.100000000000001" customHeight="1" x14ac:dyDescent="0.15">
      <c r="A14" s="104"/>
      <c r="B14" s="104"/>
      <c r="C14" s="699" t="s">
        <v>317</v>
      </c>
      <c r="D14" s="699"/>
      <c r="E14" s="699"/>
      <c r="F14" s="699"/>
      <c r="G14" s="699"/>
      <c r="H14" s="699"/>
      <c r="I14" s="699"/>
      <c r="J14" s="699"/>
      <c r="K14" s="699"/>
      <c r="L14" s="699"/>
      <c r="M14" s="699"/>
      <c r="N14" s="699"/>
      <c r="O14" s="699"/>
      <c r="P14" s="699"/>
      <c r="Q14" s="699"/>
      <c r="R14" s="699"/>
      <c r="S14" s="699"/>
      <c r="T14" s="699"/>
      <c r="U14" s="699"/>
      <c r="V14" s="699"/>
      <c r="W14" s="699"/>
      <c r="X14" s="699"/>
      <c r="Y14" s="699"/>
      <c r="Z14" s="699"/>
      <c r="AA14" s="699"/>
      <c r="AB14" s="699"/>
      <c r="AC14" s="699"/>
      <c r="AD14" s="699"/>
      <c r="AE14" s="699"/>
      <c r="AF14" s="699"/>
      <c r="AG14" s="699"/>
      <c r="AH14" s="699"/>
      <c r="AI14" s="699"/>
      <c r="AJ14" s="699"/>
      <c r="AK14" s="699"/>
      <c r="AL14" s="699"/>
      <c r="AM14" s="699"/>
      <c r="AN14" s="699"/>
      <c r="AO14" s="699"/>
      <c r="AP14" s="699"/>
      <c r="AQ14" s="699"/>
      <c r="AR14" s="699"/>
      <c r="AS14" s="699"/>
      <c r="AT14" s="699"/>
      <c r="AU14" s="699"/>
      <c r="AV14" s="699"/>
      <c r="AW14" s="699"/>
      <c r="AX14" s="699"/>
      <c r="AY14" s="699"/>
      <c r="AZ14" s="699"/>
      <c r="BA14" s="699"/>
      <c r="BB14" s="699"/>
      <c r="BC14" s="699"/>
      <c r="BD14" s="109"/>
      <c r="BE14" s="109"/>
      <c r="BJ14" s="110"/>
    </row>
    <row r="15" spans="1:62" ht="20.100000000000001" customHeight="1" x14ac:dyDescent="0.15">
      <c r="A15" s="104"/>
      <c r="B15" s="109"/>
      <c r="C15" s="699"/>
      <c r="D15" s="699"/>
      <c r="E15" s="699"/>
      <c r="F15" s="699"/>
      <c r="G15" s="699"/>
      <c r="H15" s="699"/>
      <c r="I15" s="699"/>
      <c r="J15" s="699"/>
      <c r="K15" s="699"/>
      <c r="L15" s="699"/>
      <c r="M15" s="699"/>
      <c r="N15" s="699"/>
      <c r="O15" s="699"/>
      <c r="P15" s="699"/>
      <c r="Q15" s="699"/>
      <c r="R15" s="699"/>
      <c r="S15" s="699"/>
      <c r="T15" s="699"/>
      <c r="U15" s="699"/>
      <c r="V15" s="699"/>
      <c r="W15" s="699"/>
      <c r="X15" s="699"/>
      <c r="Y15" s="699"/>
      <c r="Z15" s="699"/>
      <c r="AA15" s="699"/>
      <c r="AB15" s="699"/>
      <c r="AC15" s="699"/>
      <c r="AD15" s="699"/>
      <c r="AE15" s="699"/>
      <c r="AF15" s="699"/>
      <c r="AG15" s="699"/>
      <c r="AH15" s="699"/>
      <c r="AI15" s="699"/>
      <c r="AJ15" s="699"/>
      <c r="AK15" s="699"/>
      <c r="AL15" s="699"/>
      <c r="AM15" s="699"/>
      <c r="AN15" s="699"/>
      <c r="AO15" s="699"/>
      <c r="AP15" s="699"/>
      <c r="AQ15" s="699"/>
      <c r="AR15" s="699"/>
      <c r="AS15" s="699"/>
      <c r="AT15" s="699"/>
      <c r="AU15" s="699"/>
      <c r="AV15" s="699"/>
      <c r="AW15" s="699"/>
      <c r="AX15" s="699"/>
      <c r="AY15" s="699"/>
      <c r="AZ15" s="699"/>
      <c r="BA15" s="699"/>
      <c r="BB15" s="699"/>
      <c r="BC15" s="699"/>
      <c r="BD15" s="109"/>
      <c r="BE15" s="109"/>
      <c r="BF15" s="696"/>
      <c r="BG15" s="696"/>
    </row>
    <row r="16" spans="1:62" ht="20.100000000000001" customHeight="1" x14ac:dyDescent="0.15">
      <c r="A16" s="104"/>
      <c r="B16" s="109"/>
      <c r="C16" s="109"/>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09"/>
      <c r="BE16" s="109"/>
      <c r="BF16" s="143"/>
      <c r="BG16" s="143"/>
    </row>
    <row r="17" spans="1:57" ht="37.5" customHeight="1" x14ac:dyDescent="0.15">
      <c r="A17" s="104"/>
      <c r="B17" s="104"/>
      <c r="C17" s="104"/>
      <c r="D17" s="104"/>
      <c r="E17" s="104"/>
      <c r="F17" s="104"/>
      <c r="G17" s="104"/>
      <c r="H17" s="104"/>
      <c r="I17" s="697" t="s">
        <v>170</v>
      </c>
      <c r="J17" s="697"/>
      <c r="K17" s="697"/>
      <c r="L17" s="697"/>
      <c r="M17" s="697"/>
      <c r="N17" s="697"/>
      <c r="O17" s="697"/>
      <c r="P17" s="697"/>
      <c r="Q17" s="697"/>
      <c r="R17" s="697"/>
      <c r="S17" s="697"/>
      <c r="T17" s="697"/>
      <c r="U17" s="697"/>
      <c r="V17" s="697"/>
      <c r="W17" s="697"/>
      <c r="X17" s="697"/>
      <c r="Y17" s="697"/>
      <c r="Z17" s="697"/>
      <c r="AA17" s="697"/>
      <c r="AB17" s="697"/>
      <c r="AC17" s="697"/>
      <c r="AD17" s="697"/>
      <c r="AE17" s="697"/>
      <c r="AF17" s="697"/>
      <c r="AG17" s="697"/>
      <c r="AH17" s="697"/>
      <c r="AI17" s="697"/>
      <c r="AJ17" s="697"/>
      <c r="AK17" s="697"/>
      <c r="AL17" s="697"/>
      <c r="AM17" s="697"/>
      <c r="AN17" s="697"/>
      <c r="AO17" s="697"/>
      <c r="AP17" s="697"/>
      <c r="AQ17" s="697"/>
      <c r="AR17" s="697"/>
      <c r="AS17" s="697"/>
      <c r="AT17" s="697"/>
      <c r="AU17" s="697"/>
      <c r="AV17" s="697"/>
      <c r="AW17" s="697"/>
      <c r="AX17" s="107"/>
      <c r="AY17" s="107"/>
      <c r="AZ17" s="107"/>
      <c r="BA17" s="107"/>
      <c r="BB17" s="107"/>
      <c r="BC17" s="107"/>
      <c r="BD17" s="107"/>
      <c r="BE17" s="104"/>
    </row>
    <row r="18" spans="1:57" ht="37.5" customHeight="1" x14ac:dyDescent="0.15">
      <c r="A18" s="104"/>
      <c r="B18" s="104"/>
      <c r="C18" s="104"/>
      <c r="D18" s="104"/>
      <c r="E18" s="104"/>
      <c r="F18" s="104"/>
      <c r="G18" s="104"/>
      <c r="H18" s="104"/>
      <c r="I18" s="697" t="s">
        <v>205</v>
      </c>
      <c r="J18" s="697"/>
      <c r="K18" s="697"/>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7"/>
      <c r="AN18" s="697"/>
      <c r="AO18" s="697"/>
      <c r="AP18" s="697"/>
      <c r="AQ18" s="697"/>
      <c r="AR18" s="697"/>
      <c r="AS18" s="697"/>
      <c r="AT18" s="697"/>
      <c r="AU18" s="697"/>
      <c r="AV18" s="697"/>
      <c r="AW18" s="697"/>
      <c r="AX18" s="107"/>
      <c r="AY18" s="107"/>
      <c r="AZ18" s="107"/>
      <c r="BA18" s="107"/>
      <c r="BB18" s="107"/>
      <c r="BC18" s="107"/>
      <c r="BD18" s="107"/>
      <c r="BE18" s="104"/>
    </row>
    <row r="19" spans="1:57" ht="37.5" customHeight="1" x14ac:dyDescent="0.15">
      <c r="A19" s="104"/>
      <c r="B19" s="104"/>
      <c r="C19" s="104"/>
      <c r="D19" s="104"/>
      <c r="E19" s="104"/>
      <c r="F19" s="104"/>
      <c r="G19" s="104"/>
      <c r="H19" s="104"/>
      <c r="I19" s="697" t="s">
        <v>169</v>
      </c>
      <c r="J19" s="697"/>
      <c r="K19" s="697"/>
      <c r="L19" s="697"/>
      <c r="M19" s="697"/>
      <c r="N19" s="697"/>
      <c r="O19" s="697"/>
      <c r="P19" s="697"/>
      <c r="Q19" s="697"/>
      <c r="R19" s="697"/>
      <c r="S19" s="698"/>
      <c r="T19" s="697"/>
      <c r="U19" s="697"/>
      <c r="V19" s="697"/>
      <c r="W19" s="697"/>
      <c r="X19" s="697"/>
      <c r="Y19" s="697"/>
      <c r="Z19" s="697"/>
      <c r="AA19" s="697"/>
      <c r="AB19" s="697"/>
      <c r="AC19" s="697"/>
      <c r="AD19" s="697"/>
      <c r="AE19" s="697"/>
      <c r="AF19" s="697"/>
      <c r="AG19" s="697"/>
      <c r="AH19" s="697"/>
      <c r="AI19" s="697"/>
      <c r="AJ19" s="697"/>
      <c r="AK19" s="697"/>
      <c r="AL19" s="697"/>
      <c r="AM19" s="697"/>
      <c r="AN19" s="697"/>
      <c r="AO19" s="697"/>
      <c r="AP19" s="697"/>
      <c r="AQ19" s="697"/>
      <c r="AR19" s="697"/>
      <c r="AS19" s="697"/>
      <c r="AT19" s="697"/>
      <c r="AU19" s="697"/>
      <c r="AV19" s="697"/>
      <c r="AW19" s="697"/>
      <c r="AX19" s="107"/>
      <c r="AY19" s="107"/>
      <c r="AZ19" s="107"/>
      <c r="BA19" s="107"/>
      <c r="BB19" s="107"/>
      <c r="BC19" s="107"/>
      <c r="BD19" s="107"/>
      <c r="BE19" s="104"/>
    </row>
    <row r="20" spans="1:57" ht="37.5" customHeight="1" x14ac:dyDescent="0.15">
      <c r="A20" s="104"/>
      <c r="B20" s="104"/>
      <c r="C20" s="104"/>
      <c r="D20" s="104"/>
      <c r="E20" s="104"/>
      <c r="F20" s="104"/>
      <c r="G20" s="104"/>
      <c r="H20" s="104"/>
      <c r="I20" s="700" t="s">
        <v>206</v>
      </c>
      <c r="J20" s="700"/>
      <c r="K20" s="700"/>
      <c r="L20" s="700"/>
      <c r="M20" s="700"/>
      <c r="N20" s="700"/>
      <c r="O20" s="700"/>
      <c r="P20" s="700"/>
      <c r="Q20" s="700"/>
      <c r="R20" s="700"/>
      <c r="S20" s="701"/>
      <c r="T20" s="697"/>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R20" s="697"/>
      <c r="AS20" s="697"/>
      <c r="AT20" s="697"/>
      <c r="AU20" s="697"/>
      <c r="AV20" s="697"/>
      <c r="AW20" s="697"/>
      <c r="AX20" s="107"/>
      <c r="AY20" s="107"/>
      <c r="AZ20" s="107"/>
      <c r="BA20" s="107"/>
      <c r="BB20" s="107"/>
      <c r="BC20" s="107"/>
      <c r="BD20" s="107"/>
      <c r="BE20" s="104"/>
    </row>
    <row r="21" spans="1:57" ht="37.5" customHeight="1" x14ac:dyDescent="0.15">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row>
    <row r="22" spans="1:57" x14ac:dyDescent="0.15">
      <c r="A22" s="104"/>
      <c r="B22" s="104" t="s">
        <v>187</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row>
    <row r="23" spans="1:57" ht="33.75" customHeight="1" x14ac:dyDescent="0.15">
      <c r="A23" s="104"/>
      <c r="B23" s="702" t="s">
        <v>207</v>
      </c>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c r="AY23" s="703"/>
      <c r="AZ23" s="703"/>
      <c r="BA23" s="703"/>
      <c r="BB23" s="703"/>
      <c r="BC23" s="703"/>
      <c r="BD23" s="704"/>
      <c r="BE23" s="104"/>
    </row>
    <row r="24" spans="1:57" ht="33.75" customHeight="1" x14ac:dyDescent="0.15">
      <c r="A24" s="104"/>
      <c r="B24" s="705"/>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7"/>
      <c r="BE24" s="104"/>
    </row>
    <row r="25" spans="1:57" ht="15" customHeight="1" x14ac:dyDescent="0.15">
      <c r="A25" s="104"/>
      <c r="B25" s="144"/>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6"/>
      <c r="BE25" s="104"/>
    </row>
    <row r="26" spans="1:57" ht="26.25" customHeight="1" x14ac:dyDescent="0.15">
      <c r="A26" s="104"/>
      <c r="B26" s="112"/>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7"/>
      <c r="AH26" s="107"/>
      <c r="AI26" s="107"/>
      <c r="AJ26" s="107"/>
      <c r="AK26" s="107"/>
      <c r="AL26" s="692"/>
      <c r="AM26" s="692"/>
      <c r="AN26" s="692"/>
      <c r="AO26" s="692"/>
      <c r="AP26" s="692"/>
      <c r="AQ26" s="692"/>
      <c r="AR26" s="690" t="s">
        <v>2</v>
      </c>
      <c r="AS26" s="690"/>
      <c r="AT26" s="694"/>
      <c r="AU26" s="694"/>
      <c r="AV26" s="694"/>
      <c r="AW26" s="690" t="s">
        <v>4</v>
      </c>
      <c r="AX26" s="690"/>
      <c r="AY26" s="694"/>
      <c r="AZ26" s="694"/>
      <c r="BA26" s="694"/>
      <c r="BB26" s="690" t="s">
        <v>1</v>
      </c>
      <c r="BC26" s="690"/>
      <c r="BD26" s="113"/>
      <c r="BE26" s="104"/>
    </row>
    <row r="27" spans="1:57" ht="33.75" customHeight="1" x14ac:dyDescent="0.15">
      <c r="A27" s="104"/>
      <c r="B27" s="114"/>
      <c r="C27" s="115"/>
      <c r="D27" s="115"/>
      <c r="E27" s="115"/>
      <c r="F27" s="115"/>
      <c r="G27" s="115"/>
      <c r="H27" s="115"/>
      <c r="I27" s="115"/>
      <c r="J27" s="115"/>
      <c r="K27" s="116"/>
      <c r="L27" s="116"/>
      <c r="M27" s="116"/>
      <c r="N27" s="116"/>
      <c r="O27" s="116"/>
      <c r="P27" s="116"/>
      <c r="Q27" s="116"/>
      <c r="R27" s="116"/>
      <c r="S27" s="116"/>
      <c r="T27" s="116"/>
      <c r="U27" s="116"/>
      <c r="V27" s="116"/>
      <c r="W27" s="116"/>
      <c r="X27" s="116"/>
      <c r="Y27" s="116"/>
      <c r="Z27" s="116"/>
      <c r="AA27" s="116"/>
      <c r="AB27" s="116"/>
      <c r="AC27" s="116"/>
      <c r="AD27" s="116"/>
      <c r="AF27" s="117" t="s">
        <v>188</v>
      </c>
      <c r="AG27" s="691"/>
      <c r="AH27" s="691"/>
      <c r="AI27" s="691"/>
      <c r="AJ27" s="691"/>
      <c r="AK27" s="691"/>
      <c r="AL27" s="691"/>
      <c r="AM27" s="691"/>
      <c r="AN27" s="691"/>
      <c r="AO27" s="691"/>
      <c r="AP27" s="691"/>
      <c r="AQ27" s="691"/>
      <c r="AR27" s="691"/>
      <c r="AS27" s="691"/>
      <c r="AT27" s="691"/>
      <c r="AU27" s="691"/>
      <c r="AV27" s="691"/>
      <c r="AW27" s="691"/>
      <c r="AX27" s="691"/>
      <c r="AY27" s="691"/>
      <c r="AZ27" s="691"/>
      <c r="BA27" s="691"/>
      <c r="BB27" s="691"/>
      <c r="BC27" s="691"/>
      <c r="BD27" s="118"/>
      <c r="BE27" s="104"/>
    </row>
    <row r="28" spans="1:57" ht="11.25" customHeight="1" x14ac:dyDescent="0.15">
      <c r="A28" s="104"/>
      <c r="B28" s="119"/>
      <c r="C28" s="120"/>
      <c r="D28" s="120"/>
      <c r="E28" s="120"/>
      <c r="F28" s="120"/>
      <c r="G28" s="120"/>
      <c r="H28" s="120"/>
      <c r="I28" s="120"/>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2"/>
      <c r="BE28" s="104"/>
    </row>
    <row r="29" spans="1:57" x14ac:dyDescent="0.15">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row>
  </sheetData>
  <mergeCells count="34">
    <mergeCell ref="AH12:BD12"/>
    <mergeCell ref="AY26:BA26"/>
    <mergeCell ref="BB26:BC26"/>
    <mergeCell ref="I18:R18"/>
    <mergeCell ref="S18:AW18"/>
    <mergeCell ref="AL26:AQ26"/>
    <mergeCell ref="AR26:AS26"/>
    <mergeCell ref="AT26:AV26"/>
    <mergeCell ref="AW26:AX26"/>
    <mergeCell ref="I20:R20"/>
    <mergeCell ref="S20:AW20"/>
    <mergeCell ref="B23:BD24"/>
    <mergeCell ref="BF15:BG15"/>
    <mergeCell ref="I17:R17"/>
    <mergeCell ref="S17:AW17"/>
    <mergeCell ref="I19:R19"/>
    <mergeCell ref="S19:AW19"/>
    <mergeCell ref="C14:BC15"/>
    <mergeCell ref="B3:BD3"/>
    <mergeCell ref="BC5:BD5"/>
    <mergeCell ref="AG27:BC27"/>
    <mergeCell ref="H7:O7"/>
    <mergeCell ref="X11:AG11"/>
    <mergeCell ref="AX5:AY5"/>
    <mergeCell ref="AS5:AT5"/>
    <mergeCell ref="AM5:AR5"/>
    <mergeCell ref="AU5:AW5"/>
    <mergeCell ref="AZ5:BB5"/>
    <mergeCell ref="X9:AG9"/>
    <mergeCell ref="X10:AG10"/>
    <mergeCell ref="X12:AG12"/>
    <mergeCell ref="AH9:BD9"/>
    <mergeCell ref="AH10:BD10"/>
    <mergeCell ref="AH11:BD11"/>
  </mergeCells>
  <phoneticPr fontId="9"/>
  <printOptions horizontalCentered="1"/>
  <pageMargins left="0.19685039370078741" right="0.19685039370078741" top="0.39370078740157483" bottom="0.39370078740157483" header="0.51181102362204722" footer="0.51181102362204722"/>
  <pageSetup paperSize="9" scale="9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showGridLines="0" view="pageBreakPreview" zoomScaleNormal="85" zoomScaleSheetLayoutView="100" workbookViewId="0">
      <selection activeCell="O14" sqref="O14"/>
    </sheetView>
  </sheetViews>
  <sheetFormatPr defaultRowHeight="13.5" x14ac:dyDescent="0.4"/>
  <cols>
    <col min="1" max="1" width="1.625" style="126" customWidth="1"/>
    <col min="2" max="2" width="5.625" style="126" customWidth="1"/>
    <col min="3" max="3" width="6.875" style="126" customWidth="1"/>
    <col min="4" max="4" width="8" style="126" customWidth="1"/>
    <col min="5" max="5" width="23.5" style="126" customWidth="1"/>
    <col min="6" max="6" width="11.5" style="126" customWidth="1"/>
    <col min="7" max="7" width="27.625" style="126" customWidth="1"/>
    <col min="8" max="8" width="12.125" style="126" customWidth="1"/>
    <col min="9" max="9" width="1.625" style="126" customWidth="1"/>
    <col min="10" max="16384" width="9" style="126"/>
  </cols>
  <sheetData>
    <row r="1" spans="1:17" s="106" customFormat="1" ht="15.75" customHeight="1" x14ac:dyDescent="0.15">
      <c r="A1" s="104"/>
      <c r="B1" s="104"/>
      <c r="C1" s="104"/>
      <c r="D1" s="104"/>
      <c r="E1" s="104"/>
      <c r="F1" s="104"/>
      <c r="G1" s="104"/>
      <c r="I1" s="105" t="s">
        <v>386</v>
      </c>
      <c r="Q1" s="123"/>
    </row>
    <row r="2" spans="1:17" s="106" customFormat="1" ht="15.75" customHeight="1" x14ac:dyDescent="0.15">
      <c r="A2" s="104"/>
      <c r="B2" s="104"/>
      <c r="C2" s="104"/>
      <c r="D2" s="104"/>
      <c r="E2" s="104"/>
      <c r="F2" s="104"/>
      <c r="G2" s="104"/>
      <c r="H2" s="124" t="s">
        <v>189</v>
      </c>
      <c r="I2" s="104"/>
      <c r="Q2" s="123"/>
    </row>
    <row r="3" spans="1:17" ht="29.25" customHeight="1" x14ac:dyDescent="0.4">
      <c r="A3" s="125"/>
      <c r="B3" s="708" t="s">
        <v>190</v>
      </c>
      <c r="C3" s="708"/>
      <c r="D3" s="708"/>
      <c r="E3" s="708"/>
      <c r="F3" s="708"/>
      <c r="G3" s="708"/>
      <c r="H3" s="708"/>
      <c r="I3" s="125"/>
    </row>
    <row r="4" spans="1:17" ht="5.25" customHeight="1" x14ac:dyDescent="0.4">
      <c r="A4" s="125"/>
      <c r="B4" s="127"/>
      <c r="C4" s="127"/>
      <c r="D4" s="127"/>
      <c r="E4" s="127"/>
      <c r="F4" s="127"/>
      <c r="G4" s="127"/>
      <c r="H4" s="127"/>
      <c r="I4" s="125"/>
    </row>
    <row r="5" spans="1:17" s="106" customFormat="1" x14ac:dyDescent="0.15">
      <c r="A5" s="104"/>
      <c r="B5" s="697" t="s">
        <v>170</v>
      </c>
      <c r="C5" s="697"/>
      <c r="D5" s="697"/>
      <c r="E5" s="697"/>
      <c r="F5" s="697" t="s">
        <v>191</v>
      </c>
      <c r="G5" s="697"/>
      <c r="H5" s="697"/>
      <c r="I5" s="107"/>
      <c r="J5" s="107"/>
      <c r="K5" s="107"/>
      <c r="L5" s="107"/>
      <c r="M5" s="104"/>
      <c r="N5" s="104"/>
    </row>
    <row r="6" spans="1:17" s="106" customFormat="1" x14ac:dyDescent="0.15">
      <c r="A6" s="104"/>
      <c r="B6" s="697"/>
      <c r="C6" s="697"/>
      <c r="D6" s="697"/>
      <c r="E6" s="697"/>
      <c r="F6" s="697"/>
      <c r="G6" s="697"/>
      <c r="H6" s="697"/>
      <c r="I6" s="107"/>
      <c r="J6" s="107"/>
      <c r="K6" s="107"/>
      <c r="L6" s="107"/>
      <c r="M6" s="104"/>
      <c r="N6" s="104"/>
    </row>
    <row r="7" spans="1:17" s="106" customFormat="1" x14ac:dyDescent="0.15">
      <c r="A7" s="104"/>
      <c r="B7" s="697" t="s">
        <v>205</v>
      </c>
      <c r="C7" s="697"/>
      <c r="D7" s="709"/>
      <c r="E7" s="710"/>
      <c r="F7" s="697" t="s">
        <v>169</v>
      </c>
      <c r="G7" s="697"/>
      <c r="H7" s="697"/>
      <c r="I7" s="107"/>
      <c r="J7" s="107"/>
      <c r="K7" s="107"/>
      <c r="L7" s="107"/>
      <c r="M7" s="104"/>
      <c r="N7" s="104"/>
    </row>
    <row r="8" spans="1:17" s="106" customFormat="1" x14ac:dyDescent="0.15">
      <c r="A8" s="104"/>
      <c r="B8" s="697"/>
      <c r="C8" s="697"/>
      <c r="D8" s="711"/>
      <c r="E8" s="712"/>
      <c r="F8" s="697"/>
      <c r="G8" s="697"/>
      <c r="H8" s="697"/>
      <c r="I8" s="107"/>
      <c r="J8" s="107"/>
      <c r="K8" s="107"/>
      <c r="L8" s="107"/>
      <c r="M8" s="104"/>
      <c r="N8" s="104"/>
    </row>
    <row r="9" spans="1:17" ht="15" customHeight="1" x14ac:dyDescent="0.4">
      <c r="A9" s="125"/>
      <c r="B9" s="125"/>
      <c r="C9" s="125"/>
      <c r="D9" s="125"/>
      <c r="E9" s="125"/>
      <c r="F9" s="125"/>
      <c r="G9" s="125"/>
      <c r="H9" s="125"/>
      <c r="I9" s="125"/>
    </row>
    <row r="10" spans="1:17" ht="18.75" customHeight="1" x14ac:dyDescent="0.4">
      <c r="A10" s="125"/>
      <c r="B10" s="726" t="s">
        <v>208</v>
      </c>
      <c r="C10" s="726"/>
      <c r="D10" s="726"/>
      <c r="E10" s="726"/>
      <c r="F10" s="726"/>
      <c r="G10" s="726"/>
      <c r="H10" s="726"/>
      <c r="I10" s="125"/>
    </row>
    <row r="11" spans="1:17" ht="11.25" customHeight="1" x14ac:dyDescent="0.4">
      <c r="A11" s="125"/>
      <c r="B11" s="149"/>
      <c r="C11" s="150"/>
      <c r="D11" s="150"/>
      <c r="E11" s="150"/>
      <c r="F11" s="150"/>
      <c r="G11" s="150"/>
      <c r="H11" s="151"/>
      <c r="I11" s="125"/>
    </row>
    <row r="12" spans="1:17" ht="18.75" customHeight="1" x14ac:dyDescent="0.4">
      <c r="A12" s="125"/>
      <c r="B12" s="152" t="s">
        <v>14</v>
      </c>
      <c r="C12" s="134" t="s">
        <v>209</v>
      </c>
      <c r="D12" s="125"/>
      <c r="E12" s="147"/>
      <c r="F12" s="147"/>
      <c r="G12" s="147"/>
      <c r="H12" s="153"/>
      <c r="I12" s="125"/>
    </row>
    <row r="13" spans="1:17" ht="18.75" customHeight="1" x14ac:dyDescent="0.4">
      <c r="A13" s="125"/>
      <c r="B13" s="152" t="s">
        <v>14</v>
      </c>
      <c r="C13" s="134" t="s">
        <v>210</v>
      </c>
      <c r="D13" s="147"/>
      <c r="E13" s="147"/>
      <c r="F13" s="147"/>
      <c r="G13" s="147"/>
      <c r="H13" s="153"/>
      <c r="I13" s="125"/>
    </row>
    <row r="14" spans="1:17" ht="18.75" customHeight="1" x14ac:dyDescent="0.4">
      <c r="A14" s="125"/>
      <c r="B14" s="152" t="s">
        <v>14</v>
      </c>
      <c r="C14" s="134" t="s">
        <v>211</v>
      </c>
      <c r="D14" s="147"/>
      <c r="E14" s="147"/>
      <c r="F14" s="147"/>
      <c r="G14" s="147"/>
      <c r="H14" s="153"/>
      <c r="I14" s="125"/>
    </row>
    <row r="15" spans="1:17" ht="18.75" customHeight="1" x14ac:dyDescent="0.4">
      <c r="A15" s="125"/>
      <c r="B15" s="152" t="s">
        <v>14</v>
      </c>
      <c r="C15" s="134" t="s">
        <v>212</v>
      </c>
      <c r="D15" s="147"/>
      <c r="E15" s="147"/>
      <c r="F15" s="147"/>
      <c r="G15" s="147"/>
      <c r="H15" s="153"/>
      <c r="I15" s="125"/>
    </row>
    <row r="16" spans="1:17" ht="18.75" customHeight="1" x14ac:dyDescent="0.4">
      <c r="A16" s="125"/>
      <c r="B16" s="152" t="s">
        <v>14</v>
      </c>
      <c r="C16" s="134" t="s">
        <v>213</v>
      </c>
      <c r="D16" s="147"/>
      <c r="E16" s="147"/>
      <c r="F16" s="147"/>
      <c r="G16" s="147"/>
      <c r="H16" s="153"/>
      <c r="I16" s="125"/>
    </row>
    <row r="17" spans="1:9" ht="18.75" customHeight="1" x14ac:dyDescent="0.4">
      <c r="A17" s="125"/>
      <c r="B17" s="152" t="s">
        <v>14</v>
      </c>
      <c r="C17" s="134" t="s">
        <v>214</v>
      </c>
      <c r="D17" s="147"/>
      <c r="E17" s="147"/>
      <c r="F17" s="147"/>
      <c r="G17" s="147"/>
      <c r="H17" s="153"/>
      <c r="I17" s="125"/>
    </row>
    <row r="18" spans="1:9" ht="18.75" customHeight="1" x14ac:dyDescent="0.4">
      <c r="A18" s="125"/>
      <c r="B18" s="152" t="s">
        <v>14</v>
      </c>
      <c r="C18" s="134" t="s">
        <v>215</v>
      </c>
      <c r="D18" s="147"/>
      <c r="E18" s="147"/>
      <c r="F18" s="147"/>
      <c r="G18" s="147"/>
      <c r="H18" s="153"/>
      <c r="I18" s="125"/>
    </row>
    <row r="19" spans="1:9" ht="18.75" customHeight="1" x14ac:dyDescent="0.4">
      <c r="A19" s="125"/>
      <c r="B19" s="152" t="s">
        <v>14</v>
      </c>
      <c r="C19" s="134" t="s">
        <v>216</v>
      </c>
      <c r="D19" s="147"/>
      <c r="E19" s="147"/>
      <c r="F19" s="147"/>
      <c r="G19" s="147"/>
      <c r="H19" s="153"/>
      <c r="I19" s="125"/>
    </row>
    <row r="20" spans="1:9" ht="18.75" customHeight="1" x14ac:dyDescent="0.4">
      <c r="A20" s="125"/>
      <c r="B20" s="152" t="s">
        <v>14</v>
      </c>
      <c r="C20" s="134" t="s">
        <v>217</v>
      </c>
      <c r="D20" s="147"/>
      <c r="E20" s="147"/>
      <c r="F20" s="147"/>
      <c r="G20" s="147"/>
      <c r="H20" s="153"/>
      <c r="I20" s="125"/>
    </row>
    <row r="21" spans="1:9" ht="11.25" customHeight="1" x14ac:dyDescent="0.4">
      <c r="A21" s="125"/>
      <c r="B21" s="154"/>
      <c r="C21" s="155"/>
      <c r="D21" s="156"/>
      <c r="E21" s="156"/>
      <c r="F21" s="156"/>
      <c r="G21" s="156"/>
      <c r="H21" s="157"/>
      <c r="I21" s="125"/>
    </row>
    <row r="22" spans="1:9" ht="15" customHeight="1" x14ac:dyDescent="0.4">
      <c r="A22" s="125"/>
      <c r="B22" s="147"/>
      <c r="C22" s="148"/>
      <c r="D22" s="147"/>
      <c r="E22" s="147"/>
      <c r="F22" s="147"/>
      <c r="G22" s="147"/>
      <c r="H22" s="147"/>
      <c r="I22" s="125"/>
    </row>
    <row r="23" spans="1:9" ht="18.75" customHeight="1" x14ac:dyDescent="0.4">
      <c r="A23" s="125"/>
      <c r="B23" s="716" t="s">
        <v>192</v>
      </c>
      <c r="C23" s="716"/>
      <c r="D23" s="716"/>
      <c r="E23" s="716"/>
      <c r="F23" s="716"/>
      <c r="G23" s="716"/>
      <c r="H23" s="716"/>
      <c r="I23" s="125"/>
    </row>
    <row r="24" spans="1:9" ht="18.75" customHeight="1" x14ac:dyDescent="0.4">
      <c r="A24" s="125"/>
      <c r="B24" s="727" t="s">
        <v>218</v>
      </c>
      <c r="C24" s="727"/>
      <c r="D24" s="727"/>
      <c r="E24" s="727"/>
      <c r="F24" s="727"/>
      <c r="G24" s="727"/>
      <c r="H24" s="727"/>
      <c r="I24" s="125"/>
    </row>
    <row r="25" spans="1:9" ht="29.25" customHeight="1" x14ac:dyDescent="0.4">
      <c r="A25" s="125"/>
      <c r="B25" s="728" t="s">
        <v>193</v>
      </c>
      <c r="C25" s="729"/>
      <c r="D25" s="729"/>
      <c r="E25" s="729"/>
      <c r="F25" s="729"/>
      <c r="G25" s="729"/>
      <c r="H25" s="730"/>
      <c r="I25" s="125"/>
    </row>
    <row r="26" spans="1:9" ht="29.25" customHeight="1" x14ac:dyDescent="0.4">
      <c r="A26" s="125"/>
      <c r="B26" s="731"/>
      <c r="C26" s="732"/>
      <c r="D26" s="732"/>
      <c r="E26" s="732"/>
      <c r="F26" s="732"/>
      <c r="G26" s="732"/>
      <c r="H26" s="733"/>
      <c r="I26" s="125"/>
    </row>
    <row r="27" spans="1:9" ht="29.25" customHeight="1" x14ac:dyDescent="0.4">
      <c r="A27" s="125"/>
      <c r="B27" s="731"/>
      <c r="C27" s="732"/>
      <c r="D27" s="732"/>
      <c r="E27" s="732"/>
      <c r="F27" s="732"/>
      <c r="G27" s="732"/>
      <c r="H27" s="733"/>
      <c r="I27" s="125"/>
    </row>
    <row r="28" spans="1:9" ht="29.25" customHeight="1" x14ac:dyDescent="0.4">
      <c r="A28" s="125"/>
      <c r="B28" s="734" t="s">
        <v>194</v>
      </c>
      <c r="C28" s="732"/>
      <c r="D28" s="732"/>
      <c r="E28" s="732"/>
      <c r="F28" s="732"/>
      <c r="G28" s="732"/>
      <c r="H28" s="733"/>
      <c r="I28" s="125"/>
    </row>
    <row r="29" spans="1:9" ht="23.25" customHeight="1" x14ac:dyDescent="0.4">
      <c r="A29" s="125"/>
      <c r="B29" s="731"/>
      <c r="C29" s="732"/>
      <c r="D29" s="732"/>
      <c r="E29" s="732"/>
      <c r="F29" s="732"/>
      <c r="G29" s="732"/>
      <c r="H29" s="733"/>
      <c r="I29" s="125"/>
    </row>
    <row r="30" spans="1:9" ht="29.25" customHeight="1" x14ac:dyDescent="0.4">
      <c r="A30" s="125"/>
      <c r="B30" s="731"/>
      <c r="C30" s="732"/>
      <c r="D30" s="732"/>
      <c r="E30" s="732"/>
      <c r="F30" s="732"/>
      <c r="G30" s="732"/>
      <c r="H30" s="733"/>
      <c r="I30" s="125"/>
    </row>
    <row r="31" spans="1:9" ht="29.25" customHeight="1" x14ac:dyDescent="0.4">
      <c r="A31" s="125"/>
      <c r="B31" s="735"/>
      <c r="C31" s="736"/>
      <c r="D31" s="736"/>
      <c r="E31" s="736"/>
      <c r="F31" s="736"/>
      <c r="G31" s="736"/>
      <c r="H31" s="737"/>
      <c r="I31" s="125"/>
    </row>
    <row r="32" spans="1:9" ht="15" customHeight="1" x14ac:dyDescent="0.4">
      <c r="A32" s="125"/>
      <c r="B32" s="125"/>
      <c r="C32" s="125"/>
      <c r="D32" s="125"/>
      <c r="E32" s="125"/>
      <c r="F32" s="125"/>
      <c r="G32" s="125"/>
      <c r="H32" s="125"/>
      <c r="I32" s="125"/>
    </row>
    <row r="33" spans="1:20" ht="18.75" customHeight="1" x14ac:dyDescent="0.4">
      <c r="A33" s="125"/>
      <c r="B33" s="716" t="s">
        <v>195</v>
      </c>
      <c r="C33" s="716"/>
      <c r="D33" s="716"/>
      <c r="E33" s="716"/>
      <c r="F33" s="716"/>
      <c r="G33" s="716"/>
      <c r="H33" s="716"/>
      <c r="I33" s="125"/>
    </row>
    <row r="34" spans="1:20" ht="84.75" customHeight="1" x14ac:dyDescent="0.4">
      <c r="A34" s="125"/>
      <c r="B34" s="717"/>
      <c r="C34" s="718"/>
      <c r="D34" s="718"/>
      <c r="E34" s="718"/>
      <c r="F34" s="718"/>
      <c r="G34" s="718"/>
      <c r="H34" s="719"/>
      <c r="I34" s="125"/>
    </row>
    <row r="35" spans="1:20" ht="15" customHeight="1" x14ac:dyDescent="0.4">
      <c r="A35" s="125"/>
      <c r="B35" s="128"/>
      <c r="C35" s="129"/>
      <c r="D35" s="129"/>
      <c r="E35" s="129"/>
      <c r="F35" s="129"/>
      <c r="G35" s="129"/>
      <c r="H35" s="129"/>
      <c r="I35" s="125"/>
    </row>
    <row r="36" spans="1:20" ht="28.5" customHeight="1" x14ac:dyDescent="0.4">
      <c r="A36" s="125"/>
      <c r="B36" s="713" t="s">
        <v>196</v>
      </c>
      <c r="C36" s="713"/>
      <c r="D36" s="130" t="s">
        <v>197</v>
      </c>
      <c r="E36" s="131"/>
      <c r="F36" s="131" t="s">
        <v>198</v>
      </c>
      <c r="G36" s="714"/>
      <c r="H36" s="715"/>
      <c r="I36" s="125"/>
    </row>
    <row r="37" spans="1:20" ht="15" customHeight="1" x14ac:dyDescent="0.4">
      <c r="A37" s="125"/>
      <c r="B37" s="125"/>
      <c r="C37" s="125"/>
      <c r="D37" s="125"/>
      <c r="E37" s="125"/>
      <c r="F37" s="125"/>
      <c r="G37" s="125"/>
      <c r="H37" s="132"/>
      <c r="I37" s="125"/>
    </row>
    <row r="38" spans="1:20" s="106" customFormat="1" ht="18.75" customHeight="1" x14ac:dyDescent="0.15">
      <c r="A38" s="104"/>
      <c r="B38" s="158" t="s">
        <v>199</v>
      </c>
      <c r="C38" s="104"/>
      <c r="D38" s="104"/>
      <c r="E38" s="104"/>
      <c r="F38" s="104"/>
      <c r="G38" s="104"/>
      <c r="H38" s="104"/>
      <c r="I38" s="104"/>
      <c r="J38" s="104"/>
      <c r="K38" s="104"/>
      <c r="L38" s="104"/>
      <c r="M38" s="104"/>
      <c r="N38" s="104"/>
      <c r="O38" s="104"/>
      <c r="P38" s="104"/>
      <c r="Q38" s="104"/>
      <c r="R38" s="104"/>
      <c r="S38" s="104"/>
      <c r="T38" s="104"/>
    </row>
    <row r="39" spans="1:20" ht="41.25" customHeight="1" x14ac:dyDescent="0.4">
      <c r="A39" s="125"/>
      <c r="B39" s="720" t="s">
        <v>219</v>
      </c>
      <c r="C39" s="721"/>
      <c r="D39" s="721"/>
      <c r="E39" s="721"/>
      <c r="F39" s="721"/>
      <c r="G39" s="721"/>
      <c r="H39" s="722"/>
      <c r="I39" s="125"/>
    </row>
    <row r="40" spans="1:20" ht="18.75" customHeight="1" x14ac:dyDescent="0.4">
      <c r="A40" s="125"/>
      <c r="B40" s="723" t="s">
        <v>189</v>
      </c>
      <c r="C40" s="724"/>
      <c r="D40" s="724"/>
      <c r="E40" s="724"/>
      <c r="F40" s="724"/>
      <c r="G40" s="724"/>
      <c r="H40" s="725"/>
      <c r="I40" s="125"/>
    </row>
    <row r="41" spans="1:20" ht="28.5" customHeight="1" x14ac:dyDescent="0.4">
      <c r="A41" s="125"/>
      <c r="B41" s="713" t="s">
        <v>196</v>
      </c>
      <c r="C41" s="713"/>
      <c r="D41" s="130" t="s">
        <v>220</v>
      </c>
      <c r="E41" s="131"/>
      <c r="F41" s="131" t="s">
        <v>221</v>
      </c>
      <c r="G41" s="714"/>
      <c r="H41" s="715"/>
      <c r="I41" s="125"/>
    </row>
    <row r="42" spans="1:20" ht="28.5" customHeight="1" x14ac:dyDescent="0.4">
      <c r="A42" s="125"/>
      <c r="B42" s="133"/>
      <c r="C42" s="133"/>
      <c r="D42" s="133"/>
      <c r="E42" s="134"/>
      <c r="F42" s="133"/>
      <c r="G42" s="133"/>
      <c r="H42" s="133"/>
      <c r="I42" s="125"/>
    </row>
  </sheetData>
  <mergeCells count="22">
    <mergeCell ref="B41:C41"/>
    <mergeCell ref="G41:H41"/>
    <mergeCell ref="G5:H6"/>
    <mergeCell ref="G7:H8"/>
    <mergeCell ref="B33:H33"/>
    <mergeCell ref="B34:H34"/>
    <mergeCell ref="B36:C36"/>
    <mergeCell ref="G36:H36"/>
    <mergeCell ref="B39:H39"/>
    <mergeCell ref="B40:H40"/>
    <mergeCell ref="B10:H10"/>
    <mergeCell ref="B23:H23"/>
    <mergeCell ref="B24:H24"/>
    <mergeCell ref="B25:H27"/>
    <mergeCell ref="B28:H31"/>
    <mergeCell ref="B3:H3"/>
    <mergeCell ref="B5:C6"/>
    <mergeCell ref="D5:E6"/>
    <mergeCell ref="F5:F6"/>
    <mergeCell ref="B7:C8"/>
    <mergeCell ref="D7:E8"/>
    <mergeCell ref="F7:F8"/>
  </mergeCells>
  <phoneticPr fontId="7"/>
  <pageMargins left="0.59055118110236227" right="0.35433070866141736" top="0.51181102362204722" bottom="0.51181102362204722" header="0.51181102362204722" footer="0.51181102362204722"/>
  <pageSetup paperSize="9" scale="8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94"/>
  <sheetViews>
    <sheetView showGridLines="0" view="pageBreakPreview" zoomScaleNormal="100" zoomScaleSheetLayoutView="100" workbookViewId="0">
      <selection activeCell="N5" sqref="N5:P5"/>
    </sheetView>
  </sheetViews>
  <sheetFormatPr defaultRowHeight="13.5" x14ac:dyDescent="0.4"/>
  <cols>
    <col min="1" max="1" width="1.625" style="178" customWidth="1"/>
    <col min="2" max="2" width="3.25" style="178" bestFit="1" customWidth="1"/>
    <col min="3" max="3" width="19.5" style="178" customWidth="1"/>
    <col min="4" max="15" width="8.375" style="178" customWidth="1"/>
    <col min="16" max="16" width="24" style="178" customWidth="1"/>
    <col min="17" max="17" width="1.375" style="178" customWidth="1"/>
    <col min="18" max="18" width="9" style="178"/>
    <col min="19" max="19" width="5.125" style="178" customWidth="1"/>
    <col min="20" max="24" width="8" style="178" customWidth="1"/>
    <col min="25" max="16384" width="9" style="178"/>
  </cols>
  <sheetData>
    <row r="1" spans="1:61" ht="13.5" customHeight="1" x14ac:dyDescent="0.4">
      <c r="A1" s="159"/>
      <c r="B1" s="159"/>
      <c r="C1" s="159"/>
      <c r="D1" s="159"/>
      <c r="E1" s="159"/>
      <c r="F1" s="159"/>
      <c r="G1" s="159"/>
      <c r="H1" s="159"/>
      <c r="I1" s="159"/>
      <c r="J1" s="159"/>
      <c r="K1" s="159"/>
      <c r="L1" s="160"/>
      <c r="M1" s="159"/>
      <c r="N1" s="159"/>
      <c r="O1" s="160"/>
      <c r="Q1" s="160" t="s">
        <v>387</v>
      </c>
    </row>
    <row r="2" spans="1:61" ht="7.5" customHeight="1" x14ac:dyDescent="0.4">
      <c r="A2" s="159"/>
      <c r="B2" s="159"/>
      <c r="C2" s="159"/>
      <c r="D2" s="159"/>
      <c r="E2" s="159"/>
      <c r="F2" s="159"/>
      <c r="G2" s="159"/>
      <c r="H2" s="159"/>
      <c r="I2" s="159"/>
      <c r="J2" s="159"/>
      <c r="K2" s="159"/>
      <c r="L2" s="160"/>
      <c r="M2" s="159"/>
      <c r="N2" s="159"/>
      <c r="O2" s="160"/>
      <c r="P2" s="160"/>
      <c r="Q2" s="159"/>
    </row>
    <row r="3" spans="1:61" ht="22.5" customHeight="1" x14ac:dyDescent="0.4">
      <c r="A3" s="159"/>
      <c r="B3" s="741" t="s">
        <v>240</v>
      </c>
      <c r="C3" s="741"/>
      <c r="D3" s="741"/>
      <c r="E3" s="741"/>
      <c r="F3" s="741"/>
      <c r="G3" s="741"/>
      <c r="H3" s="741"/>
      <c r="I3" s="741"/>
      <c r="J3" s="741"/>
      <c r="K3" s="741"/>
      <c r="L3" s="741"/>
      <c r="M3" s="392"/>
      <c r="N3" s="187" t="s">
        <v>183</v>
      </c>
      <c r="O3" s="186"/>
      <c r="P3" s="186"/>
      <c r="Q3" s="159"/>
      <c r="R3" s="181"/>
      <c r="S3" s="181"/>
      <c r="T3" s="181">
        <v>919000</v>
      </c>
      <c r="U3" s="181"/>
      <c r="V3" s="181"/>
      <c r="W3" s="181"/>
      <c r="X3" s="181"/>
    </row>
    <row r="4" spans="1:61" ht="16.5" customHeight="1" thickBot="1" x14ac:dyDescent="0.45">
      <c r="A4" s="159"/>
      <c r="B4" s="172" t="s">
        <v>233</v>
      </c>
      <c r="C4" s="179"/>
      <c r="D4" s="179"/>
      <c r="E4" s="179"/>
      <c r="F4" s="179"/>
      <c r="G4" s="179"/>
      <c r="H4" s="179"/>
      <c r="I4" s="179"/>
      <c r="J4" s="179"/>
      <c r="K4" s="179"/>
      <c r="L4" s="179"/>
      <c r="M4" s="179"/>
      <c r="N4" s="179"/>
      <c r="O4" s="179"/>
      <c r="P4" s="179"/>
      <c r="Q4" s="48"/>
      <c r="R4" s="181"/>
      <c r="S4" s="298" t="s">
        <v>403</v>
      </c>
      <c r="T4" s="299">
        <v>131000</v>
      </c>
      <c r="U4" s="299">
        <v>131000</v>
      </c>
      <c r="V4" s="181"/>
      <c r="W4" s="181"/>
      <c r="X4" s="181"/>
    </row>
    <row r="5" spans="1:61" s="181" customFormat="1" ht="26.25" customHeight="1" thickBot="1" x14ac:dyDescent="0.2">
      <c r="A5" s="48"/>
      <c r="B5" s="742" t="s">
        <v>234</v>
      </c>
      <c r="C5" s="743"/>
      <c r="D5" s="180"/>
      <c r="E5" s="180"/>
      <c r="F5" s="48"/>
      <c r="L5" s="744" t="s">
        <v>222</v>
      </c>
      <c r="M5" s="744"/>
      <c r="N5" s="745"/>
      <c r="O5" s="745"/>
      <c r="P5" s="745"/>
      <c r="Q5" s="48"/>
      <c r="S5" s="298" t="s">
        <v>404</v>
      </c>
      <c r="T5" s="299">
        <v>263000</v>
      </c>
      <c r="U5" s="299">
        <v>263000</v>
      </c>
    </row>
    <row r="6" spans="1:61" s="181" customFormat="1" ht="11.25" customHeight="1" x14ac:dyDescent="0.4">
      <c r="A6" s="48"/>
      <c r="B6" s="183"/>
      <c r="C6" s="183"/>
      <c r="D6" s="182"/>
      <c r="E6" s="182"/>
      <c r="F6" s="182"/>
      <c r="G6" s="182"/>
      <c r="H6" s="182"/>
      <c r="I6" s="182"/>
      <c r="J6" s="182"/>
      <c r="K6" s="182"/>
      <c r="L6" s="182"/>
      <c r="M6" s="182"/>
      <c r="N6" s="182"/>
      <c r="O6" s="182"/>
      <c r="P6" s="182"/>
      <c r="Q6" s="48"/>
      <c r="S6" s="298" t="s">
        <v>405</v>
      </c>
      <c r="T6" s="299">
        <v>394000</v>
      </c>
      <c r="U6" s="299">
        <v>394000</v>
      </c>
    </row>
    <row r="7" spans="1:61" s="181" customFormat="1" ht="26.25" customHeight="1" x14ac:dyDescent="0.4">
      <c r="A7" s="48"/>
      <c r="B7" s="183"/>
      <c r="C7" s="183"/>
      <c r="D7" s="182"/>
      <c r="E7" s="182"/>
      <c r="F7" s="182"/>
      <c r="G7" s="182"/>
      <c r="H7" s="182"/>
      <c r="I7" s="182"/>
      <c r="J7" s="182"/>
      <c r="K7" s="182"/>
      <c r="L7" s="744" t="s">
        <v>223</v>
      </c>
      <c r="M7" s="744"/>
      <c r="N7" s="391"/>
      <c r="O7" s="182"/>
      <c r="P7" s="182"/>
      <c r="Q7" s="48"/>
      <c r="S7" s="298" t="s">
        <v>406</v>
      </c>
      <c r="T7" s="299">
        <v>0</v>
      </c>
      <c r="U7" s="299">
        <v>131000</v>
      </c>
    </row>
    <row r="8" spans="1:61" s="181" customFormat="1" ht="11.25" customHeight="1" x14ac:dyDescent="0.15">
      <c r="A8" s="48"/>
      <c r="B8" s="184"/>
      <c r="C8" s="182"/>
      <c r="D8" s="182"/>
      <c r="E8" s="182"/>
      <c r="F8" s="182"/>
      <c r="G8" s="182"/>
      <c r="H8" s="182"/>
      <c r="I8" s="182"/>
      <c r="J8" s="182"/>
      <c r="K8" s="182"/>
      <c r="L8" s="182"/>
      <c r="M8" s="182"/>
      <c r="N8" s="182"/>
      <c r="O8" s="182"/>
      <c r="P8" s="185" t="s">
        <v>224</v>
      </c>
      <c r="Q8" s="48"/>
      <c r="S8" s="300" t="s">
        <v>407</v>
      </c>
      <c r="T8" s="301">
        <v>0</v>
      </c>
      <c r="U8" s="301">
        <v>263000</v>
      </c>
      <c r="V8" s="178"/>
      <c r="W8" s="178"/>
      <c r="X8" s="178"/>
    </row>
    <row r="9" spans="1:61" s="181" customFormat="1" ht="15" customHeight="1" x14ac:dyDescent="0.4">
      <c r="A9" s="159"/>
      <c r="B9" s="746" t="s">
        <v>168</v>
      </c>
      <c r="C9" s="746" t="s">
        <v>225</v>
      </c>
      <c r="D9" s="749" t="s">
        <v>226</v>
      </c>
      <c r="E9" s="750"/>
      <c r="F9" s="750"/>
      <c r="G9" s="750"/>
      <c r="H9" s="750"/>
      <c r="I9" s="750"/>
      <c r="J9" s="750"/>
      <c r="K9" s="750"/>
      <c r="L9" s="750"/>
      <c r="M9" s="750"/>
      <c r="N9" s="750"/>
      <c r="O9" s="751"/>
      <c r="P9" s="752" t="s">
        <v>227</v>
      </c>
      <c r="Q9" s="159"/>
      <c r="S9" s="178"/>
      <c r="T9" s="178"/>
      <c r="U9" s="178"/>
      <c r="V9" s="178"/>
      <c r="W9" s="178"/>
      <c r="X9" s="178"/>
    </row>
    <row r="10" spans="1:61" ht="15" customHeight="1" x14ac:dyDescent="0.4">
      <c r="A10" s="159"/>
      <c r="B10" s="747"/>
      <c r="C10" s="748"/>
      <c r="D10" s="293" t="s">
        <v>172</v>
      </c>
      <c r="E10" s="293" t="s">
        <v>173</v>
      </c>
      <c r="F10" s="293" t="s">
        <v>98</v>
      </c>
      <c r="G10" s="293" t="s">
        <v>174</v>
      </c>
      <c r="H10" s="293" t="s">
        <v>175</v>
      </c>
      <c r="I10" s="293" t="s">
        <v>21</v>
      </c>
      <c r="J10" s="293" t="s">
        <v>80</v>
      </c>
      <c r="K10" s="293" t="s">
        <v>176</v>
      </c>
      <c r="L10" s="293" t="s">
        <v>177</v>
      </c>
      <c r="M10" s="293" t="s">
        <v>228</v>
      </c>
      <c r="N10" s="293" t="s">
        <v>229</v>
      </c>
      <c r="O10" s="293" t="s">
        <v>230</v>
      </c>
      <c r="P10" s="753"/>
      <c r="Q10" s="159"/>
      <c r="T10" s="302" t="s">
        <v>403</v>
      </c>
      <c r="U10" s="302" t="s">
        <v>404</v>
      </c>
      <c r="V10" s="302" t="s">
        <v>405</v>
      </c>
      <c r="W10" s="302" t="s">
        <v>406</v>
      </c>
      <c r="X10" s="302" t="s">
        <v>407</v>
      </c>
    </row>
    <row r="11" spans="1:61" ht="15" customHeight="1" x14ac:dyDescent="0.4">
      <c r="A11" s="159"/>
      <c r="B11" s="756">
        <v>1</v>
      </c>
      <c r="C11" s="758"/>
      <c r="D11" s="738"/>
      <c r="E11" s="738"/>
      <c r="F11" s="740"/>
      <c r="G11" s="738"/>
      <c r="H11" s="738"/>
      <c r="I11" s="738"/>
      <c r="J11" s="738"/>
      <c r="K11" s="738"/>
      <c r="L11" s="738"/>
      <c r="M11" s="738"/>
      <c r="N11" s="759">
        <f t="shared" ref="N11:O11" si="0">M11</f>
        <v>0</v>
      </c>
      <c r="O11" s="759">
        <f t="shared" si="0"/>
        <v>0</v>
      </c>
      <c r="P11" s="303">
        <f>ROUNDDOWN(T11/12*$T$4+U11/12*$T$5+V11/12*$T$6,-2)</f>
        <v>0</v>
      </c>
      <c r="Q11" s="159"/>
      <c r="T11" s="754">
        <f>COUNTIF($D11:$O12,T$10)</f>
        <v>0</v>
      </c>
      <c r="U11" s="754">
        <f>COUNTIF($D11:$O12,U$10)</f>
        <v>0</v>
      </c>
      <c r="V11" s="754">
        <f>COUNTIF($D11:$O12,V$10)</f>
        <v>0</v>
      </c>
      <c r="W11" s="754">
        <f>COUNTIF($D11:$O12,W$10)</f>
        <v>0</v>
      </c>
      <c r="X11" s="754">
        <f>COUNTIF($D11:$O12,X$10)</f>
        <v>0</v>
      </c>
    </row>
    <row r="12" spans="1:61" ht="15" customHeight="1" x14ac:dyDescent="0.4">
      <c r="A12" s="159"/>
      <c r="B12" s="757"/>
      <c r="C12" s="758"/>
      <c r="D12" s="738"/>
      <c r="E12" s="739"/>
      <c r="F12" s="739"/>
      <c r="G12" s="738"/>
      <c r="H12" s="738"/>
      <c r="I12" s="738"/>
      <c r="J12" s="738"/>
      <c r="K12" s="738"/>
      <c r="L12" s="738"/>
      <c r="M12" s="738"/>
      <c r="N12" s="759"/>
      <c r="O12" s="759"/>
      <c r="P12" s="304">
        <f>ROUNDDOWN(T11/12*$U$4+U11/12*$U$5+V11/12*$U$6+W11/12*$U$7+X11/12*$U$8,-2)</f>
        <v>0</v>
      </c>
      <c r="Q12" s="159"/>
      <c r="T12" s="755"/>
      <c r="U12" s="755"/>
      <c r="V12" s="755"/>
      <c r="W12" s="755"/>
      <c r="X12" s="755"/>
    </row>
    <row r="13" spans="1:61" ht="15" customHeight="1" x14ac:dyDescent="0.4">
      <c r="A13" s="159"/>
      <c r="B13" s="756">
        <v>2</v>
      </c>
      <c r="C13" s="758"/>
      <c r="D13" s="740"/>
      <c r="E13" s="740"/>
      <c r="F13" s="740"/>
      <c r="G13" s="738"/>
      <c r="H13" s="738"/>
      <c r="I13" s="738"/>
      <c r="J13" s="738"/>
      <c r="K13" s="738"/>
      <c r="L13" s="738"/>
      <c r="M13" s="738"/>
      <c r="N13" s="759">
        <f t="shared" ref="N13:O13" si="1">M13</f>
        <v>0</v>
      </c>
      <c r="O13" s="759">
        <f t="shared" si="1"/>
        <v>0</v>
      </c>
      <c r="P13" s="303">
        <f>ROUNDDOWN(T13/12*$T$4+U13/12*$T$5+V13/12*$T$6,-2)</f>
        <v>0</v>
      </c>
      <c r="Q13" s="159"/>
      <c r="T13" s="754">
        <f>COUNTIF($D13:$O14,T$10)</f>
        <v>0</v>
      </c>
      <c r="U13" s="754">
        <f>COUNTIF($D13:$O14,U$10)</f>
        <v>0</v>
      </c>
      <c r="V13" s="754">
        <f>COUNTIF($D13:$O14,V$10)</f>
        <v>0</v>
      </c>
      <c r="W13" s="754">
        <f>COUNTIF($D13:$O14,W$10)</f>
        <v>0</v>
      </c>
      <c r="X13" s="754">
        <f>COUNTIF($D13:$O14,X$10)</f>
        <v>0</v>
      </c>
    </row>
    <row r="14" spans="1:61" ht="15" customHeight="1" x14ac:dyDescent="0.4">
      <c r="A14" s="159"/>
      <c r="B14" s="757"/>
      <c r="C14" s="758"/>
      <c r="D14" s="739"/>
      <c r="E14" s="739"/>
      <c r="F14" s="739"/>
      <c r="G14" s="738"/>
      <c r="H14" s="738"/>
      <c r="I14" s="738"/>
      <c r="J14" s="738"/>
      <c r="K14" s="738"/>
      <c r="L14" s="738"/>
      <c r="M14" s="738"/>
      <c r="N14" s="759"/>
      <c r="O14" s="759"/>
      <c r="P14" s="304">
        <f>ROUNDDOWN(T13/12*$U$4+U13/12*$U$5+V13/12*$U$6+W13/12*$U$7+X13/12*$U$8,-2)</f>
        <v>0</v>
      </c>
      <c r="Q14" s="159"/>
      <c r="T14" s="755"/>
      <c r="U14" s="755"/>
      <c r="V14" s="755"/>
      <c r="W14" s="755"/>
      <c r="X14" s="755"/>
      <c r="BI14" s="181"/>
    </row>
    <row r="15" spans="1:61" ht="15" customHeight="1" x14ac:dyDescent="0.4">
      <c r="A15" s="159"/>
      <c r="B15" s="756">
        <v>3</v>
      </c>
      <c r="C15" s="758"/>
      <c r="D15" s="740"/>
      <c r="E15" s="740"/>
      <c r="F15" s="740"/>
      <c r="G15" s="738"/>
      <c r="H15" s="738"/>
      <c r="I15" s="738"/>
      <c r="J15" s="738"/>
      <c r="K15" s="738"/>
      <c r="L15" s="738"/>
      <c r="M15" s="738"/>
      <c r="N15" s="759">
        <f t="shared" ref="N15:O15" si="2">M15</f>
        <v>0</v>
      </c>
      <c r="O15" s="759">
        <f t="shared" si="2"/>
        <v>0</v>
      </c>
      <c r="P15" s="303">
        <f>ROUNDDOWN(T15/12*$T$4+U15/12*$T$5+V15/12*$T$6,-2)</f>
        <v>0</v>
      </c>
      <c r="Q15" s="159"/>
      <c r="T15" s="754">
        <f>COUNTIF($D15:$O16,T$10)</f>
        <v>0</v>
      </c>
      <c r="U15" s="754">
        <f t="shared" ref="U15:X15" si="3">COUNTIF($D15:$O16,U$10)</f>
        <v>0</v>
      </c>
      <c r="V15" s="754">
        <f t="shared" si="3"/>
        <v>0</v>
      </c>
      <c r="W15" s="754">
        <f t="shared" si="3"/>
        <v>0</v>
      </c>
      <c r="X15" s="754">
        <f t="shared" si="3"/>
        <v>0</v>
      </c>
    </row>
    <row r="16" spans="1:61" ht="15" customHeight="1" x14ac:dyDescent="0.4">
      <c r="A16" s="159"/>
      <c r="B16" s="757"/>
      <c r="C16" s="758"/>
      <c r="D16" s="739"/>
      <c r="E16" s="739"/>
      <c r="F16" s="739"/>
      <c r="G16" s="738"/>
      <c r="H16" s="738"/>
      <c r="I16" s="738"/>
      <c r="J16" s="738"/>
      <c r="K16" s="738"/>
      <c r="L16" s="738"/>
      <c r="M16" s="738"/>
      <c r="N16" s="759"/>
      <c r="O16" s="759"/>
      <c r="P16" s="304">
        <f>ROUNDDOWN(T15/12*$U$4+U15/12*$U$5+V15/12*$U$6+W15/12*$U$7+X15/12*$U$8,-2)</f>
        <v>0</v>
      </c>
      <c r="Q16" s="159"/>
      <c r="T16" s="755"/>
      <c r="U16" s="755"/>
      <c r="V16" s="755"/>
      <c r="W16" s="755"/>
      <c r="X16" s="755"/>
    </row>
    <row r="17" spans="1:24" ht="15" customHeight="1" x14ac:dyDescent="0.4">
      <c r="A17" s="159"/>
      <c r="B17" s="756">
        <v>4</v>
      </c>
      <c r="C17" s="758"/>
      <c r="D17" s="740"/>
      <c r="E17" s="740"/>
      <c r="F17" s="740"/>
      <c r="G17" s="738"/>
      <c r="H17" s="738"/>
      <c r="I17" s="738"/>
      <c r="J17" s="738"/>
      <c r="K17" s="738"/>
      <c r="L17" s="738"/>
      <c r="M17" s="738"/>
      <c r="N17" s="759">
        <f t="shared" ref="N17:O17" si="4">M17</f>
        <v>0</v>
      </c>
      <c r="O17" s="759">
        <f t="shared" si="4"/>
        <v>0</v>
      </c>
      <c r="P17" s="303">
        <f>ROUNDDOWN(T17/12*$T$4+U17/12*$T$5+V17/12*$T$6,-2)</f>
        <v>0</v>
      </c>
      <c r="Q17" s="159"/>
      <c r="T17" s="754">
        <f>COUNTIF($D17:$O18,T$10)</f>
        <v>0</v>
      </c>
      <c r="U17" s="754">
        <f t="shared" ref="U17" si="5">COUNTIF($D17:$O18,U$10)</f>
        <v>0</v>
      </c>
      <c r="V17" s="754">
        <f>COUNTIF($D17:$O18,V$10)</f>
        <v>0</v>
      </c>
      <c r="W17" s="754">
        <f t="shared" ref="W17:X17" si="6">COUNTIF($D17:$O18,W$10)</f>
        <v>0</v>
      </c>
      <c r="X17" s="754">
        <f t="shared" si="6"/>
        <v>0</v>
      </c>
    </row>
    <row r="18" spans="1:24" ht="15" customHeight="1" x14ac:dyDescent="0.4">
      <c r="A18" s="159"/>
      <c r="B18" s="757"/>
      <c r="C18" s="758"/>
      <c r="D18" s="739"/>
      <c r="E18" s="739"/>
      <c r="F18" s="739"/>
      <c r="G18" s="738"/>
      <c r="H18" s="738"/>
      <c r="I18" s="738"/>
      <c r="J18" s="738"/>
      <c r="K18" s="738"/>
      <c r="L18" s="738"/>
      <c r="M18" s="738"/>
      <c r="N18" s="759"/>
      <c r="O18" s="759"/>
      <c r="P18" s="304">
        <f>ROUNDDOWN(T17/12*$U$4+U17/12*$U$5+V17/12*$U$6+W17/12*$U$7+X17/12*$U$8,-2)</f>
        <v>0</v>
      </c>
      <c r="Q18" s="159"/>
      <c r="T18" s="755"/>
      <c r="U18" s="755"/>
      <c r="V18" s="755"/>
      <c r="W18" s="755"/>
      <c r="X18" s="755"/>
    </row>
    <row r="19" spans="1:24" ht="15" customHeight="1" x14ac:dyDescent="0.4">
      <c r="A19" s="159"/>
      <c r="B19" s="756">
        <v>5</v>
      </c>
      <c r="C19" s="758"/>
      <c r="D19" s="740"/>
      <c r="E19" s="740"/>
      <c r="F19" s="740"/>
      <c r="G19" s="738"/>
      <c r="H19" s="738"/>
      <c r="I19" s="738"/>
      <c r="J19" s="738"/>
      <c r="K19" s="738"/>
      <c r="L19" s="738"/>
      <c r="M19" s="738"/>
      <c r="N19" s="759">
        <f t="shared" ref="N19:O19" si="7">M19</f>
        <v>0</v>
      </c>
      <c r="O19" s="759">
        <f t="shared" si="7"/>
        <v>0</v>
      </c>
      <c r="P19" s="303">
        <f>ROUNDDOWN(T19/12*$T$4+U19/12*$T$5+V19/12*$T$6,-2)</f>
        <v>0</v>
      </c>
      <c r="Q19" s="159"/>
      <c r="T19" s="754">
        <f t="shared" ref="T19:X19" si="8">COUNTIF($D19:$O20,T$10)</f>
        <v>0</v>
      </c>
      <c r="U19" s="754">
        <f t="shared" si="8"/>
        <v>0</v>
      </c>
      <c r="V19" s="754">
        <f t="shared" si="8"/>
        <v>0</v>
      </c>
      <c r="W19" s="754">
        <f t="shared" si="8"/>
        <v>0</v>
      </c>
      <c r="X19" s="754">
        <f t="shared" si="8"/>
        <v>0</v>
      </c>
    </row>
    <row r="20" spans="1:24" ht="15" customHeight="1" x14ac:dyDescent="0.4">
      <c r="A20" s="159"/>
      <c r="B20" s="757"/>
      <c r="C20" s="758"/>
      <c r="D20" s="739"/>
      <c r="E20" s="739"/>
      <c r="F20" s="739"/>
      <c r="G20" s="738"/>
      <c r="H20" s="738"/>
      <c r="I20" s="738"/>
      <c r="J20" s="738"/>
      <c r="K20" s="738"/>
      <c r="L20" s="738"/>
      <c r="M20" s="738"/>
      <c r="N20" s="759"/>
      <c r="O20" s="759"/>
      <c r="P20" s="304">
        <f>ROUNDDOWN(T19/12*$U$4+U19/12*$U$5+V19/12*$U$6+W19/12*$U$7+X19/12*$U$8,-2)</f>
        <v>0</v>
      </c>
      <c r="Q20" s="159"/>
      <c r="T20" s="755"/>
      <c r="U20" s="755"/>
      <c r="V20" s="755"/>
      <c r="W20" s="755"/>
      <c r="X20" s="755"/>
    </row>
    <row r="21" spans="1:24" ht="15" customHeight="1" x14ac:dyDescent="0.4">
      <c r="A21" s="159"/>
      <c r="B21" s="756">
        <v>6</v>
      </c>
      <c r="C21" s="758"/>
      <c r="D21" s="740"/>
      <c r="E21" s="740"/>
      <c r="F21" s="740"/>
      <c r="G21" s="738"/>
      <c r="H21" s="738"/>
      <c r="I21" s="738"/>
      <c r="J21" s="738"/>
      <c r="K21" s="738"/>
      <c r="L21" s="738"/>
      <c r="M21" s="738"/>
      <c r="N21" s="759">
        <f t="shared" ref="N21:O21" si="9">M21</f>
        <v>0</v>
      </c>
      <c r="O21" s="759">
        <f t="shared" si="9"/>
        <v>0</v>
      </c>
      <c r="P21" s="303">
        <f>ROUNDDOWN(T21/12*$T$4+U21/12*$T$5+V21/12*$T$6,-2)</f>
        <v>0</v>
      </c>
      <c r="Q21" s="159"/>
      <c r="T21" s="754">
        <f t="shared" ref="T21:U21" si="10">COUNTIF($D21:$O22,T$10)</f>
        <v>0</v>
      </c>
      <c r="U21" s="754">
        <f t="shared" si="10"/>
        <v>0</v>
      </c>
      <c r="V21" s="754">
        <f>COUNTIF($D21:$O22,V$10)</f>
        <v>0</v>
      </c>
      <c r="W21" s="754">
        <f t="shared" ref="W21:X21" si="11">COUNTIF($D21:$O22,W$10)</f>
        <v>0</v>
      </c>
      <c r="X21" s="754">
        <f t="shared" si="11"/>
        <v>0</v>
      </c>
    </row>
    <row r="22" spans="1:24" ht="15" customHeight="1" x14ac:dyDescent="0.4">
      <c r="A22" s="159"/>
      <c r="B22" s="757"/>
      <c r="C22" s="758"/>
      <c r="D22" s="739"/>
      <c r="E22" s="739"/>
      <c r="F22" s="739"/>
      <c r="G22" s="738"/>
      <c r="H22" s="738"/>
      <c r="I22" s="738"/>
      <c r="J22" s="738"/>
      <c r="K22" s="738"/>
      <c r="L22" s="738"/>
      <c r="M22" s="738"/>
      <c r="N22" s="759"/>
      <c r="O22" s="759"/>
      <c r="P22" s="304">
        <f>ROUNDDOWN(T21/12*$U$4+U21/12*$U$5+V21/12*$U$6+W21/12*$U$7+X21/12*$U$8,-2)</f>
        <v>0</v>
      </c>
      <c r="Q22" s="159"/>
      <c r="T22" s="755"/>
      <c r="U22" s="755"/>
      <c r="V22" s="755"/>
      <c r="W22" s="755"/>
      <c r="X22" s="755"/>
    </row>
    <row r="23" spans="1:24" ht="15" customHeight="1" x14ac:dyDescent="0.4">
      <c r="A23" s="159"/>
      <c r="B23" s="756">
        <v>7</v>
      </c>
      <c r="C23" s="758"/>
      <c r="D23" s="740"/>
      <c r="E23" s="740"/>
      <c r="F23" s="740"/>
      <c r="G23" s="738"/>
      <c r="H23" s="738"/>
      <c r="I23" s="738"/>
      <c r="J23" s="738"/>
      <c r="K23" s="738"/>
      <c r="L23" s="738"/>
      <c r="M23" s="738"/>
      <c r="N23" s="759">
        <f t="shared" ref="N23:O23" si="12">M23</f>
        <v>0</v>
      </c>
      <c r="O23" s="759">
        <f t="shared" si="12"/>
        <v>0</v>
      </c>
      <c r="P23" s="303">
        <f>ROUNDDOWN(T23/12*$T$4+U23/12*$T$5+V23/12*$T$6,-2)</f>
        <v>0</v>
      </c>
      <c r="Q23" s="159"/>
      <c r="T23" s="754">
        <f>COUNTIF($D23:$O24,T$10)</f>
        <v>0</v>
      </c>
      <c r="U23" s="754">
        <f t="shared" ref="U23:X23" si="13">COUNTIF($D23:$O24,U$10)</f>
        <v>0</v>
      </c>
      <c r="V23" s="754">
        <f t="shared" si="13"/>
        <v>0</v>
      </c>
      <c r="W23" s="754">
        <f t="shared" si="13"/>
        <v>0</v>
      </c>
      <c r="X23" s="754">
        <f t="shared" si="13"/>
        <v>0</v>
      </c>
    </row>
    <row r="24" spans="1:24" ht="15" customHeight="1" x14ac:dyDescent="0.4">
      <c r="A24" s="159"/>
      <c r="B24" s="757"/>
      <c r="C24" s="758"/>
      <c r="D24" s="739"/>
      <c r="E24" s="739"/>
      <c r="F24" s="739"/>
      <c r="G24" s="738"/>
      <c r="H24" s="738"/>
      <c r="I24" s="738"/>
      <c r="J24" s="738"/>
      <c r="K24" s="738"/>
      <c r="L24" s="738"/>
      <c r="M24" s="738"/>
      <c r="N24" s="759"/>
      <c r="O24" s="759"/>
      <c r="P24" s="304">
        <f>ROUNDDOWN(T23/12*$U$4+U23/12*$U$5+V23/12*$U$6+W23/12*$U$7+X23/12*$U$8,-2)</f>
        <v>0</v>
      </c>
      <c r="Q24" s="159"/>
      <c r="T24" s="755"/>
      <c r="U24" s="755"/>
      <c r="V24" s="755"/>
      <c r="W24" s="755"/>
      <c r="X24" s="755"/>
    </row>
    <row r="25" spans="1:24" ht="15" customHeight="1" x14ac:dyDescent="0.4">
      <c r="A25" s="159"/>
      <c r="B25" s="756">
        <v>8</v>
      </c>
      <c r="C25" s="758"/>
      <c r="D25" s="740"/>
      <c r="E25" s="740"/>
      <c r="F25" s="740"/>
      <c r="G25" s="738"/>
      <c r="H25" s="738"/>
      <c r="I25" s="738"/>
      <c r="J25" s="738"/>
      <c r="K25" s="738"/>
      <c r="L25" s="738"/>
      <c r="M25" s="738"/>
      <c r="N25" s="759">
        <f t="shared" ref="N25:O25" si="14">M25</f>
        <v>0</v>
      </c>
      <c r="O25" s="759">
        <f t="shared" si="14"/>
        <v>0</v>
      </c>
      <c r="P25" s="303">
        <f>ROUNDDOWN(T25/12*$T$4+U25/12*$T$5+V25/12*$T$6,-2)</f>
        <v>0</v>
      </c>
      <c r="Q25" s="159"/>
      <c r="T25" s="754">
        <f t="shared" ref="T25:X25" si="15">COUNTIF($D25:$O26,T$10)</f>
        <v>0</v>
      </c>
      <c r="U25" s="754">
        <f t="shared" si="15"/>
        <v>0</v>
      </c>
      <c r="V25" s="754">
        <f t="shared" si="15"/>
        <v>0</v>
      </c>
      <c r="W25" s="754">
        <f t="shared" si="15"/>
        <v>0</v>
      </c>
      <c r="X25" s="754">
        <f t="shared" si="15"/>
        <v>0</v>
      </c>
    </row>
    <row r="26" spans="1:24" ht="15" customHeight="1" x14ac:dyDescent="0.4">
      <c r="A26" s="159"/>
      <c r="B26" s="757"/>
      <c r="C26" s="758"/>
      <c r="D26" s="739"/>
      <c r="E26" s="739"/>
      <c r="F26" s="739"/>
      <c r="G26" s="738"/>
      <c r="H26" s="738"/>
      <c r="I26" s="738"/>
      <c r="J26" s="738"/>
      <c r="K26" s="738"/>
      <c r="L26" s="738"/>
      <c r="M26" s="738"/>
      <c r="N26" s="759"/>
      <c r="O26" s="759"/>
      <c r="P26" s="304">
        <f>ROUNDDOWN(T25/12*$U$4+U25/12*$U$5+V25/12*$U$6+W25/12*$U$7+X25/12*$U$8,-2)</f>
        <v>0</v>
      </c>
      <c r="Q26" s="159"/>
      <c r="T26" s="755"/>
      <c r="U26" s="755"/>
      <c r="V26" s="755"/>
      <c r="W26" s="755"/>
      <c r="X26" s="755"/>
    </row>
    <row r="27" spans="1:24" ht="15" customHeight="1" x14ac:dyDescent="0.4">
      <c r="A27" s="159"/>
      <c r="B27" s="756">
        <v>9</v>
      </c>
      <c r="C27" s="758"/>
      <c r="D27" s="740"/>
      <c r="E27" s="740"/>
      <c r="F27" s="740"/>
      <c r="G27" s="738"/>
      <c r="H27" s="738"/>
      <c r="I27" s="738"/>
      <c r="J27" s="738"/>
      <c r="K27" s="738"/>
      <c r="L27" s="738"/>
      <c r="M27" s="738"/>
      <c r="N27" s="759">
        <f t="shared" ref="N27:O27" si="16">M27</f>
        <v>0</v>
      </c>
      <c r="O27" s="759">
        <f t="shared" si="16"/>
        <v>0</v>
      </c>
      <c r="P27" s="303">
        <f>ROUNDDOWN(T27/12*$T$4+U27/12*$T$5+V27/12*$T$6,-2)</f>
        <v>0</v>
      </c>
      <c r="Q27" s="159"/>
      <c r="T27" s="754">
        <f t="shared" ref="T27:X27" si="17">COUNTIF($D27:$O28,T$10)</f>
        <v>0</v>
      </c>
      <c r="U27" s="754">
        <f t="shared" si="17"/>
        <v>0</v>
      </c>
      <c r="V27" s="754">
        <f t="shared" si="17"/>
        <v>0</v>
      </c>
      <c r="W27" s="754">
        <f t="shared" si="17"/>
        <v>0</v>
      </c>
      <c r="X27" s="754">
        <f t="shared" si="17"/>
        <v>0</v>
      </c>
    </row>
    <row r="28" spans="1:24" ht="15" customHeight="1" x14ac:dyDescent="0.4">
      <c r="A28" s="159"/>
      <c r="B28" s="757"/>
      <c r="C28" s="758"/>
      <c r="D28" s="739"/>
      <c r="E28" s="739"/>
      <c r="F28" s="739"/>
      <c r="G28" s="738"/>
      <c r="H28" s="738"/>
      <c r="I28" s="738"/>
      <c r="J28" s="738"/>
      <c r="K28" s="738"/>
      <c r="L28" s="738"/>
      <c r="M28" s="738"/>
      <c r="N28" s="759"/>
      <c r="O28" s="759"/>
      <c r="P28" s="304">
        <f>ROUNDDOWN(T27/12*$U$4+U27/12*$U$5+V27/12*$U$6+W27/12*$U$7+X27/12*$U$8,-2)</f>
        <v>0</v>
      </c>
      <c r="Q28" s="159"/>
      <c r="T28" s="755"/>
      <c r="U28" s="755"/>
      <c r="V28" s="755"/>
      <c r="W28" s="755"/>
      <c r="X28" s="755"/>
    </row>
    <row r="29" spans="1:24" ht="15" customHeight="1" x14ac:dyDescent="0.4">
      <c r="A29" s="159"/>
      <c r="B29" s="756">
        <v>10</v>
      </c>
      <c r="C29" s="758"/>
      <c r="D29" s="740"/>
      <c r="E29" s="740"/>
      <c r="F29" s="740"/>
      <c r="G29" s="738"/>
      <c r="H29" s="738"/>
      <c r="I29" s="738"/>
      <c r="J29" s="738"/>
      <c r="K29" s="738"/>
      <c r="L29" s="738"/>
      <c r="M29" s="738"/>
      <c r="N29" s="759">
        <f t="shared" ref="N29:O29" si="18">M29</f>
        <v>0</v>
      </c>
      <c r="O29" s="759">
        <f t="shared" si="18"/>
        <v>0</v>
      </c>
      <c r="P29" s="303">
        <f>ROUNDDOWN(T29/12*$T$4+U29/12*$T$5+V29/12*$T$6,-2)</f>
        <v>0</v>
      </c>
      <c r="Q29" s="159"/>
      <c r="T29" s="754">
        <f>COUNTIF($D29:$O30,T$10)</f>
        <v>0</v>
      </c>
      <c r="U29" s="754">
        <f t="shared" ref="U29:X29" si="19">COUNTIF($D29:$O30,U$10)</f>
        <v>0</v>
      </c>
      <c r="V29" s="754">
        <f t="shared" si="19"/>
        <v>0</v>
      </c>
      <c r="W29" s="754">
        <f t="shared" si="19"/>
        <v>0</v>
      </c>
      <c r="X29" s="754">
        <f t="shared" si="19"/>
        <v>0</v>
      </c>
    </row>
    <row r="30" spans="1:24" ht="15" customHeight="1" thickBot="1" x14ac:dyDescent="0.45">
      <c r="A30" s="159"/>
      <c r="B30" s="757"/>
      <c r="C30" s="758"/>
      <c r="D30" s="739"/>
      <c r="E30" s="739"/>
      <c r="F30" s="739"/>
      <c r="G30" s="738"/>
      <c r="H30" s="738"/>
      <c r="I30" s="738"/>
      <c r="J30" s="738"/>
      <c r="K30" s="738"/>
      <c r="L30" s="738"/>
      <c r="M30" s="738"/>
      <c r="N30" s="759"/>
      <c r="O30" s="759"/>
      <c r="P30" s="304">
        <f>ROUNDDOWN(T29/12*$U$4+U29/12*$U$5+V29/12*$U$6+W29/12*$U$7+X29/12*$U$8,-2)</f>
        <v>0</v>
      </c>
      <c r="Q30" s="159"/>
      <c r="T30" s="755"/>
      <c r="U30" s="755"/>
      <c r="V30" s="755"/>
      <c r="W30" s="755"/>
      <c r="X30" s="755"/>
    </row>
    <row r="31" spans="1:24" ht="14.25" customHeight="1" thickTop="1" x14ac:dyDescent="0.4">
      <c r="A31" s="159"/>
      <c r="B31" s="762" t="s">
        <v>86</v>
      </c>
      <c r="C31" s="763"/>
      <c r="D31" s="766"/>
      <c r="E31" s="767"/>
      <c r="F31" s="767"/>
      <c r="G31" s="767"/>
      <c r="H31" s="767"/>
      <c r="I31" s="767"/>
      <c r="J31" s="767"/>
      <c r="K31" s="767"/>
      <c r="L31" s="767"/>
      <c r="M31" s="767"/>
      <c r="N31" s="767"/>
      <c r="O31" s="768"/>
      <c r="P31" s="305">
        <f>IF(P11="","",SUM(P11,P13,P15,P17,P19,P21,P23,P25,P27,P29))</f>
        <v>0</v>
      </c>
      <c r="Q31" s="159"/>
    </row>
    <row r="32" spans="1:24" ht="15" customHeight="1" x14ac:dyDescent="0.4">
      <c r="A32" s="159"/>
      <c r="B32" s="764"/>
      <c r="C32" s="765"/>
      <c r="D32" s="769"/>
      <c r="E32" s="770"/>
      <c r="F32" s="770"/>
      <c r="G32" s="770"/>
      <c r="H32" s="770"/>
      <c r="I32" s="770"/>
      <c r="J32" s="770"/>
      <c r="K32" s="770"/>
      <c r="L32" s="770"/>
      <c r="M32" s="770"/>
      <c r="N32" s="770"/>
      <c r="O32" s="771"/>
      <c r="P32" s="306"/>
      <c r="Q32" s="159"/>
    </row>
    <row r="33" spans="1:17" ht="11.25" customHeight="1" x14ac:dyDescent="0.4">
      <c r="A33" s="159"/>
      <c r="B33" s="161"/>
      <c r="C33" s="161"/>
      <c r="D33" s="307"/>
      <c r="E33" s="307"/>
      <c r="F33" s="307"/>
      <c r="G33" s="307"/>
      <c r="H33" s="307"/>
      <c r="I33" s="307"/>
      <c r="J33" s="307"/>
      <c r="K33" s="307"/>
      <c r="L33" s="307"/>
      <c r="M33" s="307"/>
      <c r="N33" s="307"/>
      <c r="O33" s="307"/>
      <c r="P33" s="307"/>
      <c r="Q33" s="159"/>
    </row>
    <row r="34" spans="1:17" ht="18.75" customHeight="1" x14ac:dyDescent="0.15">
      <c r="A34" s="159"/>
      <c r="B34" s="159"/>
      <c r="C34" s="760" t="s">
        <v>231</v>
      </c>
      <c r="D34" s="760"/>
      <c r="E34" s="760"/>
      <c r="F34" s="760"/>
      <c r="G34" s="760"/>
      <c r="H34" s="760"/>
      <c r="I34" s="760"/>
      <c r="J34" s="760"/>
      <c r="K34" s="761">
        <f>IF(P31="","",IF(P31&gt;T3,T3,P31))</f>
        <v>0</v>
      </c>
      <c r="L34" s="761"/>
      <c r="M34" s="761"/>
      <c r="N34" s="761"/>
      <c r="O34" s="761"/>
      <c r="P34" s="308" t="s">
        <v>88</v>
      </c>
      <c r="Q34" s="159"/>
    </row>
    <row r="35" spans="1:17" ht="11.25" customHeight="1" x14ac:dyDescent="0.4">
      <c r="A35" s="159"/>
      <c r="B35" s="162"/>
      <c r="C35" s="163"/>
      <c r="D35" s="163"/>
      <c r="E35" s="163"/>
      <c r="F35" s="163"/>
      <c r="G35" s="163"/>
      <c r="H35" s="163"/>
      <c r="I35" s="163"/>
      <c r="J35" s="163"/>
      <c r="K35" s="163"/>
      <c r="L35" s="163"/>
      <c r="M35" s="163"/>
      <c r="N35" s="163"/>
      <c r="O35" s="163"/>
      <c r="P35" s="309"/>
      <c r="Q35" s="159"/>
    </row>
    <row r="36" spans="1:17" ht="12.75" customHeight="1" x14ac:dyDescent="0.4">
      <c r="A36" s="159"/>
      <c r="B36" s="165" t="s">
        <v>232</v>
      </c>
      <c r="D36" s="165"/>
      <c r="E36" s="165"/>
      <c r="F36" s="165"/>
      <c r="G36" s="165"/>
      <c r="H36" s="165"/>
      <c r="I36" s="165"/>
      <c r="J36" s="165"/>
      <c r="K36" s="165"/>
      <c r="L36" s="164"/>
      <c r="M36" s="164"/>
      <c r="N36" s="164"/>
      <c r="O36" s="164"/>
      <c r="P36" s="166"/>
      <c r="Q36" s="159"/>
    </row>
    <row r="37" spans="1:17" ht="12.75" customHeight="1" x14ac:dyDescent="0.4">
      <c r="A37" s="159"/>
      <c r="B37" s="170" t="s">
        <v>235</v>
      </c>
      <c r="D37" s="169"/>
      <c r="E37" s="164"/>
      <c r="F37" s="164"/>
      <c r="G37" s="164"/>
      <c r="H37" s="164"/>
      <c r="I37" s="164"/>
      <c r="J37" s="164"/>
      <c r="K37" s="164"/>
      <c r="L37" s="164"/>
      <c r="M37" s="164"/>
      <c r="N37" s="164"/>
      <c r="O37" s="164"/>
      <c r="P37" s="164"/>
      <c r="Q37" s="159"/>
    </row>
    <row r="38" spans="1:17" ht="12.75" customHeight="1" x14ac:dyDescent="0.4">
      <c r="A38" s="159"/>
      <c r="B38" s="170" t="s">
        <v>236</v>
      </c>
      <c r="D38" s="170"/>
      <c r="E38" s="165"/>
      <c r="F38" s="165"/>
      <c r="G38" s="165"/>
      <c r="H38" s="164"/>
      <c r="I38" s="164"/>
      <c r="J38" s="164"/>
      <c r="K38" s="164"/>
      <c r="L38" s="164"/>
      <c r="M38" s="164"/>
      <c r="N38" s="164"/>
      <c r="O38" s="164"/>
      <c r="P38" s="171"/>
      <c r="Q38" s="159"/>
    </row>
    <row r="39" spans="1:17" ht="12.75" customHeight="1" x14ac:dyDescent="0.4">
      <c r="A39" s="159"/>
      <c r="B39" s="170" t="s">
        <v>237</v>
      </c>
      <c r="D39" s="169"/>
      <c r="E39" s="172"/>
      <c r="F39" s="172"/>
      <c r="G39" s="172"/>
      <c r="H39" s="164"/>
      <c r="I39" s="164"/>
      <c r="J39" s="164"/>
      <c r="K39" s="164"/>
      <c r="L39" s="164"/>
      <c r="M39" s="164"/>
      <c r="N39" s="164"/>
      <c r="O39" s="164"/>
      <c r="P39" s="171"/>
      <c r="Q39" s="159"/>
    </row>
    <row r="40" spans="1:17" ht="12.75" customHeight="1" x14ac:dyDescent="0.4">
      <c r="A40" s="159"/>
      <c r="B40" s="165" t="s">
        <v>238</v>
      </c>
      <c r="D40" s="169"/>
      <c r="E40" s="163"/>
      <c r="F40" s="163"/>
      <c r="G40" s="163"/>
      <c r="H40" s="164"/>
      <c r="I40" s="164"/>
      <c r="J40" s="164"/>
      <c r="K40" s="164"/>
      <c r="L40" s="164"/>
      <c r="M40" s="164"/>
      <c r="N40" s="164"/>
      <c r="O40" s="164"/>
      <c r="P40" s="163"/>
      <c r="Q40" s="159"/>
    </row>
    <row r="41" spans="1:17" ht="12.75" customHeight="1" x14ac:dyDescent="0.4">
      <c r="A41" s="159"/>
      <c r="B41" s="165" t="s">
        <v>239</v>
      </c>
      <c r="D41" s="169"/>
      <c r="E41" s="159"/>
      <c r="F41" s="159"/>
      <c r="G41" s="159"/>
      <c r="H41" s="159"/>
      <c r="I41" s="159"/>
      <c r="J41" s="159"/>
      <c r="K41" s="159"/>
      <c r="L41" s="159"/>
      <c r="M41" s="159"/>
      <c r="N41" s="159"/>
      <c r="O41" s="159"/>
      <c r="P41" s="159"/>
      <c r="Q41" s="159"/>
    </row>
    <row r="42" spans="1:17" ht="7.5" customHeight="1" x14ac:dyDescent="0.4">
      <c r="A42" s="159"/>
      <c r="B42" s="48"/>
      <c r="C42" s="173"/>
      <c r="D42" s="169"/>
      <c r="E42" s="159"/>
      <c r="F42" s="159"/>
      <c r="G42" s="159"/>
      <c r="H42" s="159"/>
      <c r="I42" s="159"/>
      <c r="J42" s="159"/>
      <c r="K42" s="159"/>
      <c r="L42" s="159"/>
      <c r="M42" s="159"/>
      <c r="N42" s="159"/>
      <c r="O42" s="159"/>
      <c r="P42" s="159"/>
      <c r="Q42" s="159"/>
    </row>
    <row r="43" spans="1:17" x14ac:dyDescent="0.4">
      <c r="A43" s="159"/>
      <c r="B43" s="159"/>
      <c r="C43" s="159"/>
      <c r="D43" s="159"/>
      <c r="E43" s="159"/>
      <c r="F43" s="159"/>
      <c r="G43" s="159"/>
      <c r="H43" s="159"/>
      <c r="I43" s="159"/>
      <c r="J43" s="159"/>
      <c r="K43" s="159"/>
      <c r="L43" s="159"/>
      <c r="M43" s="159"/>
      <c r="N43" s="159"/>
      <c r="O43" s="159"/>
      <c r="P43" s="159"/>
      <c r="Q43" s="159"/>
    </row>
    <row r="44" spans="1:17" x14ac:dyDescent="0.4">
      <c r="L44" s="176"/>
    </row>
    <row r="45" spans="1:17" x14ac:dyDescent="0.4">
      <c r="L45" s="177"/>
    </row>
    <row r="46" spans="1:17" x14ac:dyDescent="0.4">
      <c r="L46" s="176"/>
    </row>
    <row r="47" spans="1:17" x14ac:dyDescent="0.4">
      <c r="L47" s="177"/>
    </row>
    <row r="48" spans="1:17" x14ac:dyDescent="0.4">
      <c r="L48" s="177"/>
    </row>
    <row r="49" spans="2:47" x14ac:dyDescent="0.4">
      <c r="L49" s="176"/>
    </row>
    <row r="50" spans="2:47" x14ac:dyDescent="0.4">
      <c r="L50" s="177"/>
    </row>
    <row r="51" spans="2:47" x14ac:dyDescent="0.4">
      <c r="L51" s="176"/>
    </row>
    <row r="52" spans="2:47" x14ac:dyDescent="0.4">
      <c r="L52" s="177"/>
    </row>
    <row r="53" spans="2:47" x14ac:dyDescent="0.4">
      <c r="L53" s="177"/>
    </row>
    <row r="58" spans="2:47" x14ac:dyDescent="0.4">
      <c r="D58" s="159"/>
      <c r="E58" s="159"/>
      <c r="F58" s="159"/>
      <c r="G58" s="159"/>
      <c r="H58" s="159"/>
      <c r="I58" s="159"/>
      <c r="J58" s="159"/>
      <c r="K58" s="159"/>
      <c r="L58" s="159"/>
      <c r="M58" s="159"/>
      <c r="N58" s="159"/>
      <c r="O58" s="159"/>
      <c r="P58" s="159"/>
      <c r="Q58" s="159"/>
    </row>
    <row r="59" spans="2:47" x14ac:dyDescent="0.4">
      <c r="B59" s="159"/>
      <c r="C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row>
    <row r="60" spans="2:47" x14ac:dyDescent="0.4">
      <c r="B60" s="159"/>
      <c r="C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row>
    <row r="61" spans="2:47" x14ac:dyDescent="0.4">
      <c r="B61" s="159"/>
      <c r="C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row>
    <row r="62" spans="2:47" x14ac:dyDescent="0.4">
      <c r="B62" s="159"/>
      <c r="C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row>
    <row r="63" spans="2:47" x14ac:dyDescent="0.4">
      <c r="B63" s="159"/>
      <c r="C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row>
    <row r="64" spans="2:47" x14ac:dyDescent="0.4">
      <c r="B64" s="159"/>
      <c r="C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row>
    <row r="65" spans="2:48" x14ac:dyDescent="0.4">
      <c r="B65" s="159"/>
      <c r="C65" s="159"/>
      <c r="D65" s="159"/>
      <c r="E65" s="159"/>
      <c r="F65" s="159"/>
      <c r="G65" s="159"/>
      <c r="H65" s="159"/>
      <c r="I65" s="159"/>
      <c r="J65" s="159"/>
      <c r="K65" s="159"/>
      <c r="L65" s="159"/>
      <c r="M65" s="159"/>
      <c r="N65" s="159"/>
      <c r="O65" s="159"/>
      <c r="P65" s="159"/>
      <c r="Q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row>
    <row r="66" spans="2:48" x14ac:dyDescent="0.4">
      <c r="B66" s="159"/>
      <c r="C66" s="159"/>
      <c r="R66" s="159"/>
      <c r="AV66" s="159"/>
    </row>
    <row r="67" spans="2:48" x14ac:dyDescent="0.4">
      <c r="B67" s="159"/>
      <c r="C67" s="159"/>
      <c r="AV67" s="159"/>
    </row>
    <row r="68" spans="2:48" x14ac:dyDescent="0.4">
      <c r="B68" s="159"/>
      <c r="C68" s="159"/>
      <c r="AV68" s="159"/>
    </row>
    <row r="69" spans="2:48" x14ac:dyDescent="0.4">
      <c r="D69" s="159"/>
      <c r="E69" s="159"/>
      <c r="F69" s="159"/>
      <c r="G69" s="159"/>
      <c r="H69" s="159"/>
      <c r="I69" s="159"/>
      <c r="J69" s="159"/>
      <c r="K69" s="159"/>
      <c r="L69" s="159"/>
      <c r="M69" s="159"/>
      <c r="N69" s="159"/>
      <c r="O69" s="159"/>
      <c r="P69" s="159"/>
      <c r="Q69" s="159"/>
      <c r="AV69" s="159"/>
    </row>
    <row r="70" spans="2:48" x14ac:dyDescent="0.4">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row>
    <row r="89" spans="4:17" x14ac:dyDescent="0.4">
      <c r="D89" s="159"/>
      <c r="E89" s="159"/>
      <c r="F89" s="159"/>
      <c r="G89" s="159"/>
      <c r="H89" s="159"/>
      <c r="I89" s="159"/>
      <c r="J89" s="159"/>
      <c r="K89" s="159"/>
      <c r="L89" s="159"/>
      <c r="M89" s="159"/>
      <c r="N89" s="159"/>
      <c r="O89" s="159"/>
      <c r="P89" s="159"/>
      <c r="Q89" s="159"/>
    </row>
    <row r="90" spans="4:17" x14ac:dyDescent="0.4">
      <c r="D90" s="159"/>
      <c r="E90" s="159"/>
      <c r="F90" s="159"/>
      <c r="G90" s="159"/>
      <c r="H90" s="159"/>
      <c r="I90" s="159"/>
      <c r="J90" s="159"/>
      <c r="K90" s="159"/>
      <c r="L90" s="159"/>
      <c r="M90" s="159"/>
      <c r="N90" s="159"/>
      <c r="O90" s="159"/>
      <c r="P90" s="159"/>
      <c r="Q90" s="159"/>
    </row>
    <row r="91" spans="4:17" x14ac:dyDescent="0.4">
      <c r="D91" s="159"/>
      <c r="E91" s="159"/>
      <c r="F91" s="159"/>
      <c r="G91" s="159"/>
      <c r="H91" s="159"/>
      <c r="I91" s="159"/>
      <c r="J91" s="159"/>
      <c r="K91" s="159"/>
      <c r="L91" s="159"/>
      <c r="M91" s="159"/>
      <c r="N91" s="159"/>
      <c r="O91" s="159"/>
      <c r="P91" s="159"/>
      <c r="Q91" s="159"/>
    </row>
    <row r="92" spans="4:17" x14ac:dyDescent="0.4">
      <c r="D92" s="159"/>
      <c r="E92" s="159"/>
      <c r="F92" s="159"/>
      <c r="G92" s="159"/>
      <c r="H92" s="159"/>
      <c r="I92" s="159"/>
      <c r="J92" s="159"/>
      <c r="K92" s="159"/>
      <c r="L92" s="159"/>
      <c r="M92" s="159"/>
      <c r="N92" s="159"/>
      <c r="O92" s="159"/>
      <c r="P92" s="159"/>
      <c r="Q92" s="159"/>
    </row>
    <row r="93" spans="4:17" x14ac:dyDescent="0.4">
      <c r="D93" s="159"/>
      <c r="E93" s="159"/>
      <c r="F93" s="159"/>
      <c r="G93" s="159"/>
      <c r="H93" s="159"/>
      <c r="I93" s="159"/>
      <c r="J93" s="159"/>
      <c r="K93" s="159"/>
      <c r="L93" s="159"/>
      <c r="M93" s="159"/>
      <c r="N93" s="159"/>
      <c r="O93" s="159"/>
      <c r="P93" s="159"/>
      <c r="Q93" s="159"/>
    </row>
    <row r="94" spans="4:17" x14ac:dyDescent="0.4">
      <c r="D94" s="159"/>
      <c r="E94" s="159"/>
      <c r="F94" s="159"/>
      <c r="G94" s="159"/>
      <c r="H94" s="159"/>
      <c r="I94" s="159"/>
      <c r="J94" s="159"/>
      <c r="K94" s="159"/>
      <c r="L94" s="159"/>
      <c r="M94" s="159"/>
      <c r="N94" s="159"/>
      <c r="O94" s="159"/>
      <c r="P94" s="159"/>
      <c r="Q94" s="159"/>
    </row>
  </sheetData>
  <sheetProtection password="DC4F" sheet="1" objects="1" scenarios="1"/>
  <mergeCells count="203">
    <mergeCell ref="X29:X30"/>
    <mergeCell ref="B31:C32"/>
    <mergeCell ref="D31:O32"/>
    <mergeCell ref="K29:K30"/>
    <mergeCell ref="L29:L30"/>
    <mergeCell ref="M29:M30"/>
    <mergeCell ref="N29:N30"/>
    <mergeCell ref="O29:O30"/>
    <mergeCell ref="T29:T30"/>
    <mergeCell ref="B29:B30"/>
    <mergeCell ref="V27:V28"/>
    <mergeCell ref="W27:W28"/>
    <mergeCell ref="H27:H28"/>
    <mergeCell ref="I27:I28"/>
    <mergeCell ref="J27:J28"/>
    <mergeCell ref="K27:K28"/>
    <mergeCell ref="L27:L28"/>
    <mergeCell ref="M27:M28"/>
    <mergeCell ref="C34:J34"/>
    <mergeCell ref="K34:O34"/>
    <mergeCell ref="U29:U30"/>
    <mergeCell ref="V29:V30"/>
    <mergeCell ref="W29:W30"/>
    <mergeCell ref="C29:C30"/>
    <mergeCell ref="D29:D30"/>
    <mergeCell ref="E29:E30"/>
    <mergeCell ref="F29:F30"/>
    <mergeCell ref="G29:G30"/>
    <mergeCell ref="H29:H30"/>
    <mergeCell ref="I29:I30"/>
    <mergeCell ref="J29:J30"/>
    <mergeCell ref="K23:K24"/>
    <mergeCell ref="L23:L24"/>
    <mergeCell ref="M23:M24"/>
    <mergeCell ref="U25:U26"/>
    <mergeCell ref="V25:V26"/>
    <mergeCell ref="W25:W26"/>
    <mergeCell ref="X25:X26"/>
    <mergeCell ref="B27:B28"/>
    <mergeCell ref="C27:C28"/>
    <mergeCell ref="D27:D28"/>
    <mergeCell ref="E27:E28"/>
    <mergeCell ref="F27:F28"/>
    <mergeCell ref="G27:G28"/>
    <mergeCell ref="K25:K26"/>
    <mergeCell ref="L25:L26"/>
    <mergeCell ref="M25:M26"/>
    <mergeCell ref="N25:N26"/>
    <mergeCell ref="O25:O26"/>
    <mergeCell ref="T25:T26"/>
    <mergeCell ref="X27:X28"/>
    <mergeCell ref="N27:N28"/>
    <mergeCell ref="O27:O28"/>
    <mergeCell ref="T27:T28"/>
    <mergeCell ref="U27:U28"/>
    <mergeCell ref="B25:B26"/>
    <mergeCell ref="C25:C26"/>
    <mergeCell ref="D25:D26"/>
    <mergeCell ref="E25:E26"/>
    <mergeCell ref="F25:F26"/>
    <mergeCell ref="G25:G26"/>
    <mergeCell ref="H25:H26"/>
    <mergeCell ref="I25:I26"/>
    <mergeCell ref="J25:J26"/>
    <mergeCell ref="W21:W22"/>
    <mergeCell ref="X21:X22"/>
    <mergeCell ref="B23:B24"/>
    <mergeCell ref="C23:C24"/>
    <mergeCell ref="D23:D24"/>
    <mergeCell ref="E23:E24"/>
    <mergeCell ref="F23:F24"/>
    <mergeCell ref="G23:G24"/>
    <mergeCell ref="K21:K22"/>
    <mergeCell ref="L21:L22"/>
    <mergeCell ref="M21:M22"/>
    <mergeCell ref="N21:N22"/>
    <mergeCell ref="O21:O22"/>
    <mergeCell ref="T21:T22"/>
    <mergeCell ref="X23:X24"/>
    <mergeCell ref="N23:N24"/>
    <mergeCell ref="O23:O24"/>
    <mergeCell ref="T23:T24"/>
    <mergeCell ref="U23:U24"/>
    <mergeCell ref="V23:V24"/>
    <mergeCell ref="W23:W24"/>
    <mergeCell ref="H23:H24"/>
    <mergeCell ref="I23:I24"/>
    <mergeCell ref="J23:J24"/>
    <mergeCell ref="X19:X20"/>
    <mergeCell ref="B21:B22"/>
    <mergeCell ref="C21:C22"/>
    <mergeCell ref="D21:D22"/>
    <mergeCell ref="E21:E22"/>
    <mergeCell ref="F21:F22"/>
    <mergeCell ref="G21:G22"/>
    <mergeCell ref="H21:H22"/>
    <mergeCell ref="I21:I22"/>
    <mergeCell ref="J21:J22"/>
    <mergeCell ref="N19:N20"/>
    <mergeCell ref="O19:O20"/>
    <mergeCell ref="T19:T20"/>
    <mergeCell ref="U19:U20"/>
    <mergeCell ref="V19:V20"/>
    <mergeCell ref="W19:W20"/>
    <mergeCell ref="H19:H20"/>
    <mergeCell ref="I19:I20"/>
    <mergeCell ref="J19:J20"/>
    <mergeCell ref="K19:K20"/>
    <mergeCell ref="L19:L20"/>
    <mergeCell ref="M19:M20"/>
    <mergeCell ref="U21:U22"/>
    <mergeCell ref="V21:V22"/>
    <mergeCell ref="B19:B20"/>
    <mergeCell ref="C19:C20"/>
    <mergeCell ref="D19:D20"/>
    <mergeCell ref="E19:E20"/>
    <mergeCell ref="F19:F20"/>
    <mergeCell ref="G19:G20"/>
    <mergeCell ref="K17:K18"/>
    <mergeCell ref="L17:L18"/>
    <mergeCell ref="M17:M18"/>
    <mergeCell ref="B17:B18"/>
    <mergeCell ref="C17:C18"/>
    <mergeCell ref="D17:D18"/>
    <mergeCell ref="E17:E18"/>
    <mergeCell ref="F17:F18"/>
    <mergeCell ref="G17:G18"/>
    <mergeCell ref="H17:H18"/>
    <mergeCell ref="I15:I16"/>
    <mergeCell ref="J15:J16"/>
    <mergeCell ref="K15:K16"/>
    <mergeCell ref="L15:L16"/>
    <mergeCell ref="M15:M16"/>
    <mergeCell ref="U17:U18"/>
    <mergeCell ref="V17:V18"/>
    <mergeCell ref="W17:W18"/>
    <mergeCell ref="X17:X18"/>
    <mergeCell ref="N17:N18"/>
    <mergeCell ref="O17:O18"/>
    <mergeCell ref="T17:T18"/>
    <mergeCell ref="I17:I18"/>
    <mergeCell ref="J17:J18"/>
    <mergeCell ref="U13:U14"/>
    <mergeCell ref="V13:V14"/>
    <mergeCell ref="W13:W14"/>
    <mergeCell ref="X13:X14"/>
    <mergeCell ref="B15:B16"/>
    <mergeCell ref="C15:C16"/>
    <mergeCell ref="D15:D16"/>
    <mergeCell ref="E15:E16"/>
    <mergeCell ref="F15:F16"/>
    <mergeCell ref="G15:G16"/>
    <mergeCell ref="K13:K14"/>
    <mergeCell ref="L13:L14"/>
    <mergeCell ref="M13:M14"/>
    <mergeCell ref="N13:N14"/>
    <mergeCell ref="O13:O14"/>
    <mergeCell ref="T13:T14"/>
    <mergeCell ref="X15:X16"/>
    <mergeCell ref="N15:N16"/>
    <mergeCell ref="O15:O16"/>
    <mergeCell ref="T15:T16"/>
    <mergeCell ref="U15:U16"/>
    <mergeCell ref="V15:V16"/>
    <mergeCell ref="W15:W16"/>
    <mergeCell ref="H15:H16"/>
    <mergeCell ref="X11:X12"/>
    <mergeCell ref="B13:B14"/>
    <mergeCell ref="C13:C14"/>
    <mergeCell ref="D13:D14"/>
    <mergeCell ref="E13:E14"/>
    <mergeCell ref="F13:F14"/>
    <mergeCell ref="G13:G14"/>
    <mergeCell ref="H13:H14"/>
    <mergeCell ref="I13:I14"/>
    <mergeCell ref="J13:J14"/>
    <mergeCell ref="N11:N12"/>
    <mergeCell ref="O11:O12"/>
    <mergeCell ref="T11:T12"/>
    <mergeCell ref="U11:U12"/>
    <mergeCell ref="V11:V12"/>
    <mergeCell ref="W11:W12"/>
    <mergeCell ref="H11:H12"/>
    <mergeCell ref="I11:I12"/>
    <mergeCell ref="J11:J12"/>
    <mergeCell ref="K11:K12"/>
    <mergeCell ref="L11:L12"/>
    <mergeCell ref="M11:M12"/>
    <mergeCell ref="B11:B12"/>
    <mergeCell ref="C11:C12"/>
    <mergeCell ref="D11:D12"/>
    <mergeCell ref="E11:E12"/>
    <mergeCell ref="F11:F12"/>
    <mergeCell ref="G11:G12"/>
    <mergeCell ref="B3:L3"/>
    <mergeCell ref="B5:C5"/>
    <mergeCell ref="L5:M5"/>
    <mergeCell ref="N5:P5"/>
    <mergeCell ref="L7:M7"/>
    <mergeCell ref="B9:B10"/>
    <mergeCell ref="C9:C10"/>
    <mergeCell ref="D9:O9"/>
    <mergeCell ref="P9:P10"/>
  </mergeCells>
  <phoneticPr fontId="7"/>
  <conditionalFormatting sqref="C13 C15">
    <cfRule type="cellIs" dxfId="84" priority="6" stopIfTrue="1" operator="equal">
      <formula>""</formula>
    </cfRule>
  </conditionalFormatting>
  <conditionalFormatting sqref="C11 C21 C23 C25 C27 C29 C17 C19">
    <cfRule type="cellIs" dxfId="83" priority="5" stopIfTrue="1" operator="equal">
      <formula>""</formula>
    </cfRule>
  </conditionalFormatting>
  <conditionalFormatting sqref="D11:O11 D13:O13 D15:O15 D17:O17 D19:O19 D21:O21 D23:O23 D25:O25 D27:O27 D29:O29">
    <cfRule type="cellIs" dxfId="82" priority="4" stopIfTrue="1" operator="equal">
      <formula>""</formula>
    </cfRule>
  </conditionalFormatting>
  <conditionalFormatting sqref="N5">
    <cfRule type="containsBlanks" dxfId="81" priority="3">
      <formula>LEN(TRIM(N5))=0</formula>
    </cfRule>
  </conditionalFormatting>
  <conditionalFormatting sqref="N7">
    <cfRule type="containsBlanks" dxfId="80" priority="2">
      <formula>LEN(TRIM(N7))=0</formula>
    </cfRule>
  </conditionalFormatting>
  <conditionalFormatting sqref="M3">
    <cfRule type="containsBlanks" dxfId="79" priority="1">
      <formula>LEN(TRIM(M3))=0</formula>
    </cfRule>
  </conditionalFormatting>
  <dataValidations count="1">
    <dataValidation type="list" allowBlank="1" showInputMessage="1" showErrorMessage="1" sqref="D11:O30">
      <formula1>"①,②,③,④,⑤"</formula1>
    </dataValidation>
  </dataValidations>
  <printOptions horizontalCentered="1"/>
  <pageMargins left="0.19685039370078741" right="0.19685039370078741" top="0.39370078740157483" bottom="0.39370078740157483"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1"/>
  <sheetViews>
    <sheetView showGridLines="0" view="pageBreakPreview" zoomScale="85" zoomScaleNormal="100" zoomScaleSheetLayoutView="85" workbookViewId="0">
      <selection activeCell="V12" sqref="V12"/>
    </sheetView>
  </sheetViews>
  <sheetFormatPr defaultRowHeight="13.5" x14ac:dyDescent="0.4"/>
  <cols>
    <col min="1" max="1" width="2.375" style="178" customWidth="1"/>
    <col min="2" max="2" width="3.25" style="178" bestFit="1" customWidth="1"/>
    <col min="3" max="3" width="16.875" style="178" customWidth="1"/>
    <col min="4" max="4" width="8.75" style="178" customWidth="1"/>
    <col min="5" max="5" width="6.875" style="178" customWidth="1"/>
    <col min="6" max="6" width="10" style="178" customWidth="1"/>
    <col min="7" max="7" width="2.625" style="178" bestFit="1" customWidth="1"/>
    <col min="8" max="8" width="3.5" style="178" bestFit="1" customWidth="1"/>
    <col min="9" max="9" width="2.625" style="178" bestFit="1" customWidth="1"/>
    <col min="10" max="10" width="5.5" style="178" bestFit="1" customWidth="1"/>
    <col min="11" max="13" width="3.25" style="178" customWidth="1"/>
    <col min="14" max="14" width="5.5" style="178" bestFit="1" customWidth="1"/>
    <col min="15" max="16" width="3.5" style="178" bestFit="1" customWidth="1"/>
    <col min="17" max="17" width="2.75" style="178" customWidth="1"/>
    <col min="18" max="18" width="5.5" style="178" bestFit="1" customWidth="1"/>
    <col min="19" max="19" width="6.375" style="178" customWidth="1"/>
    <col min="20" max="20" width="12.125" style="178" customWidth="1"/>
    <col min="21" max="21" width="6.375" style="178" customWidth="1"/>
    <col min="22" max="22" width="12.5" style="178" customWidth="1"/>
    <col min="23" max="25" width="7.125" style="178" customWidth="1"/>
    <col min="26" max="26" width="2.125" style="178" customWidth="1"/>
    <col min="27" max="16384" width="9" style="178"/>
  </cols>
  <sheetData>
    <row r="1" spans="1:62" ht="13.5" customHeight="1" x14ac:dyDescent="0.4">
      <c r="A1" s="159"/>
      <c r="B1" s="159"/>
      <c r="C1" s="159"/>
      <c r="D1" s="159"/>
      <c r="E1" s="159"/>
      <c r="F1" s="159"/>
      <c r="G1" s="159"/>
      <c r="H1" s="159"/>
      <c r="I1" s="159"/>
      <c r="J1" s="159"/>
      <c r="K1" s="159"/>
      <c r="L1" s="159"/>
      <c r="M1" s="159"/>
      <c r="N1" s="159"/>
      <c r="O1" s="159"/>
      <c r="P1" s="159"/>
      <c r="Q1" s="159"/>
      <c r="R1" s="159"/>
      <c r="S1" s="159"/>
      <c r="T1" s="159"/>
      <c r="U1" s="159"/>
      <c r="V1" s="159"/>
      <c r="W1" s="160"/>
      <c r="X1" s="160"/>
      <c r="Z1" s="160" t="s">
        <v>388</v>
      </c>
    </row>
    <row r="2" spans="1:62" ht="12" customHeight="1" x14ac:dyDescent="0.4">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row>
    <row r="3" spans="1:62" ht="22.5" customHeight="1" x14ac:dyDescent="0.4">
      <c r="A3" s="159"/>
      <c r="B3" s="779" t="s">
        <v>241</v>
      </c>
      <c r="C3" s="779"/>
      <c r="D3" s="779"/>
      <c r="E3" s="779"/>
      <c r="F3" s="779"/>
      <c r="G3" s="779"/>
      <c r="H3" s="779"/>
      <c r="I3" s="779"/>
      <c r="J3" s="779"/>
      <c r="K3" s="779"/>
      <c r="L3" s="779"/>
      <c r="M3" s="779"/>
      <c r="N3" s="779"/>
      <c r="O3" s="779"/>
      <c r="P3" s="779"/>
      <c r="Q3" s="779"/>
      <c r="R3" s="779"/>
      <c r="S3" s="779"/>
      <c r="T3" s="779"/>
      <c r="U3" s="779"/>
      <c r="V3" s="779"/>
      <c r="W3" s="779"/>
      <c r="X3" s="779"/>
      <c r="Y3" s="779"/>
      <c r="Z3" s="159"/>
    </row>
    <row r="4" spans="1:62" ht="15" customHeight="1" thickBot="1" x14ac:dyDescent="0.45">
      <c r="A4" s="159"/>
      <c r="B4" s="172" t="s">
        <v>254</v>
      </c>
      <c r="C4" s="179"/>
      <c r="D4" s="179"/>
      <c r="E4" s="179"/>
      <c r="F4" s="179"/>
      <c r="G4" s="179"/>
      <c r="H4" s="179"/>
      <c r="I4" s="179"/>
      <c r="J4" s="179"/>
      <c r="K4" s="179"/>
      <c r="L4" s="179"/>
      <c r="M4" s="179"/>
      <c r="N4" s="179"/>
      <c r="O4" s="179"/>
      <c r="P4" s="179"/>
      <c r="Q4" s="179"/>
      <c r="R4" s="179"/>
      <c r="S4" s="179"/>
      <c r="T4" s="179"/>
      <c r="U4" s="179"/>
      <c r="V4" s="179"/>
      <c r="W4" s="179"/>
      <c r="X4" s="179"/>
      <c r="Y4" s="179"/>
      <c r="Z4" s="159"/>
    </row>
    <row r="5" spans="1:62" s="181" customFormat="1" ht="26.25" customHeight="1" thickBot="1" x14ac:dyDescent="0.45">
      <c r="A5" s="48"/>
      <c r="B5" s="742" t="s">
        <v>255</v>
      </c>
      <c r="C5" s="780"/>
      <c r="D5" s="743"/>
      <c r="E5" s="48"/>
      <c r="F5" s="48"/>
      <c r="G5" s="48"/>
      <c r="H5" s="48"/>
      <c r="I5" s="48"/>
      <c r="J5" s="48"/>
      <c r="K5" s="170"/>
      <c r="S5" s="781" t="s">
        <v>3</v>
      </c>
      <c r="T5" s="781"/>
      <c r="U5" s="782"/>
      <c r="V5" s="782"/>
      <c r="W5" s="782"/>
      <c r="X5" s="782"/>
      <c r="Y5" s="782"/>
      <c r="Z5" s="48"/>
    </row>
    <row r="6" spans="1:62" s="181" customFormat="1" ht="13.5" customHeight="1" x14ac:dyDescent="0.4">
      <c r="A6" s="48"/>
      <c r="B6" s="169"/>
      <c r="C6" s="182"/>
      <c r="D6" s="182"/>
      <c r="E6" s="182"/>
      <c r="F6" s="182"/>
      <c r="G6" s="182"/>
      <c r="H6" s="182"/>
      <c r="I6" s="182"/>
      <c r="J6" s="182"/>
      <c r="K6" s="182"/>
      <c r="V6" s="182"/>
      <c r="W6" s="48"/>
      <c r="X6" s="48"/>
      <c r="Y6" s="48"/>
      <c r="Z6" s="48"/>
    </row>
    <row r="7" spans="1:62" s="181" customFormat="1" ht="26.25" customHeight="1" x14ac:dyDescent="0.4">
      <c r="A7" s="48"/>
      <c r="B7" s="169"/>
      <c r="C7" s="182"/>
      <c r="D7" s="182"/>
      <c r="E7" s="182"/>
      <c r="F7" s="182"/>
      <c r="G7" s="182"/>
      <c r="H7" s="182"/>
      <c r="I7" s="182"/>
      <c r="J7" s="182"/>
      <c r="K7" s="182"/>
      <c r="L7" s="182"/>
      <c r="M7" s="182"/>
      <c r="N7" s="182"/>
      <c r="O7" s="182"/>
      <c r="P7" s="182"/>
      <c r="Q7" s="182"/>
      <c r="R7" s="182"/>
      <c r="S7" s="781" t="s">
        <v>223</v>
      </c>
      <c r="T7" s="781"/>
      <c r="U7" s="391"/>
      <c r="V7" s="182"/>
      <c r="Z7" s="48"/>
    </row>
    <row r="8" spans="1:62" s="181" customFormat="1" ht="14.25" x14ac:dyDescent="0.15">
      <c r="A8" s="48"/>
      <c r="B8" s="184"/>
      <c r="C8" s="182"/>
      <c r="D8" s="182"/>
      <c r="E8" s="182"/>
      <c r="F8" s="182"/>
      <c r="G8" s="182"/>
      <c r="H8" s="182"/>
      <c r="I8" s="182"/>
      <c r="J8" s="182"/>
      <c r="K8" s="182"/>
      <c r="L8" s="182"/>
      <c r="M8" s="182"/>
      <c r="N8" s="182"/>
      <c r="O8" s="182"/>
      <c r="P8" s="182"/>
      <c r="Q8" s="182"/>
      <c r="R8" s="182"/>
      <c r="S8" s="182"/>
      <c r="T8" s="182"/>
      <c r="U8" s="182"/>
      <c r="V8" s="48"/>
      <c r="W8" s="185"/>
      <c r="X8" s="185"/>
      <c r="Y8" s="185"/>
      <c r="Z8" s="48"/>
    </row>
    <row r="9" spans="1:62" ht="22.5" customHeight="1" x14ac:dyDescent="0.4">
      <c r="A9" s="159"/>
      <c r="B9" s="746" t="s">
        <v>168</v>
      </c>
      <c r="C9" s="746" t="s">
        <v>225</v>
      </c>
      <c r="D9" s="772" t="s">
        <v>242</v>
      </c>
      <c r="E9" s="294"/>
      <c r="F9" s="774" t="s">
        <v>312</v>
      </c>
      <c r="G9" s="776" t="s">
        <v>253</v>
      </c>
      <c r="H9" s="777"/>
      <c r="I9" s="777"/>
      <c r="J9" s="777"/>
      <c r="K9" s="777"/>
      <c r="L9" s="777"/>
      <c r="M9" s="777"/>
      <c r="N9" s="777"/>
      <c r="O9" s="777"/>
      <c r="P9" s="777"/>
      <c r="Q9" s="777"/>
      <c r="R9" s="778"/>
      <c r="S9" s="749" t="s">
        <v>313</v>
      </c>
      <c r="T9" s="750"/>
      <c r="U9" s="750"/>
      <c r="V9" s="751"/>
      <c r="W9" s="783" t="s">
        <v>243</v>
      </c>
      <c r="X9" s="783"/>
      <c r="Y9" s="783"/>
      <c r="Z9" s="159"/>
    </row>
    <row r="10" spans="1:62" ht="28.5" customHeight="1" x14ac:dyDescent="0.4">
      <c r="A10" s="159"/>
      <c r="B10" s="748"/>
      <c r="C10" s="748"/>
      <c r="D10" s="773"/>
      <c r="E10" s="774" t="s">
        <v>244</v>
      </c>
      <c r="F10" s="773"/>
      <c r="G10" s="784" t="s">
        <v>245</v>
      </c>
      <c r="H10" s="785"/>
      <c r="I10" s="785"/>
      <c r="J10" s="786"/>
      <c r="K10" s="772" t="s">
        <v>246</v>
      </c>
      <c r="L10" s="790"/>
      <c r="M10" s="790"/>
      <c r="N10" s="791"/>
      <c r="O10" s="784" t="s">
        <v>86</v>
      </c>
      <c r="P10" s="785"/>
      <c r="Q10" s="785"/>
      <c r="R10" s="786"/>
      <c r="S10" s="792" t="s">
        <v>247</v>
      </c>
      <c r="T10" s="789"/>
      <c r="U10" s="787" t="s">
        <v>248</v>
      </c>
      <c r="V10" s="789"/>
      <c r="W10" s="772" t="s">
        <v>249</v>
      </c>
      <c r="X10" s="772" t="s">
        <v>250</v>
      </c>
      <c r="Y10" s="774" t="s">
        <v>251</v>
      </c>
      <c r="Z10" s="159"/>
    </row>
    <row r="11" spans="1:62" ht="32.25" customHeight="1" x14ac:dyDescent="0.4">
      <c r="A11" s="159"/>
      <c r="B11" s="747"/>
      <c r="C11" s="748"/>
      <c r="D11" s="748"/>
      <c r="E11" s="773"/>
      <c r="F11" s="775"/>
      <c r="G11" s="787"/>
      <c r="H11" s="788"/>
      <c r="I11" s="788"/>
      <c r="J11" s="789"/>
      <c r="K11" s="792"/>
      <c r="L11" s="793"/>
      <c r="M11" s="793"/>
      <c r="N11" s="794"/>
      <c r="O11" s="787"/>
      <c r="P11" s="788"/>
      <c r="Q11" s="788"/>
      <c r="R11" s="789"/>
      <c r="S11" s="787"/>
      <c r="T11" s="789"/>
      <c r="U11" s="787"/>
      <c r="V11" s="789"/>
      <c r="W11" s="792"/>
      <c r="X11" s="792"/>
      <c r="Y11" s="773"/>
      <c r="Z11" s="159"/>
    </row>
    <row r="12" spans="1:62" ht="30" customHeight="1" x14ac:dyDescent="0.4">
      <c r="A12" s="159"/>
      <c r="B12" s="290">
        <v>1</v>
      </c>
      <c r="C12" s="291"/>
      <c r="D12" s="100"/>
      <c r="E12" s="197" t="s">
        <v>14</v>
      </c>
      <c r="F12" s="398" t="str">
        <f>IF(D12="支援員Ⅱ", "〇",IF(D12="支援員Ⅲ","〇",IF(D12= "補助員Ⅱ","〇","")))</f>
        <v/>
      </c>
      <c r="G12" s="201"/>
      <c r="H12" s="195" t="s">
        <v>70</v>
      </c>
      <c r="I12" s="202"/>
      <c r="J12" s="190" t="s">
        <v>252</v>
      </c>
      <c r="K12" s="201"/>
      <c r="L12" s="195" t="s">
        <v>70</v>
      </c>
      <c r="M12" s="202"/>
      <c r="N12" s="190" t="s">
        <v>252</v>
      </c>
      <c r="O12" s="419" t="str">
        <f>IF(I12="","",ROUNDDOWN(((G12+K12)*12+I12+M12)/12,0))</f>
        <v/>
      </c>
      <c r="P12" s="195" t="s">
        <v>70</v>
      </c>
      <c r="Q12" s="420" t="str">
        <f t="shared" ref="Q12:Q21" si="0">IF(I12="","",((G12+K12)*12+I12+M12)-(O12*12))</f>
        <v/>
      </c>
      <c r="R12" s="190" t="s">
        <v>252</v>
      </c>
      <c r="S12" s="191"/>
      <c r="T12" s="192"/>
      <c r="U12" s="193"/>
      <c r="V12" s="194"/>
      <c r="W12" s="193"/>
      <c r="X12" s="193"/>
      <c r="Y12" s="292"/>
      <c r="Z12" s="159"/>
      <c r="BJ12" s="181"/>
    </row>
    <row r="13" spans="1:62" ht="30" customHeight="1" x14ac:dyDescent="0.4">
      <c r="A13" s="159"/>
      <c r="B13" s="290">
        <v>2</v>
      </c>
      <c r="C13" s="291"/>
      <c r="D13" s="100"/>
      <c r="E13" s="197" t="s">
        <v>14</v>
      </c>
      <c r="F13" s="398" t="str">
        <f>IF(D13="支援員Ⅱ", "〇",IF(D13="支援員Ⅲ","〇",IF(D13= "補助員Ⅱ","〇","")))</f>
        <v/>
      </c>
      <c r="G13" s="201"/>
      <c r="H13" s="195" t="s">
        <v>70</v>
      </c>
      <c r="I13" s="202"/>
      <c r="J13" s="190" t="s">
        <v>252</v>
      </c>
      <c r="K13" s="201"/>
      <c r="L13" s="195" t="s">
        <v>70</v>
      </c>
      <c r="M13" s="202"/>
      <c r="N13" s="190" t="s">
        <v>252</v>
      </c>
      <c r="O13" s="419" t="str">
        <f t="shared" ref="O13:O21" si="1">IF(I13="","",ROUNDDOWN(((G13+K13)*12+I13+M13)/12,0))</f>
        <v/>
      </c>
      <c r="P13" s="195" t="s">
        <v>70</v>
      </c>
      <c r="Q13" s="420" t="str">
        <f t="shared" si="0"/>
        <v/>
      </c>
      <c r="R13" s="196" t="s">
        <v>252</v>
      </c>
      <c r="S13" s="191"/>
      <c r="T13" s="198"/>
      <c r="U13" s="193"/>
      <c r="V13" s="199"/>
      <c r="W13" s="193"/>
      <c r="X13" s="193"/>
      <c r="Y13" s="292"/>
      <c r="Z13" s="159"/>
    </row>
    <row r="14" spans="1:62" ht="30" customHeight="1" x14ac:dyDescent="0.4">
      <c r="A14" s="159"/>
      <c r="B14" s="290">
        <v>3</v>
      </c>
      <c r="C14" s="291"/>
      <c r="D14" s="100"/>
      <c r="E14" s="197" t="s">
        <v>14</v>
      </c>
      <c r="F14" s="398" t="str">
        <f>IF(D14="支援員Ⅱ", "〇",IF(D14="支援員Ⅲ","〇",IF(D14= "補助員Ⅱ","〇","")))</f>
        <v/>
      </c>
      <c r="G14" s="201"/>
      <c r="H14" s="195" t="s">
        <v>70</v>
      </c>
      <c r="I14" s="202"/>
      <c r="J14" s="190" t="s">
        <v>252</v>
      </c>
      <c r="K14" s="201"/>
      <c r="L14" s="195" t="s">
        <v>70</v>
      </c>
      <c r="M14" s="202"/>
      <c r="N14" s="190" t="s">
        <v>252</v>
      </c>
      <c r="O14" s="419" t="str">
        <f t="shared" si="1"/>
        <v/>
      </c>
      <c r="P14" s="195" t="s">
        <v>70</v>
      </c>
      <c r="Q14" s="420" t="str">
        <f t="shared" si="0"/>
        <v/>
      </c>
      <c r="R14" s="196" t="s">
        <v>252</v>
      </c>
      <c r="S14" s="191"/>
      <c r="T14" s="198"/>
      <c r="U14" s="193"/>
      <c r="V14" s="199"/>
      <c r="W14" s="193"/>
      <c r="X14" s="193"/>
      <c r="Y14" s="292"/>
      <c r="Z14" s="159"/>
    </row>
    <row r="15" spans="1:62" ht="30" customHeight="1" x14ac:dyDescent="0.4">
      <c r="A15" s="159"/>
      <c r="B15" s="290">
        <v>4</v>
      </c>
      <c r="C15" s="291"/>
      <c r="D15" s="100"/>
      <c r="E15" s="197" t="s">
        <v>14</v>
      </c>
      <c r="F15" s="398" t="str">
        <f t="shared" ref="F15:F21" si="2">IF(D15="支援員Ⅱ", "〇",IF(D15="支援員Ⅲ","〇",IF(D15= "補助員Ⅱ","〇","")))</f>
        <v/>
      </c>
      <c r="G15" s="201"/>
      <c r="H15" s="195" t="s">
        <v>70</v>
      </c>
      <c r="I15" s="202"/>
      <c r="J15" s="190" t="s">
        <v>252</v>
      </c>
      <c r="K15" s="201"/>
      <c r="L15" s="195" t="s">
        <v>70</v>
      </c>
      <c r="M15" s="202"/>
      <c r="N15" s="190" t="s">
        <v>252</v>
      </c>
      <c r="O15" s="419" t="str">
        <f t="shared" si="1"/>
        <v/>
      </c>
      <c r="P15" s="195" t="s">
        <v>70</v>
      </c>
      <c r="Q15" s="420" t="str">
        <f t="shared" si="0"/>
        <v/>
      </c>
      <c r="R15" s="196" t="s">
        <v>252</v>
      </c>
      <c r="S15" s="191"/>
      <c r="T15" s="198"/>
      <c r="U15" s="193"/>
      <c r="V15" s="199"/>
      <c r="W15" s="193"/>
      <c r="X15" s="193"/>
      <c r="Y15" s="292"/>
      <c r="Z15" s="159"/>
    </row>
    <row r="16" spans="1:62" ht="30" customHeight="1" x14ac:dyDescent="0.4">
      <c r="A16" s="159"/>
      <c r="B16" s="290">
        <v>5</v>
      </c>
      <c r="C16" s="291"/>
      <c r="D16" s="100"/>
      <c r="E16" s="197" t="s">
        <v>14</v>
      </c>
      <c r="F16" s="398" t="str">
        <f t="shared" si="2"/>
        <v/>
      </c>
      <c r="G16" s="201"/>
      <c r="H16" s="195" t="s">
        <v>70</v>
      </c>
      <c r="I16" s="202"/>
      <c r="J16" s="190" t="s">
        <v>252</v>
      </c>
      <c r="K16" s="201"/>
      <c r="L16" s="195" t="s">
        <v>70</v>
      </c>
      <c r="M16" s="202"/>
      <c r="N16" s="190" t="s">
        <v>252</v>
      </c>
      <c r="O16" s="419" t="str">
        <f t="shared" si="1"/>
        <v/>
      </c>
      <c r="P16" s="195" t="s">
        <v>70</v>
      </c>
      <c r="Q16" s="420" t="str">
        <f t="shared" si="0"/>
        <v/>
      </c>
      <c r="R16" s="196" t="s">
        <v>252</v>
      </c>
      <c r="S16" s="191"/>
      <c r="T16" s="198"/>
      <c r="U16" s="193"/>
      <c r="V16" s="199"/>
      <c r="W16" s="193"/>
      <c r="X16" s="193"/>
      <c r="Y16" s="292"/>
      <c r="Z16" s="159"/>
    </row>
    <row r="17" spans="1:26" ht="30" customHeight="1" x14ac:dyDescent="0.4">
      <c r="A17" s="159"/>
      <c r="B17" s="290">
        <v>6</v>
      </c>
      <c r="C17" s="291"/>
      <c r="D17" s="100"/>
      <c r="E17" s="197" t="s">
        <v>14</v>
      </c>
      <c r="F17" s="398" t="str">
        <f t="shared" si="2"/>
        <v/>
      </c>
      <c r="G17" s="201"/>
      <c r="H17" s="195" t="s">
        <v>70</v>
      </c>
      <c r="I17" s="202"/>
      <c r="J17" s="190" t="s">
        <v>252</v>
      </c>
      <c r="K17" s="201"/>
      <c r="L17" s="195" t="s">
        <v>70</v>
      </c>
      <c r="M17" s="202"/>
      <c r="N17" s="190" t="s">
        <v>252</v>
      </c>
      <c r="O17" s="419" t="str">
        <f t="shared" si="1"/>
        <v/>
      </c>
      <c r="P17" s="195" t="s">
        <v>70</v>
      </c>
      <c r="Q17" s="420" t="str">
        <f t="shared" si="0"/>
        <v/>
      </c>
      <c r="R17" s="196" t="s">
        <v>252</v>
      </c>
      <c r="S17" s="191"/>
      <c r="T17" s="198"/>
      <c r="U17" s="193"/>
      <c r="V17" s="199"/>
      <c r="W17" s="193"/>
      <c r="X17" s="193"/>
      <c r="Y17" s="292"/>
      <c r="Z17" s="159"/>
    </row>
    <row r="18" spans="1:26" ht="30" customHeight="1" x14ac:dyDescent="0.4">
      <c r="A18" s="159"/>
      <c r="B18" s="290">
        <v>7</v>
      </c>
      <c r="C18" s="291"/>
      <c r="D18" s="100"/>
      <c r="E18" s="197" t="s">
        <v>14</v>
      </c>
      <c r="F18" s="398" t="str">
        <f t="shared" si="2"/>
        <v/>
      </c>
      <c r="G18" s="201"/>
      <c r="H18" s="195" t="s">
        <v>70</v>
      </c>
      <c r="I18" s="202"/>
      <c r="J18" s="190" t="s">
        <v>252</v>
      </c>
      <c r="K18" s="201"/>
      <c r="L18" s="195" t="s">
        <v>70</v>
      </c>
      <c r="M18" s="202"/>
      <c r="N18" s="190" t="s">
        <v>252</v>
      </c>
      <c r="O18" s="419" t="str">
        <f t="shared" si="1"/>
        <v/>
      </c>
      <c r="P18" s="195" t="s">
        <v>70</v>
      </c>
      <c r="Q18" s="420" t="str">
        <f t="shared" si="0"/>
        <v/>
      </c>
      <c r="R18" s="196" t="s">
        <v>252</v>
      </c>
      <c r="S18" s="191"/>
      <c r="T18" s="198"/>
      <c r="U18" s="193"/>
      <c r="V18" s="199"/>
      <c r="W18" s="193"/>
      <c r="X18" s="193"/>
      <c r="Y18" s="292"/>
      <c r="Z18" s="159"/>
    </row>
    <row r="19" spans="1:26" ht="30" customHeight="1" x14ac:dyDescent="0.4">
      <c r="A19" s="159"/>
      <c r="B19" s="290">
        <v>8</v>
      </c>
      <c r="C19" s="291"/>
      <c r="D19" s="100"/>
      <c r="E19" s="197" t="s">
        <v>14</v>
      </c>
      <c r="F19" s="398" t="str">
        <f t="shared" si="2"/>
        <v/>
      </c>
      <c r="G19" s="201"/>
      <c r="H19" s="195" t="s">
        <v>70</v>
      </c>
      <c r="I19" s="202"/>
      <c r="J19" s="190" t="s">
        <v>252</v>
      </c>
      <c r="K19" s="201"/>
      <c r="L19" s="195" t="s">
        <v>70</v>
      </c>
      <c r="M19" s="202"/>
      <c r="N19" s="190" t="s">
        <v>252</v>
      </c>
      <c r="O19" s="419" t="str">
        <f t="shared" si="1"/>
        <v/>
      </c>
      <c r="P19" s="195" t="s">
        <v>70</v>
      </c>
      <c r="Q19" s="420" t="str">
        <f t="shared" si="0"/>
        <v/>
      </c>
      <c r="R19" s="196" t="s">
        <v>252</v>
      </c>
      <c r="S19" s="191"/>
      <c r="T19" s="192"/>
      <c r="U19" s="193"/>
      <c r="V19" s="194"/>
      <c r="W19" s="193"/>
      <c r="X19" s="193"/>
      <c r="Y19" s="292"/>
      <c r="Z19" s="159"/>
    </row>
    <row r="20" spans="1:26" ht="30" customHeight="1" x14ac:dyDescent="0.4">
      <c r="A20" s="159"/>
      <c r="B20" s="290">
        <v>9</v>
      </c>
      <c r="C20" s="291"/>
      <c r="D20" s="100"/>
      <c r="E20" s="197" t="s">
        <v>14</v>
      </c>
      <c r="F20" s="398" t="str">
        <f t="shared" si="2"/>
        <v/>
      </c>
      <c r="G20" s="201"/>
      <c r="H20" s="195" t="s">
        <v>70</v>
      </c>
      <c r="I20" s="202"/>
      <c r="J20" s="190" t="s">
        <v>252</v>
      </c>
      <c r="K20" s="201"/>
      <c r="L20" s="195" t="s">
        <v>70</v>
      </c>
      <c r="M20" s="202"/>
      <c r="N20" s="190" t="s">
        <v>252</v>
      </c>
      <c r="O20" s="419" t="str">
        <f t="shared" si="1"/>
        <v/>
      </c>
      <c r="P20" s="195" t="s">
        <v>70</v>
      </c>
      <c r="Q20" s="420" t="str">
        <f t="shared" si="0"/>
        <v/>
      </c>
      <c r="R20" s="196" t="s">
        <v>252</v>
      </c>
      <c r="S20" s="191"/>
      <c r="T20" s="192"/>
      <c r="U20" s="193"/>
      <c r="V20" s="194"/>
      <c r="W20" s="193"/>
      <c r="X20" s="193"/>
      <c r="Y20" s="292"/>
      <c r="Z20" s="159"/>
    </row>
    <row r="21" spans="1:26" ht="30" customHeight="1" x14ac:dyDescent="0.4">
      <c r="A21" s="159"/>
      <c r="B21" s="203">
        <v>10</v>
      </c>
      <c r="C21" s="291"/>
      <c r="D21" s="100"/>
      <c r="E21" s="100" t="s">
        <v>14</v>
      </c>
      <c r="F21" s="399" t="str">
        <f t="shared" si="2"/>
        <v/>
      </c>
      <c r="G21" s="201"/>
      <c r="H21" s="195" t="s">
        <v>70</v>
      </c>
      <c r="I21" s="202"/>
      <c r="J21" s="190" t="s">
        <v>252</v>
      </c>
      <c r="K21" s="201"/>
      <c r="L21" s="195" t="s">
        <v>70</v>
      </c>
      <c r="M21" s="202"/>
      <c r="N21" s="190" t="s">
        <v>252</v>
      </c>
      <c r="O21" s="419" t="str">
        <f t="shared" si="1"/>
        <v/>
      </c>
      <c r="P21" s="189" t="s">
        <v>70</v>
      </c>
      <c r="Q21" s="420" t="str">
        <f t="shared" si="0"/>
        <v/>
      </c>
      <c r="R21" s="190" t="s">
        <v>252</v>
      </c>
      <c r="S21" s="200"/>
      <c r="T21" s="192"/>
      <c r="U21" s="291"/>
      <c r="V21" s="194"/>
      <c r="W21" s="291"/>
      <c r="X21" s="291"/>
      <c r="Y21" s="289"/>
      <c r="Z21" s="159"/>
    </row>
    <row r="22" spans="1:26" ht="14.25" customHeight="1" x14ac:dyDescent="0.4">
      <c r="A22" s="159"/>
      <c r="B22" s="172" t="s">
        <v>256</v>
      </c>
      <c r="D22" s="162"/>
      <c r="E22" s="162"/>
      <c r="F22" s="162"/>
      <c r="G22" s="162"/>
      <c r="H22" s="162"/>
      <c r="I22" s="162"/>
      <c r="J22" s="309"/>
      <c r="K22" s="309"/>
      <c r="L22" s="309"/>
      <c r="M22" s="309"/>
      <c r="N22" s="309"/>
      <c r="O22" s="309"/>
      <c r="P22" s="309"/>
      <c r="Q22" s="309"/>
      <c r="R22" s="309"/>
      <c r="S22" s="309"/>
      <c r="T22" s="309"/>
      <c r="U22" s="309"/>
      <c r="V22" s="309"/>
      <c r="W22" s="309"/>
      <c r="X22" s="309"/>
      <c r="Y22" s="309"/>
      <c r="Z22" s="159"/>
    </row>
    <row r="23" spans="1:26" ht="14.25" customHeight="1" x14ac:dyDescent="0.4">
      <c r="A23" s="159"/>
      <c r="B23" s="172" t="s">
        <v>315</v>
      </c>
      <c r="D23" s="162"/>
      <c r="E23" s="162"/>
      <c r="F23" s="162"/>
      <c r="G23" s="162"/>
      <c r="H23" s="162"/>
      <c r="I23" s="162"/>
      <c r="J23" s="309"/>
      <c r="K23" s="309"/>
      <c r="L23" s="309"/>
      <c r="M23" s="309"/>
      <c r="N23" s="309"/>
      <c r="O23" s="309"/>
      <c r="P23" s="309"/>
      <c r="Q23" s="309"/>
      <c r="R23" s="309"/>
      <c r="S23" s="309"/>
      <c r="T23" s="309"/>
      <c r="U23" s="309"/>
      <c r="V23" s="309"/>
      <c r="W23" s="309"/>
      <c r="X23" s="309"/>
      <c r="Y23" s="309"/>
      <c r="Z23" s="159"/>
    </row>
    <row r="24" spans="1:26" ht="14.25" customHeight="1" x14ac:dyDescent="0.4">
      <c r="A24" s="159"/>
      <c r="B24" s="170" t="s">
        <v>314</v>
      </c>
      <c r="D24" s="188"/>
      <c r="E24" s="188"/>
      <c r="F24" s="188"/>
      <c r="G24" s="188"/>
      <c r="H24" s="188"/>
      <c r="I24" s="188"/>
      <c r="J24" s="188"/>
      <c r="K24" s="188"/>
      <c r="L24" s="188"/>
      <c r="M24" s="188"/>
      <c r="N24" s="188"/>
      <c r="O24" s="188"/>
      <c r="P24" s="188"/>
      <c r="Q24" s="188"/>
      <c r="R24" s="188"/>
      <c r="S24" s="188"/>
      <c r="T24" s="188"/>
      <c r="U24" s="188"/>
      <c r="V24" s="188"/>
      <c r="W24" s="188"/>
      <c r="X24" s="188"/>
      <c r="Y24" s="188"/>
      <c r="Z24" s="159"/>
    </row>
    <row r="25" spans="1:26" ht="6" customHeight="1" x14ac:dyDescent="0.4">
      <c r="A25" s="159"/>
      <c r="B25" s="162"/>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59"/>
    </row>
    <row r="26" spans="1:26" x14ac:dyDescent="0.4">
      <c r="A26" s="159"/>
      <c r="B26" s="164"/>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59"/>
    </row>
    <row r="27" spans="1:26" x14ac:dyDescent="0.4">
      <c r="A27" s="159"/>
      <c r="B27" s="167"/>
      <c r="C27" s="168"/>
      <c r="D27" s="169"/>
      <c r="E27" s="169"/>
      <c r="F27" s="169"/>
      <c r="G27" s="169"/>
      <c r="H27" s="169"/>
      <c r="I27" s="169"/>
      <c r="J27" s="159"/>
      <c r="K27" s="164"/>
      <c r="L27" s="164"/>
      <c r="M27" s="164"/>
      <c r="N27" s="164"/>
      <c r="O27" s="164"/>
      <c r="P27" s="164"/>
      <c r="Q27" s="164"/>
      <c r="R27" s="164"/>
      <c r="S27" s="164"/>
      <c r="T27" s="164"/>
      <c r="U27" s="164"/>
      <c r="V27" s="164"/>
      <c r="W27" s="164"/>
      <c r="X27" s="164"/>
      <c r="Y27" s="164"/>
      <c r="Z27" s="159"/>
    </row>
    <row r="28" spans="1:26" ht="13.5" customHeight="1" x14ac:dyDescent="0.4">
      <c r="A28" s="159"/>
      <c r="B28" s="167"/>
      <c r="C28" s="168"/>
      <c r="D28" s="170"/>
      <c r="E28" s="170"/>
      <c r="F28" s="170"/>
      <c r="G28" s="170"/>
      <c r="H28" s="170"/>
      <c r="I28" s="170"/>
      <c r="J28" s="159"/>
      <c r="K28" s="165"/>
      <c r="L28" s="165"/>
      <c r="M28" s="165"/>
      <c r="N28" s="165"/>
      <c r="O28" s="165"/>
      <c r="P28" s="165"/>
      <c r="Q28" s="165"/>
      <c r="R28" s="165"/>
      <c r="S28" s="165"/>
      <c r="T28" s="165"/>
      <c r="U28" s="165"/>
      <c r="V28" s="164"/>
      <c r="W28" s="164"/>
      <c r="X28" s="164"/>
      <c r="Y28" s="164"/>
      <c r="Z28" s="159"/>
    </row>
    <row r="29" spans="1:26" ht="13.5" customHeight="1" x14ac:dyDescent="0.4">
      <c r="A29" s="159"/>
      <c r="B29" s="167"/>
      <c r="C29" s="168"/>
      <c r="D29" s="169"/>
      <c r="E29" s="169"/>
      <c r="F29" s="169"/>
      <c r="G29" s="169"/>
      <c r="H29" s="169"/>
      <c r="I29" s="169"/>
      <c r="J29" s="159"/>
      <c r="K29" s="172"/>
      <c r="L29" s="172"/>
      <c r="M29" s="172"/>
      <c r="N29" s="172"/>
      <c r="O29" s="172"/>
      <c r="P29" s="172"/>
      <c r="Q29" s="172"/>
      <c r="R29" s="172"/>
      <c r="S29" s="172"/>
      <c r="T29" s="172"/>
      <c r="U29" s="172"/>
      <c r="V29" s="164"/>
      <c r="W29" s="164"/>
      <c r="X29" s="164"/>
      <c r="Y29" s="164"/>
      <c r="Z29" s="159"/>
    </row>
    <row r="30" spans="1:26" x14ac:dyDescent="0.4">
      <c r="A30" s="159"/>
      <c r="B30" s="167"/>
      <c r="C30" s="173"/>
      <c r="D30" s="169"/>
      <c r="E30" s="169"/>
      <c r="F30" s="169"/>
      <c r="G30" s="169"/>
      <c r="H30" s="169"/>
      <c r="I30" s="169"/>
      <c r="J30" s="159"/>
      <c r="K30" s="163"/>
      <c r="L30" s="163"/>
      <c r="M30" s="163"/>
      <c r="N30" s="163"/>
      <c r="O30" s="163"/>
      <c r="P30" s="163"/>
      <c r="Q30" s="163"/>
      <c r="R30" s="163"/>
      <c r="S30" s="163"/>
      <c r="T30" s="163"/>
      <c r="U30" s="163"/>
      <c r="V30" s="164"/>
      <c r="W30" s="164"/>
      <c r="X30" s="164"/>
      <c r="Y30" s="164"/>
      <c r="Z30" s="159"/>
    </row>
    <row r="31" spans="1:26" x14ac:dyDescent="0.4">
      <c r="A31" s="159"/>
      <c r="B31" s="48"/>
      <c r="C31" s="173"/>
      <c r="D31" s="169"/>
      <c r="E31" s="169"/>
      <c r="F31" s="169"/>
      <c r="G31" s="169"/>
      <c r="H31" s="169"/>
      <c r="I31" s="169"/>
      <c r="J31" s="159"/>
      <c r="K31" s="159"/>
      <c r="L31" s="159"/>
      <c r="M31" s="159"/>
      <c r="N31" s="159"/>
      <c r="O31" s="159"/>
      <c r="P31" s="159"/>
      <c r="Q31" s="159"/>
      <c r="R31" s="159"/>
      <c r="S31" s="159"/>
      <c r="T31" s="159"/>
      <c r="U31" s="159"/>
      <c r="V31" s="159"/>
      <c r="W31" s="159"/>
      <c r="X31" s="159"/>
      <c r="Y31" s="159"/>
      <c r="Z31" s="159"/>
    </row>
    <row r="32" spans="1:26" x14ac:dyDescent="0.4">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row>
    <row r="33" spans="1:26" ht="13.5" customHeight="1" x14ac:dyDescent="0.4">
      <c r="A33" s="159"/>
      <c r="B33" s="159"/>
      <c r="C33" s="174"/>
      <c r="D33" s="174"/>
      <c r="E33" s="174"/>
      <c r="F33" s="174"/>
      <c r="G33" s="174"/>
      <c r="H33" s="174"/>
      <c r="I33" s="174"/>
      <c r="J33" s="159"/>
      <c r="K33" s="159"/>
      <c r="L33" s="159"/>
      <c r="M33" s="159"/>
      <c r="N33" s="159"/>
      <c r="O33" s="159"/>
      <c r="P33" s="159"/>
      <c r="Q33" s="159"/>
      <c r="R33" s="159"/>
      <c r="S33" s="159"/>
      <c r="T33" s="159"/>
      <c r="U33" s="159"/>
      <c r="V33" s="159"/>
      <c r="W33" s="159"/>
      <c r="X33" s="159"/>
      <c r="Y33" s="159"/>
      <c r="Z33" s="159"/>
    </row>
    <row r="34" spans="1:26" ht="13.5" customHeight="1" x14ac:dyDescent="0.4">
      <c r="A34" s="159"/>
      <c r="B34" s="159"/>
      <c r="C34" s="174"/>
      <c r="D34" s="174"/>
      <c r="E34" s="174"/>
      <c r="F34" s="174"/>
      <c r="G34" s="174"/>
      <c r="H34" s="174"/>
      <c r="I34" s="174"/>
      <c r="J34" s="159"/>
      <c r="K34" s="159"/>
      <c r="L34" s="159"/>
      <c r="M34" s="159"/>
      <c r="N34" s="159"/>
      <c r="O34" s="159"/>
      <c r="P34" s="159"/>
      <c r="Q34" s="159"/>
      <c r="R34" s="159"/>
      <c r="S34" s="159"/>
      <c r="T34" s="159"/>
      <c r="U34" s="159"/>
      <c r="V34" s="159"/>
      <c r="W34" s="159"/>
      <c r="X34" s="159"/>
      <c r="Y34" s="159"/>
      <c r="Z34" s="159"/>
    </row>
    <row r="35" spans="1:26" x14ac:dyDescent="0.4">
      <c r="B35" s="159"/>
      <c r="C35" s="174"/>
      <c r="D35" s="174"/>
      <c r="E35" s="174"/>
      <c r="F35" s="174"/>
      <c r="G35" s="174"/>
      <c r="H35" s="174"/>
      <c r="I35" s="174"/>
      <c r="J35" s="159"/>
      <c r="K35" s="159"/>
      <c r="L35" s="159"/>
      <c r="M35" s="159"/>
      <c r="N35" s="159"/>
      <c r="O35" s="159"/>
      <c r="P35" s="159"/>
      <c r="Q35" s="159"/>
      <c r="R35" s="159"/>
      <c r="S35" s="159"/>
      <c r="T35" s="159"/>
      <c r="U35" s="159"/>
      <c r="V35" s="159"/>
      <c r="W35" s="159"/>
      <c r="X35" s="159"/>
      <c r="Y35" s="159"/>
    </row>
    <row r="36" spans="1:26" x14ac:dyDescent="0.4">
      <c r="B36" s="159"/>
      <c r="C36" s="174"/>
      <c r="D36" s="174"/>
      <c r="E36" s="174"/>
      <c r="F36" s="174"/>
      <c r="G36" s="174"/>
      <c r="H36" s="174"/>
      <c r="I36" s="174"/>
      <c r="J36" s="159"/>
      <c r="K36" s="159"/>
      <c r="L36" s="159"/>
      <c r="M36" s="159"/>
      <c r="N36" s="159"/>
      <c r="O36" s="159"/>
      <c r="P36" s="159"/>
      <c r="Q36" s="159"/>
      <c r="R36" s="159"/>
      <c r="S36" s="159"/>
      <c r="T36" s="159"/>
      <c r="U36" s="159"/>
      <c r="V36" s="159"/>
      <c r="W36" s="159"/>
      <c r="X36" s="159"/>
      <c r="Y36" s="159"/>
    </row>
    <row r="37" spans="1:26" x14ac:dyDescent="0.4">
      <c r="C37" s="175"/>
      <c r="D37" s="175"/>
      <c r="E37" s="175"/>
      <c r="F37" s="175"/>
      <c r="G37" s="175"/>
      <c r="H37" s="175"/>
      <c r="I37" s="175"/>
    </row>
    <row r="38" spans="1:26" x14ac:dyDescent="0.4">
      <c r="C38" s="175"/>
    </row>
    <row r="39" spans="1:26" x14ac:dyDescent="0.4">
      <c r="C39" s="175"/>
    </row>
    <row r="55" spans="2:55" x14ac:dyDescent="0.4">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row>
    <row r="56" spans="2:55" x14ac:dyDescent="0.4">
      <c r="B56" s="159"/>
      <c r="C56" s="159"/>
      <c r="D56" s="159"/>
      <c r="E56" s="159"/>
      <c r="F56" s="159"/>
      <c r="G56" s="159"/>
      <c r="H56" s="159"/>
      <c r="I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row>
    <row r="57" spans="2:55" x14ac:dyDescent="0.4">
      <c r="B57" s="159"/>
      <c r="C57" s="159"/>
      <c r="D57" s="159"/>
      <c r="E57" s="159"/>
      <c r="F57" s="159"/>
      <c r="G57" s="159"/>
      <c r="H57" s="159"/>
      <c r="I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row>
    <row r="58" spans="2:55" x14ac:dyDescent="0.4">
      <c r="B58" s="159"/>
      <c r="C58" s="159"/>
      <c r="D58" s="159"/>
      <c r="E58" s="159"/>
      <c r="F58" s="159"/>
      <c r="G58" s="159"/>
      <c r="H58" s="159"/>
      <c r="I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row>
    <row r="59" spans="2:55" x14ac:dyDescent="0.4">
      <c r="B59" s="159"/>
      <c r="C59" s="159"/>
      <c r="D59" s="159"/>
      <c r="E59" s="159"/>
      <c r="F59" s="159"/>
      <c r="G59" s="159"/>
      <c r="H59" s="159"/>
      <c r="I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row>
    <row r="60" spans="2:55" x14ac:dyDescent="0.4">
      <c r="B60" s="159"/>
      <c r="C60" s="159"/>
      <c r="D60" s="159"/>
      <c r="E60" s="159"/>
      <c r="F60" s="159"/>
      <c r="G60" s="159"/>
      <c r="H60" s="159"/>
      <c r="I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row>
    <row r="61" spans="2:55" x14ac:dyDescent="0.4">
      <c r="B61" s="159"/>
      <c r="C61" s="159"/>
      <c r="D61" s="159"/>
      <c r="E61" s="159"/>
      <c r="F61" s="159"/>
      <c r="G61" s="159"/>
      <c r="H61" s="159"/>
      <c r="I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row>
    <row r="62" spans="2:55" x14ac:dyDescent="0.4">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BC62" s="159"/>
    </row>
    <row r="63" spans="2:55" x14ac:dyDescent="0.4">
      <c r="B63" s="159"/>
      <c r="C63" s="159"/>
      <c r="D63" s="159"/>
      <c r="E63" s="159"/>
      <c r="F63" s="159"/>
      <c r="G63" s="159"/>
      <c r="H63" s="159"/>
      <c r="I63" s="159"/>
      <c r="BC63" s="159"/>
    </row>
    <row r="64" spans="2:55" x14ac:dyDescent="0.4">
      <c r="B64" s="159"/>
      <c r="C64" s="159"/>
      <c r="D64" s="159"/>
      <c r="E64" s="159"/>
      <c r="F64" s="159"/>
      <c r="G64" s="159"/>
      <c r="H64" s="159"/>
      <c r="I64" s="159"/>
      <c r="BC64" s="159"/>
    </row>
    <row r="65" spans="2:55" x14ac:dyDescent="0.4">
      <c r="B65" s="159"/>
      <c r="C65" s="159"/>
      <c r="D65" s="159"/>
      <c r="E65" s="159"/>
      <c r="F65" s="159"/>
      <c r="G65" s="159"/>
      <c r="H65" s="159"/>
      <c r="I65" s="159"/>
      <c r="BC65" s="159"/>
    </row>
    <row r="66" spans="2:55" x14ac:dyDescent="0.4">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row>
    <row r="86" spans="10:25" x14ac:dyDescent="0.4">
      <c r="J86" s="159"/>
      <c r="K86" s="159"/>
      <c r="L86" s="159"/>
      <c r="M86" s="159"/>
      <c r="N86" s="159"/>
      <c r="O86" s="159"/>
      <c r="P86" s="159"/>
      <c r="Q86" s="159"/>
      <c r="R86" s="159"/>
      <c r="S86" s="159"/>
      <c r="T86" s="159"/>
      <c r="U86" s="159"/>
      <c r="V86" s="159"/>
      <c r="W86" s="159"/>
      <c r="X86" s="159"/>
      <c r="Y86" s="159"/>
    </row>
    <row r="87" spans="10:25" x14ac:dyDescent="0.4">
      <c r="J87" s="159"/>
      <c r="K87" s="159"/>
      <c r="L87" s="159"/>
      <c r="M87" s="159"/>
      <c r="N87" s="159"/>
      <c r="O87" s="159"/>
      <c r="P87" s="159"/>
      <c r="Q87" s="159"/>
      <c r="R87" s="159"/>
      <c r="S87" s="159"/>
      <c r="T87" s="159"/>
      <c r="U87" s="159"/>
      <c r="V87" s="159"/>
      <c r="W87" s="159"/>
      <c r="X87" s="159"/>
      <c r="Y87" s="159"/>
    </row>
    <row r="88" spans="10:25" x14ac:dyDescent="0.4">
      <c r="J88" s="159"/>
      <c r="K88" s="159"/>
      <c r="L88" s="159"/>
      <c r="M88" s="159"/>
      <c r="N88" s="159"/>
      <c r="O88" s="159"/>
      <c r="P88" s="159"/>
      <c r="Q88" s="159"/>
      <c r="R88" s="159"/>
      <c r="S88" s="159"/>
      <c r="T88" s="159"/>
      <c r="U88" s="159"/>
      <c r="V88" s="159"/>
      <c r="W88" s="159"/>
      <c r="X88" s="159"/>
      <c r="Y88" s="159"/>
    </row>
    <row r="89" spans="10:25" x14ac:dyDescent="0.4">
      <c r="J89" s="159"/>
      <c r="K89" s="159"/>
      <c r="L89" s="159"/>
      <c r="M89" s="159"/>
      <c r="N89" s="159"/>
      <c r="O89" s="159"/>
      <c r="P89" s="159"/>
      <c r="Q89" s="159"/>
      <c r="R89" s="159"/>
      <c r="S89" s="159"/>
      <c r="T89" s="159"/>
      <c r="U89" s="159"/>
      <c r="V89" s="159"/>
      <c r="W89" s="159"/>
      <c r="X89" s="159"/>
      <c r="Y89" s="159"/>
    </row>
    <row r="90" spans="10:25" x14ac:dyDescent="0.4">
      <c r="J90" s="159"/>
      <c r="K90" s="159"/>
      <c r="L90" s="159"/>
      <c r="M90" s="159"/>
      <c r="N90" s="159"/>
      <c r="O90" s="159"/>
      <c r="P90" s="159"/>
      <c r="Q90" s="159"/>
      <c r="R90" s="159"/>
      <c r="S90" s="159"/>
      <c r="T90" s="159"/>
      <c r="U90" s="159"/>
      <c r="V90" s="159"/>
      <c r="W90" s="159"/>
      <c r="X90" s="159"/>
      <c r="Y90" s="159"/>
    </row>
    <row r="91" spans="10:25" x14ac:dyDescent="0.4">
      <c r="J91" s="159"/>
      <c r="K91" s="159"/>
      <c r="L91" s="159"/>
      <c r="M91" s="159"/>
      <c r="N91" s="159"/>
      <c r="O91" s="159"/>
      <c r="P91" s="159"/>
      <c r="Q91" s="159"/>
      <c r="R91" s="159"/>
      <c r="S91" s="159"/>
      <c r="T91" s="159"/>
      <c r="U91" s="159"/>
      <c r="V91" s="159"/>
      <c r="W91" s="159"/>
      <c r="X91" s="159"/>
      <c r="Y91" s="159"/>
    </row>
  </sheetData>
  <sheetProtection password="DC4F" sheet="1" objects="1" scenarios="1"/>
  <mergeCells count="21">
    <mergeCell ref="Y10:Y11"/>
    <mergeCell ref="S9:V9"/>
    <mergeCell ref="W9:Y9"/>
    <mergeCell ref="E10:E11"/>
    <mergeCell ref="G10:J11"/>
    <mergeCell ref="K10:N11"/>
    <mergeCell ref="O10:R11"/>
    <mergeCell ref="S10:T11"/>
    <mergeCell ref="U10:V11"/>
    <mergeCell ref="W10:W11"/>
    <mergeCell ref="X10:X11"/>
    <mergeCell ref="B3:Y3"/>
    <mergeCell ref="B5:D5"/>
    <mergeCell ref="S5:T5"/>
    <mergeCell ref="U5:Y5"/>
    <mergeCell ref="S7:T7"/>
    <mergeCell ref="B9:B11"/>
    <mergeCell ref="C9:C11"/>
    <mergeCell ref="D9:D11"/>
    <mergeCell ref="F9:F11"/>
    <mergeCell ref="G9:R9"/>
  </mergeCells>
  <phoneticPr fontId="7"/>
  <conditionalFormatting sqref="C19:D21 D13:D18">
    <cfRule type="cellIs" dxfId="78" priority="23" stopIfTrue="1" operator="equal">
      <formula>""</formula>
    </cfRule>
  </conditionalFormatting>
  <conditionalFormatting sqref="V12:V21 T13:T20 J12 S12:T12 R21:T21">
    <cfRule type="cellIs" dxfId="77" priority="22" stopIfTrue="1" operator="equal">
      <formula>""</formula>
    </cfRule>
  </conditionalFormatting>
  <conditionalFormatting sqref="C12 C15:C18">
    <cfRule type="cellIs" dxfId="76" priority="20" stopIfTrue="1" operator="equal">
      <formula>""</formula>
    </cfRule>
  </conditionalFormatting>
  <conditionalFormatting sqref="R13:S20">
    <cfRule type="cellIs" dxfId="75" priority="19" stopIfTrue="1" operator="equal">
      <formula>""</formula>
    </cfRule>
  </conditionalFormatting>
  <conditionalFormatting sqref="C13:C14">
    <cfRule type="cellIs" dxfId="74" priority="21" stopIfTrue="1" operator="equal">
      <formula>""</formula>
    </cfRule>
  </conditionalFormatting>
  <conditionalFormatting sqref="U21 U12">
    <cfRule type="cellIs" dxfId="73" priority="18" stopIfTrue="1" operator="equal">
      <formula>""</formula>
    </cfRule>
  </conditionalFormatting>
  <conditionalFormatting sqref="U13:U20">
    <cfRule type="cellIs" dxfId="72" priority="17" stopIfTrue="1" operator="equal">
      <formula>""</formula>
    </cfRule>
  </conditionalFormatting>
  <conditionalFormatting sqref="W12:W21">
    <cfRule type="cellIs" dxfId="71" priority="16" stopIfTrue="1" operator="equal">
      <formula>""</formula>
    </cfRule>
  </conditionalFormatting>
  <conditionalFormatting sqref="E12">
    <cfRule type="cellIs" dxfId="70" priority="15" stopIfTrue="1" operator="equal">
      <formula>""</formula>
    </cfRule>
  </conditionalFormatting>
  <conditionalFormatting sqref="D12">
    <cfRule type="cellIs" dxfId="69" priority="14" stopIfTrue="1" operator="equal">
      <formula>""</formula>
    </cfRule>
  </conditionalFormatting>
  <conditionalFormatting sqref="G12:I12">
    <cfRule type="cellIs" dxfId="68" priority="13" stopIfTrue="1" operator="equal">
      <formula>""</formula>
    </cfRule>
  </conditionalFormatting>
  <conditionalFormatting sqref="Y12:Y21">
    <cfRule type="cellIs" dxfId="67" priority="11" stopIfTrue="1" operator="equal">
      <formula>""</formula>
    </cfRule>
  </conditionalFormatting>
  <conditionalFormatting sqref="X12:X21">
    <cfRule type="cellIs" dxfId="66" priority="12" stopIfTrue="1" operator="equal">
      <formula>""</formula>
    </cfRule>
  </conditionalFormatting>
  <conditionalFormatting sqref="P13:P20">
    <cfRule type="cellIs" dxfId="65" priority="8" stopIfTrue="1" operator="equal">
      <formula>""</formula>
    </cfRule>
  </conditionalFormatting>
  <conditionalFormatting sqref="O12:O20 Q12:Q20 O21:Q21">
    <cfRule type="cellIs" dxfId="64" priority="10" stopIfTrue="1" operator="equal">
      <formula>""</formula>
    </cfRule>
  </conditionalFormatting>
  <conditionalFormatting sqref="P12">
    <cfRule type="cellIs" dxfId="63" priority="9" stopIfTrue="1" operator="equal">
      <formula>""</formula>
    </cfRule>
  </conditionalFormatting>
  <conditionalFormatting sqref="R12">
    <cfRule type="cellIs" dxfId="62" priority="7" stopIfTrue="1" operator="equal">
      <formula>""</formula>
    </cfRule>
  </conditionalFormatting>
  <conditionalFormatting sqref="U5 U7">
    <cfRule type="containsBlanks" dxfId="61" priority="6">
      <formula>LEN(TRIM(U5))=0</formula>
    </cfRule>
  </conditionalFormatting>
  <conditionalFormatting sqref="J13:J21">
    <cfRule type="cellIs" dxfId="60" priority="5" stopIfTrue="1" operator="equal">
      <formula>""</formula>
    </cfRule>
  </conditionalFormatting>
  <conditionalFormatting sqref="G13:I21">
    <cfRule type="cellIs" dxfId="59" priority="4" stopIfTrue="1" operator="equal">
      <formula>""</formula>
    </cfRule>
  </conditionalFormatting>
  <conditionalFormatting sqref="N12:N21">
    <cfRule type="cellIs" dxfId="58" priority="3" stopIfTrue="1" operator="equal">
      <formula>""</formula>
    </cfRule>
  </conditionalFormatting>
  <conditionalFormatting sqref="K12:M21">
    <cfRule type="cellIs" dxfId="57" priority="2" stopIfTrue="1" operator="equal">
      <formula>""</formula>
    </cfRule>
  </conditionalFormatting>
  <conditionalFormatting sqref="E13:E21">
    <cfRule type="cellIs" dxfId="56" priority="1" stopIfTrue="1" operator="equal">
      <formula>""</formula>
    </cfRule>
  </conditionalFormatting>
  <dataValidations count="2">
    <dataValidation type="list" allowBlank="1" showInputMessage="1" showErrorMessage="1" sqref="D12:D21">
      <formula1>"支援員Ⅰ, 支援員Ⅱ, 支援員Ⅲ, 補助員Ⅰ, 補助員Ⅱ"</formula1>
    </dataValidation>
    <dataValidation type="list" allowBlank="1" showInputMessage="1" showErrorMessage="1" sqref="W12:Y21">
      <formula1>"○"</formula1>
    </dataValidation>
  </dataValidations>
  <printOptions horizontalCentered="1"/>
  <pageMargins left="0.19685039370078741" right="0.19685039370078741" top="0.39370078740157483" bottom="0.39370078740157483" header="0.31496062992125984" footer="0.31496062992125984"/>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877"/>
  <sheetViews>
    <sheetView showGridLines="0" view="pageBreakPreview" zoomScaleNormal="100" zoomScaleSheetLayoutView="100" workbookViewId="0">
      <selection activeCell="AC22" sqref="AC22:AI22"/>
    </sheetView>
  </sheetViews>
  <sheetFormatPr defaultRowHeight="13.5" x14ac:dyDescent="0.4"/>
  <cols>
    <col min="1" max="452" width="2.625" style="270" customWidth="1"/>
    <col min="453" max="16384" width="9" style="270"/>
  </cols>
  <sheetData>
    <row r="1" spans="2:37" ht="18" customHeight="1" x14ac:dyDescent="0.4">
      <c r="C1" s="271"/>
      <c r="AI1" s="272"/>
      <c r="AJ1" s="272" t="s">
        <v>389</v>
      </c>
    </row>
    <row r="2" spans="2:37" ht="15" customHeight="1" x14ac:dyDescent="0.4"/>
    <row r="3" spans="2:37" ht="22.5" customHeight="1" x14ac:dyDescent="0.4">
      <c r="B3" s="797" t="s">
        <v>32</v>
      </c>
      <c r="C3" s="797"/>
      <c r="D3" s="797"/>
      <c r="E3" s="797"/>
      <c r="F3" s="797"/>
      <c r="G3" s="797"/>
      <c r="H3" s="797"/>
      <c r="I3" s="797"/>
      <c r="J3" s="797"/>
      <c r="K3" s="797"/>
      <c r="L3" s="797"/>
      <c r="M3" s="797"/>
      <c r="N3" s="797"/>
      <c r="O3" s="797"/>
      <c r="P3" s="797"/>
      <c r="Q3" s="797"/>
      <c r="R3" s="797"/>
      <c r="S3" s="797"/>
      <c r="T3" s="797"/>
      <c r="U3" s="797"/>
      <c r="V3" s="797"/>
      <c r="W3" s="797"/>
      <c r="X3" s="797"/>
      <c r="Y3" s="797"/>
      <c r="Z3" s="797"/>
      <c r="AA3" s="797"/>
      <c r="AB3" s="797"/>
      <c r="AC3" s="797"/>
      <c r="AD3" s="797"/>
      <c r="AE3" s="797"/>
      <c r="AF3" s="797"/>
      <c r="AG3" s="797"/>
      <c r="AH3" s="797"/>
      <c r="AI3" s="797"/>
      <c r="AJ3" s="797"/>
      <c r="AK3" s="273"/>
    </row>
    <row r="4" spans="2:37" ht="15" customHeight="1" x14ac:dyDescent="0.4"/>
    <row r="5" spans="2:37" ht="18" customHeight="1" x14ac:dyDescent="0.4">
      <c r="U5" s="272" t="s">
        <v>33</v>
      </c>
      <c r="V5" s="798"/>
      <c r="W5" s="798"/>
      <c r="X5" s="798"/>
      <c r="Y5" s="798"/>
      <c r="Z5" s="798"/>
      <c r="AA5" s="798"/>
      <c r="AB5" s="798"/>
      <c r="AC5" s="798"/>
      <c r="AD5" s="798"/>
      <c r="AE5" s="798"/>
      <c r="AF5" s="798"/>
      <c r="AG5" s="798"/>
      <c r="AH5" s="798"/>
      <c r="AI5" s="798"/>
    </row>
    <row r="6" spans="2:37" ht="15" customHeight="1" x14ac:dyDescent="0.4"/>
    <row r="7" spans="2:37" s="204" customFormat="1" ht="18" customHeight="1" thickBot="1" x14ac:dyDescent="0.45">
      <c r="C7" s="205" t="s">
        <v>34</v>
      </c>
    </row>
    <row r="8" spans="2:37" s="204" customFormat="1" ht="18.75" customHeight="1" x14ac:dyDescent="0.4">
      <c r="C8" s="799" t="s">
        <v>35</v>
      </c>
      <c r="D8" s="800"/>
      <c r="E8" s="800"/>
      <c r="F8" s="800"/>
      <c r="G8" s="800"/>
      <c r="H8" s="800"/>
      <c r="I8" s="800"/>
      <c r="J8" s="800"/>
      <c r="K8" s="800"/>
      <c r="L8" s="800"/>
      <c r="M8" s="800"/>
      <c r="N8" s="800"/>
      <c r="O8" s="800"/>
      <c r="P8" s="800"/>
      <c r="Q8" s="800"/>
      <c r="R8" s="800"/>
      <c r="S8" s="801"/>
      <c r="T8" s="802" t="s">
        <v>36</v>
      </c>
      <c r="U8" s="803"/>
      <c r="V8" s="441"/>
      <c r="W8" s="441" t="s">
        <v>37</v>
      </c>
      <c r="X8" s="803"/>
      <c r="Y8" s="803"/>
      <c r="Z8" s="441" t="s">
        <v>38</v>
      </c>
      <c r="AA8" s="803" t="s">
        <v>39</v>
      </c>
      <c r="AB8" s="803"/>
      <c r="AC8" s="803" t="s">
        <v>36</v>
      </c>
      <c r="AD8" s="803"/>
      <c r="AE8" s="441"/>
      <c r="AF8" s="441" t="s">
        <v>37</v>
      </c>
      <c r="AG8" s="803"/>
      <c r="AH8" s="803"/>
      <c r="AI8" s="442" t="s">
        <v>38</v>
      </c>
    </row>
    <row r="9" spans="2:37" s="204" customFormat="1" ht="18.75" customHeight="1" thickBot="1" x14ac:dyDescent="0.45">
      <c r="C9" s="825" t="s">
        <v>324</v>
      </c>
      <c r="D9" s="826"/>
      <c r="E9" s="826"/>
      <c r="F9" s="826"/>
      <c r="G9" s="826"/>
      <c r="H9" s="826"/>
      <c r="I9" s="826"/>
      <c r="J9" s="826"/>
      <c r="K9" s="826"/>
      <c r="L9" s="826"/>
      <c r="M9" s="826"/>
      <c r="N9" s="826"/>
      <c r="O9" s="826"/>
      <c r="P9" s="826"/>
      <c r="Q9" s="826"/>
      <c r="R9" s="826"/>
      <c r="S9" s="827"/>
      <c r="T9" s="828"/>
      <c r="U9" s="829"/>
      <c r="V9" s="829"/>
      <c r="W9" s="829"/>
      <c r="X9" s="829"/>
      <c r="Y9" s="829"/>
      <c r="Z9" s="829"/>
      <c r="AA9" s="829"/>
      <c r="AB9" s="829"/>
      <c r="AC9" s="829"/>
      <c r="AD9" s="829"/>
      <c r="AE9" s="829"/>
      <c r="AF9" s="829"/>
      <c r="AG9" s="804" t="s">
        <v>40</v>
      </c>
      <c r="AH9" s="804"/>
      <c r="AI9" s="805"/>
    </row>
    <row r="10" spans="2:37" s="204" customFormat="1" ht="15" customHeight="1" x14ac:dyDescent="0.4"/>
    <row r="11" spans="2:37" s="204" customFormat="1" ht="18" customHeight="1" thickBot="1" x14ac:dyDescent="0.45">
      <c r="C11" s="205" t="s">
        <v>41</v>
      </c>
    </row>
    <row r="12" spans="2:37" s="204" customFormat="1" ht="18" customHeight="1" x14ac:dyDescent="0.4">
      <c r="C12" s="806" t="s">
        <v>330</v>
      </c>
      <c r="D12" s="807"/>
      <c r="E12" s="807"/>
      <c r="F12" s="807"/>
      <c r="G12" s="807"/>
      <c r="H12" s="807"/>
      <c r="I12" s="807"/>
      <c r="J12" s="807"/>
      <c r="K12" s="807"/>
      <c r="L12" s="807"/>
      <c r="M12" s="807"/>
      <c r="N12" s="807"/>
      <c r="O12" s="807"/>
      <c r="P12" s="807"/>
      <c r="Q12" s="807"/>
      <c r="R12" s="807"/>
      <c r="S12" s="808"/>
      <c r="T12" s="809"/>
      <c r="U12" s="810"/>
      <c r="V12" s="810"/>
      <c r="W12" s="810"/>
      <c r="X12" s="810"/>
      <c r="Y12" s="810"/>
      <c r="Z12" s="810"/>
      <c r="AA12" s="810"/>
      <c r="AB12" s="810"/>
      <c r="AC12" s="810"/>
      <c r="AD12" s="810"/>
      <c r="AE12" s="810"/>
      <c r="AF12" s="810"/>
      <c r="AG12" s="807" t="s">
        <v>40</v>
      </c>
      <c r="AH12" s="807"/>
      <c r="AI12" s="808"/>
    </row>
    <row r="13" spans="2:37" s="204" customFormat="1" ht="15" customHeight="1" x14ac:dyDescent="0.4">
      <c r="C13" s="274"/>
      <c r="D13" s="811" t="s">
        <v>331</v>
      </c>
      <c r="E13" s="812"/>
      <c r="F13" s="812"/>
      <c r="G13" s="812"/>
      <c r="H13" s="812"/>
      <c r="I13" s="812"/>
      <c r="J13" s="812"/>
      <c r="K13" s="812"/>
      <c r="L13" s="812"/>
      <c r="M13" s="812"/>
      <c r="N13" s="812"/>
      <c r="O13" s="812"/>
      <c r="P13" s="812"/>
      <c r="Q13" s="812"/>
      <c r="R13" s="812"/>
      <c r="S13" s="813"/>
      <c r="T13" s="817"/>
      <c r="U13" s="818"/>
      <c r="V13" s="818"/>
      <c r="W13" s="818"/>
      <c r="X13" s="818"/>
      <c r="Y13" s="818"/>
      <c r="Z13" s="818"/>
      <c r="AA13" s="818"/>
      <c r="AB13" s="818"/>
      <c r="AC13" s="818"/>
      <c r="AD13" s="818"/>
      <c r="AE13" s="818"/>
      <c r="AF13" s="818"/>
      <c r="AG13" s="821" t="s">
        <v>40</v>
      </c>
      <c r="AH13" s="821"/>
      <c r="AI13" s="822"/>
    </row>
    <row r="14" spans="2:37" s="204" customFormat="1" ht="15" customHeight="1" x14ac:dyDescent="0.4">
      <c r="C14" s="275"/>
      <c r="D14" s="814"/>
      <c r="E14" s="815"/>
      <c r="F14" s="815"/>
      <c r="G14" s="815"/>
      <c r="H14" s="815"/>
      <c r="I14" s="815"/>
      <c r="J14" s="815"/>
      <c r="K14" s="815"/>
      <c r="L14" s="815"/>
      <c r="M14" s="815"/>
      <c r="N14" s="815"/>
      <c r="O14" s="815"/>
      <c r="P14" s="815"/>
      <c r="Q14" s="815"/>
      <c r="R14" s="815"/>
      <c r="S14" s="816"/>
      <c r="T14" s="819"/>
      <c r="U14" s="820"/>
      <c r="V14" s="820"/>
      <c r="W14" s="820"/>
      <c r="X14" s="820"/>
      <c r="Y14" s="820"/>
      <c r="Z14" s="820"/>
      <c r="AA14" s="820"/>
      <c r="AB14" s="820"/>
      <c r="AC14" s="820"/>
      <c r="AD14" s="820"/>
      <c r="AE14" s="820"/>
      <c r="AF14" s="820"/>
      <c r="AG14" s="823"/>
      <c r="AH14" s="823"/>
      <c r="AI14" s="824"/>
    </row>
    <row r="15" spans="2:37" s="204" customFormat="1" ht="18" customHeight="1" x14ac:dyDescent="0.4">
      <c r="C15" s="830" t="s">
        <v>325</v>
      </c>
      <c r="D15" s="831"/>
      <c r="E15" s="831"/>
      <c r="F15" s="831"/>
      <c r="G15" s="831"/>
      <c r="H15" s="831"/>
      <c r="I15" s="831"/>
      <c r="J15" s="831"/>
      <c r="K15" s="831"/>
      <c r="L15" s="831"/>
      <c r="M15" s="831"/>
      <c r="N15" s="831"/>
      <c r="O15" s="831"/>
      <c r="P15" s="831"/>
      <c r="Q15" s="831"/>
      <c r="R15" s="831"/>
      <c r="S15" s="832"/>
      <c r="T15" s="836"/>
      <c r="U15" s="837"/>
      <c r="V15" s="837"/>
      <c r="W15" s="837"/>
      <c r="X15" s="837"/>
      <c r="Y15" s="837"/>
      <c r="Z15" s="837"/>
      <c r="AA15" s="837"/>
      <c r="AB15" s="837"/>
      <c r="AC15" s="837"/>
      <c r="AD15" s="837"/>
      <c r="AE15" s="837"/>
      <c r="AF15" s="837"/>
      <c r="AG15" s="838" t="s">
        <v>40</v>
      </c>
      <c r="AH15" s="838"/>
      <c r="AI15" s="839"/>
    </row>
    <row r="16" spans="2:37" s="204" customFormat="1" ht="18" customHeight="1" thickBot="1" x14ac:dyDescent="0.45">
      <c r="C16" s="833"/>
      <c r="D16" s="834"/>
      <c r="E16" s="834"/>
      <c r="F16" s="834"/>
      <c r="G16" s="834"/>
      <c r="H16" s="834"/>
      <c r="I16" s="834"/>
      <c r="J16" s="834"/>
      <c r="K16" s="834"/>
      <c r="L16" s="834"/>
      <c r="M16" s="834"/>
      <c r="N16" s="834"/>
      <c r="O16" s="834"/>
      <c r="P16" s="834"/>
      <c r="Q16" s="834"/>
      <c r="R16" s="834"/>
      <c r="S16" s="835"/>
      <c r="T16" s="819"/>
      <c r="U16" s="820"/>
      <c r="V16" s="820"/>
      <c r="W16" s="820"/>
      <c r="X16" s="820"/>
      <c r="Y16" s="820"/>
      <c r="Z16" s="820"/>
      <c r="AA16" s="820"/>
      <c r="AB16" s="820"/>
      <c r="AC16" s="820"/>
      <c r="AD16" s="820"/>
      <c r="AE16" s="820"/>
      <c r="AF16" s="820"/>
      <c r="AG16" s="840"/>
      <c r="AH16" s="840"/>
      <c r="AI16" s="841"/>
    </row>
    <row r="17" spans="3:35" s="204" customFormat="1" ht="22.5" customHeight="1" thickTop="1" thickBot="1" x14ac:dyDescent="0.45">
      <c r="C17" s="842" t="s">
        <v>332</v>
      </c>
      <c r="D17" s="843"/>
      <c r="E17" s="843"/>
      <c r="F17" s="843"/>
      <c r="G17" s="843"/>
      <c r="H17" s="843"/>
      <c r="I17" s="843"/>
      <c r="J17" s="843"/>
      <c r="K17" s="843"/>
      <c r="L17" s="843"/>
      <c r="M17" s="843"/>
      <c r="N17" s="843"/>
      <c r="O17" s="843"/>
      <c r="P17" s="843"/>
      <c r="Q17" s="843"/>
      <c r="R17" s="843"/>
      <c r="S17" s="843"/>
      <c r="T17" s="844" t="str">
        <f>IF(T12="","",SUM(T12,T15))</f>
        <v/>
      </c>
      <c r="U17" s="845"/>
      <c r="V17" s="845"/>
      <c r="W17" s="845"/>
      <c r="X17" s="845"/>
      <c r="Y17" s="845"/>
      <c r="Z17" s="845"/>
      <c r="AA17" s="845"/>
      <c r="AB17" s="845"/>
      <c r="AC17" s="845"/>
      <c r="AD17" s="845"/>
      <c r="AE17" s="845"/>
      <c r="AF17" s="845"/>
      <c r="AG17" s="843" t="s">
        <v>40</v>
      </c>
      <c r="AH17" s="843"/>
      <c r="AI17" s="846"/>
    </row>
    <row r="18" spans="3:35" s="204" customFormat="1" ht="15" customHeight="1" x14ac:dyDescent="0.4"/>
    <row r="19" spans="3:35" s="204" customFormat="1" ht="18" customHeight="1" thickBot="1" x14ac:dyDescent="0.45">
      <c r="C19" s="205" t="s">
        <v>42</v>
      </c>
      <c r="AI19" s="206" t="s">
        <v>43</v>
      </c>
    </row>
    <row r="20" spans="3:35" s="204" customFormat="1" ht="32.25" customHeight="1" x14ac:dyDescent="0.4">
      <c r="C20" s="853" t="s">
        <v>326</v>
      </c>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855"/>
      <c r="AC20" s="856" t="str">
        <f>IF(AND(T12=0),"",IF(T12*2/3&lt;=T13,"改善されている","改善されていない"))</f>
        <v/>
      </c>
      <c r="AD20" s="857"/>
      <c r="AE20" s="857"/>
      <c r="AF20" s="857"/>
      <c r="AG20" s="857"/>
      <c r="AH20" s="857"/>
      <c r="AI20" s="858"/>
    </row>
    <row r="21" spans="3:35" s="204" customFormat="1" ht="18.75" customHeight="1" x14ac:dyDescent="0.4">
      <c r="C21" s="859" t="s">
        <v>327</v>
      </c>
      <c r="D21" s="860"/>
      <c r="E21" s="860"/>
      <c r="F21" s="860"/>
      <c r="G21" s="860"/>
      <c r="H21" s="860"/>
      <c r="I21" s="860"/>
      <c r="J21" s="860"/>
      <c r="K21" s="860"/>
      <c r="L21" s="860"/>
      <c r="M21" s="860"/>
      <c r="N21" s="860"/>
      <c r="O21" s="860"/>
      <c r="P21" s="860"/>
      <c r="Q21" s="860"/>
      <c r="R21" s="860"/>
      <c r="S21" s="860"/>
      <c r="T21" s="860"/>
      <c r="U21" s="860"/>
      <c r="V21" s="860"/>
      <c r="W21" s="860"/>
      <c r="X21" s="860"/>
      <c r="Y21" s="860"/>
      <c r="Z21" s="860"/>
      <c r="AA21" s="860"/>
      <c r="AB21" s="861"/>
      <c r="AC21" s="862" t="str">
        <f>IF(T9=0,"",IF(T17&gt;=T9,"なっている","なっていない"))</f>
        <v/>
      </c>
      <c r="AD21" s="863"/>
      <c r="AE21" s="863"/>
      <c r="AF21" s="863"/>
      <c r="AG21" s="863"/>
      <c r="AH21" s="863"/>
      <c r="AI21" s="864"/>
    </row>
    <row r="22" spans="3:35" s="204" customFormat="1" ht="18.75" customHeight="1" x14ac:dyDescent="0.4">
      <c r="C22" s="859" t="s">
        <v>44</v>
      </c>
      <c r="D22" s="860"/>
      <c r="E22" s="860"/>
      <c r="F22" s="860"/>
      <c r="G22" s="860"/>
      <c r="H22" s="860"/>
      <c r="I22" s="860"/>
      <c r="J22" s="860"/>
      <c r="K22" s="860"/>
      <c r="L22" s="860"/>
      <c r="M22" s="860"/>
      <c r="N22" s="860"/>
      <c r="O22" s="860"/>
      <c r="P22" s="860"/>
      <c r="Q22" s="860"/>
      <c r="R22" s="860"/>
      <c r="S22" s="860"/>
      <c r="T22" s="860"/>
      <c r="U22" s="860"/>
      <c r="V22" s="860"/>
      <c r="W22" s="860"/>
      <c r="X22" s="860"/>
      <c r="Y22" s="860"/>
      <c r="Z22" s="860"/>
      <c r="AA22" s="860"/>
      <c r="AB22" s="861"/>
      <c r="AC22" s="865"/>
      <c r="AD22" s="866"/>
      <c r="AE22" s="866"/>
      <c r="AF22" s="866"/>
      <c r="AG22" s="866"/>
      <c r="AH22" s="866"/>
      <c r="AI22" s="867"/>
    </row>
    <row r="23" spans="3:35" s="204" customFormat="1" ht="18.75" customHeight="1" thickBot="1" x14ac:dyDescent="0.45">
      <c r="C23" s="847" t="s">
        <v>45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9"/>
      <c r="AC23" s="850"/>
      <c r="AD23" s="851"/>
      <c r="AE23" s="851"/>
      <c r="AF23" s="851"/>
      <c r="AG23" s="851"/>
      <c r="AH23" s="851"/>
      <c r="AI23" s="852"/>
    </row>
    <row r="24" spans="3:35" ht="15" customHeight="1" x14ac:dyDescent="0.4"/>
    <row r="25" spans="3:35" ht="18" customHeight="1" x14ac:dyDescent="0.4">
      <c r="C25" s="270" t="s">
        <v>46</v>
      </c>
    </row>
    <row r="26" spans="3:35" ht="15" customHeight="1" x14ac:dyDescent="0.4"/>
    <row r="27" spans="3:35" ht="18.75" customHeight="1" x14ac:dyDescent="0.4">
      <c r="Y27" s="796"/>
      <c r="Z27" s="796"/>
      <c r="AA27" s="796"/>
      <c r="AB27" s="796"/>
      <c r="AC27" s="270" t="s">
        <v>37</v>
      </c>
      <c r="AD27" s="796"/>
      <c r="AE27" s="796"/>
      <c r="AF27" s="276" t="s">
        <v>47</v>
      </c>
      <c r="AG27" s="796"/>
      <c r="AH27" s="796"/>
      <c r="AI27" s="270" t="s">
        <v>48</v>
      </c>
    </row>
    <row r="28" spans="3:35" ht="15" customHeight="1" x14ac:dyDescent="0.4">
      <c r="T28" s="277"/>
      <c r="U28" s="277"/>
      <c r="V28" s="277"/>
      <c r="W28" s="277"/>
      <c r="X28" s="277"/>
      <c r="Y28" s="277"/>
      <c r="Z28" s="277"/>
      <c r="AA28" s="277"/>
      <c r="AB28" s="277"/>
      <c r="AC28" s="277"/>
      <c r="AD28" s="277"/>
      <c r="AE28" s="277"/>
      <c r="AF28" s="277"/>
      <c r="AG28" s="277"/>
    </row>
    <row r="29" spans="3:35" ht="18.75" customHeight="1" x14ac:dyDescent="0.4">
      <c r="P29" s="795" t="s">
        <v>49</v>
      </c>
      <c r="Q29" s="795"/>
      <c r="R29" s="795"/>
      <c r="S29" s="795"/>
      <c r="T29" s="795"/>
      <c r="U29" s="795" t="s">
        <v>50</v>
      </c>
      <c r="V29" s="796"/>
      <c r="W29" s="796"/>
      <c r="X29" s="796"/>
      <c r="Y29" s="796"/>
      <c r="Z29" s="796"/>
      <c r="AA29" s="796"/>
      <c r="AB29" s="796"/>
      <c r="AC29" s="796"/>
      <c r="AD29" s="796"/>
      <c r="AE29" s="796"/>
      <c r="AF29" s="796"/>
      <c r="AG29" s="796"/>
      <c r="AH29" s="796"/>
      <c r="AI29" s="796"/>
    </row>
    <row r="30" spans="3:35" ht="18.75" customHeight="1" x14ac:dyDescent="0.4">
      <c r="P30" s="795" t="s">
        <v>51</v>
      </c>
      <c r="Q30" s="795"/>
      <c r="R30" s="795"/>
      <c r="S30" s="795"/>
      <c r="T30" s="795"/>
      <c r="U30" s="795"/>
      <c r="V30" s="796"/>
      <c r="W30" s="796"/>
      <c r="X30" s="796"/>
      <c r="Y30" s="796"/>
      <c r="Z30" s="796"/>
      <c r="AA30" s="796"/>
      <c r="AB30" s="796"/>
      <c r="AC30" s="796"/>
      <c r="AD30" s="796"/>
      <c r="AE30" s="796"/>
      <c r="AF30" s="796"/>
      <c r="AG30" s="796"/>
      <c r="AH30" s="796"/>
      <c r="AI30" s="796"/>
    </row>
    <row r="31" spans="3:35" ht="18" customHeight="1" x14ac:dyDescent="0.4">
      <c r="T31" s="277"/>
      <c r="U31" s="277"/>
      <c r="V31" s="277"/>
      <c r="W31" s="277"/>
      <c r="X31" s="277"/>
      <c r="Y31" s="277"/>
      <c r="Z31" s="277"/>
      <c r="AA31" s="277"/>
      <c r="AB31" s="277"/>
      <c r="AC31" s="277"/>
      <c r="AD31" s="277"/>
      <c r="AE31" s="277"/>
      <c r="AF31" s="277"/>
      <c r="AG31" s="277"/>
    </row>
    <row r="32" spans="3:35" ht="18" customHeight="1" x14ac:dyDescent="0.4"/>
    <row r="34" spans="3:38" s="278" customFormat="1" ht="18" customHeight="1" x14ac:dyDescent="0.4">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row>
    <row r="35" spans="3:38" ht="12.95" customHeight="1" x14ac:dyDescent="0.4"/>
    <row r="36" spans="3:38" ht="18" customHeight="1" x14ac:dyDescent="0.4"/>
    <row r="37" spans="3:38" ht="12.95" customHeight="1" x14ac:dyDescent="0.4"/>
    <row r="38" spans="3:38" ht="18" customHeight="1" x14ac:dyDescent="0.4"/>
    <row r="39" spans="3:38" ht="9" customHeight="1" x14ac:dyDescent="0.4">
      <c r="AG39" s="279"/>
      <c r="AH39" s="279"/>
      <c r="AI39" s="279"/>
      <c r="AJ39" s="279"/>
      <c r="AK39" s="279"/>
      <c r="AL39" s="279"/>
    </row>
    <row r="40" spans="3:38" ht="18" customHeight="1" x14ac:dyDescent="0.4">
      <c r="AG40" s="279"/>
      <c r="AH40" s="279"/>
      <c r="AI40" s="279"/>
      <c r="AJ40" s="280"/>
      <c r="AK40" s="279"/>
      <c r="AL40" s="279"/>
    </row>
    <row r="41" spans="3:38" ht="9" customHeight="1" x14ac:dyDescent="0.4">
      <c r="AG41" s="279"/>
      <c r="AH41" s="279"/>
      <c r="AI41" s="279"/>
      <c r="AJ41" s="281"/>
      <c r="AK41" s="279"/>
      <c r="AL41" s="279"/>
    </row>
    <row r="42" spans="3:38" ht="18" customHeight="1" x14ac:dyDescent="0.4">
      <c r="AG42" s="279"/>
      <c r="AH42" s="279"/>
      <c r="AI42" s="279"/>
      <c r="AJ42" s="281"/>
      <c r="AK42" s="279"/>
      <c r="AL42" s="279"/>
    </row>
    <row r="43" spans="3:38" ht="18" customHeight="1" x14ac:dyDescent="0.4">
      <c r="AG43" s="279"/>
      <c r="AH43" s="279"/>
      <c r="AI43" s="279"/>
      <c r="AJ43" s="279"/>
      <c r="AK43" s="279"/>
      <c r="AL43" s="279"/>
    </row>
    <row r="44" spans="3:38" ht="18" customHeight="1" x14ac:dyDescent="0.4"/>
    <row r="45" spans="3:38" ht="18" customHeight="1" x14ac:dyDescent="0.4"/>
    <row r="46" spans="3:38" ht="18" customHeight="1" x14ac:dyDescent="0.4"/>
    <row r="47" spans="3:38" ht="18" customHeight="1" x14ac:dyDescent="0.4"/>
    <row r="48" spans="3:3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sheetData>
  <sheetProtection password="DC4F" sheet="1" objects="1" scenarios="1"/>
  <mergeCells count="38">
    <mergeCell ref="C23:AB23"/>
    <mergeCell ref="AC23:AI23"/>
    <mergeCell ref="C20:AB20"/>
    <mergeCell ref="AC20:AI20"/>
    <mergeCell ref="C21:AB21"/>
    <mergeCell ref="AC21:AI21"/>
    <mergeCell ref="C22:AB22"/>
    <mergeCell ref="AC22:AI22"/>
    <mergeCell ref="C15:S16"/>
    <mergeCell ref="T15:AF16"/>
    <mergeCell ref="AG15:AI16"/>
    <mergeCell ref="C17:S17"/>
    <mergeCell ref="T17:AF17"/>
    <mergeCell ref="AG17:AI17"/>
    <mergeCell ref="AG9:AI9"/>
    <mergeCell ref="C12:S12"/>
    <mergeCell ref="T12:AF12"/>
    <mergeCell ref="AG12:AI12"/>
    <mergeCell ref="D13:S14"/>
    <mergeCell ref="T13:AF14"/>
    <mergeCell ref="AG13:AI14"/>
    <mergeCell ref="C9:S9"/>
    <mergeCell ref="T9:AF9"/>
    <mergeCell ref="B3:AJ3"/>
    <mergeCell ref="V5:AI5"/>
    <mergeCell ref="C8:S8"/>
    <mergeCell ref="T8:U8"/>
    <mergeCell ref="X8:Y8"/>
    <mergeCell ref="AA8:AB8"/>
    <mergeCell ref="AC8:AD8"/>
    <mergeCell ref="AG8:AH8"/>
    <mergeCell ref="P29:U29"/>
    <mergeCell ref="V29:AI29"/>
    <mergeCell ref="P30:U30"/>
    <mergeCell ref="V30:AI30"/>
    <mergeCell ref="Y27:AB27"/>
    <mergeCell ref="AD27:AE27"/>
    <mergeCell ref="AG27:AH27"/>
  </mergeCells>
  <phoneticPr fontId="7"/>
  <conditionalFormatting sqref="V5:AI5 Y27:AB27 AD27:AE27 AG27:AH27 V29:AI30 T9 T12 T13 T15 AC22 AC23">
    <cfRule type="containsBlanks" dxfId="55" priority="3">
      <formula>LEN(TRIM(T5))=0</formula>
    </cfRule>
  </conditionalFormatting>
  <conditionalFormatting sqref="X8:Y8 AE8 AG8:AH8 AC22:AI23 V8 AC22:AI23">
    <cfRule type="containsBlanks" dxfId="54" priority="2">
      <formula>LEN(TRIM(#REF!))=0</formula>
    </cfRule>
  </conditionalFormatting>
  <conditionalFormatting sqref="V8 X8:Y8 AE8 AG8:AH8">
    <cfRule type="containsBlanks" dxfId="53" priority="1">
      <formula>LEN(TRIM(V8))=0</formula>
    </cfRule>
  </conditionalFormatting>
  <dataValidations count="2">
    <dataValidation type="list" allowBlank="1" showInputMessage="1" showErrorMessage="1" sqref="AC23:AI23">
      <formula1>"維持する, 維持しない"</formula1>
    </dataValidation>
    <dataValidation type="list" allowBlank="1" showInputMessage="1" showErrorMessage="1" sqref="AC22:AI22">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846"/>
  <sheetViews>
    <sheetView showGridLines="0" view="pageBreakPreview" topLeftCell="A4" zoomScale="80" zoomScaleNormal="100" zoomScaleSheetLayoutView="80" workbookViewId="0">
      <selection activeCell="E11" sqref="E11"/>
    </sheetView>
  </sheetViews>
  <sheetFormatPr defaultRowHeight="13.5" x14ac:dyDescent="0.4"/>
  <cols>
    <col min="1" max="1" width="2.125" style="310" customWidth="1"/>
    <col min="2" max="2" width="5.125" style="310" customWidth="1"/>
    <col min="3" max="3" width="16.875" style="310" customWidth="1"/>
    <col min="4" max="4" width="15.625" style="310" customWidth="1"/>
    <col min="5" max="6" width="12.5" style="310" customWidth="1"/>
    <col min="7" max="7" width="10.625" style="310" customWidth="1"/>
    <col min="8" max="8" width="9.375" style="310" customWidth="1"/>
    <col min="9" max="9" width="11.875" style="310" customWidth="1"/>
    <col min="10" max="11" width="11.25" style="310" customWidth="1"/>
    <col min="12" max="12" width="11.875" style="310" customWidth="1"/>
    <col min="13" max="17" width="12.5" style="310" customWidth="1"/>
    <col min="18" max="18" width="14.5" style="310" customWidth="1"/>
    <col min="19" max="19" width="2" style="310" customWidth="1"/>
    <col min="20" max="149" width="3.625" style="310" customWidth="1"/>
    <col min="150" max="763" width="2.625" style="310" customWidth="1"/>
    <col min="764" max="16384" width="9" style="310"/>
  </cols>
  <sheetData>
    <row r="1" spans="2:18" ht="18" customHeight="1" x14ac:dyDescent="0.4">
      <c r="R1" s="311" t="s">
        <v>390</v>
      </c>
    </row>
    <row r="2" spans="2:18" ht="18" customHeight="1" x14ac:dyDescent="0.4"/>
    <row r="3" spans="2:18" ht="27" customHeight="1" x14ac:dyDescent="0.4">
      <c r="B3" s="868" t="s">
        <v>52</v>
      </c>
      <c r="C3" s="868"/>
      <c r="D3" s="868"/>
      <c r="E3" s="868"/>
      <c r="F3" s="868"/>
      <c r="G3" s="868"/>
      <c r="H3" s="868"/>
      <c r="I3" s="868"/>
      <c r="J3" s="868"/>
      <c r="K3" s="868"/>
      <c r="L3" s="868"/>
      <c r="M3" s="868"/>
      <c r="N3" s="868"/>
      <c r="O3" s="868"/>
      <c r="P3" s="868"/>
      <c r="Q3" s="868"/>
      <c r="R3" s="868"/>
    </row>
    <row r="4" spans="2:18" ht="18" customHeight="1" x14ac:dyDescent="0.4"/>
    <row r="5" spans="2:18" ht="26.25" customHeight="1" thickBot="1" x14ac:dyDescent="0.45">
      <c r="L5" s="311" t="s">
        <v>33</v>
      </c>
      <c r="M5" s="869"/>
      <c r="N5" s="869"/>
      <c r="O5" s="869"/>
      <c r="P5" s="869"/>
      <c r="Q5" s="869"/>
      <c r="R5" s="869"/>
    </row>
    <row r="6" spans="2:18" ht="30" customHeight="1" thickBot="1" x14ac:dyDescent="0.45">
      <c r="B6" s="870" t="s">
        <v>53</v>
      </c>
      <c r="C6" s="871"/>
      <c r="D6" s="871"/>
      <c r="E6" s="871"/>
      <c r="F6" s="400"/>
      <c r="G6" s="312" t="s">
        <v>54</v>
      </c>
    </row>
    <row r="7" spans="2:18" ht="22.5" customHeight="1" thickBot="1" x14ac:dyDescent="0.45"/>
    <row r="8" spans="2:18" ht="22.5" customHeight="1" x14ac:dyDescent="0.4">
      <c r="B8" s="872" t="s">
        <v>55</v>
      </c>
      <c r="C8" s="872" t="s">
        <v>56</v>
      </c>
      <c r="D8" s="872" t="s">
        <v>57</v>
      </c>
      <c r="E8" s="872" t="s">
        <v>58</v>
      </c>
      <c r="F8" s="872" t="s">
        <v>334</v>
      </c>
      <c r="G8" s="872" t="s">
        <v>59</v>
      </c>
      <c r="H8" s="872" t="s">
        <v>60</v>
      </c>
      <c r="I8" s="881" t="s">
        <v>61</v>
      </c>
      <c r="J8" s="882"/>
      <c r="K8" s="883" t="s">
        <v>333</v>
      </c>
      <c r="L8" s="884"/>
      <c r="M8" s="884"/>
      <c r="N8" s="884"/>
      <c r="O8" s="884"/>
      <c r="P8" s="884"/>
      <c r="Q8" s="885"/>
      <c r="R8" s="872" t="s">
        <v>62</v>
      </c>
    </row>
    <row r="9" spans="2:18" ht="22.5" customHeight="1" x14ac:dyDescent="0.4">
      <c r="B9" s="873"/>
      <c r="C9" s="873"/>
      <c r="D9" s="873"/>
      <c r="E9" s="873"/>
      <c r="F9" s="873"/>
      <c r="G9" s="873"/>
      <c r="H9" s="873"/>
      <c r="I9" s="886" t="s">
        <v>63</v>
      </c>
      <c r="J9" s="888" t="s">
        <v>64</v>
      </c>
      <c r="K9" s="890" t="s">
        <v>65</v>
      </c>
      <c r="L9" s="892" t="s">
        <v>66</v>
      </c>
      <c r="M9" s="894" t="s">
        <v>397</v>
      </c>
      <c r="N9" s="895"/>
      <c r="O9" s="896"/>
      <c r="P9" s="897" t="s">
        <v>67</v>
      </c>
      <c r="Q9" s="899" t="s">
        <v>68</v>
      </c>
      <c r="R9" s="873"/>
    </row>
    <row r="10" spans="2:18" ht="49.5" customHeight="1" thickBot="1" x14ac:dyDescent="0.45">
      <c r="B10" s="874"/>
      <c r="C10" s="874"/>
      <c r="D10" s="874"/>
      <c r="E10" s="874"/>
      <c r="F10" s="874"/>
      <c r="G10" s="874"/>
      <c r="H10" s="874"/>
      <c r="I10" s="887"/>
      <c r="J10" s="889"/>
      <c r="K10" s="891"/>
      <c r="L10" s="893"/>
      <c r="M10" s="313"/>
      <c r="N10" s="314" t="s">
        <v>396</v>
      </c>
      <c r="O10" s="315" t="s">
        <v>16</v>
      </c>
      <c r="P10" s="898"/>
      <c r="Q10" s="900"/>
      <c r="R10" s="874"/>
    </row>
    <row r="11" spans="2:18" ht="26.25" customHeight="1" x14ac:dyDescent="0.4">
      <c r="B11" s="316">
        <v>1</v>
      </c>
      <c r="C11" s="401"/>
      <c r="D11" s="402"/>
      <c r="E11" s="402"/>
      <c r="F11" s="405" t="s">
        <v>14</v>
      </c>
      <c r="G11" s="317">
        <v>11000</v>
      </c>
      <c r="H11" s="318" t="str">
        <f>IF(E11="常勤職員",1,"")</f>
        <v/>
      </c>
      <c r="I11" s="406"/>
      <c r="J11" s="318" t="str">
        <f>IFERROR(IF(OR(E11="常勤職員",AND(E11="非常勤職員",I11&gt;=120)),1,ROUND(I11/$F$6,1)),"")</f>
        <v/>
      </c>
      <c r="K11" s="408"/>
      <c r="L11" s="410" t="str">
        <f>IFERROR($G11*$J11*K11,"")</f>
        <v/>
      </c>
      <c r="M11" s="412"/>
      <c r="N11" s="412"/>
      <c r="O11" s="319">
        <f>M11-N11</f>
        <v>0</v>
      </c>
      <c r="P11" s="875"/>
      <c r="Q11" s="320" t="str">
        <f>IFERROR(ROUND(M11/K11,0),"")</f>
        <v/>
      </c>
      <c r="R11" s="415"/>
    </row>
    <row r="12" spans="2:18" ht="26.25" customHeight="1" x14ac:dyDescent="0.4">
      <c r="B12" s="321">
        <v>2</v>
      </c>
      <c r="C12" s="403"/>
      <c r="D12" s="402"/>
      <c r="E12" s="404"/>
      <c r="F12" s="405" t="s">
        <v>31</v>
      </c>
      <c r="G12" s="317">
        <v>11000</v>
      </c>
      <c r="H12" s="322" t="str">
        <f t="shared" ref="H12:H40" si="0">IF(E12="常勤職員",1,"")</f>
        <v/>
      </c>
      <c r="I12" s="407"/>
      <c r="J12" s="322" t="str">
        <f t="shared" ref="J12:J40" si="1">IFERROR(IF(OR(E12="常勤職員",AND(E12="非常勤職員",I12&gt;=120)),1,ROUND(I12/$F$6,1)),"")</f>
        <v/>
      </c>
      <c r="K12" s="409"/>
      <c r="L12" s="411" t="str">
        <f t="shared" ref="L12:L40" si="2">IFERROR($G12*$J12*K12,"")</f>
        <v/>
      </c>
      <c r="M12" s="413"/>
      <c r="N12" s="413"/>
      <c r="O12" s="323">
        <f t="shared" ref="O12:O40" si="3">M12-N12</f>
        <v>0</v>
      </c>
      <c r="P12" s="876"/>
      <c r="Q12" s="324" t="str">
        <f t="shared" ref="Q12:Q40" si="4">IFERROR(ROUND(M12/K12,0),"")</f>
        <v/>
      </c>
      <c r="R12" s="416"/>
    </row>
    <row r="13" spans="2:18" ht="26.25" customHeight="1" x14ac:dyDescent="0.4">
      <c r="B13" s="321">
        <v>3</v>
      </c>
      <c r="C13" s="403"/>
      <c r="D13" s="402"/>
      <c r="E13" s="404"/>
      <c r="F13" s="405" t="s">
        <v>31</v>
      </c>
      <c r="G13" s="317">
        <v>11000</v>
      </c>
      <c r="H13" s="322" t="str">
        <f t="shared" si="0"/>
        <v/>
      </c>
      <c r="I13" s="407"/>
      <c r="J13" s="322" t="str">
        <f t="shared" si="1"/>
        <v/>
      </c>
      <c r="K13" s="409"/>
      <c r="L13" s="411" t="str">
        <f t="shared" si="2"/>
        <v/>
      </c>
      <c r="M13" s="413"/>
      <c r="N13" s="413"/>
      <c r="O13" s="323">
        <f t="shared" si="3"/>
        <v>0</v>
      </c>
      <c r="P13" s="876"/>
      <c r="Q13" s="324" t="str">
        <f t="shared" si="4"/>
        <v/>
      </c>
      <c r="R13" s="416"/>
    </row>
    <row r="14" spans="2:18" ht="26.25" customHeight="1" x14ac:dyDescent="0.4">
      <c r="B14" s="321">
        <v>4</v>
      </c>
      <c r="C14" s="403"/>
      <c r="D14" s="402"/>
      <c r="E14" s="404"/>
      <c r="F14" s="405" t="s">
        <v>31</v>
      </c>
      <c r="G14" s="317">
        <v>11000</v>
      </c>
      <c r="H14" s="322" t="str">
        <f t="shared" si="0"/>
        <v/>
      </c>
      <c r="I14" s="407"/>
      <c r="J14" s="322" t="str">
        <f t="shared" si="1"/>
        <v/>
      </c>
      <c r="K14" s="409"/>
      <c r="L14" s="411" t="str">
        <f t="shared" si="2"/>
        <v/>
      </c>
      <c r="M14" s="413"/>
      <c r="N14" s="413"/>
      <c r="O14" s="323">
        <f t="shared" si="3"/>
        <v>0</v>
      </c>
      <c r="P14" s="876"/>
      <c r="Q14" s="324" t="str">
        <f t="shared" si="4"/>
        <v/>
      </c>
      <c r="R14" s="416"/>
    </row>
    <row r="15" spans="2:18" ht="26.25" customHeight="1" x14ac:dyDescent="0.4">
      <c r="B15" s="321">
        <v>5</v>
      </c>
      <c r="C15" s="403"/>
      <c r="D15" s="402"/>
      <c r="E15" s="402"/>
      <c r="F15" s="405" t="s">
        <v>31</v>
      </c>
      <c r="G15" s="317">
        <v>11000</v>
      </c>
      <c r="H15" s="322" t="str">
        <f t="shared" si="0"/>
        <v/>
      </c>
      <c r="I15" s="407"/>
      <c r="J15" s="322" t="str">
        <f t="shared" si="1"/>
        <v/>
      </c>
      <c r="K15" s="409"/>
      <c r="L15" s="411" t="str">
        <f t="shared" si="2"/>
        <v/>
      </c>
      <c r="M15" s="413"/>
      <c r="N15" s="413"/>
      <c r="O15" s="323">
        <f t="shared" si="3"/>
        <v>0</v>
      </c>
      <c r="P15" s="876"/>
      <c r="Q15" s="324" t="str">
        <f t="shared" si="4"/>
        <v/>
      </c>
      <c r="R15" s="416"/>
    </row>
    <row r="16" spans="2:18" ht="26.25" customHeight="1" x14ac:dyDescent="0.4">
      <c r="B16" s="321">
        <v>6</v>
      </c>
      <c r="C16" s="403"/>
      <c r="D16" s="402"/>
      <c r="E16" s="404"/>
      <c r="F16" s="405" t="s">
        <v>31</v>
      </c>
      <c r="G16" s="317">
        <v>11000</v>
      </c>
      <c r="H16" s="322" t="str">
        <f t="shared" si="0"/>
        <v/>
      </c>
      <c r="I16" s="407"/>
      <c r="J16" s="322" t="str">
        <f t="shared" si="1"/>
        <v/>
      </c>
      <c r="K16" s="409"/>
      <c r="L16" s="411" t="str">
        <f t="shared" si="2"/>
        <v/>
      </c>
      <c r="M16" s="413"/>
      <c r="N16" s="413"/>
      <c r="O16" s="323">
        <f t="shared" si="3"/>
        <v>0</v>
      </c>
      <c r="P16" s="876"/>
      <c r="Q16" s="324" t="str">
        <f t="shared" si="4"/>
        <v/>
      </c>
      <c r="R16" s="416"/>
    </row>
    <row r="17" spans="2:18" ht="26.25" customHeight="1" x14ac:dyDescent="0.4">
      <c r="B17" s="321">
        <v>7</v>
      </c>
      <c r="C17" s="403"/>
      <c r="D17" s="402"/>
      <c r="E17" s="404"/>
      <c r="F17" s="405" t="s">
        <v>31</v>
      </c>
      <c r="G17" s="317">
        <v>11000</v>
      </c>
      <c r="H17" s="322" t="str">
        <f t="shared" si="0"/>
        <v/>
      </c>
      <c r="I17" s="407"/>
      <c r="J17" s="322" t="str">
        <f t="shared" si="1"/>
        <v/>
      </c>
      <c r="K17" s="409"/>
      <c r="L17" s="411" t="str">
        <f t="shared" si="2"/>
        <v/>
      </c>
      <c r="M17" s="413"/>
      <c r="N17" s="413"/>
      <c r="O17" s="323">
        <f t="shared" si="3"/>
        <v>0</v>
      </c>
      <c r="P17" s="876"/>
      <c r="Q17" s="324" t="str">
        <f t="shared" si="4"/>
        <v/>
      </c>
      <c r="R17" s="416"/>
    </row>
    <row r="18" spans="2:18" ht="26.25" customHeight="1" x14ac:dyDescent="0.4">
      <c r="B18" s="321">
        <v>8</v>
      </c>
      <c r="C18" s="403"/>
      <c r="D18" s="402"/>
      <c r="E18" s="404"/>
      <c r="F18" s="405" t="s">
        <v>31</v>
      </c>
      <c r="G18" s="317">
        <v>11000</v>
      </c>
      <c r="H18" s="322" t="str">
        <f t="shared" si="0"/>
        <v/>
      </c>
      <c r="I18" s="407"/>
      <c r="J18" s="322" t="str">
        <f t="shared" si="1"/>
        <v/>
      </c>
      <c r="K18" s="409"/>
      <c r="L18" s="411" t="str">
        <f t="shared" si="2"/>
        <v/>
      </c>
      <c r="M18" s="413"/>
      <c r="N18" s="413"/>
      <c r="O18" s="323">
        <f t="shared" si="3"/>
        <v>0</v>
      </c>
      <c r="P18" s="876"/>
      <c r="Q18" s="324" t="str">
        <f t="shared" si="4"/>
        <v/>
      </c>
      <c r="R18" s="416"/>
    </row>
    <row r="19" spans="2:18" ht="26.25" customHeight="1" x14ac:dyDescent="0.4">
      <c r="B19" s="321">
        <v>9</v>
      </c>
      <c r="C19" s="403"/>
      <c r="D19" s="402"/>
      <c r="E19" s="404"/>
      <c r="F19" s="405" t="s">
        <v>31</v>
      </c>
      <c r="G19" s="317">
        <v>11000</v>
      </c>
      <c r="H19" s="322" t="str">
        <f t="shared" si="0"/>
        <v/>
      </c>
      <c r="I19" s="407"/>
      <c r="J19" s="322" t="str">
        <f t="shared" si="1"/>
        <v/>
      </c>
      <c r="K19" s="409"/>
      <c r="L19" s="411" t="str">
        <f t="shared" si="2"/>
        <v/>
      </c>
      <c r="M19" s="413"/>
      <c r="N19" s="413"/>
      <c r="O19" s="323">
        <f t="shared" si="3"/>
        <v>0</v>
      </c>
      <c r="P19" s="876"/>
      <c r="Q19" s="324" t="str">
        <f t="shared" si="4"/>
        <v/>
      </c>
      <c r="R19" s="416"/>
    </row>
    <row r="20" spans="2:18" ht="26.25" customHeight="1" x14ac:dyDescent="0.4">
      <c r="B20" s="321">
        <v>10</v>
      </c>
      <c r="C20" s="403"/>
      <c r="D20" s="402"/>
      <c r="E20" s="404"/>
      <c r="F20" s="405" t="s">
        <v>31</v>
      </c>
      <c r="G20" s="317">
        <v>11000</v>
      </c>
      <c r="H20" s="322" t="str">
        <f t="shared" si="0"/>
        <v/>
      </c>
      <c r="I20" s="407"/>
      <c r="J20" s="322" t="str">
        <f t="shared" si="1"/>
        <v/>
      </c>
      <c r="K20" s="409"/>
      <c r="L20" s="411" t="str">
        <f t="shared" si="2"/>
        <v/>
      </c>
      <c r="M20" s="413"/>
      <c r="N20" s="413"/>
      <c r="O20" s="323">
        <f t="shared" si="3"/>
        <v>0</v>
      </c>
      <c r="P20" s="876"/>
      <c r="Q20" s="324" t="str">
        <f t="shared" si="4"/>
        <v/>
      </c>
      <c r="R20" s="416"/>
    </row>
    <row r="21" spans="2:18" ht="26.25" customHeight="1" x14ac:dyDescent="0.4">
      <c r="B21" s="321">
        <v>11</v>
      </c>
      <c r="C21" s="403"/>
      <c r="D21" s="402"/>
      <c r="E21" s="404"/>
      <c r="F21" s="405" t="s">
        <v>31</v>
      </c>
      <c r="G21" s="317">
        <v>11000</v>
      </c>
      <c r="H21" s="322" t="str">
        <f t="shared" si="0"/>
        <v/>
      </c>
      <c r="I21" s="407"/>
      <c r="J21" s="322" t="str">
        <f t="shared" si="1"/>
        <v/>
      </c>
      <c r="K21" s="409"/>
      <c r="L21" s="411" t="str">
        <f t="shared" si="2"/>
        <v/>
      </c>
      <c r="M21" s="413"/>
      <c r="N21" s="413"/>
      <c r="O21" s="323">
        <f t="shared" si="3"/>
        <v>0</v>
      </c>
      <c r="P21" s="876"/>
      <c r="Q21" s="324" t="str">
        <f t="shared" si="4"/>
        <v/>
      </c>
      <c r="R21" s="416"/>
    </row>
    <row r="22" spans="2:18" ht="26.25" customHeight="1" x14ac:dyDescent="0.4">
      <c r="B22" s="321">
        <v>12</v>
      </c>
      <c r="C22" s="403"/>
      <c r="D22" s="402"/>
      <c r="E22" s="404"/>
      <c r="F22" s="405" t="s">
        <v>31</v>
      </c>
      <c r="G22" s="317">
        <v>11000</v>
      </c>
      <c r="H22" s="322" t="str">
        <f t="shared" si="0"/>
        <v/>
      </c>
      <c r="I22" s="407"/>
      <c r="J22" s="322" t="str">
        <f t="shared" si="1"/>
        <v/>
      </c>
      <c r="K22" s="409"/>
      <c r="L22" s="411" t="str">
        <f t="shared" si="2"/>
        <v/>
      </c>
      <c r="M22" s="413"/>
      <c r="N22" s="413"/>
      <c r="O22" s="323">
        <f t="shared" si="3"/>
        <v>0</v>
      </c>
      <c r="P22" s="876"/>
      <c r="Q22" s="324" t="str">
        <f t="shared" si="4"/>
        <v/>
      </c>
      <c r="R22" s="416"/>
    </row>
    <row r="23" spans="2:18" ht="26.25" customHeight="1" x14ac:dyDescent="0.4">
      <c r="B23" s="321">
        <v>13</v>
      </c>
      <c r="C23" s="403"/>
      <c r="D23" s="402"/>
      <c r="E23" s="404"/>
      <c r="F23" s="405" t="s">
        <v>31</v>
      </c>
      <c r="G23" s="317">
        <v>11000</v>
      </c>
      <c r="H23" s="322" t="str">
        <f t="shared" si="0"/>
        <v/>
      </c>
      <c r="I23" s="407"/>
      <c r="J23" s="322" t="str">
        <f t="shared" si="1"/>
        <v/>
      </c>
      <c r="K23" s="409"/>
      <c r="L23" s="411" t="str">
        <f t="shared" si="2"/>
        <v/>
      </c>
      <c r="M23" s="413"/>
      <c r="N23" s="413"/>
      <c r="O23" s="323">
        <f t="shared" si="3"/>
        <v>0</v>
      </c>
      <c r="P23" s="876"/>
      <c r="Q23" s="324" t="str">
        <f t="shared" si="4"/>
        <v/>
      </c>
      <c r="R23" s="416"/>
    </row>
    <row r="24" spans="2:18" ht="26.25" customHeight="1" x14ac:dyDescent="0.4">
      <c r="B24" s="321">
        <v>14</v>
      </c>
      <c r="C24" s="403"/>
      <c r="D24" s="402"/>
      <c r="E24" s="404"/>
      <c r="F24" s="405" t="s">
        <v>31</v>
      </c>
      <c r="G24" s="317">
        <v>11000</v>
      </c>
      <c r="H24" s="322" t="str">
        <f t="shared" si="0"/>
        <v/>
      </c>
      <c r="I24" s="407"/>
      <c r="J24" s="322" t="str">
        <f t="shared" si="1"/>
        <v/>
      </c>
      <c r="K24" s="409"/>
      <c r="L24" s="411" t="str">
        <f t="shared" si="2"/>
        <v/>
      </c>
      <c r="M24" s="413"/>
      <c r="N24" s="413"/>
      <c r="O24" s="323">
        <f t="shared" si="3"/>
        <v>0</v>
      </c>
      <c r="P24" s="876"/>
      <c r="Q24" s="324" t="str">
        <f t="shared" si="4"/>
        <v/>
      </c>
      <c r="R24" s="416"/>
    </row>
    <row r="25" spans="2:18" ht="26.25" customHeight="1" x14ac:dyDescent="0.4">
      <c r="B25" s="321">
        <v>15</v>
      </c>
      <c r="C25" s="403"/>
      <c r="D25" s="402"/>
      <c r="E25" s="404"/>
      <c r="F25" s="405" t="s">
        <v>31</v>
      </c>
      <c r="G25" s="317">
        <v>11000</v>
      </c>
      <c r="H25" s="322" t="str">
        <f t="shared" si="0"/>
        <v/>
      </c>
      <c r="I25" s="407"/>
      <c r="J25" s="322" t="str">
        <f t="shared" si="1"/>
        <v/>
      </c>
      <c r="K25" s="409"/>
      <c r="L25" s="411" t="str">
        <f t="shared" si="2"/>
        <v/>
      </c>
      <c r="M25" s="413"/>
      <c r="N25" s="413"/>
      <c r="O25" s="323">
        <f t="shared" si="3"/>
        <v>0</v>
      </c>
      <c r="P25" s="876"/>
      <c r="Q25" s="324" t="str">
        <f t="shared" si="4"/>
        <v/>
      </c>
      <c r="R25" s="416"/>
    </row>
    <row r="26" spans="2:18" ht="26.25" customHeight="1" x14ac:dyDescent="0.4">
      <c r="B26" s="321">
        <v>16</v>
      </c>
      <c r="C26" s="403"/>
      <c r="D26" s="402"/>
      <c r="E26" s="404"/>
      <c r="F26" s="405" t="s">
        <v>31</v>
      </c>
      <c r="G26" s="317">
        <v>11000</v>
      </c>
      <c r="H26" s="322" t="str">
        <f t="shared" si="0"/>
        <v/>
      </c>
      <c r="I26" s="407"/>
      <c r="J26" s="322" t="str">
        <f t="shared" si="1"/>
        <v/>
      </c>
      <c r="K26" s="409"/>
      <c r="L26" s="411" t="str">
        <f t="shared" si="2"/>
        <v/>
      </c>
      <c r="M26" s="413"/>
      <c r="N26" s="413"/>
      <c r="O26" s="323">
        <f t="shared" si="3"/>
        <v>0</v>
      </c>
      <c r="P26" s="876"/>
      <c r="Q26" s="324" t="str">
        <f t="shared" si="4"/>
        <v/>
      </c>
      <c r="R26" s="416"/>
    </row>
    <row r="27" spans="2:18" ht="26.25" customHeight="1" x14ac:dyDescent="0.4">
      <c r="B27" s="321">
        <v>17</v>
      </c>
      <c r="C27" s="403"/>
      <c r="D27" s="402"/>
      <c r="E27" s="404"/>
      <c r="F27" s="405" t="s">
        <v>31</v>
      </c>
      <c r="G27" s="317">
        <v>11000</v>
      </c>
      <c r="H27" s="322" t="str">
        <f t="shared" si="0"/>
        <v/>
      </c>
      <c r="I27" s="407"/>
      <c r="J27" s="322" t="str">
        <f t="shared" si="1"/>
        <v/>
      </c>
      <c r="K27" s="409"/>
      <c r="L27" s="411" t="str">
        <f t="shared" si="2"/>
        <v/>
      </c>
      <c r="M27" s="413"/>
      <c r="N27" s="413"/>
      <c r="O27" s="323">
        <f t="shared" si="3"/>
        <v>0</v>
      </c>
      <c r="P27" s="876"/>
      <c r="Q27" s="324" t="str">
        <f t="shared" si="4"/>
        <v/>
      </c>
      <c r="R27" s="416"/>
    </row>
    <row r="28" spans="2:18" ht="26.25" customHeight="1" x14ac:dyDescent="0.4">
      <c r="B28" s="321">
        <v>18</v>
      </c>
      <c r="C28" s="403"/>
      <c r="D28" s="402"/>
      <c r="E28" s="404"/>
      <c r="F28" s="405" t="s">
        <v>31</v>
      </c>
      <c r="G28" s="317">
        <v>11000</v>
      </c>
      <c r="H28" s="322" t="str">
        <f t="shared" si="0"/>
        <v/>
      </c>
      <c r="I28" s="407"/>
      <c r="J28" s="322" t="str">
        <f t="shared" si="1"/>
        <v/>
      </c>
      <c r="K28" s="409"/>
      <c r="L28" s="411" t="str">
        <f t="shared" si="2"/>
        <v/>
      </c>
      <c r="M28" s="413"/>
      <c r="N28" s="413"/>
      <c r="O28" s="323">
        <f t="shared" si="3"/>
        <v>0</v>
      </c>
      <c r="P28" s="876"/>
      <c r="Q28" s="324" t="str">
        <f t="shared" si="4"/>
        <v/>
      </c>
      <c r="R28" s="416"/>
    </row>
    <row r="29" spans="2:18" ht="26.25" customHeight="1" x14ac:dyDescent="0.4">
      <c r="B29" s="321">
        <v>19</v>
      </c>
      <c r="C29" s="403"/>
      <c r="D29" s="402"/>
      <c r="E29" s="404"/>
      <c r="F29" s="405" t="s">
        <v>31</v>
      </c>
      <c r="G29" s="317">
        <v>11000</v>
      </c>
      <c r="H29" s="322" t="str">
        <f t="shared" si="0"/>
        <v/>
      </c>
      <c r="I29" s="407"/>
      <c r="J29" s="322" t="str">
        <f t="shared" si="1"/>
        <v/>
      </c>
      <c r="K29" s="409"/>
      <c r="L29" s="411" t="str">
        <f t="shared" si="2"/>
        <v/>
      </c>
      <c r="M29" s="413"/>
      <c r="N29" s="413"/>
      <c r="O29" s="323">
        <f t="shared" si="3"/>
        <v>0</v>
      </c>
      <c r="P29" s="876"/>
      <c r="Q29" s="324" t="str">
        <f t="shared" si="4"/>
        <v/>
      </c>
      <c r="R29" s="416"/>
    </row>
    <row r="30" spans="2:18" ht="26.25" customHeight="1" x14ac:dyDescent="0.4">
      <c r="B30" s="321">
        <v>20</v>
      </c>
      <c r="C30" s="403"/>
      <c r="D30" s="402"/>
      <c r="E30" s="404"/>
      <c r="F30" s="405" t="s">
        <v>31</v>
      </c>
      <c r="G30" s="317">
        <v>11000</v>
      </c>
      <c r="H30" s="322" t="str">
        <f t="shared" si="0"/>
        <v/>
      </c>
      <c r="I30" s="407"/>
      <c r="J30" s="322" t="str">
        <f t="shared" si="1"/>
        <v/>
      </c>
      <c r="K30" s="409"/>
      <c r="L30" s="411" t="str">
        <f t="shared" si="2"/>
        <v/>
      </c>
      <c r="M30" s="413"/>
      <c r="N30" s="413"/>
      <c r="O30" s="323">
        <f t="shared" si="3"/>
        <v>0</v>
      </c>
      <c r="P30" s="876"/>
      <c r="Q30" s="324" t="str">
        <f t="shared" si="4"/>
        <v/>
      </c>
      <c r="R30" s="416"/>
    </row>
    <row r="31" spans="2:18" ht="26.25" customHeight="1" x14ac:dyDescent="0.4">
      <c r="B31" s="321">
        <v>21</v>
      </c>
      <c r="C31" s="403"/>
      <c r="D31" s="402"/>
      <c r="E31" s="404"/>
      <c r="F31" s="405" t="s">
        <v>31</v>
      </c>
      <c r="G31" s="317">
        <v>11000</v>
      </c>
      <c r="H31" s="322" t="str">
        <f t="shared" si="0"/>
        <v/>
      </c>
      <c r="I31" s="407"/>
      <c r="J31" s="322" t="str">
        <f t="shared" si="1"/>
        <v/>
      </c>
      <c r="K31" s="409"/>
      <c r="L31" s="411" t="str">
        <f t="shared" si="2"/>
        <v/>
      </c>
      <c r="M31" s="413"/>
      <c r="N31" s="413"/>
      <c r="O31" s="323">
        <f t="shared" si="3"/>
        <v>0</v>
      </c>
      <c r="P31" s="876"/>
      <c r="Q31" s="324" t="str">
        <f t="shared" si="4"/>
        <v/>
      </c>
      <c r="R31" s="416"/>
    </row>
    <row r="32" spans="2:18" ht="26.25" customHeight="1" x14ac:dyDescent="0.4">
      <c r="B32" s="321">
        <v>22</v>
      </c>
      <c r="C32" s="403"/>
      <c r="D32" s="402"/>
      <c r="E32" s="404"/>
      <c r="F32" s="405" t="s">
        <v>31</v>
      </c>
      <c r="G32" s="317">
        <v>11000</v>
      </c>
      <c r="H32" s="322" t="str">
        <f t="shared" si="0"/>
        <v/>
      </c>
      <c r="I32" s="407"/>
      <c r="J32" s="322" t="str">
        <f t="shared" si="1"/>
        <v/>
      </c>
      <c r="K32" s="409"/>
      <c r="L32" s="411" t="str">
        <f t="shared" si="2"/>
        <v/>
      </c>
      <c r="M32" s="413"/>
      <c r="N32" s="413"/>
      <c r="O32" s="323">
        <f t="shared" si="3"/>
        <v>0</v>
      </c>
      <c r="P32" s="876"/>
      <c r="Q32" s="324" t="str">
        <f t="shared" si="4"/>
        <v/>
      </c>
      <c r="R32" s="416"/>
    </row>
    <row r="33" spans="2:18" ht="26.25" customHeight="1" x14ac:dyDescent="0.4">
      <c r="B33" s="321">
        <v>23</v>
      </c>
      <c r="C33" s="403"/>
      <c r="D33" s="402"/>
      <c r="E33" s="404"/>
      <c r="F33" s="405" t="s">
        <v>31</v>
      </c>
      <c r="G33" s="317">
        <v>11000</v>
      </c>
      <c r="H33" s="322" t="str">
        <f t="shared" si="0"/>
        <v/>
      </c>
      <c r="I33" s="407"/>
      <c r="J33" s="322" t="str">
        <f t="shared" si="1"/>
        <v/>
      </c>
      <c r="K33" s="409"/>
      <c r="L33" s="411" t="str">
        <f t="shared" si="2"/>
        <v/>
      </c>
      <c r="M33" s="413"/>
      <c r="N33" s="413"/>
      <c r="O33" s="323">
        <f t="shared" si="3"/>
        <v>0</v>
      </c>
      <c r="P33" s="876"/>
      <c r="Q33" s="324" t="str">
        <f t="shared" si="4"/>
        <v/>
      </c>
      <c r="R33" s="416"/>
    </row>
    <row r="34" spans="2:18" ht="26.25" customHeight="1" x14ac:dyDescent="0.4">
      <c r="B34" s="321">
        <v>24</v>
      </c>
      <c r="C34" s="403"/>
      <c r="D34" s="402"/>
      <c r="E34" s="404"/>
      <c r="F34" s="405" t="s">
        <v>31</v>
      </c>
      <c r="G34" s="317">
        <v>11000</v>
      </c>
      <c r="H34" s="322" t="str">
        <f t="shared" si="0"/>
        <v/>
      </c>
      <c r="I34" s="407"/>
      <c r="J34" s="322" t="str">
        <f t="shared" si="1"/>
        <v/>
      </c>
      <c r="K34" s="409"/>
      <c r="L34" s="411" t="str">
        <f t="shared" si="2"/>
        <v/>
      </c>
      <c r="M34" s="413"/>
      <c r="N34" s="413"/>
      <c r="O34" s="323">
        <f t="shared" si="3"/>
        <v>0</v>
      </c>
      <c r="P34" s="876"/>
      <c r="Q34" s="324" t="str">
        <f t="shared" si="4"/>
        <v/>
      </c>
      <c r="R34" s="416"/>
    </row>
    <row r="35" spans="2:18" ht="26.25" customHeight="1" x14ac:dyDescent="0.4">
      <c r="B35" s="321">
        <v>25</v>
      </c>
      <c r="C35" s="403"/>
      <c r="D35" s="402"/>
      <c r="E35" s="404"/>
      <c r="F35" s="405" t="s">
        <v>31</v>
      </c>
      <c r="G35" s="317">
        <v>11000</v>
      </c>
      <c r="H35" s="322" t="str">
        <f t="shared" si="0"/>
        <v/>
      </c>
      <c r="I35" s="407"/>
      <c r="J35" s="322" t="str">
        <f t="shared" si="1"/>
        <v/>
      </c>
      <c r="K35" s="409"/>
      <c r="L35" s="411" t="str">
        <f t="shared" si="2"/>
        <v/>
      </c>
      <c r="M35" s="413"/>
      <c r="N35" s="413"/>
      <c r="O35" s="323">
        <f t="shared" si="3"/>
        <v>0</v>
      </c>
      <c r="P35" s="876"/>
      <c r="Q35" s="324" t="str">
        <f t="shared" si="4"/>
        <v/>
      </c>
      <c r="R35" s="416"/>
    </row>
    <row r="36" spans="2:18" ht="26.25" customHeight="1" x14ac:dyDescent="0.4">
      <c r="B36" s="321">
        <v>26</v>
      </c>
      <c r="C36" s="403"/>
      <c r="D36" s="402"/>
      <c r="E36" s="404"/>
      <c r="F36" s="405" t="s">
        <v>31</v>
      </c>
      <c r="G36" s="317">
        <v>11000</v>
      </c>
      <c r="H36" s="322" t="str">
        <f t="shared" si="0"/>
        <v/>
      </c>
      <c r="I36" s="407"/>
      <c r="J36" s="322" t="str">
        <f t="shared" si="1"/>
        <v/>
      </c>
      <c r="K36" s="409"/>
      <c r="L36" s="411" t="str">
        <f t="shared" si="2"/>
        <v/>
      </c>
      <c r="M36" s="413"/>
      <c r="N36" s="413"/>
      <c r="O36" s="323">
        <f t="shared" si="3"/>
        <v>0</v>
      </c>
      <c r="P36" s="876"/>
      <c r="Q36" s="324" t="str">
        <f t="shared" si="4"/>
        <v/>
      </c>
      <c r="R36" s="416"/>
    </row>
    <row r="37" spans="2:18" ht="26.25" customHeight="1" x14ac:dyDescent="0.4">
      <c r="B37" s="321">
        <v>27</v>
      </c>
      <c r="C37" s="403"/>
      <c r="D37" s="402"/>
      <c r="E37" s="404"/>
      <c r="F37" s="405" t="s">
        <v>31</v>
      </c>
      <c r="G37" s="317">
        <v>11000</v>
      </c>
      <c r="H37" s="322" t="str">
        <f t="shared" si="0"/>
        <v/>
      </c>
      <c r="I37" s="407"/>
      <c r="J37" s="322" t="str">
        <f t="shared" si="1"/>
        <v/>
      </c>
      <c r="K37" s="409"/>
      <c r="L37" s="411" t="str">
        <f t="shared" si="2"/>
        <v/>
      </c>
      <c r="M37" s="413"/>
      <c r="N37" s="413"/>
      <c r="O37" s="323">
        <f t="shared" si="3"/>
        <v>0</v>
      </c>
      <c r="P37" s="876"/>
      <c r="Q37" s="324" t="str">
        <f t="shared" si="4"/>
        <v/>
      </c>
      <c r="R37" s="416"/>
    </row>
    <row r="38" spans="2:18" ht="26.25" customHeight="1" x14ac:dyDescent="0.4">
      <c r="B38" s="321">
        <v>28</v>
      </c>
      <c r="C38" s="403"/>
      <c r="D38" s="402"/>
      <c r="E38" s="404"/>
      <c r="F38" s="405" t="s">
        <v>31</v>
      </c>
      <c r="G38" s="317">
        <v>11000</v>
      </c>
      <c r="H38" s="322" t="str">
        <f t="shared" si="0"/>
        <v/>
      </c>
      <c r="I38" s="407"/>
      <c r="J38" s="322" t="str">
        <f t="shared" si="1"/>
        <v/>
      </c>
      <c r="K38" s="409"/>
      <c r="L38" s="411" t="str">
        <f t="shared" si="2"/>
        <v/>
      </c>
      <c r="M38" s="413"/>
      <c r="N38" s="413"/>
      <c r="O38" s="323">
        <f t="shared" si="3"/>
        <v>0</v>
      </c>
      <c r="P38" s="876"/>
      <c r="Q38" s="324" t="str">
        <f t="shared" si="4"/>
        <v/>
      </c>
      <c r="R38" s="416"/>
    </row>
    <row r="39" spans="2:18" ht="26.25" customHeight="1" x14ac:dyDescent="0.4">
      <c r="B39" s="321">
        <v>29</v>
      </c>
      <c r="C39" s="403"/>
      <c r="D39" s="402"/>
      <c r="E39" s="404"/>
      <c r="F39" s="405" t="s">
        <v>31</v>
      </c>
      <c r="G39" s="317">
        <v>11000</v>
      </c>
      <c r="H39" s="322" t="str">
        <f t="shared" si="0"/>
        <v/>
      </c>
      <c r="I39" s="407"/>
      <c r="J39" s="322" t="str">
        <f t="shared" si="1"/>
        <v/>
      </c>
      <c r="K39" s="409"/>
      <c r="L39" s="411" t="str">
        <f t="shared" si="2"/>
        <v/>
      </c>
      <c r="M39" s="413"/>
      <c r="N39" s="413"/>
      <c r="O39" s="323">
        <f t="shared" si="3"/>
        <v>0</v>
      </c>
      <c r="P39" s="876"/>
      <c r="Q39" s="324" t="str">
        <f t="shared" si="4"/>
        <v/>
      </c>
      <c r="R39" s="416"/>
    </row>
    <row r="40" spans="2:18" ht="26.25" customHeight="1" thickBot="1" x14ac:dyDescent="0.45">
      <c r="B40" s="321">
        <v>30</v>
      </c>
      <c r="C40" s="403"/>
      <c r="D40" s="402"/>
      <c r="E40" s="404"/>
      <c r="F40" s="405" t="s">
        <v>31</v>
      </c>
      <c r="G40" s="317">
        <v>11000</v>
      </c>
      <c r="H40" s="322" t="str">
        <f t="shared" si="0"/>
        <v/>
      </c>
      <c r="I40" s="407"/>
      <c r="J40" s="322" t="str">
        <f t="shared" si="1"/>
        <v/>
      </c>
      <c r="K40" s="409"/>
      <c r="L40" s="411" t="str">
        <f t="shared" si="2"/>
        <v/>
      </c>
      <c r="M40" s="413"/>
      <c r="N40" s="413"/>
      <c r="O40" s="323">
        <f t="shared" si="3"/>
        <v>0</v>
      </c>
      <c r="P40" s="877"/>
      <c r="Q40" s="324" t="str">
        <f t="shared" si="4"/>
        <v/>
      </c>
      <c r="R40" s="416"/>
    </row>
    <row r="41" spans="2:18" ht="26.25" customHeight="1" thickBot="1" x14ac:dyDescent="0.45">
      <c r="B41" s="878" t="s">
        <v>69</v>
      </c>
      <c r="C41" s="879"/>
      <c r="D41" s="879"/>
      <c r="E41" s="879"/>
      <c r="F41" s="880"/>
      <c r="G41" s="312"/>
      <c r="H41" s="325">
        <f>SUM(H11:H40)</f>
        <v>0</v>
      </c>
      <c r="I41" s="326"/>
      <c r="J41" s="327">
        <f t="shared" ref="J41:O41" si="5">SUM(J11:J40)</f>
        <v>0</v>
      </c>
      <c r="K41" s="328">
        <f>SUM(K11:K40)</f>
        <v>0</v>
      </c>
      <c r="L41" s="329">
        <f t="shared" si="5"/>
        <v>0</v>
      </c>
      <c r="M41" s="330">
        <f t="shared" si="5"/>
        <v>0</v>
      </c>
      <c r="N41" s="330">
        <f t="shared" si="5"/>
        <v>0</v>
      </c>
      <c r="O41" s="330">
        <f t="shared" si="5"/>
        <v>0</v>
      </c>
      <c r="P41" s="414"/>
      <c r="Q41" s="331" t="str">
        <f>IFERROR(ROUND(M41/K41,0),"")</f>
        <v/>
      </c>
      <c r="R41" s="332"/>
    </row>
    <row r="42" spans="2:18" ht="22.5" customHeight="1" x14ac:dyDescent="0.4">
      <c r="B42" s="310" t="s">
        <v>335</v>
      </c>
      <c r="C42" s="333"/>
      <c r="D42" s="333"/>
      <c r="E42" s="333"/>
      <c r="F42" s="333"/>
      <c r="G42" s="333"/>
      <c r="H42" s="333"/>
      <c r="I42" s="333"/>
      <c r="J42" s="333"/>
      <c r="K42" s="333"/>
      <c r="L42" s="333"/>
      <c r="M42" s="333"/>
      <c r="N42" s="333"/>
      <c r="O42" s="333"/>
      <c r="P42" s="333"/>
      <c r="Q42" s="333"/>
      <c r="R42" s="334"/>
    </row>
    <row r="43" spans="2:18" ht="22.5" customHeight="1" x14ac:dyDescent="0.4">
      <c r="B43" s="310" t="s">
        <v>391</v>
      </c>
      <c r="C43" s="333"/>
      <c r="D43" s="333"/>
      <c r="E43" s="333"/>
      <c r="F43" s="333"/>
      <c r="G43" s="333"/>
      <c r="H43" s="333"/>
      <c r="I43" s="333"/>
      <c r="J43" s="333"/>
      <c r="K43" s="333"/>
      <c r="L43" s="333"/>
      <c r="M43" s="333"/>
      <c r="N43" s="333"/>
      <c r="O43" s="333"/>
      <c r="P43" s="333"/>
      <c r="Q43" s="333"/>
      <c r="R43" s="334"/>
    </row>
    <row r="44" spans="2:18" ht="22.5" customHeight="1" x14ac:dyDescent="0.4">
      <c r="B44" s="335" t="s">
        <v>392</v>
      </c>
      <c r="C44" s="333"/>
      <c r="D44" s="333"/>
      <c r="E44" s="333"/>
      <c r="F44" s="333"/>
      <c r="G44" s="333"/>
      <c r="H44" s="333"/>
      <c r="I44" s="333"/>
      <c r="J44" s="333"/>
      <c r="K44" s="333"/>
      <c r="L44" s="333"/>
      <c r="M44" s="333"/>
      <c r="N44" s="333"/>
      <c r="O44" s="333"/>
      <c r="P44" s="333"/>
      <c r="Q44" s="333"/>
      <c r="R44" s="334"/>
    </row>
    <row r="45" spans="2:18" ht="18" customHeight="1" x14ac:dyDescent="0.4"/>
    <row r="46" spans="2:18" ht="18" customHeight="1" x14ac:dyDescent="0.4"/>
    <row r="47" spans="2:18" ht="18" customHeight="1" x14ac:dyDescent="0.4"/>
    <row r="48" spans="2:1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row r="1846" ht="18" customHeight="1" x14ac:dyDescent="0.4"/>
  </sheetData>
  <sheetProtection password="DC4F" sheet="1" objects="1" scenarios="1"/>
  <mergeCells count="22">
    <mergeCell ref="P11:P40"/>
    <mergeCell ref="B41:F41"/>
    <mergeCell ref="I8:J8"/>
    <mergeCell ref="K8:Q8"/>
    <mergeCell ref="R8:R10"/>
    <mergeCell ref="I9:I10"/>
    <mergeCell ref="J9:J10"/>
    <mergeCell ref="K9:K10"/>
    <mergeCell ref="L9:L10"/>
    <mergeCell ref="M9:O9"/>
    <mergeCell ref="P9:P10"/>
    <mergeCell ref="Q9:Q10"/>
    <mergeCell ref="B3:R3"/>
    <mergeCell ref="M5:R5"/>
    <mergeCell ref="B6:E6"/>
    <mergeCell ref="B8:B10"/>
    <mergeCell ref="C8:C10"/>
    <mergeCell ref="D8:D10"/>
    <mergeCell ref="E8:E10"/>
    <mergeCell ref="F8:F10"/>
    <mergeCell ref="G8:G10"/>
    <mergeCell ref="H8:H10"/>
  </mergeCells>
  <phoneticPr fontId="7"/>
  <conditionalFormatting sqref="C11:E40 F6">
    <cfRule type="containsBlanks" dxfId="52" priority="7">
      <formula>LEN(TRIM(C6))=0</formula>
    </cfRule>
  </conditionalFormatting>
  <conditionalFormatting sqref="I11:I40 K11:K40 P41 M11:M40">
    <cfRule type="containsBlanks" dxfId="51" priority="6">
      <formula>LEN(TRIM(I11))=0</formula>
    </cfRule>
  </conditionalFormatting>
  <conditionalFormatting sqref="R11:R40">
    <cfRule type="containsBlanks" dxfId="50" priority="5">
      <formula>LEN(TRIM(R11))=0</formula>
    </cfRule>
  </conditionalFormatting>
  <conditionalFormatting sqref="M5">
    <cfRule type="containsBlanks" dxfId="49" priority="4">
      <formula>LEN(TRIM(M5))=0</formula>
    </cfRule>
  </conditionalFormatting>
  <conditionalFormatting sqref="N11:N40">
    <cfRule type="containsBlanks" dxfId="48" priority="3">
      <formula>LEN(TRIM(N11))=0</formula>
    </cfRule>
  </conditionalFormatting>
  <conditionalFormatting sqref="N5">
    <cfRule type="containsBlanks" dxfId="47" priority="2">
      <formula>LEN(TRIM(N5))=0</formula>
    </cfRule>
  </conditionalFormatting>
  <conditionalFormatting sqref="O5">
    <cfRule type="containsBlanks" dxfId="46" priority="1">
      <formula>LEN(TRIM(O5))=0</formula>
    </cfRule>
  </conditionalFormatting>
  <dataValidations count="3">
    <dataValidation type="list" allowBlank="1" showInputMessage="1" showErrorMessage="1" sqref="D11:D40">
      <formula1>"放課後児童支援員,補助員,事務職員,その他"</formula1>
    </dataValidation>
    <dataValidation type="list" allowBlank="1" showInputMessage="1" showErrorMessage="1" sqref="E11:E40">
      <formula1>"常勤職員,非常勤職員"</formula1>
    </dataValidation>
    <dataValidation type="whole" allowBlank="1" showInputMessage="1" showErrorMessage="1" sqref="K11:K40">
      <formula1>0</formula1>
      <formula2>12</formula2>
    </dataValidation>
  </dataValidations>
  <printOptions horizontalCentered="1"/>
  <pageMargins left="0.19685039370078741" right="0.19685039370078741" top="0.39370078740157483" bottom="0.3937007874015748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６号</vt:lpstr>
      <vt:lpstr>７号</vt:lpstr>
      <vt:lpstr>９号</vt:lpstr>
      <vt:lpstr>10号</vt:lpstr>
      <vt:lpstr>10の２号</vt:lpstr>
      <vt:lpstr>11号</vt:lpstr>
      <vt:lpstr>12号</vt:lpstr>
      <vt:lpstr>13号</vt:lpstr>
      <vt:lpstr>14号</vt:lpstr>
      <vt:lpstr>15号</vt:lpstr>
      <vt:lpstr>16号</vt:lpstr>
      <vt:lpstr>17号</vt:lpstr>
      <vt:lpstr>18号</vt:lpstr>
      <vt:lpstr>'10の２号'!Print_Area</vt:lpstr>
      <vt:lpstr>'10号'!Print_Area</vt:lpstr>
      <vt:lpstr>'11号'!Print_Area</vt:lpstr>
      <vt:lpstr>'12号'!Print_Area</vt:lpstr>
      <vt:lpstr>'13号'!Print_Area</vt:lpstr>
      <vt:lpstr>'14号'!Print_Area</vt:lpstr>
      <vt:lpstr>'15号'!Print_Area</vt:lpstr>
      <vt:lpstr>'16号'!Print_Area</vt:lpstr>
      <vt:lpstr>'17号'!Print_Area</vt:lpstr>
      <vt:lpstr>'18号'!Print_Area</vt:lpstr>
      <vt:lpstr>'６号'!Print_Area</vt:lpstr>
      <vt:lpstr>'７号'!Print_Area</vt:lpstr>
      <vt:lpstr>'９号'!Print_Area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2023-12-14T08:17:01Z</dcterms:modified>
</cp:coreProperties>
</file>