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建築局\03建築企画課\建築企画課共有\530_CASBEE横浜\050_マニュアル・ソフト\025_2025年版　CASBEE横浜ソフト+マニュアル\作業中\★0303確定_公表用\"/>
    </mc:Choice>
  </mc:AlternateContent>
  <xr:revisionPtr revIDLastSave="0" documentId="13_ncr:1_{3C6AFB0C-E34A-46F0-BCBD-0B2B3E4B456E}" xr6:coauthVersionLast="47" xr6:coauthVersionMax="47" xr10:uidLastSave="{00000000-0000-0000-0000-000000000000}"/>
  <workbookProtection workbookAlgorithmName="SHA-512" workbookHashValue="Ot0SkjuNYX316xKMAQosSL7uohbD3jj7uBJYI5quRrPxMag+qCI9ubgqe8CgsxQRwA2mprTNQO7bhSSNPl0HKA==" workbookSaltValue="EWy+C62fw7TIoikFksvmBw==" workbookSpinCount="100000" lockStructure="1"/>
  <bookViews>
    <workbookView xWindow="-120" yWindow="-120" windowWidth="20730" windowHeight="11040" tabRatio="860" xr2:uid="{00000000-000D-0000-FFFF-FFFF00000000}"/>
  </bookViews>
  <sheets>
    <sheet name="入力1(共通)" sheetId="29" r:id="rId1"/>
    <sheet name="入力2(事務所)" sheetId="30" r:id="rId2"/>
    <sheet name="入力3(集合住宅)" sheetId="31" r:id="rId3"/>
    <sheet name="入力4(スコア転記)" sheetId="33" r:id="rId4"/>
    <sheet name="重点項目_非住宅" sheetId="4" r:id="rId5"/>
    <sheet name="重点項目_集合住宅" sheetId="32" r:id="rId6"/>
    <sheet name="公表用スコア" sheetId="34" r:id="rId7"/>
  </sheets>
  <externalReferences>
    <externalReference r:id="rId8"/>
    <externalReference r:id="rId9"/>
    <externalReference r:id="rId10"/>
    <externalReference r:id="rId11"/>
  </externalReferences>
  <definedNames>
    <definedName name="Cell_計算種別">[1]省エネメニュー!$L$2</definedName>
    <definedName name="Cell_東電温暖化用HEMS削減効果">'[2]070507住宅マクロ条件一覧'!$V$196</definedName>
    <definedName name="_xlnm.Print_Area" localSheetId="6">公表用スコア!$A$1:$Q$206</definedName>
    <definedName name="_xlnm.Print_Area" localSheetId="5">重点項目_集合住宅!$A$1:$N$49</definedName>
    <definedName name="_xlnm.Print_Area" localSheetId="4">重点項目_非住宅!$A$1:$N$49</definedName>
    <definedName name="_xlnm.Print_Area" localSheetId="0">'入力1(共通)'!$A$1:$N$64</definedName>
    <definedName name="_xlnm.Print_Area" localSheetId="3">'入力4(スコア転記)'!$A$1:$V$195</definedName>
    <definedName name="_xlnm.Print_Titles" localSheetId="5">重点項目_集合住宅!$2:$5</definedName>
    <definedName name="_xlnm.Print_Titles" localSheetId="4">重点項目_非住宅!$2:$5</definedName>
    <definedName name="_xlnm.Print_Titles" localSheetId="0">'入力1(共通)'!$2:$5</definedName>
    <definedName name="Z_047384A4_E844_4BB4_B522_1CE13C4699E4_.wvu.Cols" localSheetId="6" hidden="1">公表用スコア!#REF!,公表用スコア!$W:$GF</definedName>
    <definedName name="Z_047384A4_E844_4BB4_B522_1CE13C4699E4_.wvu.Cols" localSheetId="3" hidden="1">'入力4(スコア転記)'!#REF!,'入力4(スコア転記)'!$X:$GG</definedName>
    <definedName name="Z_047384A4_E844_4BB4_B522_1CE13C4699E4_.wvu.PrintArea" localSheetId="6" hidden="1">公表用スコア!$A$1:$V$197</definedName>
    <definedName name="Z_047384A4_E844_4BB4_B522_1CE13C4699E4_.wvu.PrintArea" localSheetId="5" hidden="1">重点項目_集合住宅!$A$1:$N$49</definedName>
    <definedName name="Z_047384A4_E844_4BB4_B522_1CE13C4699E4_.wvu.PrintArea" localSheetId="4" hidden="1">重点項目_非住宅!$A$1:$N$49</definedName>
    <definedName name="Z_047384A4_E844_4BB4_B522_1CE13C4699E4_.wvu.PrintArea" localSheetId="0" hidden="1">'入力1(共通)'!$A$1:$N$64</definedName>
    <definedName name="Z_047384A4_E844_4BB4_B522_1CE13C4699E4_.wvu.PrintArea" localSheetId="3" hidden="1">'入力4(スコア転記)'!$A$1:$W$195</definedName>
    <definedName name="Z_047384A4_E844_4BB4_B522_1CE13C4699E4_.wvu.Rows" localSheetId="6" hidden="1">公表用スコア!#REF!,公表用スコア!$35:$36,公表用スコア!$79:$79,公表用スコア!$92:$94,公表用スコア!$101:$101,公表用スコア!$122:$122,公表用スコア!$127:$128,公表用スコア!$132:$139</definedName>
    <definedName name="Z_047384A4_E844_4BB4_B522_1CE13C4699E4_.wvu.Rows" localSheetId="5" hidden="1">重点項目_集合住宅!$230:$65530,重点項目_集合住宅!$21:$21,重点項目_集合住宅!$69:$90,重点項目_集合住宅!$113:$229</definedName>
    <definedName name="Z_047384A4_E844_4BB4_B522_1CE13C4699E4_.wvu.Rows" localSheetId="4" hidden="1">重点項目_非住宅!$230:$65530,重点項目_非住宅!$21:$21,重点項目_非住宅!$69:$90,重点項目_非住宅!$113:$229</definedName>
    <definedName name="Z_047384A4_E844_4BB4_B522_1CE13C4699E4_.wvu.Rows" localSheetId="0" hidden="1">'入力1(共通)'!$226:$65526,'入力1(共通)'!$21:$21,'入力1(共通)'!$65:$86,'入力1(共通)'!$109:$225</definedName>
    <definedName name="Z_047384A4_E844_4BB4_B522_1CE13C4699E4_.wvu.Rows" localSheetId="3" hidden="1">'入力4(スコア転記)'!#REF!,'入力4(スコア転記)'!$33:$34,'入力4(スコア転記)'!$77:$77,'入力4(スコア転記)'!$90:$92,'入力4(スコア転記)'!$99:$99,'入力4(スコア転記)'!$120:$120,'入力4(スコア転記)'!$125:$126,'入力4(スコア転記)'!$130:$137</definedName>
    <definedName name="衛code" localSheetId="5">#REF!</definedName>
    <definedName name="衛code">#REF!</definedName>
    <definedName name="衛kg" localSheetId="5">#REF!</definedName>
    <definedName name="衛kg">#REF!</definedName>
    <definedName name="空code" localSheetId="5">#REF!</definedName>
    <definedName name="空code">#REF!</definedName>
    <definedName name="空kg" localSheetId="5">#REF!</definedName>
    <definedName name="空kg">#REF!</definedName>
    <definedName name="資材原単">[3]⑬原単位!$A$2:$L$2</definedName>
    <definedName name="昇code" localSheetId="5">#REF!</definedName>
    <definedName name="昇code">#REF!</definedName>
    <definedName name="昇kg" localSheetId="5">#REF!</definedName>
    <definedName name="昇kg">#REF!</definedName>
    <definedName name="図形">INDIRECT('[4]結果（SDGs評価なし）'!$AL$24)</definedName>
    <definedName name="設備品目code" localSheetId="5">#REF!</definedName>
    <definedName name="設備品目code">#REF!</definedName>
    <definedName name="設備品目kg1" localSheetId="5">#REF!</definedName>
    <definedName name="設備品目kg1">#REF!</definedName>
    <definedName name="設備品目kg2" localSheetId="5">#REF!</definedName>
    <definedName name="設備品目kg2">#REF!</definedName>
    <definedName name="設備品目kg3" localSheetId="5">#REF!</definedName>
    <definedName name="設備品目kg3">#REF!</definedName>
    <definedName name="設備品目kg4" localSheetId="5">#REF!</definedName>
    <definedName name="設備品目kg4">#REF!</definedName>
    <definedName name="電code" localSheetId="5">#REF!</definedName>
    <definedName name="電code">#REF!</definedName>
    <definedName name="電kg" localSheetId="5">#REF!</definedName>
    <definedName name="電k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32" l="1"/>
  <c r="L14" i="32"/>
  <c r="L13" i="32" s="1"/>
  <c r="J14" i="32"/>
  <c r="J13" i="32" s="1"/>
  <c r="S14" i="29"/>
  <c r="G11" i="32" s="1"/>
  <c r="M9" i="32"/>
  <c r="L11" i="4"/>
  <c r="L14" i="4"/>
  <c r="L13" i="4" s="1"/>
  <c r="J14" i="4"/>
  <c r="J13" i="4" s="1"/>
  <c r="R14" i="29"/>
  <c r="G11" i="4" s="1"/>
  <c r="M9" i="4"/>
  <c r="R12" i="29"/>
  <c r="Q11" i="4" s="1"/>
  <c r="S12" i="29"/>
  <c r="L7" i="32"/>
  <c r="L7" i="4"/>
  <c r="U34" i="29"/>
  <c r="S35" i="29"/>
  <c r="T35" i="29" s="1"/>
  <c r="S10" i="29"/>
  <c r="M10" i="29" s="1"/>
  <c r="B2" i="33" l="1"/>
  <c r="P10" i="34" l="1"/>
  <c r="Q10" i="34"/>
  <c r="P11" i="34"/>
  <c r="Q11" i="34"/>
  <c r="P12" i="34"/>
  <c r="Q12" i="34"/>
  <c r="P13" i="34"/>
  <c r="Q13" i="34"/>
  <c r="P14" i="34"/>
  <c r="Q14" i="34"/>
  <c r="P15" i="34"/>
  <c r="Q15" i="34"/>
  <c r="P16" i="34"/>
  <c r="Q16" i="34"/>
  <c r="P17" i="34"/>
  <c r="Q17" i="34"/>
  <c r="P18" i="34"/>
  <c r="Q18" i="34"/>
  <c r="P19" i="34"/>
  <c r="Q19" i="34"/>
  <c r="P20" i="34"/>
  <c r="Q20" i="34"/>
  <c r="P21" i="34"/>
  <c r="Q21" i="34"/>
  <c r="P22" i="34"/>
  <c r="Q22" i="34"/>
  <c r="P23" i="34"/>
  <c r="Q23" i="34"/>
  <c r="P24" i="34"/>
  <c r="Q24" i="34"/>
  <c r="P25" i="34"/>
  <c r="Q25" i="34"/>
  <c r="P26" i="34"/>
  <c r="Q26" i="34"/>
  <c r="P27" i="34"/>
  <c r="Q27" i="34"/>
  <c r="P28" i="34"/>
  <c r="Q28" i="34"/>
  <c r="P29" i="34"/>
  <c r="Q29" i="34"/>
  <c r="P30" i="34"/>
  <c r="Q30" i="34"/>
  <c r="P31" i="34"/>
  <c r="Q31" i="34"/>
  <c r="P32" i="34"/>
  <c r="Q32" i="34"/>
  <c r="P33" i="34"/>
  <c r="Q33" i="34"/>
  <c r="P34" i="34"/>
  <c r="Q34" i="34"/>
  <c r="P35" i="34"/>
  <c r="Q35" i="34"/>
  <c r="P36" i="34"/>
  <c r="Q36" i="34"/>
  <c r="P37" i="34"/>
  <c r="Q37" i="34"/>
  <c r="P38" i="34"/>
  <c r="Q38" i="34"/>
  <c r="P39" i="34"/>
  <c r="Q39" i="34"/>
  <c r="P40" i="34"/>
  <c r="Q40" i="34"/>
  <c r="P41" i="34"/>
  <c r="Q41" i="34"/>
  <c r="P42" i="34"/>
  <c r="Q42" i="34"/>
  <c r="P43" i="34"/>
  <c r="Q43" i="34"/>
  <c r="P44" i="34"/>
  <c r="Q44" i="34"/>
  <c r="P45" i="34"/>
  <c r="Q45" i="34"/>
  <c r="P46" i="34"/>
  <c r="Q46" i="34"/>
  <c r="P47" i="34"/>
  <c r="Q47" i="34"/>
  <c r="P48" i="34"/>
  <c r="Q48" i="34"/>
  <c r="P49" i="34"/>
  <c r="Q49" i="34"/>
  <c r="P50" i="34"/>
  <c r="Q50" i="34"/>
  <c r="P51" i="34"/>
  <c r="Q51" i="34"/>
  <c r="P52" i="34"/>
  <c r="Q52" i="34"/>
  <c r="P53" i="34"/>
  <c r="Q53" i="34"/>
  <c r="P54" i="34"/>
  <c r="Q54" i="34"/>
  <c r="P55" i="34"/>
  <c r="Q55" i="34"/>
  <c r="P56" i="34"/>
  <c r="Q56" i="34"/>
  <c r="P57" i="34"/>
  <c r="Q57" i="34"/>
  <c r="P58" i="34"/>
  <c r="Q58" i="34"/>
  <c r="P59" i="34"/>
  <c r="Q59" i="34"/>
  <c r="P60" i="34"/>
  <c r="Q60" i="34"/>
  <c r="P61" i="34"/>
  <c r="Q61" i="34"/>
  <c r="P62" i="34"/>
  <c r="Q62" i="34"/>
  <c r="P63" i="34"/>
  <c r="Q63" i="34"/>
  <c r="P64" i="34"/>
  <c r="Q64" i="34"/>
  <c r="P65" i="34"/>
  <c r="Q65" i="34"/>
  <c r="P66" i="34"/>
  <c r="Q66" i="34"/>
  <c r="P67" i="34"/>
  <c r="Q67" i="34"/>
  <c r="P68" i="34"/>
  <c r="Q68" i="34"/>
  <c r="P69" i="34"/>
  <c r="Q69" i="34"/>
  <c r="P70" i="34"/>
  <c r="Q70" i="34"/>
  <c r="P71" i="34"/>
  <c r="Q71" i="34"/>
  <c r="P72" i="34"/>
  <c r="Q72" i="34"/>
  <c r="P73" i="34"/>
  <c r="Q73" i="34"/>
  <c r="P74" i="34"/>
  <c r="Q74" i="34"/>
  <c r="P75" i="34"/>
  <c r="Q75" i="34"/>
  <c r="P76" i="34"/>
  <c r="Q76" i="34"/>
  <c r="P77" i="34"/>
  <c r="Q77" i="34"/>
  <c r="P78" i="34"/>
  <c r="Q78" i="34"/>
  <c r="P79" i="34"/>
  <c r="Q79" i="34"/>
  <c r="P80" i="34"/>
  <c r="Q80" i="34"/>
  <c r="P81" i="34"/>
  <c r="Q81" i="34"/>
  <c r="P82" i="34"/>
  <c r="Q82" i="34"/>
  <c r="P83" i="34"/>
  <c r="Q83" i="34"/>
  <c r="P84" i="34"/>
  <c r="Q84" i="34"/>
  <c r="P85" i="34"/>
  <c r="Q85" i="34"/>
  <c r="P86" i="34"/>
  <c r="Q86" i="34"/>
  <c r="P87" i="34"/>
  <c r="Q87" i="34"/>
  <c r="P88" i="34"/>
  <c r="Q88" i="34"/>
  <c r="P89" i="34"/>
  <c r="Q89" i="34"/>
  <c r="P90" i="34"/>
  <c r="Q90" i="34"/>
  <c r="P91" i="34"/>
  <c r="Q91" i="34"/>
  <c r="P92" i="34"/>
  <c r="Q92" i="34"/>
  <c r="P93" i="34"/>
  <c r="Q93" i="34"/>
  <c r="P94" i="34"/>
  <c r="Q94" i="34"/>
  <c r="P95" i="34"/>
  <c r="Q95" i="34"/>
  <c r="P96" i="34"/>
  <c r="Q96" i="34"/>
  <c r="P97" i="34"/>
  <c r="Q97" i="34"/>
  <c r="P98" i="34"/>
  <c r="Q98" i="34"/>
  <c r="P99" i="34"/>
  <c r="Q99" i="34"/>
  <c r="P100" i="34"/>
  <c r="Q100" i="34"/>
  <c r="P101" i="34"/>
  <c r="Q101" i="34"/>
  <c r="P102" i="34"/>
  <c r="Q102" i="34"/>
  <c r="P103" i="34"/>
  <c r="Q103" i="34"/>
  <c r="P104" i="34"/>
  <c r="Q104" i="34"/>
  <c r="P105" i="34"/>
  <c r="Q105" i="34"/>
  <c r="P106" i="34"/>
  <c r="Q106" i="34"/>
  <c r="P107" i="34"/>
  <c r="Q107" i="34"/>
  <c r="P108" i="34"/>
  <c r="Q108" i="34"/>
  <c r="P109" i="34"/>
  <c r="Q109" i="34"/>
  <c r="P110" i="34"/>
  <c r="Q110" i="34"/>
  <c r="P111" i="34"/>
  <c r="Q111" i="34"/>
  <c r="P112" i="34"/>
  <c r="Q112" i="34"/>
  <c r="P113" i="34"/>
  <c r="Q113" i="34"/>
  <c r="P114" i="34"/>
  <c r="Q114" i="34"/>
  <c r="P115" i="34"/>
  <c r="Q115" i="34"/>
  <c r="P116" i="34"/>
  <c r="Q116" i="34"/>
  <c r="P117" i="34"/>
  <c r="Q117" i="34"/>
  <c r="P118" i="34"/>
  <c r="Q118" i="34"/>
  <c r="P119" i="34"/>
  <c r="Q119" i="34"/>
  <c r="P120" i="34"/>
  <c r="Q120" i="34"/>
  <c r="P121" i="34"/>
  <c r="Q121" i="34"/>
  <c r="P122" i="34"/>
  <c r="Q122" i="34"/>
  <c r="P123" i="34"/>
  <c r="Q123" i="34"/>
  <c r="P124" i="34"/>
  <c r="Q124" i="34"/>
  <c r="P125" i="34"/>
  <c r="Q125" i="34"/>
  <c r="P126" i="34"/>
  <c r="Q126" i="34"/>
  <c r="P127" i="34"/>
  <c r="Q127" i="34"/>
  <c r="P128" i="34"/>
  <c r="Q128" i="34"/>
  <c r="P129" i="34"/>
  <c r="Q129" i="34"/>
  <c r="P130" i="34"/>
  <c r="Q130" i="34"/>
  <c r="P131" i="34"/>
  <c r="Q131" i="34"/>
  <c r="P132" i="34"/>
  <c r="Q132" i="34"/>
  <c r="P133" i="34"/>
  <c r="Q133" i="34"/>
  <c r="P134" i="34"/>
  <c r="Q134" i="34"/>
  <c r="P135" i="34"/>
  <c r="Q135" i="34"/>
  <c r="P136" i="34"/>
  <c r="Q136" i="34"/>
  <c r="P137" i="34"/>
  <c r="Q137" i="34"/>
  <c r="P138" i="34"/>
  <c r="Q138" i="34"/>
  <c r="P139" i="34"/>
  <c r="Q139" i="34"/>
  <c r="P140" i="34"/>
  <c r="Q140" i="34"/>
  <c r="P141" i="34"/>
  <c r="Q141" i="34"/>
  <c r="P142" i="34"/>
  <c r="Q142" i="34"/>
  <c r="P143" i="34"/>
  <c r="Q143" i="34"/>
  <c r="P144" i="34"/>
  <c r="Q144" i="34"/>
  <c r="P145" i="34"/>
  <c r="Q145" i="34"/>
  <c r="P146" i="34"/>
  <c r="Q146" i="34"/>
  <c r="P147" i="34"/>
  <c r="Q147" i="34"/>
  <c r="P148" i="34"/>
  <c r="Q148" i="34"/>
  <c r="P149" i="34"/>
  <c r="Q149" i="34"/>
  <c r="P150" i="34"/>
  <c r="Q150" i="34"/>
  <c r="P151" i="34"/>
  <c r="Q151" i="34"/>
  <c r="P152" i="34"/>
  <c r="Q152" i="34"/>
  <c r="P153" i="34"/>
  <c r="Q153" i="34"/>
  <c r="P154" i="34"/>
  <c r="Q154" i="34"/>
  <c r="P155" i="34"/>
  <c r="Q155" i="34"/>
  <c r="P156" i="34"/>
  <c r="Q156" i="34"/>
  <c r="P157" i="34"/>
  <c r="Q157" i="34"/>
  <c r="P158" i="34"/>
  <c r="Q158" i="34"/>
  <c r="P159" i="34"/>
  <c r="Q159" i="34"/>
  <c r="P160" i="34"/>
  <c r="Q160" i="34"/>
  <c r="P161" i="34"/>
  <c r="Q161" i="34"/>
  <c r="P162" i="34"/>
  <c r="Q162" i="34"/>
  <c r="P163" i="34"/>
  <c r="Q163" i="34"/>
  <c r="P164" i="34"/>
  <c r="Q164" i="34"/>
  <c r="P165" i="34"/>
  <c r="Q165" i="34"/>
  <c r="P166" i="34"/>
  <c r="Q166" i="34"/>
  <c r="P167" i="34"/>
  <c r="Q167" i="34"/>
  <c r="P168" i="34"/>
  <c r="Q168" i="34"/>
  <c r="P169" i="34"/>
  <c r="Q169" i="34"/>
  <c r="P170" i="34"/>
  <c r="Q170" i="34"/>
  <c r="P171" i="34"/>
  <c r="Q171" i="34"/>
  <c r="P172" i="34"/>
  <c r="Q172" i="34"/>
  <c r="P173" i="34"/>
  <c r="Q173" i="34"/>
  <c r="P174" i="34"/>
  <c r="Q174" i="34"/>
  <c r="P175" i="34"/>
  <c r="Q175" i="34"/>
  <c r="P176" i="34"/>
  <c r="Q176" i="34"/>
  <c r="P177" i="34"/>
  <c r="Q177" i="34"/>
  <c r="P178" i="34"/>
  <c r="Q178" i="34"/>
  <c r="P179" i="34"/>
  <c r="Q179" i="34"/>
  <c r="P180" i="34"/>
  <c r="Q180" i="34"/>
  <c r="P181" i="34"/>
  <c r="Q181" i="34"/>
  <c r="P182" i="34"/>
  <c r="Q182" i="34"/>
  <c r="P183" i="34"/>
  <c r="Q183" i="34"/>
  <c r="P184" i="34"/>
  <c r="Q184" i="34"/>
  <c r="P185" i="34"/>
  <c r="Q185" i="34"/>
  <c r="P186" i="34"/>
  <c r="Q186" i="34"/>
  <c r="P187" i="34"/>
  <c r="Q187" i="34"/>
  <c r="P188" i="34"/>
  <c r="Q188" i="34"/>
  <c r="P189" i="34"/>
  <c r="Q189" i="34"/>
  <c r="P190" i="34"/>
  <c r="Q190" i="34"/>
  <c r="P191" i="34"/>
  <c r="Q191" i="34"/>
  <c r="P192" i="34"/>
  <c r="Q192" i="34"/>
  <c r="P193" i="34"/>
  <c r="Q193" i="34"/>
  <c r="P194" i="34"/>
  <c r="Q194" i="34"/>
  <c r="P195" i="34"/>
  <c r="Q195" i="34"/>
  <c r="P196" i="34"/>
  <c r="Q196" i="34"/>
  <c r="O11" i="34"/>
  <c r="O12" i="34"/>
  <c r="O13" i="34"/>
  <c r="O14" i="34"/>
  <c r="O15" i="34"/>
  <c r="O16" i="34"/>
  <c r="O17" i="34"/>
  <c r="O18" i="34"/>
  <c r="O19" i="34"/>
  <c r="O20" i="34"/>
  <c r="O21" i="34"/>
  <c r="O22" i="34"/>
  <c r="O23" i="34"/>
  <c r="O24" i="34"/>
  <c r="O25" i="34"/>
  <c r="O26" i="34"/>
  <c r="O27" i="34"/>
  <c r="O28" i="34"/>
  <c r="O29" i="34"/>
  <c r="O30" i="34"/>
  <c r="O31" i="34"/>
  <c r="O32" i="34"/>
  <c r="O33" i="34"/>
  <c r="O34" i="34"/>
  <c r="O35" i="34"/>
  <c r="O36" i="34"/>
  <c r="O37" i="34"/>
  <c r="O38" i="34"/>
  <c r="O39" i="34"/>
  <c r="O40" i="34"/>
  <c r="O41" i="34"/>
  <c r="O42" i="34"/>
  <c r="O43" i="34"/>
  <c r="O44" i="34"/>
  <c r="O45" i="34"/>
  <c r="O46" i="34"/>
  <c r="O47" i="34"/>
  <c r="O48" i="34"/>
  <c r="O49" i="34"/>
  <c r="O50" i="34"/>
  <c r="O51" i="34"/>
  <c r="O52" i="34"/>
  <c r="O53" i="34"/>
  <c r="O54" i="34"/>
  <c r="O55" i="34"/>
  <c r="O56" i="34"/>
  <c r="O57" i="34"/>
  <c r="O58" i="34"/>
  <c r="O59" i="34"/>
  <c r="O60" i="34"/>
  <c r="O61" i="34"/>
  <c r="O62" i="34"/>
  <c r="O63" i="34"/>
  <c r="O64" i="34"/>
  <c r="O65" i="34"/>
  <c r="O66" i="34"/>
  <c r="O67" i="34"/>
  <c r="O68" i="34"/>
  <c r="O69" i="34"/>
  <c r="O70" i="34"/>
  <c r="O71" i="34"/>
  <c r="O72" i="34"/>
  <c r="O73" i="34"/>
  <c r="O74" i="34"/>
  <c r="O75" i="34"/>
  <c r="O76" i="34"/>
  <c r="O77" i="34"/>
  <c r="O78" i="34"/>
  <c r="O79" i="34"/>
  <c r="O80" i="34"/>
  <c r="O81" i="34"/>
  <c r="O82" i="34"/>
  <c r="O83" i="34"/>
  <c r="O84" i="34"/>
  <c r="O85" i="34"/>
  <c r="O86" i="34"/>
  <c r="O87" i="34"/>
  <c r="O88" i="34"/>
  <c r="O89" i="34"/>
  <c r="O90" i="34"/>
  <c r="O91" i="34"/>
  <c r="O92" i="34"/>
  <c r="O93" i="34"/>
  <c r="O94" i="34"/>
  <c r="O95" i="34"/>
  <c r="O96" i="34"/>
  <c r="O97" i="34"/>
  <c r="O98" i="34"/>
  <c r="O99" i="34"/>
  <c r="O100" i="34"/>
  <c r="O101" i="34"/>
  <c r="O102" i="34"/>
  <c r="O103" i="34"/>
  <c r="O104" i="34"/>
  <c r="O105" i="34"/>
  <c r="O106" i="34"/>
  <c r="O107" i="34"/>
  <c r="O108" i="34"/>
  <c r="O109" i="34"/>
  <c r="O110" i="34"/>
  <c r="O111" i="34"/>
  <c r="O112" i="34"/>
  <c r="O113" i="34"/>
  <c r="O114" i="34"/>
  <c r="O115" i="34"/>
  <c r="O116" i="34"/>
  <c r="O117" i="34"/>
  <c r="O118" i="34"/>
  <c r="O119" i="34"/>
  <c r="O120" i="34"/>
  <c r="O121" i="34"/>
  <c r="O122" i="34"/>
  <c r="O123" i="34"/>
  <c r="O124" i="34"/>
  <c r="O125" i="34"/>
  <c r="O126" i="34"/>
  <c r="O127" i="34"/>
  <c r="O128" i="34"/>
  <c r="O129" i="34"/>
  <c r="O130" i="34"/>
  <c r="O131" i="34"/>
  <c r="O132" i="34"/>
  <c r="O133" i="34"/>
  <c r="O134" i="34"/>
  <c r="O135" i="34"/>
  <c r="O136" i="34"/>
  <c r="O137" i="34"/>
  <c r="O138" i="34"/>
  <c r="O139" i="34"/>
  <c r="O140" i="34"/>
  <c r="O141" i="34"/>
  <c r="O142" i="34"/>
  <c r="O143" i="34"/>
  <c r="O144" i="34"/>
  <c r="O145" i="34"/>
  <c r="O146" i="34"/>
  <c r="O147" i="34"/>
  <c r="O148" i="34"/>
  <c r="O149" i="34"/>
  <c r="O150" i="34"/>
  <c r="O151" i="34"/>
  <c r="O152" i="34"/>
  <c r="O153" i="34"/>
  <c r="O154" i="34"/>
  <c r="O155" i="34"/>
  <c r="O156" i="34"/>
  <c r="O157" i="34"/>
  <c r="O158" i="34"/>
  <c r="O159" i="34"/>
  <c r="O160" i="34"/>
  <c r="O161" i="34"/>
  <c r="O162" i="34"/>
  <c r="O163" i="34"/>
  <c r="O164" i="34"/>
  <c r="O165" i="34"/>
  <c r="O166" i="34"/>
  <c r="O167" i="34"/>
  <c r="O168" i="34"/>
  <c r="O169" i="34"/>
  <c r="O170" i="34"/>
  <c r="O171" i="34"/>
  <c r="O172" i="34"/>
  <c r="O173" i="34"/>
  <c r="O174" i="34"/>
  <c r="O175" i="34"/>
  <c r="O176" i="34"/>
  <c r="O177" i="34"/>
  <c r="O178" i="34"/>
  <c r="O179" i="34"/>
  <c r="O180" i="34"/>
  <c r="O181" i="34"/>
  <c r="O182" i="34"/>
  <c r="O183" i="34"/>
  <c r="O184" i="34"/>
  <c r="O185" i="34"/>
  <c r="O186" i="34"/>
  <c r="O187" i="34"/>
  <c r="O188" i="34"/>
  <c r="O189" i="34"/>
  <c r="O190" i="34"/>
  <c r="O191" i="34"/>
  <c r="O192" i="34"/>
  <c r="O193" i="34"/>
  <c r="O194" i="34"/>
  <c r="O195" i="34"/>
  <c r="O196" i="34"/>
  <c r="O10" i="34"/>
  <c r="N10" i="34"/>
  <c r="N11" i="34"/>
  <c r="N12" i="34"/>
  <c r="N13" i="34"/>
  <c r="N14" i="34"/>
  <c r="N15" i="34"/>
  <c r="N16" i="34"/>
  <c r="N17" i="34"/>
  <c r="N18" i="34"/>
  <c r="N19" i="34"/>
  <c r="N20" i="34"/>
  <c r="N21" i="34"/>
  <c r="N22" i="34"/>
  <c r="N23" i="34"/>
  <c r="N24" i="34"/>
  <c r="N25" i="34"/>
  <c r="N26" i="34"/>
  <c r="N27" i="34"/>
  <c r="N28" i="34"/>
  <c r="N29" i="34"/>
  <c r="N30" i="34"/>
  <c r="N31" i="34"/>
  <c r="N32" i="34"/>
  <c r="N33" i="34"/>
  <c r="N34" i="34"/>
  <c r="N35" i="34"/>
  <c r="N36" i="34"/>
  <c r="N37" i="34"/>
  <c r="N38" i="34"/>
  <c r="N39" i="34"/>
  <c r="N40" i="34"/>
  <c r="N41" i="34"/>
  <c r="N42" i="34"/>
  <c r="N43" i="34"/>
  <c r="N44" i="34"/>
  <c r="N45" i="34"/>
  <c r="N46" i="34"/>
  <c r="N47" i="34"/>
  <c r="N48" i="34"/>
  <c r="N49" i="34"/>
  <c r="N50" i="34"/>
  <c r="N51" i="34"/>
  <c r="N52" i="34"/>
  <c r="N53" i="34"/>
  <c r="N54" i="34"/>
  <c r="N55" i="34"/>
  <c r="N56" i="34"/>
  <c r="N57" i="34"/>
  <c r="N58" i="34"/>
  <c r="N59" i="34"/>
  <c r="N60" i="34"/>
  <c r="N61" i="34"/>
  <c r="N62" i="34"/>
  <c r="N63" i="34"/>
  <c r="N64" i="34"/>
  <c r="N65" i="34"/>
  <c r="N66" i="34"/>
  <c r="N67" i="34"/>
  <c r="N68" i="34"/>
  <c r="N69" i="34"/>
  <c r="N70" i="34"/>
  <c r="N71" i="34"/>
  <c r="N72" i="34"/>
  <c r="N73" i="34"/>
  <c r="N74" i="34"/>
  <c r="N75" i="34"/>
  <c r="N76" i="34"/>
  <c r="N77" i="34"/>
  <c r="N78" i="34"/>
  <c r="N79" i="34"/>
  <c r="N80" i="34"/>
  <c r="N81" i="34"/>
  <c r="N82" i="34"/>
  <c r="N83" i="34"/>
  <c r="N84" i="34"/>
  <c r="N85" i="34"/>
  <c r="N86" i="34"/>
  <c r="N87" i="34"/>
  <c r="N88" i="34"/>
  <c r="N89" i="34"/>
  <c r="N90" i="34"/>
  <c r="N91" i="34"/>
  <c r="N92" i="34"/>
  <c r="N93" i="34"/>
  <c r="N94" i="34"/>
  <c r="N95" i="34"/>
  <c r="N96" i="34"/>
  <c r="N97" i="34"/>
  <c r="N98" i="34"/>
  <c r="N99" i="34"/>
  <c r="N100" i="34"/>
  <c r="N101" i="34"/>
  <c r="N102" i="34"/>
  <c r="N103" i="34"/>
  <c r="N104" i="34"/>
  <c r="N105" i="34"/>
  <c r="N106" i="34"/>
  <c r="N107" i="34"/>
  <c r="N108" i="34"/>
  <c r="N109" i="34"/>
  <c r="N110" i="34"/>
  <c r="N111" i="34"/>
  <c r="N112" i="34"/>
  <c r="N113" i="34"/>
  <c r="N114" i="34"/>
  <c r="N115" i="34"/>
  <c r="N116" i="34"/>
  <c r="N117" i="34"/>
  <c r="N118" i="34"/>
  <c r="N119" i="34"/>
  <c r="N120" i="34"/>
  <c r="N121" i="34"/>
  <c r="N122" i="34"/>
  <c r="N123" i="34"/>
  <c r="N124" i="34"/>
  <c r="N125" i="34"/>
  <c r="N126" i="34"/>
  <c r="N127" i="34"/>
  <c r="N128" i="34"/>
  <c r="N129" i="34"/>
  <c r="N130" i="34"/>
  <c r="N131" i="34"/>
  <c r="N132" i="34"/>
  <c r="S9" i="29" s="1"/>
  <c r="M9" i="29" s="1"/>
  <c r="N133" i="34"/>
  <c r="N134" i="34"/>
  <c r="N135" i="34"/>
  <c r="N136" i="34"/>
  <c r="N137" i="34"/>
  <c r="N138" i="34"/>
  <c r="N139" i="34"/>
  <c r="N140" i="34"/>
  <c r="N141" i="34"/>
  <c r="N142" i="34"/>
  <c r="N143" i="34"/>
  <c r="N144" i="34"/>
  <c r="N145" i="34"/>
  <c r="N146" i="34"/>
  <c r="N147" i="34"/>
  <c r="N148" i="34"/>
  <c r="N149" i="34"/>
  <c r="N150" i="34"/>
  <c r="N151" i="34"/>
  <c r="N152" i="34"/>
  <c r="N153" i="34"/>
  <c r="N154" i="34"/>
  <c r="N155" i="34"/>
  <c r="N156" i="34"/>
  <c r="N157" i="34"/>
  <c r="N158" i="34"/>
  <c r="N159" i="34"/>
  <c r="N160" i="34"/>
  <c r="N161" i="34"/>
  <c r="N162" i="34"/>
  <c r="N163" i="34"/>
  <c r="N164" i="34"/>
  <c r="N165" i="34"/>
  <c r="N166" i="34"/>
  <c r="N167" i="34"/>
  <c r="N168" i="34"/>
  <c r="N169" i="34"/>
  <c r="N170" i="34"/>
  <c r="N171" i="34"/>
  <c r="N172" i="34"/>
  <c r="N173" i="34"/>
  <c r="N174" i="34"/>
  <c r="N175" i="34"/>
  <c r="N176" i="34"/>
  <c r="N177" i="34"/>
  <c r="N178" i="34"/>
  <c r="N179" i="34"/>
  <c r="N180" i="34"/>
  <c r="N181" i="34"/>
  <c r="N182" i="34"/>
  <c r="N183" i="34"/>
  <c r="N184" i="34"/>
  <c r="N185" i="34"/>
  <c r="N186" i="34"/>
  <c r="N187" i="34"/>
  <c r="N188" i="34"/>
  <c r="N189" i="34"/>
  <c r="N190" i="34"/>
  <c r="N191" i="34"/>
  <c r="N192" i="34"/>
  <c r="N193" i="34"/>
  <c r="N194" i="34"/>
  <c r="N195" i="34"/>
  <c r="N196" i="34"/>
  <c r="M11" i="34"/>
  <c r="M12" i="34"/>
  <c r="M13" i="34"/>
  <c r="M14" i="34"/>
  <c r="M15" i="34"/>
  <c r="M16" i="34"/>
  <c r="M17" i="34"/>
  <c r="M18" i="34"/>
  <c r="M19" i="34"/>
  <c r="M20" i="34"/>
  <c r="M21" i="34"/>
  <c r="M22" i="34"/>
  <c r="M23" i="34"/>
  <c r="S25" i="29" s="1"/>
  <c r="M24" i="34"/>
  <c r="M25" i="34"/>
  <c r="M26" i="34"/>
  <c r="M27" i="34"/>
  <c r="M28" i="34"/>
  <c r="M29" i="34"/>
  <c r="M30" i="34"/>
  <c r="M31" i="34"/>
  <c r="M32" i="34"/>
  <c r="M33" i="34"/>
  <c r="M34" i="34"/>
  <c r="M35" i="34"/>
  <c r="M36" i="34"/>
  <c r="M37" i="34"/>
  <c r="M38" i="34"/>
  <c r="M39" i="34"/>
  <c r="M40" i="34"/>
  <c r="M41" i="34"/>
  <c r="M42" i="34"/>
  <c r="M43" i="34"/>
  <c r="M44" i="34"/>
  <c r="M45" i="34"/>
  <c r="M46" i="34"/>
  <c r="M47" i="34"/>
  <c r="M48" i="34"/>
  <c r="M49" i="34"/>
  <c r="M50" i="34"/>
  <c r="S27" i="29" s="1"/>
  <c r="M51" i="34"/>
  <c r="M52" i="34"/>
  <c r="M53" i="34"/>
  <c r="M54" i="34"/>
  <c r="M55" i="34"/>
  <c r="M56" i="34"/>
  <c r="M57" i="34"/>
  <c r="M58" i="34"/>
  <c r="M59" i="34"/>
  <c r="M60" i="34"/>
  <c r="M61" i="34"/>
  <c r="M62" i="34"/>
  <c r="M63" i="34"/>
  <c r="M64" i="34"/>
  <c r="M65" i="34"/>
  <c r="S28" i="29" s="1"/>
  <c r="M66" i="34"/>
  <c r="M67" i="34"/>
  <c r="M68" i="34"/>
  <c r="M69" i="34"/>
  <c r="M70" i="34"/>
  <c r="M71" i="34"/>
  <c r="M72" i="34"/>
  <c r="M73" i="34"/>
  <c r="M74" i="34"/>
  <c r="M75" i="34"/>
  <c r="M76" i="34"/>
  <c r="M77" i="34"/>
  <c r="M78" i="34"/>
  <c r="M79" i="34"/>
  <c r="M80" i="34"/>
  <c r="M42" i="29" s="1"/>
  <c r="M81" i="34"/>
  <c r="S44" i="29" s="1"/>
  <c r="M82" i="34"/>
  <c r="M83" i="34"/>
  <c r="M84" i="34"/>
  <c r="M85" i="34"/>
  <c r="M86" i="34"/>
  <c r="M87" i="34"/>
  <c r="M88" i="34"/>
  <c r="M89" i="34"/>
  <c r="M90" i="34"/>
  <c r="M91" i="34"/>
  <c r="M92" i="34"/>
  <c r="M93" i="34"/>
  <c r="M94" i="34"/>
  <c r="M95" i="34"/>
  <c r="S46" i="29" s="1"/>
  <c r="M96" i="34"/>
  <c r="M97" i="34"/>
  <c r="M98" i="34"/>
  <c r="M99" i="34"/>
  <c r="M100" i="34"/>
  <c r="M101" i="34"/>
  <c r="M102" i="34"/>
  <c r="M103" i="34"/>
  <c r="M104" i="34"/>
  <c r="M105" i="34"/>
  <c r="M106" i="34"/>
  <c r="M107" i="34"/>
  <c r="M108" i="34"/>
  <c r="M109" i="34"/>
  <c r="M110" i="34"/>
  <c r="M111" i="34"/>
  <c r="M112" i="34"/>
  <c r="M113" i="34"/>
  <c r="M114" i="34"/>
  <c r="M115" i="34"/>
  <c r="M116" i="34"/>
  <c r="M117" i="34"/>
  <c r="M118" i="34"/>
  <c r="S51" i="29" s="1"/>
  <c r="M119" i="34"/>
  <c r="M120" i="34"/>
  <c r="M121" i="34"/>
  <c r="M122" i="34"/>
  <c r="M123" i="34"/>
  <c r="M124" i="34"/>
  <c r="M125" i="34"/>
  <c r="M126" i="34"/>
  <c r="M127" i="34"/>
  <c r="M128" i="34"/>
  <c r="M129" i="34"/>
  <c r="M130" i="34"/>
  <c r="M131" i="34"/>
  <c r="M132" i="34"/>
  <c r="S20" i="29" s="1"/>
  <c r="M133" i="34"/>
  <c r="M134" i="34"/>
  <c r="M135" i="34"/>
  <c r="M136" i="34"/>
  <c r="M137" i="34"/>
  <c r="M138" i="34"/>
  <c r="M139" i="34"/>
  <c r="M140" i="34"/>
  <c r="M141" i="34"/>
  <c r="M142" i="34"/>
  <c r="M143" i="34"/>
  <c r="M144" i="34"/>
  <c r="M145" i="34"/>
  <c r="M146" i="34"/>
  <c r="M147" i="34"/>
  <c r="M148" i="34"/>
  <c r="M149" i="34"/>
  <c r="M150" i="34"/>
  <c r="M151" i="34"/>
  <c r="M152" i="34"/>
  <c r="M153" i="34"/>
  <c r="M154" i="34"/>
  <c r="M155" i="34"/>
  <c r="M156" i="34"/>
  <c r="M157" i="34"/>
  <c r="M158" i="34"/>
  <c r="M159" i="34"/>
  <c r="M160" i="34"/>
  <c r="M161" i="34"/>
  <c r="M162" i="34"/>
  <c r="M163" i="34"/>
  <c r="M164" i="34"/>
  <c r="M165" i="34"/>
  <c r="M166" i="34"/>
  <c r="M167" i="34"/>
  <c r="M168" i="34"/>
  <c r="M169" i="34"/>
  <c r="M170" i="34"/>
  <c r="M171" i="34"/>
  <c r="M172" i="34"/>
  <c r="M173" i="34"/>
  <c r="M174" i="34"/>
  <c r="M175" i="34"/>
  <c r="M176" i="34"/>
  <c r="M177" i="34"/>
  <c r="M178" i="34"/>
  <c r="M179" i="34"/>
  <c r="M180" i="34"/>
  <c r="M181" i="34"/>
  <c r="M182" i="34"/>
  <c r="M183" i="34"/>
  <c r="M184" i="34"/>
  <c r="M185" i="34"/>
  <c r="M186" i="34"/>
  <c r="M187" i="34"/>
  <c r="M188" i="34"/>
  <c r="M189" i="34"/>
  <c r="M190" i="34"/>
  <c r="M191" i="34"/>
  <c r="M192" i="34"/>
  <c r="M193" i="34"/>
  <c r="M194" i="34"/>
  <c r="M195" i="34"/>
  <c r="M196" i="34"/>
  <c r="S52" i="29"/>
  <c r="S30" i="29"/>
  <c r="M10" i="34"/>
  <c r="S50" i="29"/>
  <c r="S45" i="29"/>
  <c r="S26" i="29"/>
  <c r="S21" i="29"/>
  <c r="S19" i="29"/>
  <c r="S18" i="29"/>
  <c r="L5" i="32"/>
  <c r="L5" i="4"/>
  <c r="Q5" i="34"/>
  <c r="B4" i="34" s="1"/>
  <c r="M205" i="34"/>
  <c r="G205" i="34" s="1"/>
  <c r="M204" i="34"/>
  <c r="G204" i="34" s="1"/>
  <c r="M203" i="34"/>
  <c r="G203" i="34" s="1"/>
  <c r="M200" i="34"/>
  <c r="G200" i="34" s="1"/>
  <c r="S37" i="29" l="1"/>
  <c r="U36" i="29" s="1"/>
  <c r="S36" i="29"/>
  <c r="U35" i="29" s="1"/>
  <c r="S38" i="29"/>
  <c r="U37" i="29" s="1"/>
  <c r="S29" i="29"/>
  <c r="G202" i="34"/>
  <c r="B5" i="34" l="1"/>
  <c r="B3" i="33"/>
  <c r="S62" i="29"/>
  <c r="S61" i="29"/>
  <c r="S56" i="29"/>
  <c r="D27" i="31" l="1"/>
  <c r="D26" i="31"/>
  <c r="D25" i="31"/>
  <c r="D24" i="31"/>
  <c r="D23" i="31"/>
  <c r="D19" i="31"/>
  <c r="D18" i="31"/>
  <c r="D17" i="31"/>
  <c r="D16" i="31"/>
  <c r="D15" i="31"/>
  <c r="D11" i="31"/>
  <c r="D10" i="31"/>
  <c r="D9" i="31"/>
  <c r="D8" i="31"/>
  <c r="D7" i="31"/>
  <c r="H11" i="4" l="1"/>
  <c r="Q11" i="32"/>
  <c r="H11" i="32" l="1"/>
  <c r="C41" i="32"/>
  <c r="C35" i="32"/>
  <c r="C41" i="4"/>
  <c r="C35" i="4"/>
  <c r="C29" i="4"/>
  <c r="Q48" i="32" l="1"/>
  <c r="Q47" i="32"/>
  <c r="Q46" i="32"/>
  <c r="Q48" i="4"/>
  <c r="Q47" i="4"/>
  <c r="E29" i="32" l="1"/>
  <c r="C30" i="32"/>
  <c r="C27" i="32"/>
  <c r="C26" i="32"/>
  <c r="C24" i="32"/>
  <c r="E23" i="32"/>
  <c r="C42" i="32"/>
  <c r="C40" i="32"/>
  <c r="C39" i="32"/>
  <c r="C36" i="32"/>
  <c r="C34" i="32"/>
  <c r="C33" i="32"/>
  <c r="C20" i="32"/>
  <c r="C19" i="32"/>
  <c r="C18" i="32"/>
  <c r="C17" i="32"/>
  <c r="K8" i="32"/>
  <c r="K3" i="32"/>
  <c r="T38" i="29" l="1"/>
  <c r="T37" i="29"/>
  <c r="T36" i="29"/>
  <c r="K54" i="31"/>
  <c r="G54" i="31"/>
  <c r="D36" i="31"/>
  <c r="D35" i="31"/>
  <c r="D34" i="31"/>
  <c r="D33" i="31"/>
  <c r="D32" i="31"/>
  <c r="E23" i="30"/>
  <c r="S40" i="29"/>
  <c r="U39" i="29" s="1"/>
  <c r="C30" i="4"/>
  <c r="C23" i="4"/>
  <c r="C24" i="4"/>
  <c r="C26" i="4"/>
  <c r="S63" i="29"/>
  <c r="P64" i="29" s="1"/>
  <c r="G46" i="4" s="1"/>
  <c r="S57" i="29"/>
  <c r="S60" i="29"/>
  <c r="S59" i="29"/>
  <c r="S58" i="29"/>
  <c r="Q58" i="29"/>
  <c r="P61" i="29" l="1"/>
  <c r="G44" i="4" s="1"/>
  <c r="P63" i="29"/>
  <c r="C5" i="30"/>
  <c r="C9" i="30" s="1"/>
  <c r="D38" i="31"/>
  <c r="M206" i="34" s="1"/>
  <c r="Q35" i="29"/>
  <c r="Q36" i="29"/>
  <c r="Q37" i="29"/>
  <c r="G46" i="32"/>
  <c r="Q38" i="29"/>
  <c r="T40" i="29"/>
  <c r="Q40" i="29" s="1"/>
  <c r="G206" i="34" l="1"/>
  <c r="S39" i="29"/>
  <c r="C6" i="30"/>
  <c r="C7" i="30"/>
  <c r="C10" i="30"/>
  <c r="C8" i="30"/>
  <c r="D42" i="31"/>
  <c r="D40" i="31"/>
  <c r="D39" i="31"/>
  <c r="D43" i="31"/>
  <c r="D41" i="31"/>
  <c r="G44" i="32"/>
  <c r="G45" i="4"/>
  <c r="G45" i="32"/>
  <c r="T39" i="29" l="1"/>
  <c r="Q39" i="29" s="1"/>
  <c r="U38" i="29"/>
  <c r="T29" i="29"/>
  <c r="Q29" i="29" s="1"/>
  <c r="U40" i="29"/>
  <c r="M32" i="29" s="1"/>
  <c r="M21" i="32" s="1"/>
  <c r="T27" i="29" l="1"/>
  <c r="T20" i="29" l="1"/>
  <c r="Q20" i="29" s="1"/>
  <c r="T26" i="29"/>
  <c r="Q26" i="29" s="1"/>
  <c r="T25" i="29"/>
  <c r="S53" i="29"/>
  <c r="M48" i="29" s="1"/>
  <c r="T30" i="29"/>
  <c r="Q30" i="29" s="1"/>
  <c r="S31" i="29"/>
  <c r="T31" i="29" s="1"/>
  <c r="T44" i="29"/>
  <c r="Q44" i="29" s="1"/>
  <c r="T52" i="29"/>
  <c r="Q52" i="29" s="1"/>
  <c r="T21" i="29"/>
  <c r="Q21" i="29" s="1"/>
  <c r="T50" i="29"/>
  <c r="Q50" i="29" s="1"/>
  <c r="T46" i="29"/>
  <c r="Q46" i="29" s="1"/>
  <c r="T28" i="29"/>
  <c r="Q28" i="29" s="1"/>
  <c r="T51" i="29"/>
  <c r="Q51" i="29" s="1"/>
  <c r="T45" i="29"/>
  <c r="Q45" i="29" s="1"/>
  <c r="Q27" i="29"/>
  <c r="Q25" i="29"/>
  <c r="K3" i="4"/>
  <c r="M2" i="34" s="1"/>
  <c r="M21" i="29" l="1"/>
  <c r="M21" i="4" s="1"/>
  <c r="M37" i="4"/>
  <c r="M37" i="32"/>
  <c r="K8" i="4"/>
  <c r="Q60" i="29" l="1"/>
  <c r="Q59" i="29"/>
  <c r="C42" i="4"/>
  <c r="C40" i="4"/>
  <c r="C39" i="4"/>
  <c r="C36" i="4"/>
  <c r="C34" i="4"/>
  <c r="C33" i="4"/>
  <c r="C27" i="4"/>
  <c r="C18" i="4"/>
  <c r="C19" i="4"/>
  <c r="C20" i="4"/>
  <c r="C17" i="4"/>
  <c r="T19" i="29"/>
  <c r="T18" i="29" l="1"/>
  <c r="Q18" i="29" s="1"/>
  <c r="M31" i="32"/>
  <c r="M31" i="4"/>
  <c r="Q1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author>
  </authors>
  <commentList>
    <comment ref="H13" authorId="0" shapeId="0" xr:uid="{ED29B0E9-2C39-4232-8CAB-CA755D8A5251}">
      <text>
        <r>
          <rPr>
            <b/>
            <sz val="9"/>
            <color indexed="81"/>
            <rFont val="MS P ゴシック"/>
            <family val="3"/>
            <charset val="128"/>
          </rPr>
          <t>非住宅部分の“全部”が「計算対象外」「適用除外」の場合に選択</t>
        </r>
      </text>
    </comment>
    <comment ref="H14" authorId="1" shapeId="0" xr:uid="{00000000-0006-0000-0000-000002000000}">
      <text>
        <r>
          <rPr>
            <b/>
            <sz val="9"/>
            <color indexed="81"/>
            <rFont val="ＭＳ Ｐゴシック"/>
            <family val="3"/>
            <charset val="128"/>
          </rPr>
          <t>事務機器等、その他一次エネルギー消費量を除く</t>
        </r>
      </text>
    </comment>
    <comment ref="J14" authorId="1" shapeId="0" xr:uid="{00000000-0006-0000-0000-000003000000}">
      <text>
        <r>
          <rPr>
            <b/>
            <sz val="9"/>
            <color indexed="81"/>
            <rFont val="ＭＳ Ｐゴシック"/>
            <family val="3"/>
            <charset val="128"/>
          </rPr>
          <t>家電等、その他一次エネルギー消費量を除く</t>
        </r>
      </text>
    </comment>
    <comment ref="D17" authorId="1" shapeId="0" xr:uid="{00000000-0006-0000-0000-000005000000}">
      <text>
        <r>
          <rPr>
            <sz val="9"/>
            <color indexed="81"/>
            <rFont val="ＭＳ Ｐゴシック"/>
            <family val="3"/>
            <charset val="128"/>
          </rPr>
          <t>60文字以内で入力してください。</t>
        </r>
      </text>
    </comment>
    <comment ref="D18" authorId="1" shapeId="0" xr:uid="{00000000-0006-0000-0000-000006000000}">
      <text>
        <r>
          <rPr>
            <sz val="9"/>
            <color indexed="81"/>
            <rFont val="ＭＳ Ｐゴシック"/>
            <family val="3"/>
            <charset val="128"/>
          </rPr>
          <t>60文字以内で入力してください。</t>
        </r>
      </text>
    </comment>
    <comment ref="D19" authorId="1" shapeId="0" xr:uid="{00000000-0006-0000-0000-000007000000}">
      <text>
        <r>
          <rPr>
            <sz val="9"/>
            <color indexed="81"/>
            <rFont val="ＭＳ Ｐゴシック"/>
            <family val="3"/>
            <charset val="128"/>
          </rPr>
          <t>60文字以内で入力してください。</t>
        </r>
      </text>
    </comment>
    <comment ref="D20" authorId="1" shapeId="0" xr:uid="{00000000-0006-0000-0000-000008000000}">
      <text>
        <r>
          <rPr>
            <sz val="9"/>
            <color indexed="81"/>
            <rFont val="ＭＳ Ｐゴシック"/>
            <family val="3"/>
            <charset val="128"/>
          </rPr>
          <t>60文字以内で入力してください。</t>
        </r>
      </text>
    </comment>
    <comment ref="D24" authorId="1" shapeId="0" xr:uid="{00000000-0006-0000-0000-000009000000}">
      <text>
        <r>
          <rPr>
            <sz val="9"/>
            <color indexed="81"/>
            <rFont val="ＭＳ Ｐゴシック"/>
            <family val="3"/>
            <charset val="128"/>
          </rPr>
          <t>60文字以内で入力してください。</t>
        </r>
      </text>
    </comment>
    <comment ref="D25" authorId="1" shapeId="0" xr:uid="{00000000-0006-0000-0000-00000A000000}">
      <text>
        <r>
          <rPr>
            <sz val="9"/>
            <color indexed="81"/>
            <rFont val="ＭＳ Ｐゴシック"/>
            <family val="3"/>
            <charset val="128"/>
          </rPr>
          <t>60文字以内で入力してください。</t>
        </r>
      </text>
    </comment>
    <comment ref="D27" authorId="1" shapeId="0" xr:uid="{00000000-0006-0000-0000-00000B000000}">
      <text>
        <r>
          <rPr>
            <sz val="9"/>
            <color indexed="81"/>
            <rFont val="ＭＳ Ｐゴシック"/>
            <family val="3"/>
            <charset val="128"/>
          </rPr>
          <t>60文字以内で入力してください。</t>
        </r>
      </text>
    </comment>
    <comment ref="D28" authorId="1" shapeId="0" xr:uid="{00000000-0006-0000-0000-00000C000000}">
      <text>
        <r>
          <rPr>
            <sz val="9"/>
            <color indexed="81"/>
            <rFont val="ＭＳ Ｐゴシック"/>
            <family val="3"/>
            <charset val="128"/>
          </rPr>
          <t>60文字以内で入力してください。</t>
        </r>
      </text>
    </comment>
    <comment ref="D30" authorId="1" shapeId="0" xr:uid="{00000000-0006-0000-0000-00000D000000}">
      <text>
        <r>
          <rPr>
            <sz val="9"/>
            <color indexed="81"/>
            <rFont val="ＭＳ Ｐゴシック"/>
            <family val="3"/>
            <charset val="128"/>
          </rPr>
          <t>60文字以内で入力してください。</t>
        </r>
      </text>
    </comment>
    <comment ref="D31" authorId="1" shapeId="0" xr:uid="{00000000-0006-0000-0000-00000E000000}">
      <text>
        <r>
          <rPr>
            <sz val="9"/>
            <color indexed="81"/>
            <rFont val="ＭＳ Ｐゴシック"/>
            <family val="3"/>
            <charset val="128"/>
          </rPr>
          <t>60文字以内で入力してください。</t>
        </r>
      </text>
    </comment>
    <comment ref="D35" authorId="1" shapeId="0" xr:uid="{00000000-0006-0000-0000-00000F000000}">
      <text>
        <r>
          <rPr>
            <sz val="9"/>
            <color indexed="81"/>
            <rFont val="ＭＳ Ｐゴシック"/>
            <family val="3"/>
            <charset val="128"/>
          </rPr>
          <t>60文字以内で入力してください。</t>
        </r>
      </text>
    </comment>
    <comment ref="D37" authorId="1" shapeId="0" xr:uid="{00000000-0006-0000-0000-000010000000}">
      <text>
        <r>
          <rPr>
            <sz val="9"/>
            <color indexed="81"/>
            <rFont val="ＭＳ Ｐゴシック"/>
            <family val="3"/>
            <charset val="128"/>
          </rPr>
          <t>60文字以内で入力してください。</t>
        </r>
      </text>
    </comment>
    <comment ref="D38" authorId="1" shapeId="0" xr:uid="{00000000-0006-0000-0000-000011000000}">
      <text>
        <r>
          <rPr>
            <sz val="9"/>
            <color indexed="81"/>
            <rFont val="ＭＳ Ｐゴシック"/>
            <family val="3"/>
            <charset val="128"/>
          </rPr>
          <t>60文字以内で入力してください。</t>
        </r>
      </text>
    </comment>
    <comment ref="D41" authorId="1" shapeId="0" xr:uid="{00000000-0006-0000-0000-000012000000}">
      <text>
        <r>
          <rPr>
            <sz val="9"/>
            <color indexed="81"/>
            <rFont val="ＭＳ Ｐゴシック"/>
            <family val="3"/>
            <charset val="128"/>
          </rPr>
          <t>60文字以内で入力してください。</t>
        </r>
      </text>
    </comment>
    <comment ref="D44" authorId="1" shapeId="0" xr:uid="{00000000-0006-0000-0000-000013000000}">
      <text>
        <r>
          <rPr>
            <sz val="9"/>
            <color indexed="81"/>
            <rFont val="ＭＳ Ｐゴシック"/>
            <family val="3"/>
            <charset val="128"/>
          </rPr>
          <t>60文字以内で入力してください。</t>
        </r>
      </text>
    </comment>
    <comment ref="D45" authorId="1" shapeId="0" xr:uid="{00000000-0006-0000-0000-000014000000}">
      <text>
        <r>
          <rPr>
            <sz val="9"/>
            <color indexed="81"/>
            <rFont val="ＭＳ Ｐゴシック"/>
            <family val="3"/>
            <charset val="128"/>
          </rPr>
          <t>60文字以内で入力してください。</t>
        </r>
      </text>
    </comment>
    <comment ref="D46" authorId="1" shapeId="0" xr:uid="{00000000-0006-0000-0000-000015000000}">
      <text>
        <r>
          <rPr>
            <sz val="9"/>
            <color indexed="81"/>
            <rFont val="ＭＳ Ｐゴシック"/>
            <family val="3"/>
            <charset val="128"/>
          </rPr>
          <t>60文字以内で入力してください。</t>
        </r>
      </text>
    </comment>
    <comment ref="D47" authorId="1" shapeId="0" xr:uid="{00000000-0006-0000-0000-000016000000}">
      <text>
        <r>
          <rPr>
            <sz val="9"/>
            <color indexed="81"/>
            <rFont val="ＭＳ Ｐゴシック"/>
            <family val="3"/>
            <charset val="128"/>
          </rPr>
          <t>60文字以内で入力してください。</t>
        </r>
      </text>
    </comment>
    <comment ref="D50" authorId="1" shapeId="0" xr:uid="{00000000-0006-0000-0000-000017000000}">
      <text>
        <r>
          <rPr>
            <sz val="9"/>
            <color indexed="81"/>
            <rFont val="ＭＳ Ｐゴシック"/>
            <family val="3"/>
            <charset val="128"/>
          </rPr>
          <t>60文字以内で入力してください。</t>
        </r>
      </text>
    </comment>
    <comment ref="D51" authorId="1" shapeId="0" xr:uid="{00000000-0006-0000-0000-000018000000}">
      <text>
        <r>
          <rPr>
            <sz val="9"/>
            <color indexed="81"/>
            <rFont val="ＭＳ Ｐゴシック"/>
            <family val="3"/>
            <charset val="128"/>
          </rPr>
          <t>60文字以内で入力してください。</t>
        </r>
      </text>
    </comment>
    <comment ref="D52" authorId="1" shapeId="0" xr:uid="{00000000-0006-0000-0000-000019000000}">
      <text>
        <r>
          <rPr>
            <sz val="9"/>
            <color indexed="81"/>
            <rFont val="ＭＳ Ｐゴシック"/>
            <family val="3"/>
            <charset val="128"/>
          </rPr>
          <t>60文字以内で入力してください。</t>
        </r>
      </text>
    </comment>
    <comment ref="D53" authorId="1" shapeId="0" xr:uid="{00000000-0006-0000-0000-00001A000000}">
      <text>
        <r>
          <rPr>
            <sz val="9"/>
            <color indexed="81"/>
            <rFont val="ＭＳ Ｐゴシック"/>
            <family val="3"/>
            <charset val="128"/>
          </rPr>
          <t>60文字以内で入力してください。</t>
        </r>
      </text>
    </comment>
  </commentList>
</comments>
</file>

<file path=xl/sharedStrings.xml><?xml version="1.0" encoding="utf-8"?>
<sst xmlns="http://schemas.openxmlformats.org/spreadsheetml/2006/main" count="1161" uniqueCount="579">
  <si>
    <t>音環境</t>
    <rPh sb="0" eb="1">
      <t>ｵﾄ</t>
    </rPh>
    <rPh sb="1" eb="3">
      <t>ｶﾝｷｮｳ</t>
    </rPh>
    <phoneticPr fontId="27" type="noConversion"/>
  </si>
  <si>
    <t>温熱環境</t>
    <rPh sb="0" eb="2">
      <t>ｵﾝﾈﾂ</t>
    </rPh>
    <rPh sb="2" eb="4">
      <t>ｶﾝｷｮｳ</t>
    </rPh>
    <phoneticPr fontId="27" type="noConversion"/>
  </si>
  <si>
    <t>室温制御</t>
    <rPh sb="0" eb="2">
      <t>ｼﾂｵﾝ</t>
    </rPh>
    <rPh sb="2" eb="4">
      <t>ｾｲｷﾞｮ</t>
    </rPh>
    <phoneticPr fontId="27" type="noConversion"/>
  </si>
  <si>
    <t>湿度制御</t>
    <rPh sb="0" eb="2">
      <t>ｼﾂﾄﾞ</t>
    </rPh>
    <rPh sb="2" eb="4">
      <t>ｾｲｷﾞｮ</t>
    </rPh>
    <phoneticPr fontId="27" type="noConversion"/>
  </si>
  <si>
    <t>光・視環境</t>
    <rPh sb="0" eb="1">
      <t>ﾋｶﾘ</t>
    </rPh>
    <rPh sb="2" eb="3">
      <t>ｼ</t>
    </rPh>
    <rPh sb="3" eb="5">
      <t>ｶﾝｷｮｳ</t>
    </rPh>
    <phoneticPr fontId="27" type="noConversion"/>
  </si>
  <si>
    <t>昼光利用</t>
    <rPh sb="0" eb="1">
      <t>ﾋﾙ</t>
    </rPh>
    <rPh sb="1" eb="2">
      <t>ﾋｶﾘ</t>
    </rPh>
    <rPh sb="2" eb="4">
      <t>ﾘﾖｳ</t>
    </rPh>
    <phoneticPr fontId="27" type="noConversion"/>
  </si>
  <si>
    <t>交通負荷抑制</t>
    <rPh sb="0" eb="2">
      <t>ｺｳﾂｳ</t>
    </rPh>
    <rPh sb="2" eb="4">
      <t>ﾌｶ</t>
    </rPh>
    <rPh sb="4" eb="6">
      <t>ﾖｸｾｲ</t>
    </rPh>
    <phoneticPr fontId="27" type="noConversion"/>
  </si>
  <si>
    <t>廃棄物処理負荷抑制</t>
    <rPh sb="0" eb="3">
      <t>ﾊｲｷﾌﾞﾂ</t>
    </rPh>
    <rPh sb="3" eb="5">
      <t>ｼｮﾘ</t>
    </rPh>
    <rPh sb="5" eb="7">
      <t>ﾌｶ</t>
    </rPh>
    <rPh sb="7" eb="9">
      <t>ﾖｸｾｲ</t>
    </rPh>
    <phoneticPr fontId="27" type="noConversion"/>
  </si>
  <si>
    <t>周辺環境への配慮</t>
    <rPh sb="0" eb="2">
      <t>ｼｭｳﾍﾝ</t>
    </rPh>
    <rPh sb="2" eb="4">
      <t>ｶﾝｷｮｳ</t>
    </rPh>
    <rPh sb="6" eb="8">
      <t>ﾊｲﾘｮ</t>
    </rPh>
    <phoneticPr fontId="27" type="noConversion"/>
  </si>
  <si>
    <t>騒音・振動・悪臭の防止</t>
    <rPh sb="0" eb="2">
      <t>ｿｳｵﾝ</t>
    </rPh>
    <rPh sb="3" eb="5">
      <t>ｼﾝﾄﾞｳ</t>
    </rPh>
    <rPh sb="6" eb="8">
      <t>ｱｸｼｭｳ</t>
    </rPh>
    <rPh sb="9" eb="11">
      <t>ﾎﾞｳｼ</t>
    </rPh>
    <phoneticPr fontId="27" type="noConversion"/>
  </si>
  <si>
    <t>騒音</t>
    <rPh sb="0" eb="2">
      <t>ｿｳｵﾝ</t>
    </rPh>
    <phoneticPr fontId="27" type="noConversion"/>
  </si>
  <si>
    <t>遮音</t>
  </si>
  <si>
    <t>界壁遮音性能</t>
  </si>
  <si>
    <t>部品・部材の耐用年数</t>
    <rPh sb="0" eb="2">
      <t>ブヒン</t>
    </rPh>
    <rPh sb="3" eb="4">
      <t>ブ</t>
    </rPh>
    <rPh sb="4" eb="5">
      <t>ザイ</t>
    </rPh>
    <rPh sb="6" eb="8">
      <t>タイヨウ</t>
    </rPh>
    <rPh sb="8" eb="10">
      <t>ネンスウ</t>
    </rPh>
    <phoneticPr fontId="20"/>
  </si>
  <si>
    <t>躯体材料の耐用年数</t>
    <rPh sb="0" eb="2">
      <t>クタイ</t>
    </rPh>
    <rPh sb="2" eb="4">
      <t>ザイリョウ</t>
    </rPh>
    <rPh sb="5" eb="7">
      <t>タイヨウ</t>
    </rPh>
    <rPh sb="7" eb="9">
      <t>ネンスウ</t>
    </rPh>
    <phoneticPr fontId="20"/>
  </si>
  <si>
    <t>外壁仕上げ材の補修必要間隔</t>
    <rPh sb="0" eb="2">
      <t>ガイヘキ</t>
    </rPh>
    <rPh sb="2" eb="4">
      <t>シア</t>
    </rPh>
    <rPh sb="5" eb="6">
      <t>ザイ</t>
    </rPh>
    <rPh sb="7" eb="9">
      <t>ホシュウ</t>
    </rPh>
    <rPh sb="9" eb="11">
      <t>ヒツヨウ</t>
    </rPh>
    <rPh sb="11" eb="13">
      <t>カンカク</t>
    </rPh>
    <phoneticPr fontId="20"/>
  </si>
  <si>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0"/>
  </si>
  <si>
    <t>空調換気ダクトの更新必要間隔</t>
    <rPh sb="0" eb="2">
      <t>クウチョウ</t>
    </rPh>
    <rPh sb="2" eb="4">
      <t>カンキ</t>
    </rPh>
    <rPh sb="8" eb="10">
      <t>コウシン</t>
    </rPh>
    <rPh sb="10" eb="12">
      <t>ヒツヨウ</t>
    </rPh>
    <rPh sb="12" eb="14">
      <t>カンカク</t>
    </rPh>
    <phoneticPr fontId="20"/>
  </si>
  <si>
    <t>上下温度差</t>
    <rPh sb="0" eb="2">
      <t>ジョウゲ</t>
    </rPh>
    <rPh sb="2" eb="5">
      <t>オンドサ</t>
    </rPh>
    <phoneticPr fontId="20"/>
  </si>
  <si>
    <t>平均気流速度</t>
    <rPh sb="0" eb="2">
      <t>ヘイキン</t>
    </rPh>
    <rPh sb="2" eb="4">
      <t>キリュウ</t>
    </rPh>
    <rPh sb="4" eb="6">
      <t>ソクド</t>
    </rPh>
    <phoneticPr fontId="20"/>
  </si>
  <si>
    <t>昼光率</t>
    <rPh sb="0" eb="1">
      <t>ヒル</t>
    </rPh>
    <rPh sb="1" eb="2">
      <t>ヒカリ</t>
    </rPh>
    <rPh sb="2" eb="3">
      <t>リツ</t>
    </rPh>
    <phoneticPr fontId="20"/>
  </si>
  <si>
    <t>方位別開口</t>
    <rPh sb="0" eb="2">
      <t>ホウイ</t>
    </rPh>
    <rPh sb="2" eb="3">
      <t>ベツ</t>
    </rPh>
    <rPh sb="3" eb="5">
      <t>カイコウ</t>
    </rPh>
    <phoneticPr fontId="20"/>
  </si>
  <si>
    <t>昼光利用設備</t>
    <rPh sb="0" eb="1">
      <t>ヒル</t>
    </rPh>
    <rPh sb="1" eb="2">
      <t>ヒカリ</t>
    </rPh>
    <rPh sb="2" eb="4">
      <t>リヨウ</t>
    </rPh>
    <rPh sb="4" eb="6">
      <t>セツビ</t>
    </rPh>
    <phoneticPr fontId="20"/>
  </si>
  <si>
    <t>照明器具のグレア</t>
    <rPh sb="0" eb="2">
      <t>ショウメイ</t>
    </rPh>
    <rPh sb="2" eb="4">
      <t>キグ</t>
    </rPh>
    <phoneticPr fontId="20"/>
  </si>
  <si>
    <t>昼光制御</t>
    <rPh sb="0" eb="1">
      <t>ヒル</t>
    </rPh>
    <rPh sb="1" eb="2">
      <t>ヒカリ</t>
    </rPh>
    <rPh sb="2" eb="4">
      <t>セイギョ</t>
    </rPh>
    <phoneticPr fontId="20"/>
  </si>
  <si>
    <t>映り込み対策</t>
    <rPh sb="0" eb="1">
      <t>ウツ</t>
    </rPh>
    <rPh sb="2" eb="3">
      <t>コ</t>
    </rPh>
    <rPh sb="4" eb="6">
      <t>タイサク</t>
    </rPh>
    <phoneticPr fontId="20"/>
  </si>
  <si>
    <t>照度</t>
    <rPh sb="0" eb="2">
      <t>ショウド</t>
    </rPh>
    <phoneticPr fontId="20"/>
  </si>
  <si>
    <t>照度均斉度</t>
    <rPh sb="0" eb="2">
      <t>ショウド</t>
    </rPh>
    <rPh sb="2" eb="3">
      <t>タモツ</t>
    </rPh>
    <rPh sb="3" eb="4">
      <t>サイ</t>
    </rPh>
    <rPh sb="4" eb="5">
      <t>タビ</t>
    </rPh>
    <phoneticPr fontId="20"/>
  </si>
  <si>
    <t>照明制御</t>
    <rPh sb="0" eb="2">
      <t>ショウメイ</t>
    </rPh>
    <rPh sb="2" eb="4">
      <t>セイギョ</t>
    </rPh>
    <phoneticPr fontId="20"/>
  </si>
  <si>
    <t>空気質環境</t>
    <rPh sb="0" eb="2">
      <t>クウキ</t>
    </rPh>
    <rPh sb="2" eb="3">
      <t>シツ</t>
    </rPh>
    <rPh sb="3" eb="5">
      <t>カンキョウ</t>
    </rPh>
    <phoneticPr fontId="20"/>
  </si>
  <si>
    <t>化学汚染物質</t>
    <rPh sb="0" eb="2">
      <t>カガク</t>
    </rPh>
    <rPh sb="4" eb="6">
      <t>ブッシツ</t>
    </rPh>
    <phoneticPr fontId="20"/>
  </si>
  <si>
    <t>アスベスト対策</t>
    <rPh sb="5" eb="7">
      <t>タイサク</t>
    </rPh>
    <phoneticPr fontId="20"/>
  </si>
  <si>
    <t>ダニ・カビ等</t>
    <rPh sb="5" eb="6">
      <t>ナド</t>
    </rPh>
    <phoneticPr fontId="20"/>
  </si>
  <si>
    <t>レジオネラ対策</t>
    <rPh sb="5" eb="7">
      <t>タイサク</t>
    </rPh>
    <phoneticPr fontId="20"/>
  </si>
  <si>
    <t>換気量</t>
    <rPh sb="0" eb="3">
      <t>カンキリョウ</t>
    </rPh>
    <phoneticPr fontId="20"/>
  </si>
  <si>
    <t>自然換気性能</t>
    <rPh sb="0" eb="2">
      <t>シゼン</t>
    </rPh>
    <rPh sb="2" eb="4">
      <t>カンキ</t>
    </rPh>
    <rPh sb="4" eb="6">
      <t>セイノウ</t>
    </rPh>
    <phoneticPr fontId="20"/>
  </si>
  <si>
    <t>取り入れ外気への配慮</t>
    <rPh sb="0" eb="1">
      <t>ト</t>
    </rPh>
    <rPh sb="2" eb="3">
      <t>イ</t>
    </rPh>
    <rPh sb="4" eb="6">
      <t>ガイキ</t>
    </rPh>
    <rPh sb="8" eb="10">
      <t>ハイリョ</t>
    </rPh>
    <phoneticPr fontId="20"/>
  </si>
  <si>
    <t>給気計画</t>
    <rPh sb="0" eb="1">
      <t>キュウ</t>
    </rPh>
    <rPh sb="1" eb="2">
      <t>キ</t>
    </rPh>
    <rPh sb="2" eb="4">
      <t>ケイカク</t>
    </rPh>
    <phoneticPr fontId="20"/>
  </si>
  <si>
    <t>運用管理</t>
    <rPh sb="0" eb="2">
      <t>ウンヨウ</t>
    </rPh>
    <rPh sb="2" eb="4">
      <t>カンリ</t>
    </rPh>
    <phoneticPr fontId="20"/>
  </si>
  <si>
    <t>喫煙の制御</t>
    <rPh sb="0" eb="2">
      <t>キツエン</t>
    </rPh>
    <rPh sb="3" eb="5">
      <t>セイギョ</t>
    </rPh>
    <phoneticPr fontId="20"/>
  </si>
  <si>
    <t>機能性・使いやすさ</t>
    <rPh sb="0" eb="3">
      <t>キノウセイ</t>
    </rPh>
    <rPh sb="4" eb="5">
      <t>ツカ</t>
    </rPh>
    <phoneticPr fontId="20"/>
  </si>
  <si>
    <t>広さ・収納性</t>
    <rPh sb="0" eb="1">
      <t>ヒロ</t>
    </rPh>
    <rPh sb="3" eb="5">
      <t>シュウノウ</t>
    </rPh>
    <rPh sb="5" eb="6">
      <t>セイ</t>
    </rPh>
    <phoneticPr fontId="20"/>
  </si>
  <si>
    <t>高度情報通信設備対応</t>
    <rPh sb="0" eb="2">
      <t>コウド</t>
    </rPh>
    <rPh sb="2" eb="4">
      <t>ジョウホウ</t>
    </rPh>
    <rPh sb="4" eb="6">
      <t>ツウシン</t>
    </rPh>
    <rPh sb="6" eb="8">
      <t>セツビ</t>
    </rPh>
    <rPh sb="8" eb="10">
      <t>タイオウ</t>
    </rPh>
    <phoneticPr fontId="20"/>
  </si>
  <si>
    <t>バリアフリー計画</t>
    <rPh sb="6" eb="8">
      <t>ケイカク</t>
    </rPh>
    <phoneticPr fontId="20"/>
  </si>
  <si>
    <t>広さ感・景観</t>
    <rPh sb="0" eb="1">
      <t>ヒロ</t>
    </rPh>
    <rPh sb="2" eb="3">
      <t>カン</t>
    </rPh>
    <rPh sb="4" eb="6">
      <t>ケイカン</t>
    </rPh>
    <phoneticPr fontId="20"/>
  </si>
  <si>
    <t>内装計画</t>
    <rPh sb="0" eb="2">
      <t>ナイソウ</t>
    </rPh>
    <rPh sb="2" eb="4">
      <t>ケイカク</t>
    </rPh>
    <phoneticPr fontId="20"/>
  </si>
  <si>
    <t>維持管理</t>
    <rPh sb="0" eb="2">
      <t>イジ</t>
    </rPh>
    <rPh sb="2" eb="4">
      <t>カンリ</t>
    </rPh>
    <phoneticPr fontId="20"/>
  </si>
  <si>
    <t>エネルギー利用効率化設備</t>
    <phoneticPr fontId="20"/>
  </si>
  <si>
    <t>衛生管理業務</t>
    <rPh sb="0" eb="2">
      <t>エイセイ</t>
    </rPh>
    <rPh sb="2" eb="4">
      <t>カンリ</t>
    </rPh>
    <rPh sb="4" eb="6">
      <t>ギョウム</t>
    </rPh>
    <phoneticPr fontId="20"/>
  </si>
  <si>
    <t>①建物の熱負荷抑制</t>
    <rPh sb="1" eb="3">
      <t>タテモノ</t>
    </rPh>
    <rPh sb="4" eb="5">
      <t>ネツ</t>
    </rPh>
    <rPh sb="5" eb="7">
      <t>フカ</t>
    </rPh>
    <rPh sb="7" eb="9">
      <t>ヨクセイ</t>
    </rPh>
    <phoneticPr fontId="20"/>
  </si>
  <si>
    <t>②自然エネルギー利用</t>
    <rPh sb="1" eb="3">
      <t>シゼン</t>
    </rPh>
    <rPh sb="8" eb="10">
      <t>リヨウ</t>
    </rPh>
    <phoneticPr fontId="20"/>
  </si>
  <si>
    <t>④効率的運用</t>
    <rPh sb="1" eb="4">
      <t>コウリツテキ</t>
    </rPh>
    <rPh sb="4" eb="6">
      <t>ウンヨウ</t>
    </rPh>
    <phoneticPr fontId="20"/>
  </si>
  <si>
    <t>界床遮音性能（軽量衝撃源）</t>
  </si>
  <si>
    <t>界床遮音性能（重量衝撃源）</t>
  </si>
  <si>
    <t>吸音</t>
  </si>
  <si>
    <t>外皮性能</t>
    <rPh sb="0" eb="2">
      <t>ガイヒ</t>
    </rPh>
    <rPh sb="2" eb="4">
      <t>セイノウ</t>
    </rPh>
    <phoneticPr fontId="20"/>
  </si>
  <si>
    <t>ゾーン別制御性</t>
    <rPh sb="3" eb="4">
      <t>ベツ</t>
    </rPh>
    <rPh sb="4" eb="7">
      <t>セイギョセイ</t>
    </rPh>
    <phoneticPr fontId="20"/>
  </si>
  <si>
    <t>個別制御</t>
    <rPh sb="0" eb="2">
      <t>コベツ</t>
    </rPh>
    <rPh sb="2" eb="4">
      <t>セイギョ</t>
    </rPh>
    <phoneticPr fontId="20"/>
  </si>
  <si>
    <t>グレア対策</t>
    <rPh sb="3" eb="5">
      <t>ﾀｲｻｸ</t>
    </rPh>
    <phoneticPr fontId="27" type="noConversion"/>
  </si>
  <si>
    <t>照度</t>
    <rPh sb="0" eb="2">
      <t>ｼｮｳﾄﾞ</t>
    </rPh>
    <phoneticPr fontId="27" type="noConversion"/>
  </si>
  <si>
    <t>発生源対策</t>
    <rPh sb="0" eb="3">
      <t>ﾊｯｾｲｹﾞﾝ</t>
    </rPh>
    <rPh sb="3" eb="5">
      <t>ﾀｲｻｸ</t>
    </rPh>
    <phoneticPr fontId="27" type="noConversion"/>
  </si>
  <si>
    <t>換気</t>
    <rPh sb="0" eb="2">
      <t>ｶﾝｷ</t>
    </rPh>
    <phoneticPr fontId="27" type="noConversion"/>
  </si>
  <si>
    <r>
      <t>CO</t>
    </r>
    <r>
      <rPr>
        <vertAlign val="subscript"/>
        <sz val="10"/>
        <rFont val="ＭＳ Ｐゴシック"/>
        <family val="3"/>
        <charset val="128"/>
      </rPr>
      <t>2</t>
    </r>
    <r>
      <rPr>
        <sz val="10"/>
        <rFont val="ＭＳ Ｐゴシック"/>
        <family val="3"/>
        <charset val="128"/>
      </rPr>
      <t>の監視</t>
    </r>
    <rPh sb="4" eb="6">
      <t>カンシ</t>
    </rPh>
    <phoneticPr fontId="20"/>
  </si>
  <si>
    <t>機能性</t>
    <rPh sb="0" eb="3">
      <t>ｷﾉｳｾｲ</t>
    </rPh>
    <phoneticPr fontId="27" type="noConversion"/>
  </si>
  <si>
    <t>心理性・快適性</t>
    <rPh sb="0" eb="1">
      <t>ｺｺﾛ</t>
    </rPh>
    <rPh sb="1" eb="3">
      <t>ﾘｾｲ</t>
    </rPh>
    <rPh sb="4" eb="7">
      <t>ｶｲﾃｷｾｲ</t>
    </rPh>
    <phoneticPr fontId="27" type="noConversion"/>
  </si>
  <si>
    <t>耐用性・信頼性</t>
    <rPh sb="0" eb="3">
      <t>ﾀｲﾖｳｾｲ</t>
    </rPh>
    <rPh sb="4" eb="6">
      <t>ｼﾝﾗｲ</t>
    </rPh>
    <rPh sb="6" eb="7">
      <t>ｾｲ</t>
    </rPh>
    <phoneticPr fontId="27" type="noConversion"/>
  </si>
  <si>
    <t>地域性・アメニティへの配慮</t>
    <rPh sb="0" eb="3">
      <t>ﾁｲｷｾｲ</t>
    </rPh>
    <rPh sb="11" eb="13">
      <t>ﾊｲﾘｮ</t>
    </rPh>
    <phoneticPr fontId="27" type="noConversion"/>
  </si>
  <si>
    <t>LR1</t>
    <phoneticPr fontId="27" type="noConversion"/>
  </si>
  <si>
    <t>エネルギー</t>
    <phoneticPr fontId="20"/>
  </si>
  <si>
    <t>自然エネルギー利用</t>
    <rPh sb="0" eb="2">
      <t>ｼｾﾞﾝ</t>
    </rPh>
    <rPh sb="7" eb="9">
      <t>ﾘﾖｳ</t>
    </rPh>
    <phoneticPr fontId="27" type="noConversion"/>
  </si>
  <si>
    <t>設備システムの高効率化</t>
    <rPh sb="0" eb="2">
      <t>ｾﾂﾋﾞ</t>
    </rPh>
    <rPh sb="7" eb="8">
      <t>ｺｳ</t>
    </rPh>
    <rPh sb="8" eb="10">
      <t>ｺｳﾘﾂ</t>
    </rPh>
    <rPh sb="10" eb="11">
      <t>ｶ</t>
    </rPh>
    <phoneticPr fontId="27" type="noConversion"/>
  </si>
  <si>
    <t>効率的運用</t>
    <rPh sb="0" eb="3">
      <t>ｺｳﾘﾂﾃｷ</t>
    </rPh>
    <rPh sb="3" eb="5">
      <t>ｳﾝﾖｳ</t>
    </rPh>
    <phoneticPr fontId="27" type="noConversion"/>
  </si>
  <si>
    <t>運用管理体制</t>
    <rPh sb="0" eb="2">
      <t>ｳﾝﾖｳ</t>
    </rPh>
    <rPh sb="2" eb="4">
      <t>ｶﾝﾘ</t>
    </rPh>
    <rPh sb="4" eb="6">
      <t>ﾀｲｾｲ</t>
    </rPh>
    <phoneticPr fontId="27" type="noConversion"/>
  </si>
  <si>
    <t>水資源保護</t>
    <rPh sb="0" eb="1">
      <t>ﾐｽﾞ</t>
    </rPh>
    <rPh sb="1" eb="3">
      <t>ｼｹﾞﾝ</t>
    </rPh>
    <rPh sb="3" eb="5">
      <t>ﾎｺﾞ</t>
    </rPh>
    <phoneticPr fontId="27" type="noConversion"/>
  </si>
  <si>
    <t>節水</t>
    <rPh sb="0" eb="2">
      <t>ｾｯｽｲ</t>
    </rPh>
    <phoneticPr fontId="27" type="noConversion"/>
  </si>
  <si>
    <t>雨水利用・雑排水等の利用</t>
    <rPh sb="0" eb="2">
      <t>ｳｽｲ</t>
    </rPh>
    <rPh sb="2" eb="4">
      <t>ﾘﾖｳ</t>
    </rPh>
    <rPh sb="5" eb="8">
      <t>ｻﾞﾂﾊｲｽｲ</t>
    </rPh>
    <rPh sb="8" eb="9">
      <t>ﾄｳ</t>
    </rPh>
    <rPh sb="10" eb="12">
      <t>ﾘﾖｳ</t>
    </rPh>
    <phoneticPr fontId="27" type="noConversion"/>
  </si>
  <si>
    <t>地球温暖化への配慮</t>
    <rPh sb="0" eb="2">
      <t>ﾁｷｭｳ</t>
    </rPh>
    <rPh sb="2" eb="5">
      <t>ｵﾝﾀﾞﾝｶ</t>
    </rPh>
    <rPh sb="7" eb="9">
      <t>ﾊｲﾘｮ</t>
    </rPh>
    <phoneticPr fontId="27" type="noConversion"/>
  </si>
  <si>
    <t>地域環境への配慮</t>
    <rPh sb="0" eb="2">
      <t>ﾁｲｷ</t>
    </rPh>
    <rPh sb="2" eb="4">
      <t>ｶﾝｷｮｳ</t>
    </rPh>
    <rPh sb="6" eb="8">
      <t>ﾊｲﾘｮ</t>
    </rPh>
    <phoneticPr fontId="27" type="noConversion"/>
  </si>
  <si>
    <t>大気汚染防止</t>
    <rPh sb="0" eb="2">
      <t>ﾀｲｷ</t>
    </rPh>
    <rPh sb="2" eb="4">
      <t>ｵｾﾝ</t>
    </rPh>
    <rPh sb="4" eb="6">
      <t>ﾎﾞｳｼ</t>
    </rPh>
    <phoneticPr fontId="27" type="noConversion"/>
  </si>
  <si>
    <t>空調設備</t>
  </si>
  <si>
    <t>換気設備</t>
  </si>
  <si>
    <t>照明設備</t>
  </si>
  <si>
    <t>給湯設備</t>
  </si>
  <si>
    <t>昇降機設備</t>
  </si>
  <si>
    <t>雨水利用システム導入の有無</t>
    <rPh sb="0" eb="2">
      <t>ウスイ</t>
    </rPh>
    <rPh sb="2" eb="4">
      <t>リヨウ</t>
    </rPh>
    <rPh sb="8" eb="10">
      <t>ドウニュウ</t>
    </rPh>
    <rPh sb="11" eb="13">
      <t>ウム</t>
    </rPh>
    <phoneticPr fontId="20"/>
  </si>
  <si>
    <t>各項目について配慮した内容を、該当する番号（①～）を示し記述してください。</t>
    <phoneticPr fontId="20"/>
  </si>
  <si>
    <t>材料使用量の削減</t>
    <rPh sb="0" eb="2">
      <t>ザイリョウ</t>
    </rPh>
    <rPh sb="2" eb="4">
      <t>シヨウ</t>
    </rPh>
    <rPh sb="4" eb="5">
      <t>リョウ</t>
    </rPh>
    <rPh sb="6" eb="8">
      <t>サクゲン</t>
    </rPh>
    <phoneticPr fontId="20"/>
  </si>
  <si>
    <t>既存建築躯体等の継続使用</t>
    <rPh sb="6" eb="7">
      <t>トウ</t>
    </rPh>
    <rPh sb="8" eb="10">
      <t>ケイゾク</t>
    </rPh>
    <rPh sb="10" eb="12">
      <t>シヨウ</t>
    </rPh>
    <phoneticPr fontId="20"/>
  </si>
  <si>
    <t>躯体材料におけるリサイクル材の使用</t>
    <rPh sb="0" eb="2">
      <t>クタイ</t>
    </rPh>
    <rPh sb="2" eb="4">
      <t>ザイリョウ</t>
    </rPh>
    <rPh sb="13" eb="14">
      <t>ザイ</t>
    </rPh>
    <rPh sb="15" eb="17">
      <t>シヨウ</t>
    </rPh>
    <phoneticPr fontId="20"/>
  </si>
  <si>
    <t>評価点</t>
    <rPh sb="0" eb="3">
      <t>ヒョウカテン</t>
    </rPh>
    <phoneticPr fontId="20"/>
  </si>
  <si>
    <t>重み
係数</t>
    <rPh sb="0" eb="1">
      <t>オモ</t>
    </rPh>
    <phoneticPr fontId="20"/>
  </si>
  <si>
    <t>室内環境</t>
  </si>
  <si>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</si>
  <si>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0"/>
  </si>
  <si>
    <t>室温</t>
    <rPh sb="0" eb="2">
      <t>シツオン</t>
    </rPh>
    <phoneticPr fontId="20"/>
  </si>
  <si>
    <t>維持管理に配慮した設計</t>
  </si>
  <si>
    <t>維持管理用機能の確保</t>
  </si>
  <si>
    <t>■使用評価マニュアル：</t>
    <rPh sb="1" eb="3">
      <t>シヨウ</t>
    </rPh>
    <rPh sb="3" eb="5">
      <t>ヒョウカ</t>
    </rPh>
    <phoneticPr fontId="20"/>
  </si>
  <si>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0"/>
  </si>
  <si>
    <t>主要設備機器の更新必要間隔</t>
    <rPh sb="0" eb="2">
      <t>シュヨウ</t>
    </rPh>
    <rPh sb="2" eb="4">
      <t>セツビ</t>
    </rPh>
    <rPh sb="4" eb="6">
      <t>キキ</t>
    </rPh>
    <rPh sb="7" eb="9">
      <t>コウシン</t>
    </rPh>
    <rPh sb="9" eb="11">
      <t>ヒツヨウ</t>
    </rPh>
    <rPh sb="11" eb="13">
      <t>カンカク</t>
    </rPh>
    <phoneticPr fontId="20"/>
  </si>
  <si>
    <t>適切な更新</t>
    <rPh sb="0" eb="2">
      <t>テキセツ</t>
    </rPh>
    <rPh sb="3" eb="5">
      <t>コウシン</t>
    </rPh>
    <phoneticPr fontId="20"/>
  </si>
  <si>
    <t>屋上（屋根）・外壁仕上げ材の更新</t>
    <rPh sb="0" eb="2">
      <t>オクジョウ</t>
    </rPh>
    <rPh sb="3" eb="5">
      <t>ヤネ</t>
    </rPh>
    <rPh sb="7" eb="9">
      <t>ガイヘキ</t>
    </rPh>
    <rPh sb="9" eb="11">
      <t>シア</t>
    </rPh>
    <rPh sb="12" eb="13">
      <t>ザイ</t>
    </rPh>
    <rPh sb="14" eb="16">
      <t>コウシン</t>
    </rPh>
    <phoneticPr fontId="20"/>
  </si>
  <si>
    <t>配管・配線材の更新</t>
    <rPh sb="0" eb="2">
      <t>ハイカン</t>
    </rPh>
    <rPh sb="3" eb="5">
      <t>ハイセン</t>
    </rPh>
    <rPh sb="5" eb="6">
      <t>ザイ</t>
    </rPh>
    <rPh sb="7" eb="9">
      <t>コウシン</t>
    </rPh>
    <phoneticPr fontId="20"/>
  </si>
  <si>
    <t>主用設備機器の更新</t>
    <rPh sb="0" eb="2">
      <t>シュヨウ</t>
    </rPh>
    <rPh sb="2" eb="4">
      <t>セツビ</t>
    </rPh>
    <rPh sb="4" eb="6">
      <t>キキ</t>
    </rPh>
    <rPh sb="7" eb="9">
      <t>コウシン</t>
    </rPh>
    <phoneticPr fontId="20"/>
  </si>
  <si>
    <t>信頼性</t>
    <rPh sb="0" eb="3">
      <t>シンライセイ</t>
    </rPh>
    <phoneticPr fontId="20"/>
  </si>
  <si>
    <t>空調・換気設備</t>
    <rPh sb="0" eb="2">
      <t>クウチョウ</t>
    </rPh>
    <rPh sb="3" eb="5">
      <t>カンキ</t>
    </rPh>
    <rPh sb="5" eb="7">
      <t>セツビ</t>
    </rPh>
    <phoneticPr fontId="20"/>
  </si>
  <si>
    <t>給排水・衛生設備</t>
    <rPh sb="0" eb="3">
      <t>キュウハイスイ</t>
    </rPh>
    <rPh sb="4" eb="6">
      <t>エイセイ</t>
    </rPh>
    <rPh sb="6" eb="8">
      <t>セツビ</t>
    </rPh>
    <phoneticPr fontId="20"/>
  </si>
  <si>
    <t>電気設備</t>
    <rPh sb="0" eb="2">
      <t>デンキ</t>
    </rPh>
    <rPh sb="2" eb="4">
      <t>セツビ</t>
    </rPh>
    <phoneticPr fontId="20"/>
  </si>
  <si>
    <t>機械・配管支持方法</t>
    <rPh sb="0" eb="2">
      <t>キカイ</t>
    </rPh>
    <rPh sb="3" eb="5">
      <t>ハイカン</t>
    </rPh>
    <rPh sb="5" eb="7">
      <t>シジ</t>
    </rPh>
    <rPh sb="7" eb="9">
      <t>ホウホウ</t>
    </rPh>
    <phoneticPr fontId="20"/>
  </si>
  <si>
    <t>通信・情報設備</t>
    <rPh sb="0" eb="2">
      <t>ツウシン</t>
    </rPh>
    <rPh sb="3" eb="5">
      <t>ジョウホウ</t>
    </rPh>
    <rPh sb="5" eb="7">
      <t>セツビ</t>
    </rPh>
    <phoneticPr fontId="20"/>
  </si>
  <si>
    <t>対応性・更新性</t>
    <rPh sb="0" eb="3">
      <t>タイオウセイ</t>
    </rPh>
    <rPh sb="4" eb="6">
      <t>コウシン</t>
    </rPh>
    <rPh sb="6" eb="7">
      <t>セイ</t>
    </rPh>
    <phoneticPr fontId="20"/>
  </si>
  <si>
    <t>空間のゆとり</t>
  </si>
  <si>
    <t>階高のゆとり</t>
    <rPh sb="0" eb="1">
      <t>カイ</t>
    </rPh>
    <rPh sb="1" eb="2">
      <t>ダカ</t>
    </rPh>
    <phoneticPr fontId="20"/>
  </si>
  <si>
    <t>砂塵の抑制</t>
    <rPh sb="0" eb="2">
      <t>ｻｼﾞﾝ</t>
    </rPh>
    <rPh sb="3" eb="5">
      <t>ﾖｸｾｲ</t>
    </rPh>
    <phoneticPr fontId="27" type="noConversion"/>
  </si>
  <si>
    <t>日照阻害の抑制</t>
    <phoneticPr fontId="27" type="noConversion"/>
  </si>
  <si>
    <t>光害の抑制</t>
    <rPh sb="0" eb="2">
      <t>ﾋｶﾘｶﾞｲ</t>
    </rPh>
    <rPh sb="3" eb="5">
      <t>ﾖｸｾｲ</t>
    </rPh>
    <phoneticPr fontId="27"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</si>
  <si>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27" type="noConversion"/>
  </si>
  <si>
    <t>昼光の建物外壁による反射光（グレア）への対策</t>
    <rPh sb="0" eb="1">
      <t>ﾋﾙ</t>
    </rPh>
    <rPh sb="1" eb="2">
      <t>ﾋｶﾘ</t>
    </rPh>
    <rPh sb="3" eb="5">
      <t>ﾀﾃﾓﾉ</t>
    </rPh>
    <rPh sb="5" eb="7">
      <t>ｶﾞｲﾍｷ</t>
    </rPh>
    <rPh sb="10" eb="13">
      <t>ﾊﾝｼｬｺｳ</t>
    </rPh>
    <rPh sb="20" eb="22">
      <t>ﾀｲｻｸ</t>
    </rPh>
    <phoneticPr fontId="27" type="noConversion"/>
  </si>
  <si>
    <t>空間の形状・自由さ</t>
    <rPh sb="0" eb="2">
      <t>クウカン</t>
    </rPh>
    <rPh sb="3" eb="5">
      <t>ケイジョウ</t>
    </rPh>
    <rPh sb="6" eb="8">
      <t>ジユウ</t>
    </rPh>
    <phoneticPr fontId="20"/>
  </si>
  <si>
    <t>荷重のゆとり</t>
  </si>
  <si>
    <t>設備の更新性</t>
  </si>
  <si>
    <t>給排水管の更新性</t>
    <rPh sb="0" eb="1">
      <t>キュウ</t>
    </rPh>
    <rPh sb="1" eb="4">
      <t>ハイスイカン</t>
    </rPh>
    <rPh sb="5" eb="7">
      <t>コウシン</t>
    </rPh>
    <rPh sb="7" eb="8">
      <t>セイ</t>
    </rPh>
    <phoneticPr fontId="20"/>
  </si>
  <si>
    <t>電気配線の更新性</t>
    <rPh sb="0" eb="2">
      <t>デンキ</t>
    </rPh>
    <rPh sb="2" eb="4">
      <t>ハイセン</t>
    </rPh>
    <rPh sb="5" eb="7">
      <t>コウシン</t>
    </rPh>
    <rPh sb="7" eb="8">
      <t>セイ</t>
    </rPh>
    <phoneticPr fontId="20"/>
  </si>
  <si>
    <t>通信配線の更新性</t>
    <rPh sb="0" eb="2">
      <t>ツウシン</t>
    </rPh>
    <rPh sb="2" eb="4">
      <t>ハイセン</t>
    </rPh>
    <rPh sb="5" eb="7">
      <t>コウシン</t>
    </rPh>
    <rPh sb="7" eb="8">
      <t>セイ</t>
    </rPh>
    <phoneticPr fontId="20"/>
  </si>
  <si>
    <t>設備機器の更新性</t>
    <rPh sb="0" eb="2">
      <t>セツビ</t>
    </rPh>
    <rPh sb="2" eb="4">
      <t>キキ</t>
    </rPh>
    <rPh sb="5" eb="7">
      <t>コウシン</t>
    </rPh>
    <rPh sb="7" eb="8">
      <t>セイ</t>
    </rPh>
    <phoneticPr fontId="20"/>
  </si>
  <si>
    <t>生物環境の保全と創出</t>
    <rPh sb="0" eb="2">
      <t>セイブツ</t>
    </rPh>
    <rPh sb="2" eb="4">
      <t>カンキョウ</t>
    </rPh>
    <rPh sb="5" eb="7">
      <t>ホゼン</t>
    </rPh>
    <rPh sb="8" eb="10">
      <t>ソウシュツ</t>
    </rPh>
    <phoneticPr fontId="20"/>
  </si>
  <si>
    <t>まちなみ・景観への配慮</t>
    <rPh sb="5" eb="7">
      <t>ケイカン</t>
    </rPh>
    <rPh sb="9" eb="11">
      <t>ハイリョ</t>
    </rPh>
    <phoneticPr fontId="20"/>
  </si>
  <si>
    <t>地域性への配慮、快適性の向上</t>
  </si>
  <si>
    <t>敷地内温熱環境の向上</t>
    <rPh sb="0" eb="2">
      <t>シキチ</t>
    </rPh>
    <rPh sb="2" eb="3">
      <t>ナイ</t>
    </rPh>
    <rPh sb="3" eb="5">
      <t>オンネツ</t>
    </rPh>
    <rPh sb="8" eb="10">
      <t>コウジョウ</t>
    </rPh>
    <phoneticPr fontId="20"/>
  </si>
  <si>
    <t>持続可能な森林から産出された木材</t>
  </si>
  <si>
    <t>部材の再利用可能性向上への取組み</t>
    <rPh sb="9" eb="11">
      <t>コウジョウ</t>
    </rPh>
    <rPh sb="13" eb="15">
      <t>トリク</t>
    </rPh>
    <phoneticPr fontId="20"/>
  </si>
  <si>
    <t>汚染物質含有材料の使用回避</t>
    <rPh sb="0" eb="2">
      <t>オセン</t>
    </rPh>
    <rPh sb="2" eb="4">
      <t>ブッシツ</t>
    </rPh>
    <rPh sb="4" eb="6">
      <t>ガンユウ</t>
    </rPh>
    <rPh sb="6" eb="8">
      <t>ザイリョウ</t>
    </rPh>
    <rPh sb="9" eb="11">
      <t>シヨウ</t>
    </rPh>
    <rPh sb="11" eb="13">
      <t>カイヒ</t>
    </rPh>
    <phoneticPr fontId="20"/>
  </si>
  <si>
    <t>有害物質を含まない材料の使用</t>
    <rPh sb="0" eb="2">
      <t>ユウガイ</t>
    </rPh>
    <rPh sb="2" eb="4">
      <t>ブッシツ</t>
    </rPh>
    <rPh sb="5" eb="6">
      <t>フク</t>
    </rPh>
    <rPh sb="12" eb="14">
      <t>シヨウ</t>
    </rPh>
    <phoneticPr fontId="20"/>
  </si>
  <si>
    <t>フロン・ハロンの回避</t>
    <rPh sb="8" eb="10">
      <t>カイヒ</t>
    </rPh>
    <phoneticPr fontId="20"/>
  </si>
  <si>
    <t>消火剤</t>
    <rPh sb="0" eb="3">
      <t>ショウカザイ</t>
    </rPh>
    <phoneticPr fontId="20"/>
  </si>
  <si>
    <t>発泡剤（断熱材等）</t>
    <rPh sb="0" eb="2">
      <t>ハッポウ</t>
    </rPh>
    <rPh sb="2" eb="3">
      <t>ザイ</t>
    </rPh>
    <rPh sb="4" eb="7">
      <t>ダンネツザイ</t>
    </rPh>
    <rPh sb="7" eb="8">
      <t>トウ</t>
    </rPh>
    <phoneticPr fontId="20"/>
  </si>
  <si>
    <t>冷媒</t>
    <rPh sb="0" eb="2">
      <t>レイバイ</t>
    </rPh>
    <phoneticPr fontId="20"/>
  </si>
  <si>
    <t>地域インフラへの負荷抑制</t>
    <rPh sb="0" eb="2">
      <t>チイキ</t>
    </rPh>
    <rPh sb="8" eb="10">
      <t>フカ</t>
    </rPh>
    <rPh sb="10" eb="12">
      <t>ヨクセイ</t>
    </rPh>
    <phoneticPr fontId="20"/>
  </si>
  <si>
    <t>時間外空調に対する配慮</t>
    <rPh sb="0" eb="3">
      <t>ジカンガイ</t>
    </rPh>
    <rPh sb="3" eb="5">
      <t>クウチョウ</t>
    </rPh>
    <rPh sb="6" eb="7">
      <t>タイ</t>
    </rPh>
    <rPh sb="9" eb="11">
      <t>ハイリョ</t>
    </rPh>
    <phoneticPr fontId="20"/>
  </si>
  <si>
    <t>監視システム</t>
    <rPh sb="0" eb="2">
      <t>カンシ</t>
    </rPh>
    <phoneticPr fontId="20"/>
  </si>
  <si>
    <t>空調方式</t>
    <rPh sb="0" eb="2">
      <t>クウチョウ</t>
    </rPh>
    <rPh sb="2" eb="4">
      <t>ホウシキ</t>
    </rPh>
    <phoneticPr fontId="20"/>
  </si>
  <si>
    <t>重点項目</t>
    <rPh sb="0" eb="2">
      <t>ジュウテン</t>
    </rPh>
    <rPh sb="2" eb="4">
      <t>コウモク</t>
    </rPh>
    <phoneticPr fontId="20"/>
  </si>
  <si>
    <t>重点項目への取組（５点満点）</t>
    <rPh sb="0" eb="2">
      <t>ジュウテン</t>
    </rPh>
    <rPh sb="2" eb="4">
      <t>コウモク</t>
    </rPh>
    <rPh sb="6" eb="7">
      <t>ト</t>
    </rPh>
    <rPh sb="7" eb="8">
      <t>ク</t>
    </rPh>
    <rPh sb="10" eb="11">
      <t>テン</t>
    </rPh>
    <rPh sb="11" eb="13">
      <t>マンテン</t>
    </rPh>
    <phoneticPr fontId="20"/>
  </si>
  <si>
    <t>CASBEE横浜</t>
    <rPh sb="6" eb="8">
      <t>ヨコハマ</t>
    </rPh>
    <phoneticPr fontId="20"/>
  </si>
  <si>
    <t>太陽光利用</t>
    <rPh sb="0" eb="2">
      <t>タイヨウ</t>
    </rPh>
    <rPh sb="2" eb="3">
      <t>ヒカリ</t>
    </rPh>
    <rPh sb="3" eb="5">
      <t>リヨウ</t>
    </rPh>
    <phoneticPr fontId="20"/>
  </si>
  <si>
    <t>太陽熱利用</t>
    <rPh sb="0" eb="2">
      <t>タイヨウ</t>
    </rPh>
    <rPh sb="2" eb="3">
      <t>ネツ</t>
    </rPh>
    <rPh sb="3" eb="5">
      <t>リヨウ</t>
    </rPh>
    <phoneticPr fontId="20"/>
  </si>
  <si>
    <t>太陽光・熱利用</t>
    <rPh sb="0" eb="2">
      <t>タイヨウ</t>
    </rPh>
    <rPh sb="2" eb="3">
      <t>ヒカリ</t>
    </rPh>
    <rPh sb="4" eb="5">
      <t>ネツ</t>
    </rPh>
    <rPh sb="5" eb="7">
      <t>リヨウ</t>
    </rPh>
    <phoneticPr fontId="20"/>
  </si>
  <si>
    <t>利用なし</t>
    <rPh sb="0" eb="2">
      <t>リヨウ</t>
    </rPh>
    <phoneticPr fontId="20"/>
  </si>
  <si>
    <t>環境配慮設計の概要記入欄</t>
    <phoneticPr fontId="20"/>
  </si>
  <si>
    <t>負荷変動・追従制御性</t>
    <phoneticPr fontId="20"/>
  </si>
  <si>
    <t>温度・湿度制御</t>
    <phoneticPr fontId="20"/>
  </si>
  <si>
    <t>バックアップスペースの確保</t>
    <rPh sb="11" eb="13">
      <t>カクホ</t>
    </rPh>
    <phoneticPr fontId="20"/>
  </si>
  <si>
    <t>LR　建築物の環境負荷低減性</t>
    <phoneticPr fontId="20"/>
  </si>
  <si>
    <t>建物外皮の熱負荷抑制</t>
    <rPh sb="0" eb="2">
      <t>タテモノ</t>
    </rPh>
    <rPh sb="2" eb="4">
      <t>ガイヒ</t>
    </rPh>
    <rPh sb="5" eb="6">
      <t>ネツ</t>
    </rPh>
    <rPh sb="6" eb="8">
      <t>フカ</t>
    </rPh>
    <rPh sb="8" eb="10">
      <t>ヨクセイ</t>
    </rPh>
    <phoneticPr fontId="20"/>
  </si>
  <si>
    <t>非住宅</t>
    <rPh sb="0" eb="1">
      <t>ヒ</t>
    </rPh>
    <rPh sb="1" eb="3">
      <t>ジュウタク</t>
    </rPh>
    <phoneticPr fontId="20"/>
  </si>
  <si>
    <t>集合住宅以外の評価</t>
    <rPh sb="0" eb="2">
      <t>ｼｭｳｺﾞｳ</t>
    </rPh>
    <rPh sb="2" eb="4">
      <t>ｼﾞｭｳﾀｸ</t>
    </rPh>
    <rPh sb="4" eb="6">
      <t>ｲｶﾞｲ</t>
    </rPh>
    <rPh sb="7" eb="9">
      <t>ﾋｮｳｶ</t>
    </rPh>
    <phoneticPr fontId="27" type="noConversion"/>
  </si>
  <si>
    <t>モニタリング</t>
    <phoneticPr fontId="20"/>
  </si>
  <si>
    <t>集合住宅の評価</t>
    <rPh sb="0" eb="2">
      <t>ｼｭｳｺﾞｳ</t>
    </rPh>
    <rPh sb="2" eb="4">
      <t>ｼﾞｭｳﾀｸ</t>
    </rPh>
    <rPh sb="5" eb="7">
      <t>ﾋｮｳｶ</t>
    </rPh>
    <phoneticPr fontId="27" type="noConversion"/>
  </si>
  <si>
    <t>LR2</t>
    <phoneticPr fontId="27" type="noConversion"/>
  </si>
  <si>
    <t>資源・マテリアル</t>
    <phoneticPr fontId="20"/>
  </si>
  <si>
    <t>躯体材料以外におけるリサイクル材の使用</t>
    <rPh sb="0" eb="2">
      <t>クタイ</t>
    </rPh>
    <rPh sb="2" eb="4">
      <t>ザイリョウ</t>
    </rPh>
    <rPh sb="4" eb="6">
      <t>イガイ</t>
    </rPh>
    <rPh sb="15" eb="16">
      <t>ザイ</t>
    </rPh>
    <rPh sb="17" eb="19">
      <t>シヨウ</t>
    </rPh>
    <phoneticPr fontId="20"/>
  </si>
  <si>
    <t>温熱環境悪化の改善</t>
    <phoneticPr fontId="20"/>
  </si>
  <si>
    <t>雨水排水負荷低減</t>
    <phoneticPr fontId="27" type="noConversion"/>
  </si>
  <si>
    <t>汚水処理負荷抑制</t>
    <phoneticPr fontId="27" type="noConversion"/>
  </si>
  <si>
    <t>風害、砂塵、日照阻害の抑制</t>
    <rPh sb="0" eb="2">
      <t>ﾌｳｶﾞｲ</t>
    </rPh>
    <rPh sb="3" eb="5">
      <t>ｻｼﾞﾝ</t>
    </rPh>
    <rPh sb="6" eb="8">
      <t>ﾆｯｼｮｳ</t>
    </rPh>
    <rPh sb="8" eb="10">
      <t>ｿｶﾞｲ</t>
    </rPh>
    <rPh sb="11" eb="13">
      <t>ﾖｸｾｲ</t>
    </rPh>
    <phoneticPr fontId="27" type="noConversion"/>
  </si>
  <si>
    <t>風害の抑制</t>
    <phoneticPr fontId="27" type="noConversion"/>
  </si>
  <si>
    <t>全体</t>
    <phoneticPr fontId="20"/>
  </si>
  <si>
    <t>Q2</t>
    <phoneticPr fontId="27" type="noConversion"/>
  </si>
  <si>
    <t>サービス性能</t>
    <phoneticPr fontId="20"/>
  </si>
  <si>
    <t>リフレッシュスペース</t>
    <phoneticPr fontId="20"/>
  </si>
  <si>
    <t>空調配管の更新性</t>
    <phoneticPr fontId="20"/>
  </si>
  <si>
    <t>Q3</t>
    <phoneticPr fontId="27" type="noConversion"/>
  </si>
  <si>
    <t>室外環境（敷地内）</t>
    <phoneticPr fontId="20"/>
  </si>
  <si>
    <t>スコアシート</t>
    <phoneticPr fontId="27" type="noConversion"/>
  </si>
  <si>
    <t>配慮項目</t>
    <phoneticPr fontId="20"/>
  </si>
  <si>
    <t>：水色のセルに入力します。</t>
    <rPh sb="1" eb="3">
      <t>ミズイロ</t>
    </rPh>
    <rPh sb="7" eb="9">
      <t>ニュウリョク</t>
    </rPh>
    <phoneticPr fontId="20"/>
  </si>
  <si>
    <t>建物名称</t>
    <rPh sb="0" eb="2">
      <t>タテモノ</t>
    </rPh>
    <rPh sb="2" eb="4">
      <t>メイショウ</t>
    </rPh>
    <phoneticPr fontId="20"/>
  </si>
  <si>
    <t>受付番号：</t>
    <rPh sb="0" eb="2">
      <t>ウケツケ</t>
    </rPh>
    <rPh sb="2" eb="4">
      <t>バンゴウ</t>
    </rPh>
    <phoneticPr fontId="20"/>
  </si>
  <si>
    <t>－</t>
    <phoneticPr fontId="20"/>
  </si>
  <si>
    <t>①建物の熱負荷抑制</t>
    <phoneticPr fontId="20"/>
  </si>
  <si>
    <t>②自然エネルギー利用</t>
    <phoneticPr fontId="20"/>
  </si>
  <si>
    <t>③設備システムの高効率化</t>
    <phoneticPr fontId="20"/>
  </si>
  <si>
    <t>④効率的運用</t>
    <phoneticPr fontId="20"/>
  </si>
  <si>
    <t>■エネルギー対策</t>
    <phoneticPr fontId="20"/>
  </si>
  <si>
    <t>　③設備システムの高効率化　</t>
    <phoneticPr fontId="20"/>
  </si>
  <si>
    <t>■室外環境（敷地内）対策　</t>
    <phoneticPr fontId="20"/>
  </si>
  <si>
    <t>■耐用性・信頼性　</t>
    <phoneticPr fontId="20"/>
  </si>
  <si>
    <t>■室外環境（敷地内）対策</t>
    <phoneticPr fontId="20"/>
  </si>
  <si>
    <t>Ｑ　建築物の環境品質</t>
    <phoneticPr fontId="20"/>
  </si>
  <si>
    <t>Q1</t>
    <phoneticPr fontId="27" type="noConversion"/>
  </si>
  <si>
    <t>室内騒音レベル</t>
    <phoneticPr fontId="20"/>
  </si>
  <si>
    <t>設備騒音対策</t>
    <phoneticPr fontId="20"/>
  </si>
  <si>
    <t>開口部遮音性能</t>
    <phoneticPr fontId="20"/>
  </si>
  <si>
    <t>LR3</t>
    <phoneticPr fontId="27" type="noConversion"/>
  </si>
  <si>
    <t>敷地外環境</t>
    <phoneticPr fontId="20"/>
  </si>
  <si>
    <t>振動</t>
    <phoneticPr fontId="27" type="noConversion"/>
  </si>
  <si>
    <t>悪臭</t>
    <phoneticPr fontId="27" type="noConversion"/>
  </si>
  <si>
    <r>
      <t>4</t>
    </r>
    <r>
      <rPr>
        <b/>
        <sz val="12"/>
        <color indexed="9"/>
        <rFont val="ＭＳ Ｐゴシック"/>
        <family val="3"/>
        <charset val="128"/>
      </rPr>
      <t>　横浜市重点項目についての環境配慮概要</t>
    </r>
    <rPh sb="2" eb="5">
      <t>ヨコハマシ</t>
    </rPh>
    <rPh sb="5" eb="7">
      <t>ジュウテン</t>
    </rPh>
    <rPh sb="7" eb="9">
      <t>コウモク</t>
    </rPh>
    <rPh sb="14" eb="16">
      <t>カンキョウ</t>
    </rPh>
    <rPh sb="16" eb="18">
      <t>ハイリョ</t>
    </rPh>
    <rPh sb="18" eb="20">
      <t>ガイヨウ</t>
    </rPh>
    <phoneticPr fontId="20"/>
  </si>
  <si>
    <t xml:space="preserve">        バージョン</t>
    <phoneticPr fontId="20"/>
  </si>
  <si>
    <t>000</t>
    <phoneticPr fontId="20"/>
  </si>
  <si>
    <t>＜非住宅＞</t>
    <rPh sb="1" eb="2">
      <t>ヒ</t>
    </rPh>
    <rPh sb="2" eb="4">
      <t>ジュウタク</t>
    </rPh>
    <phoneticPr fontId="20"/>
  </si>
  <si>
    <t>＜集合住宅＞</t>
    <rPh sb="1" eb="3">
      <t>シュウゴウ</t>
    </rPh>
    <rPh sb="3" eb="5">
      <t>ジュウタク</t>
    </rPh>
    <phoneticPr fontId="20"/>
  </si>
  <si>
    <t>⑨温熱環境</t>
    <rPh sb="1" eb="3">
      <t>オンネツ</t>
    </rPh>
    <rPh sb="3" eb="5">
      <t>カンキョウ</t>
    </rPh>
    <phoneticPr fontId="20"/>
  </si>
  <si>
    <t>⑤外皮性能</t>
    <rPh sb="1" eb="3">
      <t>ガイヒ</t>
    </rPh>
    <rPh sb="3" eb="5">
      <t>セイノウ</t>
    </rPh>
    <phoneticPr fontId="20"/>
  </si>
  <si>
    <t>⑩光環境</t>
    <rPh sb="1" eb="2">
      <t>ヒカリ</t>
    </rPh>
    <rPh sb="2" eb="4">
      <t>カンキョウ</t>
    </rPh>
    <phoneticPr fontId="20"/>
  </si>
  <si>
    <t>⑪空気質環境</t>
    <rPh sb="1" eb="3">
      <t>クウキ</t>
    </rPh>
    <rPh sb="3" eb="4">
      <t>シツ</t>
    </rPh>
    <rPh sb="4" eb="6">
      <t>カンキョウ</t>
    </rPh>
    <phoneticPr fontId="20"/>
  </si>
  <si>
    <t>⑫機能性</t>
    <rPh sb="1" eb="4">
      <t>キノウセイ</t>
    </rPh>
    <phoneticPr fontId="20"/>
  </si>
  <si>
    <t>⑮耐震・免震</t>
    <rPh sb="1" eb="3">
      <t>タイシン</t>
    </rPh>
    <rPh sb="4" eb="6">
      <t>メンシン</t>
    </rPh>
    <phoneticPr fontId="20"/>
  </si>
  <si>
    <t>⑯部品・部材の耐用年数向上</t>
    <rPh sb="1" eb="3">
      <t>ブヒン</t>
    </rPh>
    <rPh sb="4" eb="6">
      <t>ブザイ</t>
    </rPh>
    <rPh sb="7" eb="9">
      <t>タイヨウ</t>
    </rPh>
    <rPh sb="9" eb="11">
      <t>ネンスウ</t>
    </rPh>
    <rPh sb="11" eb="13">
      <t>コウジョウ</t>
    </rPh>
    <phoneticPr fontId="20"/>
  </si>
  <si>
    <t>⑰信頼性</t>
    <rPh sb="1" eb="4">
      <t>シンライセイ</t>
    </rPh>
    <phoneticPr fontId="20"/>
  </si>
  <si>
    <t>⑱生物環境の保全と創出</t>
    <rPh sb="1" eb="3">
      <t>セイブツ</t>
    </rPh>
    <rPh sb="3" eb="5">
      <t>カンキョウ</t>
    </rPh>
    <rPh sb="6" eb="8">
      <t>ホゼン</t>
    </rPh>
    <rPh sb="9" eb="11">
      <t>ソウシュツ</t>
    </rPh>
    <phoneticPr fontId="20"/>
  </si>
  <si>
    <t>⑲まちなみ・景観への配慮</t>
    <rPh sb="6" eb="8">
      <t>ケイカン</t>
    </rPh>
    <rPh sb="10" eb="12">
      <t>ハイリョ</t>
    </rPh>
    <phoneticPr fontId="20"/>
  </si>
  <si>
    <t>⑳地域性への配慮</t>
    <rPh sb="1" eb="4">
      <t>チイキセイ</t>
    </rPh>
    <rPh sb="6" eb="8">
      <t>ハイリョ</t>
    </rPh>
    <phoneticPr fontId="20"/>
  </si>
  <si>
    <t>⑭敷地内温熱環境の向上</t>
    <rPh sb="1" eb="4">
      <t>シキチナイ</t>
    </rPh>
    <rPh sb="4" eb="6">
      <t>オンネツ</t>
    </rPh>
    <rPh sb="6" eb="8">
      <t>カンキョウ</t>
    </rPh>
    <rPh sb="9" eb="11">
      <t>コウジョウ</t>
    </rPh>
    <phoneticPr fontId="20"/>
  </si>
  <si>
    <t>＜事務所用途＞</t>
    <rPh sb="1" eb="3">
      <t>ジム</t>
    </rPh>
    <rPh sb="3" eb="4">
      <t>ショ</t>
    </rPh>
    <rPh sb="4" eb="6">
      <t>ヨウト</t>
    </rPh>
    <phoneticPr fontId="20"/>
  </si>
  <si>
    <t>知的生産性向上への取組</t>
    <rPh sb="0" eb="2">
      <t>ﾁﾃｷ</t>
    </rPh>
    <rPh sb="2" eb="5">
      <t>ｾｲｻﾝｾｲ</t>
    </rPh>
    <rPh sb="5" eb="7">
      <t>ｺｳｼﾞｮｳ</t>
    </rPh>
    <rPh sb="9" eb="11">
      <t>ﾄﾘｸﾐ</t>
    </rPh>
    <phoneticPr fontId="27" type="noConversion"/>
  </si>
  <si>
    <t>⑬知的生産性向上への取組</t>
    <rPh sb="1" eb="3">
      <t>チテキ</t>
    </rPh>
    <rPh sb="3" eb="6">
      <t>セイサンセイ</t>
    </rPh>
    <rPh sb="6" eb="8">
      <t>コウジョウ</t>
    </rPh>
    <rPh sb="10" eb="12">
      <t>トリクミ</t>
    </rPh>
    <phoneticPr fontId="20"/>
  </si>
  <si>
    <t>＜住宅用途＞</t>
    <rPh sb="1" eb="3">
      <t>ジュウタク</t>
    </rPh>
    <rPh sb="3" eb="5">
      <t>ヨウト</t>
    </rPh>
    <phoneticPr fontId="20"/>
  </si>
  <si>
    <t>健康と安心</t>
    <rPh sb="0" eb="2">
      <t>ケンコウ</t>
    </rPh>
    <rPh sb="3" eb="5">
      <t>アンシン</t>
    </rPh>
    <phoneticPr fontId="20"/>
  </si>
  <si>
    <t>化学汚染物質の対策</t>
  </si>
  <si>
    <t>⑥健康対策</t>
    <rPh sb="1" eb="3">
      <t>ケンコウ</t>
    </rPh>
    <rPh sb="3" eb="5">
      <t>タイサク</t>
    </rPh>
    <phoneticPr fontId="20"/>
  </si>
  <si>
    <t>適切な換気計画</t>
  </si>
  <si>
    <t>結露・カビ対策</t>
  </si>
  <si>
    <t>犯罪に備える（共用部の防犯対策）</t>
    <rPh sb="0" eb="2">
      <t>ハンザイ</t>
    </rPh>
    <rPh sb="3" eb="4">
      <t>ソナ</t>
    </rPh>
    <rPh sb="7" eb="10">
      <t>キョウヨウブ</t>
    </rPh>
    <rPh sb="11" eb="13">
      <t>ボウハン</t>
    </rPh>
    <rPh sb="13" eb="15">
      <t>タイサク</t>
    </rPh>
    <phoneticPr fontId="20"/>
  </si>
  <si>
    <t>⑦防犯対策</t>
    <rPh sb="1" eb="3">
      <t>ボウハン</t>
    </rPh>
    <rPh sb="3" eb="5">
      <t>タイサク</t>
    </rPh>
    <phoneticPr fontId="20"/>
  </si>
  <si>
    <t>W</t>
    <phoneticPr fontId="20"/>
  </si>
  <si>
    <t>W ⑨</t>
    <phoneticPr fontId="20"/>
  </si>
  <si>
    <t>W ⑤</t>
    <phoneticPr fontId="20"/>
  </si>
  <si>
    <t>W ⑨</t>
  </si>
  <si>
    <t>W ⑥</t>
    <phoneticPr fontId="20"/>
  </si>
  <si>
    <t>W ⑩</t>
    <phoneticPr fontId="20"/>
  </si>
  <si>
    <t>W ⑩</t>
  </si>
  <si>
    <t>W ⑪</t>
    <phoneticPr fontId="20"/>
  </si>
  <si>
    <t>W ⑪</t>
  </si>
  <si>
    <t>W ⑫</t>
    <phoneticPr fontId="20"/>
  </si>
  <si>
    <t>W ⑫</t>
  </si>
  <si>
    <t>R</t>
    <phoneticPr fontId="20"/>
  </si>
  <si>
    <t>R ⑮</t>
  </si>
  <si>
    <t>R ⑯</t>
  </si>
  <si>
    <t>R ⑰</t>
    <phoneticPr fontId="20"/>
  </si>
  <si>
    <t>R ⑰</t>
  </si>
  <si>
    <t>T ⑱</t>
    <phoneticPr fontId="20"/>
  </si>
  <si>
    <t>T ⑲</t>
    <phoneticPr fontId="20"/>
  </si>
  <si>
    <t>T ⑳</t>
    <phoneticPr fontId="20"/>
  </si>
  <si>
    <t>W ⑭</t>
    <phoneticPr fontId="20"/>
  </si>
  <si>
    <t>E ①</t>
  </si>
  <si>
    <t>E ②</t>
  </si>
  <si>
    <t>E ④</t>
  </si>
  <si>
    <t>&lt;共通&gt;</t>
    <rPh sb="1" eb="3">
      <t>キョウツウ</t>
    </rPh>
    <phoneticPr fontId="20"/>
  </si>
  <si>
    <t>重点項目への取組内容の入力１</t>
    <rPh sb="0" eb="2">
      <t>ジュウテン</t>
    </rPh>
    <rPh sb="2" eb="4">
      <t>コウモク</t>
    </rPh>
    <rPh sb="6" eb="8">
      <t>トリクミ</t>
    </rPh>
    <rPh sb="8" eb="10">
      <t>ナイヨウ</t>
    </rPh>
    <rPh sb="11" eb="13">
      <t>ニュウリョク</t>
    </rPh>
    <phoneticPr fontId="20"/>
  </si>
  <si>
    <t>受付日：</t>
    <rPh sb="0" eb="3">
      <t>ウケツケビ</t>
    </rPh>
    <phoneticPr fontId="20"/>
  </si>
  <si>
    <t>建築物の省エネルギー性能　(E)　Energy Saving</t>
    <phoneticPr fontId="20"/>
  </si>
  <si>
    <t>健康・快適な職住環境　(W)　Smart Wellness Community</t>
    <rPh sb="3" eb="5">
      <t>カイテキ</t>
    </rPh>
    <rPh sb="6" eb="8">
      <t>ショクジュウ</t>
    </rPh>
    <rPh sb="8" eb="10">
      <t>カンキョウ</t>
    </rPh>
    <phoneticPr fontId="20"/>
  </si>
  <si>
    <r>
      <rPr>
        <b/>
        <sz val="12"/>
        <rFont val="ＭＳ Ｐゴシック"/>
        <family val="3"/>
        <charset val="128"/>
      </rPr>
      <t>建築物の省エネルギー性能</t>
    </r>
    <r>
      <rPr>
        <sz val="12"/>
        <rFont val="ＭＳ Ｐゴシック"/>
        <family val="3"/>
        <charset val="128"/>
      </rPr>
      <t>　(E)　Energy Saving</t>
    </r>
    <phoneticPr fontId="20"/>
  </si>
  <si>
    <t>【省エネルギー性能】</t>
    <rPh sb="1" eb="2">
      <t>ショウ</t>
    </rPh>
    <rPh sb="7" eb="9">
      <t>セイノウ</t>
    </rPh>
    <phoneticPr fontId="20"/>
  </si>
  <si>
    <t>適合</t>
    <rPh sb="0" eb="2">
      <t>テキゴウ</t>
    </rPh>
    <phoneticPr fontId="20"/>
  </si>
  <si>
    <t>※</t>
    <phoneticPr fontId="20"/>
  </si>
  <si>
    <t>防災への配慮　（R）　Resilience</t>
    <rPh sb="0" eb="2">
      <t>ボウサイ</t>
    </rPh>
    <rPh sb="4" eb="6">
      <t>ハイリョ</t>
    </rPh>
    <phoneticPr fontId="20"/>
  </si>
  <si>
    <t>【快適・働きやすさ】</t>
    <phoneticPr fontId="20"/>
  </si>
  <si>
    <t>【地域・まちづくり】</t>
    <rPh sb="1" eb="3">
      <t>チイキ</t>
    </rPh>
    <phoneticPr fontId="20"/>
  </si>
  <si>
    <t>エネルギーマネジメントシステム導入</t>
    <rPh sb="15" eb="17">
      <t>ドウニュウ</t>
    </rPh>
    <phoneticPr fontId="20"/>
  </si>
  <si>
    <t>　環境配慮技術の導入</t>
    <rPh sb="1" eb="3">
      <t>カンキョウ</t>
    </rPh>
    <rPh sb="3" eb="5">
      <t>ハイリョ</t>
    </rPh>
    <rPh sb="5" eb="7">
      <t>ギジュツ</t>
    </rPh>
    <rPh sb="8" eb="10">
      <t>ドウニュウ</t>
    </rPh>
    <phoneticPr fontId="20"/>
  </si>
  <si>
    <t>太陽光発電などの導入</t>
    <rPh sb="0" eb="3">
      <t>タイヨウコウ</t>
    </rPh>
    <rPh sb="3" eb="5">
      <t>ハツデン</t>
    </rPh>
    <rPh sb="8" eb="10">
      <t>ドウニュウ</t>
    </rPh>
    <phoneticPr fontId="20"/>
  </si>
  <si>
    <t>X</t>
    <phoneticPr fontId="20"/>
  </si>
  <si>
    <t>Y</t>
    <phoneticPr fontId="20"/>
  </si>
  <si>
    <t>（太陽光・熱利用、エネルギーマネジメントシステム以外）</t>
    <phoneticPr fontId="20"/>
  </si>
  <si>
    <t>不適合</t>
    <rPh sb="0" eb="3">
      <t>フテキゴウ</t>
    </rPh>
    <phoneticPr fontId="20"/>
  </si>
  <si>
    <t>LR1/1熱負荷抑制</t>
    <rPh sb="5" eb="6">
      <t>ネツ</t>
    </rPh>
    <rPh sb="6" eb="8">
      <t>フカ</t>
    </rPh>
    <rPh sb="8" eb="10">
      <t>ヨクセイ</t>
    </rPh>
    <phoneticPr fontId="20"/>
  </si>
  <si>
    <t>LR1/2自然エネ利用</t>
    <rPh sb="5" eb="7">
      <t>シゼン</t>
    </rPh>
    <rPh sb="9" eb="11">
      <t>リヨウ</t>
    </rPh>
    <phoneticPr fontId="20"/>
  </si>
  <si>
    <t>LR1/3設備システム</t>
    <rPh sb="5" eb="7">
      <t>セツビ</t>
    </rPh>
    <phoneticPr fontId="20"/>
  </si>
  <si>
    <t>LR1/4効率的運用</t>
    <rPh sb="5" eb="8">
      <t>コウリツテキ</t>
    </rPh>
    <rPh sb="8" eb="10">
      <t>ウンヨウ</t>
    </rPh>
    <phoneticPr fontId="20"/>
  </si>
  <si>
    <t>Q1/2温熱環境</t>
    <rPh sb="4" eb="6">
      <t>オンネツ</t>
    </rPh>
    <rPh sb="6" eb="8">
      <t>カンキョウ</t>
    </rPh>
    <phoneticPr fontId="20"/>
  </si>
  <si>
    <t>Q1/3光・視環境</t>
    <rPh sb="4" eb="5">
      <t>ヒカリ</t>
    </rPh>
    <rPh sb="6" eb="7">
      <t>シ</t>
    </rPh>
    <rPh sb="7" eb="9">
      <t>カンキョウ</t>
    </rPh>
    <phoneticPr fontId="20"/>
  </si>
  <si>
    <t>Q1/4空気質環境</t>
    <rPh sb="4" eb="6">
      <t>クウキ</t>
    </rPh>
    <rPh sb="6" eb="7">
      <t>シツ</t>
    </rPh>
    <rPh sb="7" eb="9">
      <t>カンキョウ</t>
    </rPh>
    <phoneticPr fontId="20"/>
  </si>
  <si>
    <t>Q2/1機能性</t>
    <rPh sb="4" eb="7">
      <t>キノウセイ</t>
    </rPh>
    <phoneticPr fontId="20"/>
  </si>
  <si>
    <t>追1/知的生産性向上</t>
    <rPh sb="0" eb="1">
      <t>ツイ</t>
    </rPh>
    <rPh sb="3" eb="5">
      <t>チテキ</t>
    </rPh>
    <rPh sb="5" eb="7">
      <t>セイサン</t>
    </rPh>
    <rPh sb="7" eb="8">
      <t>セイ</t>
    </rPh>
    <rPh sb="8" eb="10">
      <t>コウジョウ</t>
    </rPh>
    <phoneticPr fontId="20"/>
  </si>
  <si>
    <t>Q3/3.2敷地内温熱環境</t>
    <rPh sb="6" eb="8">
      <t>シキチ</t>
    </rPh>
    <rPh sb="8" eb="9">
      <t>ナイ</t>
    </rPh>
    <rPh sb="9" eb="11">
      <t>オンネツ</t>
    </rPh>
    <rPh sb="11" eb="13">
      <t>カンキョウ</t>
    </rPh>
    <phoneticPr fontId="20"/>
  </si>
  <si>
    <t>平均スコア</t>
    <rPh sb="0" eb="2">
      <t>ヘイキン</t>
    </rPh>
    <phoneticPr fontId="20"/>
  </si>
  <si>
    <t>スコア</t>
    <phoneticPr fontId="20"/>
  </si>
  <si>
    <t>■建物用途</t>
    <rPh sb="1" eb="3">
      <t>タテモノ</t>
    </rPh>
    <rPh sb="3" eb="5">
      <t>ヨウト</t>
    </rPh>
    <phoneticPr fontId="20"/>
  </si>
  <si>
    <t>工場以外の用途</t>
    <rPh sb="0" eb="2">
      <t>コウジョウ</t>
    </rPh>
    <rPh sb="2" eb="4">
      <t>イガイ</t>
    </rPh>
    <rPh sb="5" eb="7">
      <t>ヨウト</t>
    </rPh>
    <phoneticPr fontId="20"/>
  </si>
  <si>
    <t>あり</t>
  </si>
  <si>
    <t>事務所</t>
    <rPh sb="0" eb="2">
      <t>ジム</t>
    </rPh>
    <rPh sb="2" eb="3">
      <t>ショ</t>
    </rPh>
    <phoneticPr fontId="20"/>
  </si>
  <si>
    <t>なし</t>
  </si>
  <si>
    <t>あり</t>
    <phoneticPr fontId="20"/>
  </si>
  <si>
    <t>なし</t>
    <phoneticPr fontId="20"/>
  </si>
  <si>
    <t>⑪空気質環境）</t>
    <phoneticPr fontId="20"/>
  </si>
  <si>
    <t>◆一次エネルギー消費量の削減率</t>
    <phoneticPr fontId="20"/>
  </si>
  <si>
    <t>この建物の設計一次エネルギー消費量　</t>
    <rPh sb="2" eb="4">
      <t>タテモノ</t>
    </rPh>
    <rPh sb="5" eb="7">
      <t>セッケイ</t>
    </rPh>
    <rPh sb="7" eb="9">
      <t>イチジ</t>
    </rPh>
    <rPh sb="14" eb="17">
      <t>ショウヒリョウ</t>
    </rPh>
    <phoneticPr fontId="20"/>
  </si>
  <si>
    <r>
      <rPr>
        <b/>
        <sz val="12"/>
        <rFont val="ＭＳ Ｐゴシック"/>
        <family val="3"/>
        <charset val="128"/>
      </rPr>
      <t>健康・快適な職住環境</t>
    </r>
    <r>
      <rPr>
        <sz val="12"/>
        <rFont val="ＭＳ Ｐゴシック"/>
        <family val="3"/>
        <charset val="128"/>
      </rPr>
      <t>　(W)　Smart Wellness Community</t>
    </r>
    <rPh sb="3" eb="5">
      <t>カイテキ</t>
    </rPh>
    <rPh sb="6" eb="8">
      <t>ショクジュウ</t>
    </rPh>
    <rPh sb="8" eb="10">
      <t>カンキョウ</t>
    </rPh>
    <phoneticPr fontId="20"/>
  </si>
  <si>
    <t>■室内環境対策</t>
    <rPh sb="1" eb="3">
      <t>シツナイ</t>
    </rPh>
    <rPh sb="3" eb="5">
      <t>カンキョウ</t>
    </rPh>
    <rPh sb="5" eb="7">
      <t>タイサク</t>
    </rPh>
    <phoneticPr fontId="20"/>
  </si>
  <si>
    <t>■機能性対策　</t>
    <rPh sb="1" eb="4">
      <t>キノウセイ</t>
    </rPh>
    <phoneticPr fontId="20"/>
  </si>
  <si>
    <t>【健康・安心】</t>
    <rPh sb="1" eb="3">
      <t>ケンコウ</t>
    </rPh>
    <rPh sb="4" eb="6">
      <t>アンシン</t>
    </rPh>
    <phoneticPr fontId="20"/>
  </si>
  <si>
    <t>（相当）</t>
    <rPh sb="1" eb="3">
      <t>ソウトウ</t>
    </rPh>
    <phoneticPr fontId="20"/>
  </si>
  <si>
    <t>■健康と安心対策</t>
    <rPh sb="1" eb="3">
      <t>ケンコウ</t>
    </rPh>
    <rPh sb="4" eb="6">
      <t>アンシン</t>
    </rPh>
    <rPh sb="6" eb="8">
      <t>タイサク</t>
    </rPh>
    <phoneticPr fontId="20"/>
  </si>
  <si>
    <t>⑦犯罪対策）</t>
    <rPh sb="1" eb="3">
      <t>ハンザイ</t>
    </rPh>
    <rPh sb="3" eb="5">
      <t>タイサク</t>
    </rPh>
    <phoneticPr fontId="20"/>
  </si>
  <si>
    <t>■その他の対策</t>
    <rPh sb="3" eb="4">
      <t>タ</t>
    </rPh>
    <rPh sb="5" eb="7">
      <t>タイサク</t>
    </rPh>
    <phoneticPr fontId="20"/>
  </si>
  <si>
    <t>等級４</t>
    <rPh sb="0" eb="2">
      <t>トウキュウ</t>
    </rPh>
    <phoneticPr fontId="20"/>
  </si>
  <si>
    <t>【快適・働きやすさ】</t>
    <rPh sb="1" eb="3">
      <t>カイテキ</t>
    </rPh>
    <rPh sb="4" eb="5">
      <t>ハタラ</t>
    </rPh>
    <phoneticPr fontId="20"/>
  </si>
  <si>
    <r>
      <t xml:space="preserve">防災への配慮 </t>
    </r>
    <r>
      <rPr>
        <sz val="12"/>
        <rFont val="ＭＳ Ｐゴシック"/>
        <family val="3"/>
        <charset val="128"/>
      </rPr>
      <t>（R）　Resilience</t>
    </r>
    <rPh sb="0" eb="2">
      <t>ボウサイ</t>
    </rPh>
    <rPh sb="4" eb="6">
      <t>ハイリョ</t>
    </rPh>
    <phoneticPr fontId="20"/>
  </si>
  <si>
    <t>【防　災】</t>
    <phoneticPr fontId="20"/>
  </si>
  <si>
    <t>【地域・まちづくり】</t>
    <phoneticPr fontId="20"/>
  </si>
  <si>
    <t>【防　災】</t>
    <rPh sb="1" eb="2">
      <t>ボウ</t>
    </rPh>
    <rPh sb="3" eb="4">
      <t>サイ</t>
    </rPh>
    <phoneticPr fontId="20"/>
  </si>
  <si>
    <t>②自然エネルギー利用</t>
    <phoneticPr fontId="20"/>
  </si>
  <si>
    <t>◆断熱等性能等級</t>
    <rPh sb="1" eb="3">
      <t>ダンネツ</t>
    </rPh>
    <rPh sb="3" eb="4">
      <t>トウ</t>
    </rPh>
    <rPh sb="4" eb="6">
      <t>セイノウ</t>
    </rPh>
    <rPh sb="6" eb="8">
      <t>トウキュウ</t>
    </rPh>
    <phoneticPr fontId="20"/>
  </si>
  <si>
    <t>◆工夫の有無</t>
    <rPh sb="1" eb="3">
      <t>クフウ</t>
    </rPh>
    <rPh sb="4" eb="6">
      <t>ウム</t>
    </rPh>
    <phoneticPr fontId="20"/>
  </si>
  <si>
    <t>　建物名称：</t>
    <rPh sb="1" eb="3">
      <t>タテモノ</t>
    </rPh>
    <rPh sb="3" eb="5">
      <t>メイショウ</t>
    </rPh>
    <phoneticPr fontId="20"/>
  </si>
  <si>
    <t>赤表示</t>
    <rPh sb="0" eb="1">
      <t>アカ</t>
    </rPh>
    <rPh sb="1" eb="3">
      <t>ヒョウジ</t>
    </rPh>
    <phoneticPr fontId="20"/>
  </si>
  <si>
    <t>追2.1化学物質</t>
    <rPh sb="0" eb="1">
      <t>ツイ</t>
    </rPh>
    <rPh sb="4" eb="6">
      <t>カガク</t>
    </rPh>
    <rPh sb="6" eb="8">
      <t>ブッシツ</t>
    </rPh>
    <phoneticPr fontId="20"/>
  </si>
  <si>
    <t>追2.2換気計画</t>
    <rPh sb="0" eb="1">
      <t>ツイ</t>
    </rPh>
    <rPh sb="4" eb="6">
      <t>カンキ</t>
    </rPh>
    <rPh sb="6" eb="8">
      <t>ケイカク</t>
    </rPh>
    <phoneticPr fontId="20"/>
  </si>
  <si>
    <t>追2.3カビ</t>
    <rPh sb="0" eb="1">
      <t>ツイ</t>
    </rPh>
    <phoneticPr fontId="20"/>
  </si>
  <si>
    <t>追2.4防犯</t>
    <rPh sb="0" eb="1">
      <t>ツイ</t>
    </rPh>
    <rPh sb="4" eb="6">
      <t>ボウハン</t>
    </rPh>
    <phoneticPr fontId="20"/>
  </si>
  <si>
    <t>⑧自然・通風</t>
    <rPh sb="1" eb="3">
      <t>シゼン</t>
    </rPh>
    <rPh sb="4" eb="6">
      <t>ツウフウ</t>
    </rPh>
    <phoneticPr fontId="20"/>
  </si>
  <si>
    <t>工夫</t>
    <rPh sb="0" eb="2">
      <t>クフウ</t>
    </rPh>
    <phoneticPr fontId="20"/>
  </si>
  <si>
    <t>スコア</t>
    <phoneticPr fontId="20"/>
  </si>
  <si>
    <t>Q2/2.1耐震・免震</t>
    <rPh sb="6" eb="8">
      <t>タイシン</t>
    </rPh>
    <rPh sb="9" eb="11">
      <t>メンシン</t>
    </rPh>
    <phoneticPr fontId="20"/>
  </si>
  <si>
    <t>Q2/2.2部品・部材の耐用年数</t>
    <rPh sb="6" eb="8">
      <t>ブヒン</t>
    </rPh>
    <rPh sb="9" eb="11">
      <t>ブザイ</t>
    </rPh>
    <rPh sb="12" eb="14">
      <t>タイヨウ</t>
    </rPh>
    <rPh sb="14" eb="16">
      <t>ネンスウ</t>
    </rPh>
    <phoneticPr fontId="20"/>
  </si>
  <si>
    <t>Q2/2.4信頼性</t>
    <rPh sb="6" eb="8">
      <t>シンライ</t>
    </rPh>
    <rPh sb="8" eb="9">
      <t>セイ</t>
    </rPh>
    <phoneticPr fontId="20"/>
  </si>
  <si>
    <t>⑱生物環境の保全と創出</t>
    <phoneticPr fontId="20"/>
  </si>
  <si>
    <t>Q3/1生物環境の保全と創出</t>
    <phoneticPr fontId="20"/>
  </si>
  <si>
    <t>⑲まちなみ・景観への配慮</t>
    <phoneticPr fontId="20"/>
  </si>
  <si>
    <t>Q3/2まちなみ・景観への配慮</t>
    <phoneticPr fontId="20"/>
  </si>
  <si>
    <t>⑳地域性への配慮</t>
    <phoneticPr fontId="20"/>
  </si>
  <si>
    <t>Q3/3.1地域性への配慮</t>
    <phoneticPr fontId="20"/>
  </si>
  <si>
    <t>⑲まちなみ・景観</t>
    <rPh sb="6" eb="8">
      <t>ケイカン</t>
    </rPh>
    <phoneticPr fontId="20"/>
  </si>
  <si>
    <t>⑳地域性への配慮）</t>
    <phoneticPr fontId="20"/>
  </si>
  <si>
    <t>（⑱生物環境</t>
    <rPh sb="2" eb="4">
      <t>セイブツ</t>
    </rPh>
    <rPh sb="4" eb="6">
      <t>カンキョウ</t>
    </rPh>
    <phoneticPr fontId="20"/>
  </si>
  <si>
    <t>（⑤外皮性能　）</t>
    <rPh sb="2" eb="4">
      <t>ガイヒ</t>
    </rPh>
    <rPh sb="4" eb="6">
      <t>セイノウ</t>
    </rPh>
    <phoneticPr fontId="20"/>
  </si>
  <si>
    <t>（⑥健康対策</t>
    <rPh sb="2" eb="4">
      <t>ケンコウ</t>
    </rPh>
    <rPh sb="4" eb="6">
      <t>タイサク</t>
    </rPh>
    <phoneticPr fontId="20"/>
  </si>
  <si>
    <t>（⑧自然材料・通風の工夫など）</t>
    <phoneticPr fontId="20"/>
  </si>
  <si>
    <t>（⑭敷地内温熱環境向上）</t>
    <rPh sb="2" eb="5">
      <t>シキチナイ</t>
    </rPh>
    <rPh sb="5" eb="7">
      <t>オンネツ</t>
    </rPh>
    <rPh sb="7" eb="9">
      <t>カンキョウ</t>
    </rPh>
    <rPh sb="9" eb="11">
      <t>コウジョウ</t>
    </rPh>
    <phoneticPr fontId="20"/>
  </si>
  <si>
    <t>⑬知的生産性向上の取組</t>
    <rPh sb="1" eb="3">
      <t>チテキ</t>
    </rPh>
    <rPh sb="3" eb="6">
      <t>セイサンセイ</t>
    </rPh>
    <rPh sb="6" eb="8">
      <t>コウジョウ</t>
    </rPh>
    <rPh sb="9" eb="11">
      <t>トリクミ</t>
    </rPh>
    <phoneticPr fontId="20"/>
  </si>
  <si>
    <t>⑭敷地内温熱環境の向上</t>
    <rPh sb="1" eb="3">
      <t>シキチ</t>
    </rPh>
    <rPh sb="3" eb="4">
      <t>ナイ</t>
    </rPh>
    <rPh sb="4" eb="6">
      <t>オンネツ</t>
    </rPh>
    <rPh sb="6" eb="8">
      <t>カンキョウ</t>
    </rPh>
    <rPh sb="9" eb="11">
      <t>コウジョウ</t>
    </rPh>
    <phoneticPr fontId="20"/>
  </si>
  <si>
    <t>　　⑬知的生産性向上の取組）</t>
    <rPh sb="3" eb="5">
      <t>チテキ</t>
    </rPh>
    <rPh sb="5" eb="8">
      <t>セイサンセイ</t>
    </rPh>
    <rPh sb="8" eb="10">
      <t>コウジョウ</t>
    </rPh>
    <rPh sb="11" eb="13">
      <t>トリクミ</t>
    </rPh>
    <phoneticPr fontId="20"/>
  </si>
  <si>
    <t>（⑨温熱環境</t>
    <rPh sb="2" eb="4">
      <t>オンネツ</t>
    </rPh>
    <rPh sb="4" eb="6">
      <t>カンキョウ</t>
    </rPh>
    <phoneticPr fontId="20"/>
  </si>
  <si>
    <t>（⑫機能性　</t>
    <rPh sb="2" eb="5">
      <t>キノウセイ</t>
    </rPh>
    <phoneticPr fontId="20"/>
  </si>
  <si>
    <t>加点</t>
    <rPh sb="0" eb="2">
      <t>カテン</t>
    </rPh>
    <phoneticPr fontId="20"/>
  </si>
  <si>
    <t>エネルギーマネジメントシステム導入</t>
    <phoneticPr fontId="20"/>
  </si>
  <si>
    <t>燃料電池</t>
    <rPh sb="0" eb="2">
      <t>ネンリョウ</t>
    </rPh>
    <rPh sb="2" eb="4">
      <t>デンチ</t>
    </rPh>
    <phoneticPr fontId="20"/>
  </si>
  <si>
    <t>コジェネレーション</t>
    <phoneticPr fontId="20"/>
  </si>
  <si>
    <t>建物間のエネルギー融通</t>
    <rPh sb="0" eb="2">
      <t>タテモノ</t>
    </rPh>
    <rPh sb="2" eb="3">
      <t>カン</t>
    </rPh>
    <rPh sb="9" eb="11">
      <t>ユウヅウ</t>
    </rPh>
    <phoneticPr fontId="20"/>
  </si>
  <si>
    <t>蓄熱設備</t>
    <rPh sb="0" eb="2">
      <t>チクネツ</t>
    </rPh>
    <rPh sb="2" eb="4">
      <t>セツビ</t>
    </rPh>
    <phoneticPr fontId="20"/>
  </si>
  <si>
    <t>※貯湯式家庭用ヒートポンプ給湯器含む</t>
    <rPh sb="1" eb="3">
      <t>チョトウ</t>
    </rPh>
    <rPh sb="3" eb="4">
      <t>シキ</t>
    </rPh>
    <rPh sb="4" eb="6">
      <t>カテイ</t>
    </rPh>
    <rPh sb="6" eb="7">
      <t>ヨウ</t>
    </rPh>
    <rPh sb="13" eb="15">
      <t>キュウトウ</t>
    </rPh>
    <rPh sb="15" eb="16">
      <t>キ</t>
    </rPh>
    <rPh sb="16" eb="17">
      <t>フク</t>
    </rPh>
    <phoneticPr fontId="20"/>
  </si>
  <si>
    <t>蓄電池</t>
    <rPh sb="0" eb="3">
      <t>チクデンチ</t>
    </rPh>
    <phoneticPr fontId="20"/>
  </si>
  <si>
    <t>雨水等利用設備</t>
    <rPh sb="0" eb="2">
      <t>ウスイ</t>
    </rPh>
    <rPh sb="2" eb="3">
      <t>トウ</t>
    </rPh>
    <rPh sb="3" eb="5">
      <t>リヨウ</t>
    </rPh>
    <rPh sb="5" eb="7">
      <t>セツビ</t>
    </rPh>
    <phoneticPr fontId="20"/>
  </si>
  <si>
    <t>その他</t>
    <rPh sb="2" eb="3">
      <t>ホカ</t>
    </rPh>
    <phoneticPr fontId="20"/>
  </si>
  <si>
    <t>技術名</t>
    <rPh sb="0" eb="2">
      <t>ギジュツ</t>
    </rPh>
    <rPh sb="2" eb="3">
      <t>メイ</t>
    </rPh>
    <phoneticPr fontId="20"/>
  </si>
  <si>
    <t>XXX</t>
    <phoneticPr fontId="20"/>
  </si>
  <si>
    <t>環境配慮技術の導入</t>
    <rPh sb="0" eb="2">
      <t>カンキョウ</t>
    </rPh>
    <rPh sb="2" eb="4">
      <t>ハイリョ</t>
    </rPh>
    <rPh sb="4" eb="6">
      <t>ギジュツ</t>
    </rPh>
    <rPh sb="7" eb="9">
      <t>ドウニュウ</t>
    </rPh>
    <phoneticPr fontId="20"/>
  </si>
  <si>
    <t>注；「あり」の場合は、導入規模などを上欄の該当箇所に記載してください。</t>
    <rPh sb="0" eb="1">
      <t>チュウ</t>
    </rPh>
    <rPh sb="7" eb="9">
      <t>バアイ</t>
    </rPh>
    <rPh sb="11" eb="13">
      <t>ドウニュウ</t>
    </rPh>
    <rPh sb="13" eb="15">
      <t>キボ</t>
    </rPh>
    <rPh sb="18" eb="19">
      <t>ウエ</t>
    </rPh>
    <rPh sb="19" eb="20">
      <t>ラン</t>
    </rPh>
    <rPh sb="21" eb="23">
      <t>ガイトウ</t>
    </rPh>
    <rPh sb="23" eb="25">
      <t>カショ</t>
    </rPh>
    <rPh sb="26" eb="28">
      <t>キサイ</t>
    </rPh>
    <phoneticPr fontId="20"/>
  </si>
  <si>
    <t>太陽光発電などの導入</t>
    <rPh sb="0" eb="2">
      <t>タイヨウ</t>
    </rPh>
    <rPh sb="2" eb="3">
      <t>ヒカリ</t>
    </rPh>
    <rPh sb="3" eb="5">
      <t>ハツデン</t>
    </rPh>
    <rPh sb="8" eb="10">
      <t>ドウニュウ</t>
    </rPh>
    <phoneticPr fontId="20"/>
  </si>
  <si>
    <t>HEMS</t>
    <phoneticPr fontId="20"/>
  </si>
  <si>
    <t>MEMS</t>
    <phoneticPr fontId="20"/>
  </si>
  <si>
    <t>BEMS</t>
    <phoneticPr fontId="20"/>
  </si>
  <si>
    <t>CEMS</t>
    <phoneticPr fontId="20"/>
  </si>
  <si>
    <t>燃料電池　・　</t>
    <rPh sb="0" eb="2">
      <t>ネンリョウ</t>
    </rPh>
    <rPh sb="2" eb="4">
      <t>デンチ</t>
    </rPh>
    <phoneticPr fontId="20"/>
  </si>
  <si>
    <t>建物間のエネルギー融通　・　</t>
    <rPh sb="0" eb="2">
      <t>タテモノ</t>
    </rPh>
    <rPh sb="2" eb="3">
      <t>カン</t>
    </rPh>
    <rPh sb="9" eb="11">
      <t>ユウヅウ</t>
    </rPh>
    <phoneticPr fontId="20"/>
  </si>
  <si>
    <t>蓄熱設備　・</t>
    <rPh sb="0" eb="2">
      <t>チクネツ</t>
    </rPh>
    <rPh sb="2" eb="4">
      <t>セツビ</t>
    </rPh>
    <phoneticPr fontId="20"/>
  </si>
  <si>
    <t>蓄電池　・</t>
    <rPh sb="0" eb="3">
      <t>チクデンチ</t>
    </rPh>
    <phoneticPr fontId="20"/>
  </si>
  <si>
    <t>雨水等利用設備　・　</t>
    <rPh sb="0" eb="2">
      <t>ウスイ</t>
    </rPh>
    <rPh sb="2" eb="3">
      <t>トウ</t>
    </rPh>
    <rPh sb="3" eb="5">
      <t>リヨウ</t>
    </rPh>
    <rPh sb="5" eb="7">
      <t>セツビ</t>
    </rPh>
    <phoneticPr fontId="20"/>
  </si>
  <si>
    <t>その他；</t>
    <rPh sb="2" eb="3">
      <t>ホカ</t>
    </rPh>
    <phoneticPr fontId="20"/>
  </si>
  <si>
    <t>コジェネレーション　・　</t>
    <phoneticPr fontId="20"/>
  </si>
  <si>
    <t>■室内環境対策　（⑨温熱環境対策　⑩光環境　⑪空気質環境）</t>
    <rPh sb="1" eb="3">
      <t>シツナイ</t>
    </rPh>
    <rPh sb="3" eb="5">
      <t>カンキョウ</t>
    </rPh>
    <rPh sb="5" eb="7">
      <t>タイサク</t>
    </rPh>
    <rPh sb="10" eb="12">
      <t>オンネツ</t>
    </rPh>
    <rPh sb="12" eb="14">
      <t>カンキョウ</t>
    </rPh>
    <rPh sb="14" eb="16">
      <t>タイサク</t>
    </rPh>
    <rPh sb="18" eb="19">
      <t>ヒカリ</t>
    </rPh>
    <rPh sb="19" eb="21">
      <t>カンキョウ</t>
    </rPh>
    <rPh sb="23" eb="25">
      <t>クウキ</t>
    </rPh>
    <rPh sb="25" eb="26">
      <t>シツ</t>
    </rPh>
    <rPh sb="26" eb="28">
      <t>カンキョウ</t>
    </rPh>
    <phoneticPr fontId="20"/>
  </si>
  <si>
    <t>■機能性対策　（⑫機能性　⑬知的生産性向上の取組）</t>
    <rPh sb="1" eb="4">
      <t>キノウセイ</t>
    </rPh>
    <rPh sb="4" eb="6">
      <t>タイサク</t>
    </rPh>
    <rPh sb="9" eb="12">
      <t>キノウセイ</t>
    </rPh>
    <rPh sb="14" eb="16">
      <t>チテキ</t>
    </rPh>
    <rPh sb="16" eb="19">
      <t>セイサンセイ</t>
    </rPh>
    <rPh sb="19" eb="21">
      <t>コウジョウ</t>
    </rPh>
    <rPh sb="22" eb="24">
      <t>トリクミ</t>
    </rPh>
    <phoneticPr fontId="20"/>
  </si>
  <si>
    <t>■室外環境（敷地内）対策　（⑭敷地内温熱環境の向上）</t>
    <phoneticPr fontId="20"/>
  </si>
  <si>
    <t>■室外環境（敷地内）対策　（⑱生物環境　⑲まちなみ・景観　⑳地域性への配慮）</t>
    <rPh sb="15" eb="17">
      <t>セイブツ</t>
    </rPh>
    <rPh sb="17" eb="19">
      <t>カンキョウ</t>
    </rPh>
    <rPh sb="26" eb="28">
      <t>ケイカン</t>
    </rPh>
    <rPh sb="30" eb="33">
      <t>チイキセイ</t>
    </rPh>
    <rPh sb="35" eb="37">
      <t>ハイリョ</t>
    </rPh>
    <phoneticPr fontId="20"/>
  </si>
  <si>
    <t>■耐用性・信頼性　（⑮耐震・免震　⑯部品・部材の耐用年数向上　⑰信頼性）</t>
    <rPh sb="11" eb="13">
      <t>タイシン</t>
    </rPh>
    <rPh sb="14" eb="16">
      <t>メンシン</t>
    </rPh>
    <rPh sb="18" eb="20">
      <t>ブヒン</t>
    </rPh>
    <rPh sb="21" eb="23">
      <t>ブザイ</t>
    </rPh>
    <rPh sb="24" eb="26">
      <t>タイヨウ</t>
    </rPh>
    <rPh sb="26" eb="28">
      <t>ネンスウ</t>
    </rPh>
    <rPh sb="28" eb="30">
      <t>コウジョウ</t>
    </rPh>
    <rPh sb="32" eb="35">
      <t>シンライセイ</t>
    </rPh>
    <phoneticPr fontId="20"/>
  </si>
  <si>
    <t>地域・まちづくりへの貢献　（T）　Township &amp; Townscape</t>
    <rPh sb="0" eb="2">
      <t>チイキ</t>
    </rPh>
    <rPh sb="10" eb="12">
      <t>コウケン</t>
    </rPh>
    <phoneticPr fontId="20"/>
  </si>
  <si>
    <r>
      <t>地域・まちづくりへの貢献　</t>
    </r>
    <r>
      <rPr>
        <sz val="12"/>
        <rFont val="ＭＳ Ｐゴシック"/>
        <family val="3"/>
        <charset val="128"/>
      </rPr>
      <t>（T）　Township &amp; Townscape</t>
    </r>
    <rPh sb="0" eb="2">
      <t>チイキ</t>
    </rPh>
    <rPh sb="10" eb="12">
      <t>コウケン</t>
    </rPh>
    <phoneticPr fontId="20"/>
  </si>
  <si>
    <r>
      <t>&lt;</t>
    </r>
    <r>
      <rPr>
        <b/>
        <sz val="12"/>
        <color indexed="9"/>
        <rFont val="ＭＳ Ｐゴシック"/>
        <family val="3"/>
        <charset val="128"/>
      </rPr>
      <t>非住宅</t>
    </r>
    <r>
      <rPr>
        <b/>
        <sz val="12"/>
        <color indexed="9"/>
        <rFont val="Arial"/>
        <family val="2"/>
      </rPr>
      <t>&gt;</t>
    </r>
    <rPh sb="1" eb="2">
      <t>ヒ</t>
    </rPh>
    <rPh sb="2" eb="4">
      <t>ジュウタク</t>
    </rPh>
    <phoneticPr fontId="20"/>
  </si>
  <si>
    <t>重点項目への取組内容の入力２＜事務所用＞</t>
    <rPh sb="0" eb="2">
      <t>ジュウテン</t>
    </rPh>
    <rPh sb="2" eb="4">
      <t>コウモク</t>
    </rPh>
    <rPh sb="6" eb="8">
      <t>トリクミ</t>
    </rPh>
    <rPh sb="8" eb="10">
      <t>ナイヨウ</t>
    </rPh>
    <rPh sb="11" eb="13">
      <t>ニュウリョク</t>
    </rPh>
    <rPh sb="15" eb="17">
      <t>ジム</t>
    </rPh>
    <rPh sb="17" eb="18">
      <t>ショ</t>
    </rPh>
    <rPh sb="18" eb="19">
      <t>ヨウ</t>
    </rPh>
    <phoneticPr fontId="20"/>
  </si>
  <si>
    <t>知的生産性向上への取組</t>
    <rPh sb="0" eb="2">
      <t>チテキ</t>
    </rPh>
    <rPh sb="2" eb="5">
      <t>セイサンセイ</t>
    </rPh>
    <rPh sb="5" eb="7">
      <t>コウジョウ</t>
    </rPh>
    <rPh sb="9" eb="11">
      <t>トリクミ</t>
    </rPh>
    <phoneticPr fontId="20"/>
  </si>
  <si>
    <t>事</t>
    <rPh sb="0" eb="1">
      <t>コト</t>
    </rPh>
    <phoneticPr fontId="20"/>
  </si>
  <si>
    <t>評価する取組み表の取組ポイントの合計値　0ポイント</t>
    <rPh sb="0" eb="2">
      <t>ヒョウカ</t>
    </rPh>
    <rPh sb="4" eb="6">
      <t>トリクミ</t>
    </rPh>
    <rPh sb="7" eb="8">
      <t>ヒョウ</t>
    </rPh>
    <rPh sb="9" eb="11">
      <t>トリクミ</t>
    </rPh>
    <rPh sb="16" eb="18">
      <t>ゴウケイ</t>
    </rPh>
    <rPh sb="18" eb="19">
      <t>チ</t>
    </rPh>
    <phoneticPr fontId="20"/>
  </si>
  <si>
    <t>　レベル　1</t>
    <phoneticPr fontId="20"/>
  </si>
  <si>
    <t>■レベル　1</t>
    <phoneticPr fontId="20"/>
  </si>
  <si>
    <t>評価する取組み表の取組ポイントの合計値　1ポイント</t>
    <rPh sb="0" eb="2">
      <t>ヒョウカ</t>
    </rPh>
    <rPh sb="4" eb="6">
      <t>トリクミ</t>
    </rPh>
    <rPh sb="7" eb="8">
      <t>ヒョウ</t>
    </rPh>
    <rPh sb="9" eb="11">
      <t>トリクミ</t>
    </rPh>
    <rPh sb="16" eb="18">
      <t>ゴウケイ</t>
    </rPh>
    <rPh sb="18" eb="19">
      <t>チ</t>
    </rPh>
    <phoneticPr fontId="20"/>
  </si>
  <si>
    <t>　レベル　2</t>
  </si>
  <si>
    <t>■レベル　2</t>
  </si>
  <si>
    <t>評価する取組み表の取組ポイントの合計値　2～4ポイント</t>
    <rPh sb="0" eb="2">
      <t>ヒョウカ</t>
    </rPh>
    <rPh sb="4" eb="6">
      <t>トリクミ</t>
    </rPh>
    <rPh sb="7" eb="8">
      <t>ヒョウ</t>
    </rPh>
    <rPh sb="9" eb="11">
      <t>トリクミ</t>
    </rPh>
    <rPh sb="16" eb="18">
      <t>ゴウケイ</t>
    </rPh>
    <rPh sb="18" eb="19">
      <t>チ</t>
    </rPh>
    <phoneticPr fontId="20"/>
  </si>
  <si>
    <t>　レベル　3</t>
  </si>
  <si>
    <t>■レベル　3</t>
  </si>
  <si>
    <t>評価する取組み表の取組ポイントの合計値　5～7ポイント</t>
    <rPh sb="0" eb="2">
      <t>ヒョウカ</t>
    </rPh>
    <rPh sb="4" eb="6">
      <t>トリクミ</t>
    </rPh>
    <rPh sb="7" eb="8">
      <t>ヒョウ</t>
    </rPh>
    <rPh sb="9" eb="11">
      <t>トリクミ</t>
    </rPh>
    <rPh sb="16" eb="18">
      <t>ゴウケイ</t>
    </rPh>
    <rPh sb="18" eb="19">
      <t>チ</t>
    </rPh>
    <phoneticPr fontId="20"/>
  </si>
  <si>
    <t>　レベル　4</t>
  </si>
  <si>
    <t>■レベル　4</t>
  </si>
  <si>
    <t>評価する取組み表の取組ポイントの合計値　8ポイント</t>
    <rPh sb="0" eb="2">
      <t>ヒョウカ</t>
    </rPh>
    <rPh sb="4" eb="6">
      <t>トリクミ</t>
    </rPh>
    <rPh sb="7" eb="8">
      <t>ヒョウ</t>
    </rPh>
    <rPh sb="9" eb="11">
      <t>トリクミ</t>
    </rPh>
    <rPh sb="16" eb="18">
      <t>ゴウケイ</t>
    </rPh>
    <rPh sb="18" eb="19">
      <t>チ</t>
    </rPh>
    <phoneticPr fontId="20"/>
  </si>
  <si>
    <t>　レベル　5</t>
  </si>
  <si>
    <t>■レベル　5</t>
  </si>
  <si>
    <t>評価する取り組み</t>
    <rPh sb="0" eb="2">
      <t>ヒョウカ</t>
    </rPh>
    <rPh sb="4" eb="5">
      <t>ト</t>
    </rPh>
    <rPh sb="6" eb="7">
      <t>ク</t>
    </rPh>
    <phoneticPr fontId="20"/>
  </si>
  <si>
    <t>採点</t>
    <rPh sb="0" eb="2">
      <t>サイテン</t>
    </rPh>
    <phoneticPr fontId="20"/>
  </si>
  <si>
    <t>評価項目</t>
    <rPh sb="0" eb="2">
      <t>ヒョウカ</t>
    </rPh>
    <rPh sb="2" eb="4">
      <t>コウモク</t>
    </rPh>
    <phoneticPr fontId="20"/>
  </si>
  <si>
    <t>評価内容</t>
    <rPh sb="0" eb="2">
      <t>ヒョウカ</t>
    </rPh>
    <rPh sb="2" eb="4">
      <t>ナイヨウ</t>
    </rPh>
    <phoneticPr fontId="20"/>
  </si>
  <si>
    <t>評価ポイント</t>
    <rPh sb="0" eb="2">
      <t>ヒョウカ</t>
    </rPh>
    <phoneticPr fontId="20"/>
  </si>
  <si>
    <t>建築計画の工夫によるレイアウトの柔軟性</t>
    <phoneticPr fontId="20"/>
  </si>
  <si>
    <t>執務室のレイアウト変更等に柔軟に対応できる建築的工夫が行われおり（1ポイント）、さらに設備的にもその柔軟性に対応している（＋1ポイント）を有している。</t>
  </si>
  <si>
    <t>ワークプレイス空間における工夫</t>
    <phoneticPr fontId="20"/>
  </si>
  <si>
    <t>就業スタイルに配慮したワークプレイスの計画となっている。</t>
  </si>
  <si>
    <t>ワークプレイスの計画にワーカーの意見を取り入れている。</t>
  </si>
  <si>
    <t>ミーティングスペースの設え</t>
  </si>
  <si>
    <t>コミュニケーションの誘発を意図して計画されたミーティングスペースが共用部もしくは専用部にある。</t>
  </si>
  <si>
    <t>リフレッシュスペースの設え</t>
  </si>
  <si>
    <t>魅力的なリフレッシュスペースが共用部もしくは専用部にある。</t>
  </si>
  <si>
    <t>食堂、カフェの有無と設え</t>
  </si>
  <si>
    <t>魅力的な食堂、カフェスペースが共用部もしくは専用部にある。</t>
  </si>
  <si>
    <t>移動空間（廊下等）の設え</t>
  </si>
  <si>
    <t>移動空間中にコミュニケーションを誘発する設え上の工夫が施されている。</t>
  </si>
  <si>
    <t>エントランスの設え</t>
  </si>
  <si>
    <t>組織のイニシアティブを印象付ける魅力的な設えが施されている。もしくは、魅力的な空間形成がなされている。</t>
  </si>
  <si>
    <t>アトリウム等の有無及び工夫</t>
  </si>
  <si>
    <t>アトリウムや中庭等の空間的に豊かな中間領域が形成されている。</t>
  </si>
  <si>
    <t>その他</t>
  </si>
  <si>
    <t>その他、知的生産性の向上に資する取り組みを行っている。</t>
  </si>
  <si>
    <t>合計＝</t>
    <phoneticPr fontId="20"/>
  </si>
  <si>
    <t>重点項目への取組内容の入力３＜集合住宅用＞</t>
    <rPh sb="0" eb="2">
      <t>ジュウテン</t>
    </rPh>
    <rPh sb="2" eb="4">
      <t>コウモク</t>
    </rPh>
    <rPh sb="6" eb="8">
      <t>トリクミ</t>
    </rPh>
    <rPh sb="8" eb="10">
      <t>ナイヨウ</t>
    </rPh>
    <rPh sb="11" eb="13">
      <t>ニュウリョク</t>
    </rPh>
    <rPh sb="15" eb="17">
      <t>シュウゴウ</t>
    </rPh>
    <rPh sb="17" eb="19">
      <t>ジュウタク</t>
    </rPh>
    <rPh sb="19" eb="20">
      <t>ヨウ</t>
    </rPh>
    <phoneticPr fontId="20"/>
  </si>
  <si>
    <t>住</t>
    <rPh sb="0" eb="1">
      <t>ジュウ</t>
    </rPh>
    <phoneticPr fontId="20"/>
  </si>
  <si>
    <t>（該当するレベルなし）</t>
  </si>
  <si>
    <t>-</t>
    <phoneticPr fontId="20"/>
  </si>
  <si>
    <t>日本住宅性能表示基準「6-1ホルムアルデヒド対策（内装及び天井裏等）」における等級１を満たしている。</t>
    <phoneticPr fontId="20"/>
  </si>
  <si>
    <t>日本住宅性能表示基準「6-1ホルムアルデヒド対策（内装及び天井裏等）」における等級２を満たしている。</t>
    <phoneticPr fontId="20"/>
  </si>
  <si>
    <t>日本住宅性能表示基準「6-1ホルムアルデヒド対策（内装及び天井裏等）」における等級３を満たしている。</t>
    <phoneticPr fontId="20"/>
  </si>
  <si>
    <t>適切な換気計画</t>
    <phoneticPr fontId="20"/>
  </si>
  <si>
    <t>（該当するレベルなし）</t>
    <phoneticPr fontId="20"/>
  </si>
  <si>
    <t>レベル３を満たさない</t>
    <phoneticPr fontId="20"/>
  </si>
  <si>
    <t>台所、便所、浴室で発生する汚染物質に対して、換気等の適切な処理計画がなされている。</t>
    <phoneticPr fontId="20"/>
  </si>
  <si>
    <t>レベル３を満たした上で、各居室で必要な換気量が確保できる計画がなされている。</t>
    <phoneticPr fontId="20"/>
  </si>
  <si>
    <t>結露・カビ対策</t>
    <phoneticPr fontId="20"/>
  </si>
  <si>
    <t>レベル３を満たさない。</t>
  </si>
  <si>
    <t>内装は清掃、メンテナンスに配慮したものとなっており、窓開け換気などで室内の湿分を除去できる配慮された計画となっている。</t>
  </si>
  <si>
    <t>レベル３を満たした上で住まい手に対して、住まい方による結露・かび対策について「住まいのしおり」等で提案している。</t>
    <phoneticPr fontId="20"/>
  </si>
  <si>
    <t>レベル３を満たした上で、除湿機の設置や、２４時間全室空調システムを設置し湿度上昇を抑える計画となっている。</t>
    <phoneticPr fontId="20"/>
  </si>
  <si>
    <t>犯罪に備える</t>
    <rPh sb="0" eb="2">
      <t>ハンザイ</t>
    </rPh>
    <rPh sb="3" eb="4">
      <t>ソナ</t>
    </rPh>
    <phoneticPr fontId="20"/>
  </si>
  <si>
    <t>1.1</t>
    <phoneticPr fontId="20"/>
  </si>
  <si>
    <t>住戸の防犯対策</t>
    <rPh sb="0" eb="2">
      <t>ジュウコ</t>
    </rPh>
    <rPh sb="3" eb="5">
      <t>ボウハン</t>
    </rPh>
    <rPh sb="5" eb="7">
      <t>タイサク</t>
    </rPh>
    <phoneticPr fontId="20"/>
  </si>
  <si>
    <t>重み係数＝</t>
    <rPh sb="0" eb="1">
      <t>オモ</t>
    </rPh>
    <rPh sb="2" eb="4">
      <t>ケイスウ</t>
    </rPh>
    <phoneticPr fontId="20"/>
  </si>
  <si>
    <t>○</t>
    <phoneticPr fontId="20"/>
  </si>
  <si>
    <t>　レベル　1</t>
    <phoneticPr fontId="20"/>
  </si>
  <si>
    <t>■レベル　1</t>
    <phoneticPr fontId="20"/>
  </si>
  <si>
    <t>特に対策なし。</t>
    <phoneticPr fontId="20"/>
  </si>
  <si>
    <t>－</t>
    <phoneticPr fontId="20"/>
  </si>
  <si>
    <t>侵入の可能な位置・規模の開口部に対して、鍵を2箇所以上設置する等侵入防止対策上何らかの措置が採られている。</t>
    <phoneticPr fontId="20"/>
  </si>
  <si>
    <t>侵入の可能な位置・規模の開口部に対して、侵入防止対策上有効な措置が採られている。</t>
    <phoneticPr fontId="20"/>
  </si>
  <si>
    <t>侵入の可能な規模の開口部のすべてに対して、侵入防止対策上有効な措置が採られている。</t>
    <phoneticPr fontId="20"/>
  </si>
  <si>
    <t>共用部の防犯対策</t>
    <rPh sb="0" eb="3">
      <t>キョウヨウブ</t>
    </rPh>
    <rPh sb="4" eb="6">
      <t>ボウハン</t>
    </rPh>
    <rPh sb="6" eb="8">
      <t>タイサク</t>
    </rPh>
    <phoneticPr fontId="20"/>
  </si>
  <si>
    <t>評価する取組み1のうち、何れか3つ以上に取り組んでいる。</t>
  </si>
  <si>
    <t>レベル３を満たした上で、評価する取組み2のうち、何れか2つ以上に取り組んでいる。</t>
  </si>
  <si>
    <t>レベル４を満たした上で、先進的な対策の何れかに取り組んでいる。</t>
  </si>
  <si>
    <t>評価する取組み</t>
    <rPh sb="0" eb="2">
      <t>ヒョウカ</t>
    </rPh>
    <rPh sb="4" eb="5">
      <t>ト</t>
    </rPh>
    <rPh sb="5" eb="6">
      <t>ク</t>
    </rPh>
    <phoneticPr fontId="20"/>
  </si>
  <si>
    <t>対象外</t>
    <rPh sb="0" eb="3">
      <t>タイショウガイ</t>
    </rPh>
    <phoneticPr fontId="20"/>
  </si>
  <si>
    <t>評価対象</t>
    <rPh sb="0" eb="2">
      <t>ヒョウカ</t>
    </rPh>
    <rPh sb="2" eb="4">
      <t>タイショウ</t>
    </rPh>
    <phoneticPr fontId="20"/>
  </si>
  <si>
    <t>項目</t>
    <rPh sb="0" eb="2">
      <t>コウモク</t>
    </rPh>
    <phoneticPr fontId="20"/>
  </si>
  <si>
    <t>評価する取組み1</t>
    <phoneticPr fontId="20"/>
  </si>
  <si>
    <t>評価する取組み2</t>
    <phoneticPr fontId="20"/>
  </si>
  <si>
    <t>１. エントランス・廊下</t>
    <phoneticPr fontId="20"/>
  </si>
  <si>
    <t>・ 袋小路など死角が出来ないような工夫</t>
    <phoneticPr fontId="20"/>
  </si>
  <si>
    <t>・ 防犯カメラの設置</t>
    <rPh sb="8" eb="10">
      <t>セッチ</t>
    </rPh>
    <phoneticPr fontId="20"/>
  </si>
  <si>
    <t>・ オートロック等の防犯対策</t>
    <phoneticPr fontId="20"/>
  </si>
  <si>
    <t>２. エレベーター</t>
    <phoneticPr fontId="20"/>
  </si>
  <si>
    <t>・ 防犯窓、または防犯カメラの設置</t>
    <phoneticPr fontId="20"/>
  </si>
  <si>
    <t>３. 駐車場や緑地等の建物周囲</t>
    <phoneticPr fontId="20"/>
  </si>
  <si>
    <t>・ 見通しの良いフェンスや低い生垣などによる見通しの確保</t>
    <phoneticPr fontId="20"/>
  </si>
  <si>
    <t>・ 防犯カメラの設置</t>
    <phoneticPr fontId="20"/>
  </si>
  <si>
    <t>・ 夜間照明の設置</t>
    <phoneticPr fontId="20"/>
  </si>
  <si>
    <t>・ 駐車場へのゲート設置（建屋内に駐車場のある場合）</t>
    <phoneticPr fontId="20"/>
  </si>
  <si>
    <t>４. その他の対策</t>
    <phoneticPr fontId="20"/>
  </si>
  <si>
    <t>・ 警備会社へのオンライン通報システムを導入している。</t>
    <phoneticPr fontId="20"/>
  </si>
  <si>
    <t>・ 警備員が24時間常駐あるいは定期的な巡回を行っている。</t>
    <phoneticPr fontId="20"/>
  </si>
  <si>
    <t>合計＝</t>
    <phoneticPr fontId="20"/>
  </si>
  <si>
    <t>取組み</t>
    <phoneticPr fontId="20"/>
  </si>
  <si>
    <t>・ エントランス、エレベーターホール入口など、2ヶ所以上のセキュリティゲートを通り、入館するオートロックシステムを備えている。</t>
    <phoneticPr fontId="20"/>
  </si>
  <si>
    <t>先進的な対策</t>
    <phoneticPr fontId="20"/>
  </si>
  <si>
    <t>・ エレベーター着床階連動装置を備えている。（ICカードを使った入居階のみ着床の連動制御システム）</t>
    <phoneticPr fontId="20"/>
  </si>
  <si>
    <t>・ 共連れ防止に配慮したセキュリティシステム（セキュリティゲート又は、入居者以外の侵入者を感知するシステム）を備えている。</t>
    <phoneticPr fontId="20"/>
  </si>
  <si>
    <t>・ 生体認証システム（指紋・光彩等）を備えている。</t>
    <phoneticPr fontId="20"/>
  </si>
  <si>
    <t>・ その他</t>
    <rPh sb="4" eb="5">
      <t>タ</t>
    </rPh>
    <phoneticPr fontId="20"/>
  </si>
  <si>
    <t>■その他の対策　（⑧自然材料・通風の工夫など）</t>
    <rPh sb="3" eb="4">
      <t>タ</t>
    </rPh>
    <rPh sb="5" eb="7">
      <t>タイサク</t>
    </rPh>
    <rPh sb="10" eb="12">
      <t>シゼン</t>
    </rPh>
    <rPh sb="12" eb="14">
      <t>ザイリョウ</t>
    </rPh>
    <rPh sb="15" eb="17">
      <t>ツウフウ</t>
    </rPh>
    <rPh sb="18" eb="20">
      <t>クフウ</t>
    </rPh>
    <phoneticPr fontId="20"/>
  </si>
  <si>
    <t>◆工夫の有無</t>
  </si>
  <si>
    <r>
      <t>&lt;</t>
    </r>
    <r>
      <rPr>
        <b/>
        <sz val="12"/>
        <color indexed="9"/>
        <rFont val="ＭＳ Ｐゴシック"/>
        <family val="3"/>
        <charset val="128"/>
      </rPr>
      <t>集合住宅</t>
    </r>
    <r>
      <rPr>
        <b/>
        <sz val="12"/>
        <color indexed="9"/>
        <rFont val="Arial"/>
        <family val="2"/>
      </rPr>
      <t>&gt;</t>
    </r>
    <rPh sb="1" eb="3">
      <t>シュウゴウ</t>
    </rPh>
    <rPh sb="3" eb="5">
      <t>ジュウタク</t>
    </rPh>
    <phoneticPr fontId="20"/>
  </si>
  <si>
    <t>①</t>
  </si>
  <si>
    <t>②</t>
  </si>
  <si>
    <t>③</t>
  </si>
  <si>
    <t>④</t>
  </si>
  <si>
    <t>⑨</t>
  </si>
  <si>
    <t>⑩</t>
  </si>
  <si>
    <t>⑪</t>
  </si>
  <si>
    <t>⑫</t>
  </si>
  <si>
    <t>⑬</t>
  </si>
  <si>
    <t>⑭</t>
  </si>
  <si>
    <t>⑤</t>
  </si>
  <si>
    <t>⑥</t>
  </si>
  <si>
    <t>⑦</t>
  </si>
  <si>
    <t>⑧</t>
  </si>
  <si>
    <t>⑱</t>
  </si>
  <si>
    <t>⑲</t>
  </si>
  <si>
    <t>⑳</t>
  </si>
  <si>
    <t>上記以外の重点項目</t>
    <rPh sb="0" eb="2">
      <t>ジョウキ</t>
    </rPh>
    <rPh sb="2" eb="4">
      <t>イガイ</t>
    </rPh>
    <rPh sb="5" eb="7">
      <t>ジュウテン</t>
    </rPh>
    <rPh sb="7" eb="9">
      <t>コウモク</t>
    </rPh>
    <phoneticPr fontId="20"/>
  </si>
  <si>
    <t>BEMS</t>
    <phoneticPr fontId="20"/>
  </si>
  <si>
    <t>CEMS</t>
    <phoneticPr fontId="20"/>
  </si>
  <si>
    <t>HEMS</t>
    <phoneticPr fontId="20"/>
  </si>
  <si>
    <t>MEMS</t>
    <phoneticPr fontId="20"/>
  </si>
  <si>
    <t>⑩光・視環境　　　　</t>
    <rPh sb="3" eb="4">
      <t>シ</t>
    </rPh>
    <phoneticPr fontId="20"/>
  </si>
  <si>
    <t>（⑮耐震・免震　</t>
    <phoneticPr fontId="20"/>
  </si>
  <si>
    <t>⑮耐震・免震</t>
    <phoneticPr fontId="20"/>
  </si>
  <si>
    <t>⑯部品・部材の耐用年数向上</t>
    <phoneticPr fontId="20"/>
  </si>
  <si>
    <t>⑰信頼性）</t>
    <rPh sb="1" eb="4">
      <t>シンライセイ</t>
    </rPh>
    <phoneticPr fontId="20"/>
  </si>
  <si>
    <t>⑯</t>
    <phoneticPr fontId="20"/>
  </si>
  <si>
    <t>⑰</t>
    <phoneticPr fontId="20"/>
  </si>
  <si>
    <t>（①建物外皮の熱負荷抑制　</t>
    <rPh sb="4" eb="6">
      <t>ガイヒ</t>
    </rPh>
    <phoneticPr fontId="20"/>
  </si>
  <si>
    <t>④効率的運用）　</t>
    <rPh sb="1" eb="4">
      <t>コウリツテキ</t>
    </rPh>
    <rPh sb="4" eb="6">
      <t>ウンヨウ</t>
    </rPh>
    <phoneticPr fontId="20"/>
  </si>
  <si>
    <t>■エネルギー対策　（①建物外皮の熱負荷抑制　②自然エネルギー利用　③設備システムの高効率化　④効率的運用）</t>
    <rPh sb="11" eb="13">
      <t>タテモノ</t>
    </rPh>
    <rPh sb="13" eb="15">
      <t>ガイヒ</t>
    </rPh>
    <rPh sb="16" eb="17">
      <t>ネツ</t>
    </rPh>
    <rPh sb="17" eb="19">
      <t>フカ</t>
    </rPh>
    <rPh sb="19" eb="21">
      <t>ヨクセイ</t>
    </rPh>
    <rPh sb="23" eb="25">
      <t>シゼン</t>
    </rPh>
    <rPh sb="30" eb="32">
      <t>リヨウ</t>
    </rPh>
    <phoneticPr fontId="20"/>
  </si>
  <si>
    <t>W⑬</t>
    <phoneticPr fontId="20"/>
  </si>
  <si>
    <t>W⑥</t>
    <phoneticPr fontId="20"/>
  </si>
  <si>
    <t>W⑦</t>
    <phoneticPr fontId="20"/>
  </si>
  <si>
    <t>■健康・安心対策　（⑥健康対策　⑦防犯対策）</t>
    <rPh sb="1" eb="3">
      <t>ケンコウ</t>
    </rPh>
    <rPh sb="4" eb="6">
      <t>アンシン</t>
    </rPh>
    <rPh sb="6" eb="8">
      <t>タイサク</t>
    </rPh>
    <rPh sb="11" eb="13">
      <t>ケンコウ</t>
    </rPh>
    <rPh sb="13" eb="15">
      <t>タイサク</t>
    </rPh>
    <rPh sb="17" eb="19">
      <t>ボウハン</t>
    </rPh>
    <rPh sb="19" eb="21">
      <t>タイサク</t>
    </rPh>
    <phoneticPr fontId="20"/>
  </si>
  <si>
    <t>削減率</t>
    <rPh sb="0" eb="2">
      <t>サクゲン</t>
    </rPh>
    <rPh sb="2" eb="3">
      <t>リツ</t>
    </rPh>
    <phoneticPr fontId="20"/>
  </si>
  <si>
    <t>グラフ用</t>
    <rPh sb="3" eb="4">
      <t>ヨウ</t>
    </rPh>
    <phoneticPr fontId="20"/>
  </si>
  <si>
    <t>3点を超える</t>
    <rPh sb="1" eb="2">
      <t>テン</t>
    </rPh>
    <rPh sb="3" eb="4">
      <t>コ</t>
    </rPh>
    <phoneticPr fontId="20"/>
  </si>
  <si>
    <t>■室内環境対策　（⑤外皮性能）</t>
    <rPh sb="1" eb="3">
      <t>シツナイ</t>
    </rPh>
    <rPh sb="3" eb="5">
      <t>カンキョウ</t>
    </rPh>
    <rPh sb="5" eb="7">
      <t>タイサク</t>
    </rPh>
    <rPh sb="10" eb="12">
      <t>ガイヒ</t>
    </rPh>
    <rPh sb="12" eb="14">
      <t>セイノウ</t>
    </rPh>
    <phoneticPr fontId="20"/>
  </si>
  <si>
    <t>快適・働きやすさ</t>
    <rPh sb="0" eb="2">
      <t>カイテキ</t>
    </rPh>
    <rPh sb="3" eb="4">
      <t>ハタラ</t>
    </rPh>
    <phoneticPr fontId="20"/>
  </si>
  <si>
    <t>健康・安心</t>
    <rPh sb="0" eb="2">
      <t>ケンコウ</t>
    </rPh>
    <rPh sb="3" eb="5">
      <t>アンシン</t>
    </rPh>
    <phoneticPr fontId="20"/>
  </si>
  <si>
    <t>省エネルギー性能</t>
    <rPh sb="0" eb="1">
      <t>ショウ</t>
    </rPh>
    <rPh sb="6" eb="8">
      <t>セイノウ</t>
    </rPh>
    <phoneticPr fontId="20"/>
  </si>
  <si>
    <t>地域・まちづくり</t>
    <rPh sb="0" eb="2">
      <t>チイキ</t>
    </rPh>
    <phoneticPr fontId="20"/>
  </si>
  <si>
    <t>対象外</t>
    <rPh sb="0" eb="3">
      <t>タイショウガイ</t>
    </rPh>
    <phoneticPr fontId="20"/>
  </si>
  <si>
    <t>一次エネ</t>
    <rPh sb="0" eb="2">
      <t>イチジ</t>
    </rPh>
    <phoneticPr fontId="20"/>
  </si>
  <si>
    <t>外皮</t>
    <rPh sb="0" eb="2">
      <t>ガイヒ</t>
    </rPh>
    <phoneticPr fontId="20"/>
  </si>
  <si>
    <t>非住宅用途</t>
    <rPh sb="0" eb="1">
      <t>ヒ</t>
    </rPh>
    <rPh sb="1" eb="3">
      <t>ジュウタク</t>
    </rPh>
    <rPh sb="3" eb="5">
      <t>ヨウト</t>
    </rPh>
    <phoneticPr fontId="20"/>
  </si>
  <si>
    <t>集合住宅</t>
    <rPh sb="0" eb="2">
      <t>シュウゴウ</t>
    </rPh>
    <rPh sb="2" eb="4">
      <t>ジュウタク</t>
    </rPh>
    <phoneticPr fontId="20"/>
  </si>
  <si>
    <t>■バージョン：</t>
    <phoneticPr fontId="20"/>
  </si>
  <si>
    <t>E ③</t>
    <phoneticPr fontId="20"/>
  </si>
  <si>
    <t>○○マンション</t>
    <phoneticPr fontId="20"/>
  </si>
  <si>
    <t>木材利用</t>
    <rPh sb="0" eb="4">
      <t>モクザイリヨウ</t>
    </rPh>
    <phoneticPr fontId="20"/>
  </si>
  <si>
    <t>木材利用　・　</t>
    <rPh sb="0" eb="4">
      <t>モクザイリヨウ</t>
    </rPh>
    <phoneticPr fontId="20"/>
  </si>
  <si>
    <t>建物全体・共用部</t>
    <rPh sb="0" eb="4">
      <t>ﾀﾃﾓﾉｾﾞﾝﾀｲ</t>
    </rPh>
    <rPh sb="5" eb="8">
      <t>ｷｮｳﾖｳﾌﾞ</t>
    </rPh>
    <phoneticPr fontId="27" type="noConversion"/>
  </si>
  <si>
    <t>住居・宿泊部分</t>
    <rPh sb="0" eb="2">
      <t>ｼﾞｭｳｷｮ</t>
    </rPh>
    <rPh sb="3" eb="7">
      <t>ｼｭｸﾊｸﾌﾞﾌﾞﾝ</t>
    </rPh>
    <phoneticPr fontId="27" type="noConversion"/>
  </si>
  <si>
    <t>室内騒音レベル</t>
    <rPh sb="0" eb="2">
      <t>シツナイ</t>
    </rPh>
    <phoneticPr fontId="20"/>
  </si>
  <si>
    <t>・LR2/3.2.3　発泡材</t>
    <phoneticPr fontId="20"/>
  </si>
  <si>
    <t>耐震･免震・制震・制振</t>
    <rPh sb="0" eb="2">
      <t>タイシン</t>
    </rPh>
    <rPh sb="3" eb="5">
      <t>メンシン</t>
    </rPh>
    <rPh sb="6" eb="8">
      <t>セイシン</t>
    </rPh>
    <rPh sb="9" eb="11">
      <t>セイシン</t>
    </rPh>
    <phoneticPr fontId="20"/>
  </si>
  <si>
    <t>耐震性(建物のこわれにくさ)</t>
    <rPh sb="0" eb="3">
      <t>タイシンセイ</t>
    </rPh>
    <rPh sb="4" eb="6">
      <t>タテモノ</t>
    </rPh>
    <phoneticPr fontId="20"/>
  </si>
  <si>
    <t>免震・制震・制振性能</t>
    <rPh sb="0" eb="2">
      <t>メンシン</t>
    </rPh>
    <rPh sb="3" eb="5">
      <t>セイシン</t>
    </rPh>
    <rPh sb="6" eb="8">
      <t>セイシン</t>
    </rPh>
    <rPh sb="8" eb="10">
      <t>セイノウ</t>
    </rPh>
    <phoneticPr fontId="20"/>
  </si>
  <si>
    <t>豊かな室外環境</t>
    <rPh sb="0" eb="1">
      <t>ﾕﾀ</t>
    </rPh>
    <rPh sb="3" eb="5">
      <t>ｼﾂｶﾞｲ</t>
    </rPh>
    <rPh sb="5" eb="7">
      <t>ｶﾝｷｮｳ</t>
    </rPh>
    <phoneticPr fontId="27" type="noConversion"/>
  </si>
  <si>
    <t>知的生産性向上の取組み</t>
    <rPh sb="0" eb="7">
      <t>チテキセイサンセイコウジョウ</t>
    </rPh>
    <rPh sb="8" eb="10">
      <t>トリクミ</t>
    </rPh>
    <phoneticPr fontId="20"/>
  </si>
  <si>
    <t>躯体のリサイクル・リユース</t>
  </si>
  <si>
    <t>屋根材のリサイクル・リユース</t>
  </si>
  <si>
    <t>外壁材のリサイクル・リユース</t>
  </si>
  <si>
    <t>内装材のリサイクル・リユース</t>
  </si>
  <si>
    <t>設備機器のリサイクル・リユース</t>
  </si>
  <si>
    <t>外構資材のリユース</t>
  </si>
  <si>
    <t>廃棄物発生量の最小化</t>
    <phoneticPr fontId="20"/>
  </si>
  <si>
    <t>CASBEE-建築(新築)2021年SDGs対応版_追補版</t>
  </si>
  <si>
    <t/>
  </si>
  <si>
    <t>防災</t>
    <rPh sb="0" eb="2">
      <t>ボウサイ</t>
    </rPh>
    <phoneticPr fontId="20"/>
  </si>
  <si>
    <t>＜集合住宅＞</t>
    <phoneticPr fontId="27" type="noConversion"/>
  </si>
  <si>
    <t>重点項目</t>
    <rPh sb="0" eb="4">
      <t>ｼﾞｭｳﾃﾝｺｳﾓｸ</t>
    </rPh>
    <phoneticPr fontId="27" type="noConversion"/>
  </si>
  <si>
    <t>非住宅</t>
    <rPh sb="0" eb="3">
      <t>ヒジュウタク</t>
    </rPh>
    <phoneticPr fontId="20"/>
  </si>
  <si>
    <t>住宅</t>
    <rPh sb="0" eb="2">
      <t>ジュウタク</t>
    </rPh>
    <phoneticPr fontId="20"/>
  </si>
  <si>
    <r>
      <t xml:space="preserve">LR1/3 </t>
    </r>
    <r>
      <rPr>
        <sz val="10"/>
        <rFont val="ＭＳ Ｐゴシック"/>
        <family val="2"/>
        <charset val="128"/>
      </rPr>
      <t>設備システムの高効率化</t>
    </r>
    <rPh sb="6" eb="8">
      <t>セツビ</t>
    </rPh>
    <rPh sb="13" eb="17">
      <t>コウコウリツカ</t>
    </rPh>
    <phoneticPr fontId="20"/>
  </si>
  <si>
    <t>等級５</t>
    <rPh sb="0" eb="2">
      <t>トウキュウ</t>
    </rPh>
    <phoneticPr fontId="20"/>
  </si>
  <si>
    <t>等級３以下</t>
    <rPh sb="0" eb="2">
      <t>トウキュウ</t>
    </rPh>
    <rPh sb="3" eb="5">
      <t>イカ</t>
    </rPh>
    <phoneticPr fontId="20"/>
  </si>
  <si>
    <t>BEI*・BEIｍ*（再エネ無）</t>
    <rPh sb="11" eb="12">
      <t>サイ</t>
    </rPh>
    <rPh sb="14" eb="15">
      <t>ナシ</t>
    </rPh>
    <phoneticPr fontId="20"/>
  </si>
  <si>
    <t>BEI・BEIｍ（再エネ有）</t>
    <rPh sb="9" eb="10">
      <t>サイ</t>
    </rPh>
    <rPh sb="12" eb="13">
      <t>アリ</t>
    </rPh>
    <phoneticPr fontId="20"/>
  </si>
  <si>
    <t>切り捨て</t>
    <rPh sb="0" eb="1">
      <t>キ</t>
    </rPh>
    <rPh sb="2" eb="3">
      <t>ス</t>
    </rPh>
    <phoneticPr fontId="20"/>
  </si>
  <si>
    <t>等級６以上</t>
    <rPh sb="0" eb="2">
      <t>トウキュウ</t>
    </rPh>
    <rPh sb="3" eb="5">
      <t>イジョウ</t>
    </rPh>
    <phoneticPr fontId="20"/>
  </si>
  <si>
    <t>※複数の等級が混在する場合は最も低い等級とする。</t>
    <rPh sb="1" eb="3">
      <t>フクスウ</t>
    </rPh>
    <rPh sb="4" eb="6">
      <t>トウキュウ</t>
    </rPh>
    <rPh sb="7" eb="9">
      <t>コンザイ</t>
    </rPh>
    <rPh sb="11" eb="13">
      <t>バアイ</t>
    </rPh>
    <rPh sb="14" eb="15">
      <t>モット</t>
    </rPh>
    <rPh sb="16" eb="17">
      <t>ヒク</t>
    </rPh>
    <rPh sb="18" eb="20">
      <t>トウキュウ</t>
    </rPh>
    <phoneticPr fontId="20"/>
  </si>
  <si>
    <t>※複数の等級が混在する場合は最も低い等級とする。</t>
    <phoneticPr fontId="20"/>
  </si>
  <si>
    <t>（相当）</t>
  </si>
  <si>
    <t>再エネなし</t>
    <rPh sb="0" eb="1">
      <t>サイ</t>
    </rPh>
    <phoneticPr fontId="20"/>
  </si>
  <si>
    <t>再エネあり</t>
    <rPh sb="0" eb="1">
      <t>サイ</t>
    </rPh>
    <phoneticPr fontId="20"/>
  </si>
  <si>
    <t>受付日</t>
    <rPh sb="0" eb="3">
      <t>ウケツケビ</t>
    </rPh>
    <phoneticPr fontId="20"/>
  </si>
  <si>
    <t>削減率</t>
    <rPh sb="0" eb="3">
      <t>サクゲンリツ</t>
    </rPh>
    <phoneticPr fontId="20"/>
  </si>
  <si>
    <t>BEI値</t>
    <rPh sb="3" eb="4">
      <t>チ</t>
    </rPh>
    <phoneticPr fontId="20"/>
  </si>
  <si>
    <t>仕様基準</t>
    <rPh sb="0" eb="4">
      <t>シヨウキジュン</t>
    </rPh>
    <phoneticPr fontId="20"/>
  </si>
  <si>
    <t>誘導仕様基準</t>
    <rPh sb="0" eb="6">
      <t>ユウドウシヨウキジュン</t>
    </rPh>
    <phoneticPr fontId="20"/>
  </si>
  <si>
    <t>計算対象外</t>
    <rPh sb="0" eb="5">
      <t>ケイサンタイショウガイ</t>
    </rPh>
    <phoneticPr fontId="20"/>
  </si>
  <si>
    <t>適用除外</t>
    <rPh sb="0" eb="4">
      <t>テキヨウジョガイ</t>
    </rPh>
    <phoneticPr fontId="20"/>
  </si>
  <si>
    <t>※仕様基準、誘導仕様基準の場合に選択</t>
    <rPh sb="1" eb="5">
      <t>シヨウキジュン</t>
    </rPh>
    <rPh sb="6" eb="12">
      <t>ユウドウシヨウキジュン</t>
    </rPh>
    <rPh sb="13" eb="15">
      <t>バアイ</t>
    </rPh>
    <rPh sb="16" eb="18">
      <t>センタク</t>
    </rPh>
    <phoneticPr fontId="20"/>
  </si>
  <si>
    <t>再エネ有</t>
    <rPh sb="0" eb="1">
      <t>サイ</t>
    </rPh>
    <rPh sb="3" eb="4">
      <t>アリ</t>
    </rPh>
    <phoneticPr fontId="20"/>
  </si>
  <si>
    <t>この建物の設計一次エネルギー消費量　</t>
    <phoneticPr fontId="20"/>
  </si>
  <si>
    <t>■省エネルギー性能</t>
    <rPh sb="1" eb="2">
      <t>ショウ</t>
    </rPh>
    <rPh sb="7" eb="9">
      <t>セイノウ</t>
    </rPh>
    <phoneticPr fontId="20"/>
  </si>
  <si>
    <t>2025/xx/xx</t>
    <phoneticPr fontId="20"/>
  </si>
  <si>
    <t>CASBEE横浜2025年版v1.0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</si>
</sst>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quot;－&quot;"/>
    <numFmt numFmtId="177" formatCode="0.0"/>
    <numFmt numFmtId="178" formatCode="0.0;0.0;&quot;-&quot;\ "/>
    <numFmt numFmtId="179" formatCode="0.00;0.00;&quot;-&quot;\ "/>
    <numFmt numFmtId="180" formatCode="0.00;0.00;&quot;-&quot;"/>
    <numFmt numFmtId="181" formatCode="[$-F800]dddd\,\ mmmm\ dd\,\ yyyy"/>
    <numFmt numFmtId="182" formatCode="&quot;レベル &quot;#.0"/>
    <numFmt numFmtId="183" formatCode=";;&quot;&quot;"/>
    <numFmt numFmtId="184" formatCode="#&quot; ポイント&quot;;0.0;&quot;0 ポイント&quot;"/>
    <numFmt numFmtId="185" formatCode="#&quot;ポイント&quot;"/>
    <numFmt numFmtId="186" formatCode="#&quot;点&quot;"/>
    <numFmt numFmtId="187" formatCode="0.00_ "/>
    <numFmt numFmtId="188" formatCode="&quot;レベル &quot;#0;&quot;対象外&quot;"/>
    <numFmt numFmtId="189" formatCode="0.00_);[Red]\(0.00\)"/>
    <numFmt numFmtId="190" formatCode="&quot;レベル &quot;#0.0;0.00;&quot;対象外&quot;"/>
  </numFmts>
  <fonts count="12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9"/>
      <name val="ＭＳ Ｐゴシック"/>
      <family val="3"/>
      <charset val="128"/>
    </font>
    <font>
      <sz val="9"/>
      <name val="ＭＳ Ｐゴシック"/>
      <family val="3"/>
      <charset val="128"/>
    </font>
    <font>
      <sz val="9"/>
      <name val="Arial"/>
      <family val="2"/>
    </font>
    <font>
      <b/>
      <sz val="10"/>
      <color indexed="9"/>
      <name val="ＭＳ Ｐゴシック"/>
      <family val="3"/>
      <charset val="128"/>
    </font>
    <font>
      <sz val="10"/>
      <name val="ＭＳ Ｐゴシック"/>
      <family val="3"/>
      <charset val="128"/>
    </font>
    <font>
      <sz val="10"/>
      <name val="Arial"/>
      <family val="2"/>
    </font>
    <font>
      <b/>
      <sz val="9"/>
      <name val="Arial"/>
      <family val="2"/>
    </font>
    <font>
      <sz val="8"/>
      <name val="ＭＳ Ｐゴシック"/>
      <family val="3"/>
      <charset val="128"/>
    </font>
    <font>
      <sz val="12"/>
      <name val="Arial"/>
      <family val="2"/>
    </font>
    <font>
      <b/>
      <sz val="18"/>
      <name val="Arial"/>
      <family val="2"/>
    </font>
    <font>
      <b/>
      <sz val="12"/>
      <name val="Arial"/>
      <family val="2"/>
    </font>
    <font>
      <sz val="11"/>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sz val="8"/>
      <name val="Arial"/>
      <family val="2"/>
    </font>
    <font>
      <sz val="9"/>
      <color indexed="8"/>
      <name val="ＭＳ Ｐゴシック"/>
      <family val="3"/>
      <charset val="128"/>
    </font>
    <font>
      <sz val="10"/>
      <color indexed="9"/>
      <name val="Arial"/>
      <family val="2"/>
    </font>
    <font>
      <b/>
      <i/>
      <sz val="11"/>
      <name val="ＭＳ Ｐゴシック"/>
      <family val="3"/>
      <charset val="128"/>
    </font>
    <font>
      <sz val="8"/>
      <color indexed="9"/>
      <name val="Arial"/>
      <family val="2"/>
    </font>
    <font>
      <b/>
      <sz val="8"/>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11"/>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sz val="12"/>
      <name val="ＭＳ Ｐゴシック"/>
      <family val="3"/>
      <charset val="128"/>
    </font>
    <font>
      <sz val="9"/>
      <color indexed="23"/>
      <name val="ＭＳ Ｐゴシック"/>
      <family val="3"/>
      <charset val="128"/>
    </font>
    <font>
      <b/>
      <sz val="20"/>
      <name val="ＭＳ Ｐゴシック"/>
      <family val="3"/>
      <charset val="128"/>
    </font>
    <font>
      <sz val="14"/>
      <name val="ＭＳ Ｐゴシック"/>
      <family val="3"/>
      <charset val="128"/>
    </font>
    <font>
      <b/>
      <i/>
      <sz val="24"/>
      <name val="ＭＳ Ｐ明朝"/>
      <family val="1"/>
      <charset val="128"/>
    </font>
    <font>
      <sz val="16"/>
      <name val="ＭＳ Ｐゴシック"/>
      <family val="3"/>
      <charset val="128"/>
    </font>
    <font>
      <b/>
      <sz val="14"/>
      <name val="ＭＳ Ｐゴシック"/>
      <family val="3"/>
      <charset val="128"/>
    </font>
    <font>
      <b/>
      <sz val="20"/>
      <color indexed="8"/>
      <name val="ＭＳ Ｐゴシック"/>
      <family val="3"/>
      <charset val="128"/>
    </font>
    <font>
      <sz val="11"/>
      <color rgb="FFFF0000"/>
      <name val="ＭＳ Ｐゴシック"/>
      <family val="3"/>
      <charset val="128"/>
    </font>
    <font>
      <b/>
      <sz val="10"/>
      <color indexed="9"/>
      <name val="Arial"/>
      <family val="2"/>
    </font>
    <font>
      <sz val="9"/>
      <color rgb="FFFF0000"/>
      <name val="ＭＳ Ｐゴシック"/>
      <family val="3"/>
      <charset val="128"/>
    </font>
    <font>
      <sz val="9"/>
      <color indexed="81"/>
      <name val="ＭＳ Ｐゴシック"/>
      <family val="3"/>
      <charset val="128"/>
    </font>
    <font>
      <b/>
      <sz val="11"/>
      <color rgb="FFFF0066"/>
      <name val="ＭＳ Ｐゴシック"/>
      <family val="3"/>
      <charset val="128"/>
    </font>
    <font>
      <b/>
      <sz val="12"/>
      <name val="ＭＳ Ｐゴシック"/>
      <family val="3"/>
      <charset val="128"/>
    </font>
    <font>
      <b/>
      <sz val="9"/>
      <color indexed="81"/>
      <name val="ＭＳ Ｐゴシック"/>
      <family val="3"/>
      <charset val="128"/>
    </font>
    <font>
      <sz val="11"/>
      <color theme="0" tint="-0.499984740745262"/>
      <name val="ＭＳ Ｐゴシック"/>
      <family val="3"/>
      <charset val="128"/>
    </font>
    <font>
      <b/>
      <sz val="26"/>
      <name val="ＭＳ Ｐゴシック"/>
      <family val="3"/>
      <charset val="128"/>
    </font>
    <font>
      <b/>
      <i/>
      <sz val="26"/>
      <name val="ＭＳ Ｐ明朝"/>
      <family val="1"/>
      <charset val="128"/>
    </font>
    <font>
      <b/>
      <sz val="10"/>
      <color rgb="FF002060"/>
      <name val="ＭＳ Ｐゴシック"/>
      <family val="3"/>
      <charset val="128"/>
    </font>
    <font>
      <b/>
      <i/>
      <sz val="12"/>
      <name val="ＭＳ Ｐゴシック"/>
      <family val="3"/>
      <charset val="128"/>
    </font>
    <font>
      <b/>
      <sz val="18"/>
      <name val="ＭＳ Ｐゴシック"/>
      <family val="3"/>
      <charset val="128"/>
    </font>
    <font>
      <b/>
      <i/>
      <sz val="22"/>
      <name val="ＭＳ Ｐ明朝"/>
      <family val="1"/>
      <charset val="128"/>
    </font>
    <font>
      <b/>
      <sz val="9"/>
      <color theme="0"/>
      <name val="ＭＳ Ｐゴシック"/>
      <family val="3"/>
      <charset val="128"/>
    </font>
    <font>
      <b/>
      <sz val="34"/>
      <name val="ＭＳ Ｐゴシック"/>
      <family val="3"/>
      <charset val="128"/>
    </font>
    <font>
      <sz val="7"/>
      <name val="Arial"/>
      <family val="2"/>
    </font>
    <font>
      <b/>
      <sz val="11"/>
      <color rgb="FF008000"/>
      <name val="ＭＳ Ｐゴシック"/>
      <family val="3"/>
      <charset val="128"/>
    </font>
    <font>
      <sz val="10"/>
      <color rgb="FF008000"/>
      <name val="ＭＳ Ｐゴシック"/>
      <family val="3"/>
      <charset val="128"/>
    </font>
    <font>
      <b/>
      <sz val="10"/>
      <color rgb="FF008000"/>
      <name val="ＭＳ Ｐゴシック"/>
      <family val="3"/>
      <charset val="128"/>
    </font>
    <font>
      <sz val="10"/>
      <color theme="5"/>
      <name val="ＭＳ Ｐゴシック"/>
      <family val="3"/>
      <charset val="128"/>
    </font>
    <font>
      <b/>
      <sz val="10"/>
      <color rgb="FF008000"/>
      <name val="Arial"/>
      <family val="2"/>
    </font>
    <font>
      <b/>
      <sz val="11"/>
      <color theme="5"/>
      <name val="ＭＳ Ｐゴシック"/>
      <family val="3"/>
      <charset val="128"/>
    </font>
    <font>
      <b/>
      <sz val="10"/>
      <color theme="5"/>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b/>
      <sz val="10"/>
      <color rgb="FFFF0000"/>
      <name val="Arial"/>
      <family val="2"/>
    </font>
    <font>
      <sz val="10"/>
      <name val="ＭＳ Ｐゴシック"/>
      <family val="2"/>
      <charset val="128"/>
    </font>
    <font>
      <b/>
      <sz val="10"/>
      <name val="Arial"/>
      <family val="2"/>
    </font>
    <font>
      <sz val="11"/>
      <color indexed="63"/>
      <name val="Arial"/>
      <family val="2"/>
    </font>
    <font>
      <b/>
      <sz val="12"/>
      <color rgb="FFFFFFFF"/>
      <name val="ＭＳ Ｐゴシック"/>
      <family val="2"/>
      <charset val="128"/>
    </font>
    <font>
      <b/>
      <sz val="12"/>
      <color indexed="9"/>
      <name val="ＭＳ Ｐゴシック"/>
      <family val="3"/>
      <charset val="128"/>
      <scheme val="major"/>
    </font>
    <font>
      <b/>
      <sz val="10"/>
      <name val="ＭＳ Ｐゴシック"/>
      <family val="3"/>
      <charset val="128"/>
      <scheme val="minor"/>
    </font>
    <font>
      <b/>
      <sz val="9"/>
      <color indexed="81"/>
      <name val="MS P ゴシック"/>
      <family val="3"/>
      <charset val="128"/>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3"/>
        <bgColor indexed="64"/>
      </patternFill>
    </fill>
    <fill>
      <patternFill patternType="solid">
        <fgColor indexed="26"/>
        <bgColor indexed="64"/>
      </patternFill>
    </fill>
    <fill>
      <patternFill patternType="solid">
        <fgColor indexed="23"/>
        <bgColor indexed="64"/>
      </patternFill>
    </fill>
    <fill>
      <patternFill patternType="solid">
        <fgColor indexed="22"/>
        <bgColor indexed="64"/>
      </patternFill>
    </fill>
    <fill>
      <patternFill patternType="solid">
        <fgColor indexed="52"/>
        <bgColor indexed="64"/>
      </patternFill>
    </fill>
    <fill>
      <patternFill patternType="solid">
        <fgColor indexed="38"/>
        <bgColor indexed="64"/>
      </patternFill>
    </fill>
    <fill>
      <patternFill patternType="solid">
        <fgColor indexed="34"/>
        <bgColor indexed="64"/>
      </patternFill>
    </fill>
    <fill>
      <patternFill patternType="solid">
        <fgColor indexed="27"/>
        <bgColor indexed="64"/>
      </patternFill>
    </fill>
    <fill>
      <patternFill patternType="solid">
        <fgColor indexed="8"/>
        <bgColor indexed="64"/>
      </patternFill>
    </fill>
    <fill>
      <patternFill patternType="solid">
        <fgColor rgb="FFFFFFCC"/>
        <bgColor indexed="64"/>
      </patternFill>
    </fill>
    <fill>
      <patternFill patternType="solid">
        <fgColor rgb="FFFF9900"/>
        <bgColor indexed="64"/>
      </patternFill>
    </fill>
    <fill>
      <patternFill patternType="solid">
        <fgColor theme="2" tint="-0.249977111117893"/>
        <bgColor indexed="64"/>
      </patternFill>
    </fill>
    <fill>
      <patternFill patternType="solid">
        <fgColor rgb="FFFFC000"/>
        <bgColor indexed="64"/>
      </patternFill>
    </fill>
    <fill>
      <patternFill patternType="solid">
        <fgColor rgb="FFFF99FF"/>
        <bgColor indexed="64"/>
      </patternFill>
    </fill>
    <fill>
      <patternFill patternType="solid">
        <fgColor rgb="FF99FF66"/>
        <bgColor indexed="64"/>
      </patternFill>
    </fill>
    <fill>
      <patternFill patternType="solid">
        <fgColor theme="0"/>
        <bgColor indexed="64"/>
      </patternFill>
    </fill>
    <fill>
      <patternFill patternType="solid">
        <fgColor rgb="FFFFFF66"/>
        <bgColor indexed="64"/>
      </patternFill>
    </fill>
    <fill>
      <patternFill patternType="solid">
        <fgColor rgb="FFCCFFFF"/>
        <bgColor indexed="64"/>
      </patternFill>
    </fill>
    <fill>
      <patternFill patternType="solid">
        <fgColor rgb="FFFF99FF"/>
        <bgColor indexed="45"/>
      </patternFill>
    </fill>
    <fill>
      <patternFill patternType="solid">
        <fgColor indexed="9"/>
        <bgColor indexed="64"/>
      </patternFill>
    </fill>
    <fill>
      <patternFill patternType="solid">
        <fgColor indexed="41"/>
        <bgColor indexed="64"/>
      </patternFill>
    </fill>
    <fill>
      <patternFill patternType="solid">
        <fgColor theme="9" tint="0.79998168889431442"/>
        <bgColor indexed="64"/>
      </patternFill>
    </fill>
  </fills>
  <borders count="1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dashed">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right/>
      <top style="medium">
        <color indexed="23"/>
      </top>
      <bottom style="thin">
        <color indexed="64"/>
      </bottom>
      <diagonal/>
    </border>
    <border>
      <left style="dashed">
        <color indexed="64"/>
      </left>
      <right style="thin">
        <color indexed="64"/>
      </right>
      <top/>
      <bottom/>
      <diagonal/>
    </border>
    <border>
      <left style="dashed">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dashed">
        <color indexed="64"/>
      </left>
      <right/>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right style="thin">
        <color indexed="64"/>
      </right>
      <top style="thin">
        <color indexed="64"/>
      </top>
      <bottom/>
      <diagonal/>
    </border>
    <border>
      <left style="medium">
        <color indexed="64"/>
      </left>
      <right/>
      <top style="medium">
        <color indexed="23"/>
      </top>
      <bottom/>
      <diagonal/>
    </border>
    <border>
      <left style="medium">
        <color indexed="64"/>
      </left>
      <right/>
      <top style="medium">
        <color indexed="23"/>
      </top>
      <bottom style="thin">
        <color indexed="64"/>
      </bottom>
      <diagonal/>
    </border>
    <border>
      <left/>
      <right style="thin">
        <color indexed="64"/>
      </right>
      <top style="medium">
        <color indexed="23"/>
      </top>
      <bottom style="thin">
        <color indexed="64"/>
      </bottom>
      <diagonal/>
    </border>
    <border>
      <left style="medium">
        <color indexed="64"/>
      </left>
      <right style="thin">
        <color indexed="64"/>
      </right>
      <top/>
      <bottom style="medium">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ashed">
        <color indexed="64"/>
      </right>
      <top style="medium">
        <color indexed="64"/>
      </top>
      <bottom style="medium">
        <color indexed="23"/>
      </bottom>
      <diagonal/>
    </border>
    <border>
      <left style="medium">
        <color indexed="64"/>
      </left>
      <right style="medium">
        <color indexed="64"/>
      </right>
      <top/>
      <bottom/>
      <diagonal/>
    </border>
    <border>
      <left style="thin">
        <color indexed="64"/>
      </left>
      <right style="dashed">
        <color indexed="64"/>
      </right>
      <top style="medium">
        <color indexed="64"/>
      </top>
      <bottom/>
      <diagonal/>
    </border>
    <border>
      <left style="thin">
        <color indexed="64"/>
      </left>
      <right style="dashed">
        <color indexed="64"/>
      </right>
      <top style="medium">
        <color indexed="23"/>
      </top>
      <bottom/>
      <diagonal/>
    </border>
    <border>
      <left style="hair">
        <color indexed="64"/>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hair">
        <color indexed="64"/>
      </top>
      <bottom style="medium">
        <color indexed="64"/>
      </bottom>
      <diagonal/>
    </border>
    <border>
      <left style="medium">
        <color indexed="64"/>
      </left>
      <right style="medium">
        <color indexed="64"/>
      </right>
      <top style="medium">
        <color indexed="23"/>
      </top>
      <bottom style="medium">
        <color indexed="23"/>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23"/>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ashed">
        <color indexed="64"/>
      </right>
      <top style="medium">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23"/>
      </top>
      <bottom style="thin">
        <color indexed="64"/>
      </bottom>
      <diagonal/>
    </border>
    <border>
      <left/>
      <right/>
      <top style="double">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medium">
        <color indexed="23"/>
      </top>
      <bottom style="medium">
        <color indexed="64"/>
      </bottom>
      <diagonal/>
    </border>
    <border>
      <left style="dashed">
        <color indexed="64"/>
      </left>
      <right style="thin">
        <color indexed="64"/>
      </right>
      <top/>
      <bottom style="medium">
        <color indexed="64"/>
      </bottom>
      <diagonal/>
    </border>
    <border>
      <left style="thin">
        <color indexed="64"/>
      </left>
      <right style="dashed">
        <color indexed="64"/>
      </right>
      <top style="medium">
        <color indexed="23"/>
      </top>
      <bottom style="medium">
        <color indexed="64"/>
      </bottom>
      <diagonal/>
    </border>
    <border>
      <left style="medium">
        <color indexed="64"/>
      </left>
      <right style="medium">
        <color indexed="64"/>
      </right>
      <top style="medium">
        <color indexed="23"/>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23"/>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hair">
        <color indexed="64"/>
      </top>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style="medium">
        <color theme="0" tint="-0.499984740745262"/>
      </top>
      <bottom style="medium">
        <color indexed="64"/>
      </bottom>
      <diagonal/>
    </border>
    <border>
      <left style="thin">
        <color indexed="64"/>
      </left>
      <right/>
      <top style="medium">
        <color indexed="64"/>
      </top>
      <bottom style="medium">
        <color indexed="23"/>
      </bottom>
      <diagonal/>
    </border>
    <border>
      <left/>
      <right style="thin">
        <color indexed="64"/>
      </right>
      <top style="medium">
        <color indexed="64"/>
      </top>
      <bottom style="medium">
        <color indexed="23"/>
      </bottom>
      <diagonal/>
    </border>
    <border>
      <left/>
      <right style="thin">
        <color indexed="64"/>
      </right>
      <top style="medium">
        <color indexed="23"/>
      </top>
      <bottom style="medium">
        <color indexed="23"/>
      </bottom>
      <diagonal/>
    </border>
    <border>
      <left/>
      <right style="dashed">
        <color indexed="64"/>
      </right>
      <top style="medium">
        <color indexed="23"/>
      </top>
      <bottom/>
      <diagonal/>
    </border>
    <border>
      <left/>
      <right style="dashed">
        <color indexed="64"/>
      </right>
      <top style="medium">
        <color indexed="64"/>
      </top>
      <bottom style="medium">
        <color indexed="64"/>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style="medium">
        <color indexed="64"/>
      </top>
      <bottom style="thin">
        <color indexed="64"/>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medium">
        <color theme="0" tint="-0.499984740745262"/>
      </top>
      <bottom style="medium">
        <color indexed="64"/>
      </bottom>
      <diagonal/>
    </border>
    <border>
      <left/>
      <right style="dashed">
        <color indexed="64"/>
      </right>
      <top style="medium">
        <color indexed="64"/>
      </top>
      <bottom/>
      <diagonal/>
    </border>
    <border>
      <left/>
      <right style="dashed">
        <color indexed="64"/>
      </right>
      <top style="medium">
        <color indexed="64"/>
      </top>
      <bottom style="medium">
        <color indexed="23"/>
      </bottom>
      <diagonal/>
    </border>
    <border>
      <left/>
      <right style="dashed">
        <color indexed="64"/>
      </right>
      <top style="medium">
        <color indexed="23"/>
      </top>
      <bottom style="medium">
        <color indexed="23"/>
      </bottom>
      <diagonal/>
    </border>
    <border>
      <left/>
      <right style="dashed">
        <color indexed="64"/>
      </right>
      <top/>
      <bottom style="medium">
        <color indexed="64"/>
      </bottom>
      <diagonal/>
    </border>
    <border>
      <left style="medium">
        <color indexed="64"/>
      </left>
      <right/>
      <top style="thin">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6" fillId="0" borderId="0">
      <alignment vertical="center"/>
    </xf>
  </cellStyleXfs>
  <cellXfs count="1385">
    <xf numFmtId="0" fontId="0" fillId="0" borderId="0" xfId="0">
      <alignment vertical="center"/>
    </xf>
    <xf numFmtId="0" fontId="0" fillId="0" borderId="0" xfId="0" applyProtection="1">
      <alignment vertical="center"/>
    </xf>
    <xf numFmtId="0" fontId="30" fillId="0" borderId="0" xfId="0" applyFont="1" applyFill="1" applyProtection="1">
      <alignment vertical="center"/>
      <protection hidden="1"/>
    </xf>
    <xf numFmtId="0" fontId="30" fillId="0" borderId="0" xfId="0" applyFont="1" applyFill="1" applyBorder="1" applyAlignment="1" applyProtection="1">
      <alignment horizontal="left" vertical="center"/>
      <protection hidden="1"/>
    </xf>
    <xf numFmtId="0" fontId="31" fillId="0" borderId="0" xfId="0" applyFont="1" applyFill="1" applyBorder="1" applyAlignment="1" applyProtection="1">
      <alignment horizontal="left" vertical="center"/>
      <protection hidden="1"/>
    </xf>
    <xf numFmtId="0" fontId="30" fillId="0" borderId="0" xfId="0" applyFont="1" applyFill="1" applyBorder="1" applyAlignment="1" applyProtection="1">
      <alignment horizontal="right" vertical="center"/>
      <protection hidden="1"/>
    </xf>
    <xf numFmtId="0" fontId="30" fillId="0" borderId="0" xfId="0" applyFont="1" applyFill="1" applyBorder="1" applyAlignment="1" applyProtection="1">
      <alignment vertical="center"/>
      <protection hidden="1"/>
    </xf>
    <xf numFmtId="0" fontId="32" fillId="0" borderId="0" xfId="0" applyFont="1" applyFill="1" applyBorder="1" applyAlignment="1" applyProtection="1">
      <alignment vertical="center"/>
      <protection hidden="1"/>
    </xf>
    <xf numFmtId="0" fontId="32" fillId="0" borderId="0" xfId="0" applyFont="1" applyFill="1" applyBorder="1" applyAlignment="1" applyProtection="1">
      <alignment horizontal="center" vertical="center"/>
      <protection hidden="1"/>
    </xf>
    <xf numFmtId="14" fontId="33" fillId="0" borderId="0" xfId="0" applyNumberFormat="1" applyFont="1" applyFill="1" applyBorder="1" applyAlignment="1" applyProtection="1">
      <alignment horizontal="center" vertical="center"/>
      <protection hidden="1"/>
    </xf>
    <xf numFmtId="0" fontId="33" fillId="0" borderId="0" xfId="0" applyFont="1" applyFill="1" applyProtection="1">
      <alignment vertical="center"/>
      <protection hidden="1"/>
    </xf>
    <xf numFmtId="0" fontId="22" fillId="0" borderId="0" xfId="0" applyFont="1" applyFill="1" applyBorder="1" applyAlignment="1" applyProtection="1">
      <protection hidden="1"/>
    </xf>
    <xf numFmtId="0" fontId="34" fillId="0" borderId="0" xfId="0" applyFont="1" applyFill="1" applyBorder="1" applyAlignment="1" applyProtection="1">
      <alignment horizontal="left" vertical="center"/>
      <protection hidden="1"/>
    </xf>
    <xf numFmtId="0" fontId="35" fillId="0" borderId="0" xfId="0" applyFont="1" applyFill="1" applyBorder="1" applyAlignment="1" applyProtection="1">
      <alignment horizontal="right" vertical="center"/>
      <protection hidden="1"/>
    </xf>
    <xf numFmtId="0" fontId="35" fillId="0" borderId="0" xfId="0" applyFont="1" applyFill="1" applyBorder="1" applyAlignment="1" applyProtection="1">
      <alignment vertical="center"/>
      <protection hidden="1"/>
    </xf>
    <xf numFmtId="0" fontId="36" fillId="0" borderId="0" xfId="0" applyFont="1" applyFill="1" applyBorder="1" applyAlignment="1" applyProtection="1">
      <alignment vertical="center"/>
      <protection hidden="1"/>
    </xf>
    <xf numFmtId="0" fontId="37" fillId="0" borderId="0" xfId="0" applyFont="1" applyFill="1" applyBorder="1" applyAlignment="1" applyProtection="1">
      <alignment vertical="center"/>
      <protection hidden="1"/>
    </xf>
    <xf numFmtId="0" fontId="38"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horizontal="left" vertical="center"/>
      <protection hidden="1"/>
    </xf>
    <xf numFmtId="0" fontId="24"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right" vertical="center"/>
      <protection hidden="1"/>
    </xf>
    <xf numFmtId="0" fontId="40" fillId="0" borderId="0" xfId="0" applyFont="1" applyFill="1" applyBorder="1" applyAlignment="1" applyProtection="1">
      <alignment horizontal="left" vertical="top"/>
      <protection hidden="1"/>
    </xf>
    <xf numFmtId="0" fontId="35" fillId="0" borderId="0" xfId="0" applyFont="1" applyFill="1" applyBorder="1" applyAlignment="1" applyProtection="1">
      <alignment horizontal="left" vertical="center"/>
      <protection hidden="1"/>
    </xf>
    <xf numFmtId="0" fontId="37" fillId="0" borderId="0" xfId="0" applyFont="1" applyBorder="1" applyAlignment="1" applyProtection="1">
      <alignment horizontal="center" vertical="center"/>
      <protection hidden="1"/>
    </xf>
    <xf numFmtId="0" fontId="41" fillId="0" borderId="0" xfId="0" applyFont="1" applyFill="1" applyBorder="1" applyAlignment="1" applyProtection="1">
      <alignment vertical="center"/>
      <protection hidden="1"/>
    </xf>
    <xf numFmtId="0" fontId="42" fillId="0" borderId="0" xfId="0" applyFont="1" applyFill="1" applyBorder="1" applyAlignment="1" applyProtection="1">
      <alignment horizontal="left" vertical="center"/>
      <protection hidden="1"/>
    </xf>
    <xf numFmtId="0" fontId="42" fillId="0" borderId="0" xfId="0" applyFont="1" applyFill="1" applyBorder="1" applyAlignment="1" applyProtection="1">
      <alignment horizontal="right" vertical="center"/>
      <protection hidden="1"/>
    </xf>
    <xf numFmtId="0" fontId="42" fillId="0" borderId="0" xfId="0" applyFont="1" applyFill="1" applyBorder="1" applyAlignment="1" applyProtection="1">
      <alignment vertical="center"/>
      <protection hidden="1"/>
    </xf>
    <xf numFmtId="0" fontId="43" fillId="0" borderId="0" xfId="0" applyFont="1" applyFill="1" applyBorder="1" applyAlignment="1" applyProtection="1">
      <alignment vertical="center"/>
      <protection hidden="1"/>
    </xf>
    <xf numFmtId="0" fontId="43" fillId="0" borderId="0" xfId="0" applyFont="1" applyFill="1" applyBorder="1" applyAlignment="1" applyProtection="1">
      <alignment horizontal="center" vertical="center"/>
      <protection hidden="1"/>
    </xf>
    <xf numFmtId="0" fontId="44" fillId="0" borderId="0" xfId="0" applyFont="1" applyFill="1" applyBorder="1" applyAlignment="1" applyProtection="1">
      <alignment horizontal="center" vertical="center"/>
      <protection hidden="1"/>
    </xf>
    <xf numFmtId="0" fontId="45" fillId="0" borderId="0" xfId="0" applyFont="1" applyFill="1" applyBorder="1" applyAlignment="1" applyProtection="1">
      <alignment vertical="center"/>
      <protection hidden="1"/>
    </xf>
    <xf numFmtId="0" fontId="48" fillId="0" borderId="0" xfId="0" applyFont="1" applyFill="1" applyBorder="1" applyAlignment="1" applyProtection="1">
      <alignment vertical="center"/>
      <protection hidden="1"/>
    </xf>
    <xf numFmtId="0" fontId="33" fillId="0" borderId="0" xfId="0" applyFont="1" applyFill="1" applyBorder="1" applyProtection="1">
      <alignment vertical="center"/>
      <protection hidden="1"/>
    </xf>
    <xf numFmtId="0" fontId="48" fillId="0" borderId="0" xfId="0" applyFont="1" applyFill="1" applyBorder="1" applyAlignment="1" applyProtection="1">
      <alignment horizontal="right" vertical="center"/>
      <protection hidden="1"/>
    </xf>
    <xf numFmtId="0" fontId="46" fillId="24" borderId="10" xfId="0" applyFont="1" applyFill="1" applyBorder="1" applyAlignment="1" applyProtection="1">
      <alignment horizontal="left" vertical="center"/>
      <protection hidden="1"/>
    </xf>
    <xf numFmtId="0" fontId="39" fillId="0" borderId="0" xfId="0" applyFont="1" applyFill="1" applyProtection="1">
      <alignment vertical="center"/>
      <protection hidden="1"/>
    </xf>
    <xf numFmtId="0" fontId="43" fillId="0" borderId="0" xfId="0" applyFont="1" applyBorder="1" applyAlignment="1" applyProtection="1">
      <alignment vertical="center"/>
      <protection hidden="1"/>
    </xf>
    <xf numFmtId="0" fontId="43" fillId="0" borderId="0" xfId="0" applyFont="1" applyBorder="1" applyAlignment="1" applyProtection="1">
      <alignment horizontal="center" vertical="center"/>
      <protection hidden="1"/>
    </xf>
    <xf numFmtId="0" fontId="48" fillId="0" borderId="0" xfId="0" applyFont="1" applyBorder="1" applyAlignment="1" applyProtection="1">
      <alignment vertical="center"/>
      <protection hidden="1"/>
    </xf>
    <xf numFmtId="0" fontId="48" fillId="0" borderId="0" xfId="0" quotePrefix="1" applyNumberFormat="1" applyFont="1" applyFill="1" applyBorder="1" applyAlignment="1" applyProtection="1">
      <alignment horizontal="left" vertical="center"/>
      <protection hidden="1"/>
    </xf>
    <xf numFmtId="0" fontId="54" fillId="0" borderId="0" xfId="0" quotePrefix="1" applyNumberFormat="1" applyFont="1" applyFill="1" applyBorder="1" applyAlignment="1" applyProtection="1">
      <alignment horizontal="center" vertical="center"/>
      <protection hidden="1"/>
    </xf>
    <xf numFmtId="0" fontId="54" fillId="0" borderId="0" xfId="0" applyFont="1" applyFill="1" applyBorder="1" applyAlignment="1" applyProtection="1">
      <alignment horizontal="center" vertical="center"/>
      <protection hidden="1"/>
    </xf>
    <xf numFmtId="0" fontId="54" fillId="0" borderId="0" xfId="0" applyFont="1" applyFill="1" applyBorder="1" applyAlignment="1" applyProtection="1">
      <alignment vertical="center"/>
      <protection hidden="1"/>
    </xf>
    <xf numFmtId="0" fontId="42" fillId="0" borderId="0" xfId="0" applyFont="1" applyBorder="1" applyAlignment="1" applyProtection="1">
      <alignment vertical="center"/>
      <protection hidden="1"/>
    </xf>
    <xf numFmtId="0" fontId="54" fillId="0" borderId="0" xfId="0" applyFont="1" applyBorder="1" applyAlignment="1" applyProtection="1">
      <alignment vertical="center"/>
      <protection hidden="1"/>
    </xf>
    <xf numFmtId="0" fontId="48" fillId="0" borderId="0" xfId="0" applyFont="1" applyFill="1" applyBorder="1" applyAlignment="1" applyProtection="1">
      <alignment horizontal="left" vertical="center"/>
      <protection hidden="1"/>
    </xf>
    <xf numFmtId="0" fontId="55" fillId="0" borderId="0" xfId="0" quotePrefix="1" applyNumberFormat="1" applyFont="1" applyFill="1" applyBorder="1" applyAlignment="1" applyProtection="1">
      <alignment horizontal="left" vertical="center"/>
      <protection hidden="1"/>
    </xf>
    <xf numFmtId="0" fontId="56" fillId="0" borderId="0" xfId="0" quotePrefix="1" applyNumberFormat="1" applyFont="1" applyFill="1" applyBorder="1" applyAlignment="1" applyProtection="1">
      <alignment horizontal="left" vertical="center"/>
      <protection hidden="1"/>
    </xf>
    <xf numFmtId="0" fontId="56" fillId="0" borderId="0" xfId="0" quotePrefix="1" applyNumberFormat="1" applyFont="1" applyFill="1" applyBorder="1" applyAlignment="1" applyProtection="1">
      <alignment horizontal="right" vertical="center"/>
      <protection hidden="1"/>
    </xf>
    <xf numFmtId="0" fontId="55" fillId="0" borderId="0" xfId="0" quotePrefix="1" applyNumberFormat="1" applyFont="1" applyFill="1" applyBorder="1" applyAlignment="1" applyProtection="1">
      <alignment horizontal="right" vertical="center"/>
      <protection hidden="1"/>
    </xf>
    <xf numFmtId="0" fontId="57" fillId="24" borderId="11" xfId="0" applyNumberFormat="1" applyFont="1" applyFill="1" applyBorder="1" applyAlignment="1" applyProtection="1">
      <alignment vertical="center"/>
      <protection hidden="1"/>
    </xf>
    <xf numFmtId="0" fontId="58" fillId="24" borderId="12" xfId="0" applyFont="1" applyFill="1" applyBorder="1" applyAlignment="1" applyProtection="1">
      <alignment horizontal="left" vertical="center"/>
      <protection hidden="1"/>
    </xf>
    <xf numFmtId="0" fontId="58" fillId="24" borderId="12" xfId="0" applyFont="1" applyFill="1" applyBorder="1" applyAlignment="1" applyProtection="1">
      <alignment vertical="center"/>
      <protection hidden="1"/>
    </xf>
    <xf numFmtId="0" fontId="57" fillId="24" borderId="12" xfId="0" applyNumberFormat="1" applyFont="1" applyFill="1" applyBorder="1" applyAlignment="1" applyProtection="1">
      <alignment vertical="center"/>
      <protection hidden="1"/>
    </xf>
    <xf numFmtId="0" fontId="59" fillId="24" borderId="13" xfId="0" applyFont="1" applyFill="1" applyBorder="1" applyAlignment="1" applyProtection="1">
      <alignment vertical="center"/>
      <protection hidden="1"/>
    </xf>
    <xf numFmtId="0" fontId="23" fillId="0" borderId="0" xfId="0" applyFont="1" applyFill="1" applyProtection="1">
      <alignment vertical="center"/>
      <protection hidden="1"/>
    </xf>
    <xf numFmtId="176" fontId="29" fillId="0" borderId="0" xfId="0" applyNumberFormat="1" applyFont="1" applyFill="1" applyAlignment="1" applyProtection="1">
      <alignment horizontal="left"/>
      <protection hidden="1"/>
    </xf>
    <xf numFmtId="0" fontId="51" fillId="0" borderId="14" xfId="0" applyNumberFormat="1" applyFont="1" applyFill="1" applyBorder="1" applyAlignment="1" applyProtection="1">
      <alignment vertical="center"/>
      <protection hidden="1"/>
    </xf>
    <xf numFmtId="0" fontId="49" fillId="0" borderId="15" xfId="0" applyFont="1" applyFill="1" applyBorder="1" applyAlignment="1" applyProtection="1">
      <alignment horizontal="left" vertical="center"/>
      <protection hidden="1"/>
    </xf>
    <xf numFmtId="0" fontId="60" fillId="0" borderId="15" xfId="0" applyFont="1" applyFill="1" applyBorder="1" applyAlignment="1" applyProtection="1">
      <alignment vertical="center"/>
      <protection hidden="1"/>
    </xf>
    <xf numFmtId="0" fontId="61" fillId="0" borderId="15" xfId="0" applyFont="1" applyFill="1" applyBorder="1" applyAlignment="1" applyProtection="1">
      <alignment vertical="center"/>
      <protection hidden="1"/>
    </xf>
    <xf numFmtId="0" fontId="61" fillId="0" borderId="16" xfId="0" applyFont="1" applyFill="1" applyBorder="1" applyAlignment="1" applyProtection="1">
      <alignment vertical="center"/>
      <protection hidden="1"/>
    </xf>
    <xf numFmtId="0" fontId="22" fillId="0" borderId="0" xfId="0" applyFont="1" applyFill="1" applyBorder="1" applyAlignment="1" applyProtection="1">
      <alignment horizontal="center" vertical="justify"/>
      <protection hidden="1"/>
    </xf>
    <xf numFmtId="0" fontId="62" fillId="0" borderId="0" xfId="0" applyFont="1" applyFill="1" applyProtection="1">
      <alignment vertical="center"/>
      <protection hidden="1"/>
    </xf>
    <xf numFmtId="0" fontId="63" fillId="0" borderId="0" xfId="0" applyFont="1" applyFill="1" applyAlignment="1" applyProtection="1">
      <alignment horizontal="left"/>
      <protection hidden="1"/>
    </xf>
    <xf numFmtId="0" fontId="64" fillId="0" borderId="0" xfId="0" applyFont="1" applyFill="1" applyProtection="1">
      <alignment vertical="center"/>
      <protection hidden="1"/>
    </xf>
    <xf numFmtId="0" fontId="6" fillId="0" borderId="0" xfId="0" applyFont="1" applyFill="1" applyProtection="1">
      <alignment vertical="center"/>
      <protection hidden="1"/>
    </xf>
    <xf numFmtId="0" fontId="49" fillId="24" borderId="17" xfId="0" applyFont="1" applyFill="1" applyBorder="1" applyAlignment="1" applyProtection="1">
      <alignment horizontal="left" vertical="center"/>
      <protection hidden="1"/>
    </xf>
    <xf numFmtId="0" fontId="66" fillId="24" borderId="17" xfId="0" applyFont="1" applyFill="1" applyBorder="1" applyAlignment="1" applyProtection="1">
      <alignment vertical="center"/>
      <protection hidden="1"/>
    </xf>
    <xf numFmtId="0" fontId="25" fillId="24" borderId="17" xfId="0" applyNumberFormat="1" applyFont="1" applyFill="1" applyBorder="1" applyAlignment="1" applyProtection="1">
      <alignment horizontal="left" vertical="center"/>
      <protection hidden="1"/>
    </xf>
    <xf numFmtId="0" fontId="65" fillId="25" borderId="11" xfId="0" applyNumberFormat="1" applyFont="1" applyFill="1" applyBorder="1" applyAlignment="1" applyProtection="1">
      <alignment vertical="center"/>
      <protection hidden="1"/>
    </xf>
    <xf numFmtId="0" fontId="49" fillId="25" borderId="12" xfId="0" applyFont="1" applyFill="1" applyBorder="1" applyAlignment="1" applyProtection="1">
      <alignment horizontal="left" vertical="center"/>
      <protection hidden="1"/>
    </xf>
    <xf numFmtId="0" fontId="60" fillId="25" borderId="12" xfId="0" applyFont="1" applyFill="1" applyBorder="1" applyAlignment="1" applyProtection="1">
      <alignment vertical="center"/>
      <protection hidden="1"/>
    </xf>
    <xf numFmtId="0" fontId="61" fillId="25" borderId="12" xfId="0" applyFont="1" applyFill="1" applyBorder="1" applyAlignment="1" applyProtection="1">
      <alignment vertical="center"/>
      <protection hidden="1"/>
    </xf>
    <xf numFmtId="0" fontId="61" fillId="25" borderId="13" xfId="0" applyFont="1" applyFill="1" applyBorder="1" applyAlignment="1" applyProtection="1">
      <alignment vertical="center"/>
      <protection hidden="1"/>
    </xf>
    <xf numFmtId="176" fontId="65" fillId="25" borderId="12" xfId="0" applyNumberFormat="1" applyFont="1" applyFill="1" applyBorder="1" applyAlignment="1" applyProtection="1">
      <alignment horizontal="centerContinuous" vertical="center"/>
      <protection hidden="1"/>
    </xf>
    <xf numFmtId="0" fontId="65" fillId="25" borderId="23" xfId="0" applyNumberFormat="1" applyFont="1" applyFill="1" applyBorder="1" applyAlignment="1" applyProtection="1">
      <alignment vertical="top"/>
      <protection hidden="1"/>
    </xf>
    <xf numFmtId="0" fontId="49" fillId="25" borderId="24" xfId="0" applyFont="1" applyFill="1" applyBorder="1" applyAlignment="1" applyProtection="1">
      <alignment horizontal="left" vertical="top"/>
      <protection hidden="1"/>
    </xf>
    <xf numFmtId="0" fontId="60" fillId="25" borderId="24" xfId="0" applyFont="1" applyFill="1" applyBorder="1" applyAlignment="1" applyProtection="1">
      <alignment vertical="top"/>
      <protection hidden="1"/>
    </xf>
    <xf numFmtId="0" fontId="61" fillId="25" borderId="24" xfId="0" applyFont="1" applyFill="1" applyBorder="1" applyAlignment="1" applyProtection="1">
      <alignment vertical="top"/>
      <protection hidden="1"/>
    </xf>
    <xf numFmtId="0" fontId="61" fillId="25" borderId="25" xfId="0" applyFont="1" applyFill="1" applyBorder="1" applyAlignment="1" applyProtection="1">
      <alignment vertical="top"/>
      <protection hidden="1"/>
    </xf>
    <xf numFmtId="0" fontId="65" fillId="27" borderId="34" xfId="0" applyFont="1" applyFill="1" applyBorder="1" applyAlignment="1" applyProtection="1">
      <alignment vertical="center"/>
      <protection hidden="1"/>
    </xf>
    <xf numFmtId="0" fontId="65" fillId="27" borderId="35" xfId="0" applyNumberFormat="1" applyFont="1" applyFill="1" applyBorder="1" applyAlignment="1" applyProtection="1">
      <alignment horizontal="left" vertical="center"/>
      <protection hidden="1"/>
    </xf>
    <xf numFmtId="0" fontId="26" fillId="27" borderId="36" xfId="0" applyNumberFormat="1" applyFont="1" applyFill="1" applyBorder="1" applyAlignment="1" applyProtection="1">
      <alignment horizontal="left" vertical="center"/>
      <protection hidden="1"/>
    </xf>
    <xf numFmtId="176" fontId="29" fillId="27" borderId="35" xfId="0" applyNumberFormat="1" applyFont="1" applyFill="1" applyBorder="1" applyAlignment="1" applyProtection="1">
      <alignment horizontal="left" vertical="center"/>
      <protection hidden="1"/>
    </xf>
    <xf numFmtId="176" fontId="29" fillId="27" borderId="35" xfId="0" applyNumberFormat="1" applyFont="1" applyFill="1" applyBorder="1" applyAlignment="1" applyProtection="1">
      <alignment horizontal="left"/>
      <protection hidden="1"/>
    </xf>
    <xf numFmtId="0" fontId="71" fillId="25" borderId="31" xfId="0" applyFont="1" applyFill="1" applyBorder="1" applyAlignment="1" applyProtection="1">
      <alignment vertical="center"/>
      <protection hidden="1"/>
    </xf>
    <xf numFmtId="180" fontId="72" fillId="25" borderId="43" xfId="0" applyNumberFormat="1" applyFont="1" applyFill="1" applyBorder="1" applyAlignment="1" applyProtection="1">
      <alignment horizontal="center" vertical="center"/>
      <protection hidden="1"/>
    </xf>
    <xf numFmtId="0" fontId="26" fillId="25" borderId="21" xfId="0" applyFont="1" applyFill="1" applyBorder="1" applyAlignment="1" applyProtection="1">
      <alignment vertical="center"/>
      <protection hidden="1"/>
    </xf>
    <xf numFmtId="0" fontId="65" fillId="25" borderId="19" xfId="0" applyFont="1" applyFill="1" applyBorder="1" applyAlignment="1" applyProtection="1">
      <alignment vertical="center"/>
      <protection hidden="1"/>
    </xf>
    <xf numFmtId="180" fontId="72" fillId="25" borderId="54" xfId="0" applyNumberFormat="1" applyFont="1" applyFill="1" applyBorder="1" applyAlignment="1" applyProtection="1">
      <alignment horizontal="center" vertical="center"/>
      <protection hidden="1"/>
    </xf>
    <xf numFmtId="0" fontId="71" fillId="25" borderId="46" xfId="0" applyFont="1" applyFill="1" applyBorder="1" applyAlignment="1" applyProtection="1">
      <alignment vertical="center"/>
      <protection hidden="1"/>
    </xf>
    <xf numFmtId="0" fontId="68" fillId="25" borderId="32" xfId="0" applyNumberFormat="1" applyFont="1" applyFill="1" applyBorder="1" applyAlignment="1" applyProtection="1">
      <alignment horizontal="center" vertical="center"/>
      <protection hidden="1"/>
    </xf>
    <xf numFmtId="0" fontId="26" fillId="25" borderId="59" xfId="0" applyFont="1" applyFill="1" applyBorder="1" applyAlignment="1" applyProtection="1">
      <alignment vertical="center"/>
      <protection hidden="1"/>
    </xf>
    <xf numFmtId="0" fontId="71" fillId="25" borderId="60" xfId="0" applyFont="1" applyFill="1" applyBorder="1" applyAlignment="1" applyProtection="1">
      <alignment vertical="center"/>
      <protection hidden="1"/>
    </xf>
    <xf numFmtId="0" fontId="65" fillId="27" borderId="61" xfId="0" applyFont="1" applyFill="1" applyBorder="1" applyAlignment="1" applyProtection="1">
      <alignment vertical="center"/>
      <protection hidden="1"/>
    </xf>
    <xf numFmtId="176" fontId="29" fillId="27" borderId="62" xfId="0" applyNumberFormat="1" applyFont="1" applyFill="1" applyBorder="1" applyAlignment="1" applyProtection="1">
      <alignment horizontal="left" vertical="center"/>
      <protection hidden="1"/>
    </xf>
    <xf numFmtId="176" fontId="29" fillId="27" borderId="62" xfId="0" applyNumberFormat="1" applyFont="1" applyFill="1" applyBorder="1" applyAlignment="1" applyProtection="1">
      <alignment horizontal="left"/>
      <protection hidden="1"/>
    </xf>
    <xf numFmtId="0" fontId="68" fillId="25" borderId="0" xfId="0" applyFont="1" applyFill="1" applyBorder="1" applyAlignment="1" applyProtection="1">
      <alignment horizontal="left" vertical="center"/>
      <protection hidden="1"/>
    </xf>
    <xf numFmtId="0" fontId="26" fillId="25" borderId="21" xfId="0" applyNumberFormat="1" applyFont="1" applyFill="1" applyBorder="1" applyAlignment="1" applyProtection="1">
      <alignment horizontal="left" vertical="center"/>
      <protection hidden="1"/>
    </xf>
    <xf numFmtId="180" fontId="72" fillId="25" borderId="71" xfId="0" applyNumberFormat="1" applyFont="1" applyFill="1" applyBorder="1" applyAlignment="1" applyProtection="1">
      <alignment horizontal="center" vertical="center"/>
      <protection hidden="1"/>
    </xf>
    <xf numFmtId="0" fontId="65" fillId="27" borderId="62" xfId="0" applyNumberFormat="1" applyFont="1" applyFill="1" applyBorder="1" applyAlignment="1" applyProtection="1">
      <alignment horizontal="left" vertical="center"/>
      <protection hidden="1"/>
    </xf>
    <xf numFmtId="0" fontId="26" fillId="27" borderId="63" xfId="0" applyNumberFormat="1" applyFont="1" applyFill="1" applyBorder="1" applyAlignment="1" applyProtection="1">
      <alignment horizontal="left" vertical="center"/>
      <protection hidden="1"/>
    </xf>
    <xf numFmtId="176" fontId="29" fillId="26" borderId="12" xfId="0" applyNumberFormat="1" applyFont="1" applyFill="1" applyBorder="1" applyAlignment="1" applyProtection="1">
      <alignment horizontal="left" vertical="center"/>
      <protection hidden="1"/>
    </xf>
    <xf numFmtId="176" fontId="29" fillId="26" borderId="12" xfId="0" applyNumberFormat="1" applyFont="1" applyFill="1" applyBorder="1" applyAlignment="1" applyProtection="1">
      <alignment horizontal="left"/>
      <protection hidden="1"/>
    </xf>
    <xf numFmtId="0" fontId="65" fillId="25" borderId="32" xfId="0" applyFont="1" applyFill="1" applyBorder="1" applyAlignment="1" applyProtection="1">
      <alignment vertical="center"/>
      <protection hidden="1"/>
    </xf>
    <xf numFmtId="0" fontId="66" fillId="24" borderId="17" xfId="0" applyNumberFormat="1" applyFont="1" applyFill="1" applyBorder="1" applyAlignment="1" applyProtection="1">
      <alignment horizontal="left" vertical="center"/>
      <protection hidden="1"/>
    </xf>
    <xf numFmtId="0" fontId="30" fillId="0" borderId="0" xfId="0" applyFont="1" applyFill="1" applyProtection="1">
      <alignment vertical="center"/>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left" vertical="center"/>
    </xf>
    <xf numFmtId="0" fontId="30" fillId="0" borderId="0" xfId="0" applyFont="1" applyFill="1" applyBorder="1" applyAlignment="1" applyProtection="1">
      <alignment horizontal="right" vertical="center"/>
    </xf>
    <xf numFmtId="0" fontId="30"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14" fontId="33" fillId="0" borderId="0" xfId="0" applyNumberFormat="1" applyFont="1" applyFill="1" applyBorder="1" applyAlignment="1" applyProtection="1">
      <alignment horizontal="center" vertical="center"/>
    </xf>
    <xf numFmtId="0" fontId="33" fillId="0" borderId="0" xfId="0" applyFont="1" applyFill="1" applyProtection="1">
      <alignment vertical="center"/>
    </xf>
    <xf numFmtId="0" fontId="22" fillId="0" borderId="0" xfId="0" applyFont="1" applyFill="1" applyBorder="1" applyAlignment="1" applyProtection="1"/>
    <xf numFmtId="0" fontId="90" fillId="0" borderId="0" xfId="0" applyFont="1" applyFill="1" applyBorder="1" applyAlignment="1" applyProtection="1">
      <alignment horizontal="left" vertical="center"/>
    </xf>
    <xf numFmtId="0" fontId="35" fillId="0" borderId="0" xfId="0" applyFont="1" applyFill="1" applyBorder="1" applyAlignment="1" applyProtection="1">
      <alignment horizontal="right" vertical="center"/>
    </xf>
    <xf numFmtId="0" fontId="35" fillId="0" borderId="0" xfId="0" applyFont="1" applyFill="1" applyBorder="1" applyAlignment="1" applyProtection="1">
      <alignment vertical="center"/>
    </xf>
    <xf numFmtId="0" fontId="36" fillId="0" borderId="0" xfId="0" applyFont="1" applyFill="1" applyBorder="1" applyAlignment="1" applyProtection="1">
      <alignment vertical="center"/>
    </xf>
    <xf numFmtId="0" fontId="88" fillId="0" borderId="0" xfId="0" applyFont="1" applyBorder="1" applyProtection="1">
      <alignment vertical="center"/>
    </xf>
    <xf numFmtId="0" fontId="37"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23" fillId="0" borderId="0" xfId="0" applyFont="1" applyFill="1" applyBorder="1" applyAlignment="1" applyProtection="1">
      <alignment horizontal="left" vertical="center"/>
    </xf>
    <xf numFmtId="0" fontId="42"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91" fillId="0" borderId="24" xfId="0" applyFont="1" applyBorder="1" applyProtection="1">
      <alignment vertical="center"/>
    </xf>
    <xf numFmtId="0" fontId="40" fillId="0" borderId="0" xfId="0" applyFont="1" applyFill="1" applyBorder="1" applyAlignment="1" applyProtection="1">
      <alignment horizontal="left" vertical="top"/>
    </xf>
    <xf numFmtId="0" fontId="41"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43" fillId="0" borderId="0"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45" fillId="0" borderId="0" xfId="0" applyFont="1" applyFill="1" applyBorder="1" applyAlignment="1" applyProtection="1">
      <alignment vertical="center"/>
    </xf>
    <xf numFmtId="0" fontId="47" fillId="32" borderId="11" xfId="0" applyFont="1" applyFill="1" applyBorder="1" applyAlignment="1" applyProtection="1">
      <alignment vertical="center"/>
    </xf>
    <xf numFmtId="0" fontId="50" fillId="32" borderId="12" xfId="0" applyFont="1" applyFill="1" applyBorder="1" applyAlignment="1" applyProtection="1">
      <alignment vertical="center"/>
    </xf>
    <xf numFmtId="0" fontId="50" fillId="32" borderId="12" xfId="0" applyFont="1" applyFill="1" applyBorder="1" applyAlignment="1" applyProtection="1">
      <alignment horizontal="right" vertical="center"/>
    </xf>
    <xf numFmtId="0" fontId="52" fillId="32" borderId="12" xfId="0" applyFont="1" applyFill="1" applyBorder="1" applyAlignment="1" applyProtection="1">
      <alignment horizontal="right" vertical="top"/>
    </xf>
    <xf numFmtId="0" fontId="43" fillId="32" borderId="12" xfId="0" applyFont="1" applyFill="1" applyBorder="1" applyAlignment="1" applyProtection="1">
      <alignment horizontal="center" vertical="center"/>
    </xf>
    <xf numFmtId="0" fontId="52" fillId="32" borderId="13" xfId="0" applyFont="1" applyFill="1" applyBorder="1" applyAlignment="1" applyProtection="1">
      <alignment horizontal="right" vertical="center"/>
    </xf>
    <xf numFmtId="0" fontId="0" fillId="0" borderId="32" xfId="0" applyBorder="1" applyProtection="1">
      <alignment vertical="center"/>
    </xf>
    <xf numFmtId="0" fontId="0" fillId="0" borderId="0" xfId="0" applyBorder="1" applyProtection="1">
      <alignment vertical="center"/>
    </xf>
    <xf numFmtId="0" fontId="0" fillId="0" borderId="31" xfId="0" applyBorder="1" applyProtection="1">
      <alignment vertical="center"/>
    </xf>
    <xf numFmtId="0" fontId="0" fillId="30" borderId="52" xfId="0" applyFill="1" applyBorder="1" applyProtection="1">
      <alignment vertical="center"/>
    </xf>
    <xf numFmtId="0" fontId="86" fillId="30" borderId="21" xfId="0" applyFont="1" applyFill="1" applyBorder="1" applyProtection="1">
      <alignment vertical="center"/>
    </xf>
    <xf numFmtId="0" fontId="0" fillId="30" borderId="21" xfId="0" applyFill="1" applyBorder="1" applyProtection="1">
      <alignment vertical="center"/>
    </xf>
    <xf numFmtId="0" fontId="33" fillId="0" borderId="0" xfId="0" applyFont="1" applyFill="1" applyBorder="1" applyProtection="1">
      <alignment vertical="center"/>
    </xf>
    <xf numFmtId="0" fontId="0" fillId="0" borderId="93" xfId="0" applyBorder="1" applyProtection="1">
      <alignment vertical="center"/>
    </xf>
    <xf numFmtId="0" fontId="0" fillId="0" borderId="94" xfId="0" applyBorder="1" applyProtection="1">
      <alignment vertical="center"/>
    </xf>
    <xf numFmtId="0" fontId="0" fillId="28" borderId="52" xfId="0" applyFill="1" applyBorder="1" applyProtection="1">
      <alignment vertical="center"/>
    </xf>
    <xf numFmtId="0" fontId="86" fillId="28" borderId="21" xfId="0" applyFont="1" applyFill="1" applyBorder="1" applyProtection="1">
      <alignment vertical="center"/>
    </xf>
    <xf numFmtId="0" fontId="0" fillId="28" borderId="21" xfId="0" applyFill="1" applyBorder="1" applyProtection="1">
      <alignment vertical="center"/>
    </xf>
    <xf numFmtId="0" fontId="88" fillId="28" borderId="92" xfId="0" applyFont="1" applyFill="1" applyBorder="1" applyAlignment="1" applyProtection="1">
      <alignment horizontal="center" vertical="center"/>
    </xf>
    <xf numFmtId="0" fontId="0" fillId="29" borderId="52" xfId="0" applyFill="1" applyBorder="1" applyProtection="1">
      <alignment vertical="center"/>
    </xf>
    <xf numFmtId="0" fontId="86" fillId="29" borderId="21" xfId="0" applyFont="1" applyFill="1" applyBorder="1" applyProtection="1">
      <alignment vertical="center"/>
    </xf>
    <xf numFmtId="0" fontId="0" fillId="29" borderId="21" xfId="0" applyFill="1" applyBorder="1" applyProtection="1">
      <alignment vertical="center"/>
    </xf>
    <xf numFmtId="0" fontId="0" fillId="27" borderId="95" xfId="0" applyFill="1" applyBorder="1" applyProtection="1">
      <alignment vertical="center"/>
    </xf>
    <xf numFmtId="0" fontId="86" fillId="27" borderId="96" xfId="0" applyFont="1" applyFill="1" applyBorder="1" applyProtection="1">
      <alignment vertical="center"/>
    </xf>
    <xf numFmtId="0" fontId="0" fillId="27" borderId="96" xfId="0" applyFill="1" applyBorder="1" applyProtection="1">
      <alignment vertical="center"/>
    </xf>
    <xf numFmtId="0" fontId="26" fillId="27" borderId="97" xfId="0" applyFont="1" applyFill="1" applyBorder="1" applyProtection="1">
      <alignment vertical="center"/>
    </xf>
    <xf numFmtId="0" fontId="86" fillId="27" borderId="98" xfId="0" applyFont="1" applyFill="1" applyBorder="1" applyProtection="1">
      <alignment vertical="center"/>
    </xf>
    <xf numFmtId="0" fontId="0" fillId="0" borderId="45" xfId="0" applyBorder="1" applyProtection="1">
      <alignment vertical="center"/>
    </xf>
    <xf numFmtId="0" fontId="0" fillId="0" borderId="99" xfId="0" applyBorder="1" applyProtection="1">
      <alignment vertical="center"/>
    </xf>
    <xf numFmtId="0" fontId="0" fillId="0" borderId="100" xfId="0" applyBorder="1" applyProtection="1">
      <alignment vertical="center"/>
    </xf>
    <xf numFmtId="0" fontId="0" fillId="0" borderId="14" xfId="0" applyBorder="1" applyProtection="1">
      <alignment vertical="center"/>
    </xf>
    <xf numFmtId="0" fontId="0" fillId="0" borderId="15" xfId="0" applyBorder="1" applyProtection="1">
      <alignment vertical="center"/>
    </xf>
    <xf numFmtId="0" fontId="0" fillId="0" borderId="101" xfId="0" applyBorder="1" applyProtection="1">
      <alignment vertical="center"/>
    </xf>
    <xf numFmtId="0" fontId="0" fillId="0" borderId="16" xfId="0" applyBorder="1" applyProtection="1">
      <alignment vertical="center"/>
    </xf>
    <xf numFmtId="0" fontId="0" fillId="0" borderId="102" xfId="0" applyBorder="1" applyProtection="1">
      <alignment vertical="center"/>
    </xf>
    <xf numFmtId="178" fontId="70" fillId="27" borderId="103" xfId="0" applyNumberFormat="1" applyFont="1" applyFill="1" applyBorder="1" applyAlignment="1" applyProtection="1">
      <alignment horizontal="center" vertical="center"/>
      <protection hidden="1"/>
    </xf>
    <xf numFmtId="178" fontId="69" fillId="25" borderId="89" xfId="0" applyNumberFormat="1" applyFont="1" applyFill="1" applyBorder="1" applyAlignment="1" applyProtection="1">
      <alignment horizontal="center" vertical="center"/>
      <protection hidden="1"/>
    </xf>
    <xf numFmtId="178" fontId="69" fillId="25" borderId="105" xfId="0" applyNumberFormat="1" applyFont="1" applyFill="1" applyBorder="1" applyAlignment="1" applyProtection="1">
      <alignment horizontal="center" vertical="center"/>
      <protection hidden="1"/>
    </xf>
    <xf numFmtId="178" fontId="69" fillId="25" borderId="87" xfId="0" applyNumberFormat="1" applyFont="1" applyFill="1" applyBorder="1" applyAlignment="1" applyProtection="1">
      <alignment horizontal="center" vertical="center"/>
      <protection hidden="1"/>
    </xf>
    <xf numFmtId="178" fontId="70" fillId="27" borderId="106" xfId="0" applyNumberFormat="1" applyFont="1" applyFill="1" applyBorder="1" applyAlignment="1" applyProtection="1">
      <alignment horizontal="center" vertical="center"/>
      <protection hidden="1"/>
    </xf>
    <xf numFmtId="178" fontId="47" fillId="26" borderId="22" xfId="0" applyNumberFormat="1" applyFont="1" applyFill="1" applyBorder="1" applyAlignment="1" applyProtection="1">
      <alignment horizontal="center" vertical="center"/>
      <protection hidden="1"/>
    </xf>
    <xf numFmtId="0" fontId="0" fillId="0" borderId="0" xfId="0" applyFill="1">
      <alignment vertical="center"/>
    </xf>
    <xf numFmtId="0" fontId="6" fillId="0" borderId="0" xfId="0" applyFont="1" applyFill="1" applyProtection="1">
      <alignment vertical="center"/>
    </xf>
    <xf numFmtId="176" fontId="29" fillId="24" borderId="17" xfId="0" applyNumberFormat="1" applyFont="1" applyFill="1" applyBorder="1" applyAlignment="1" applyProtection="1">
      <alignment horizontal="left" vertical="center"/>
    </xf>
    <xf numFmtId="176" fontId="23" fillId="0" borderId="45" xfId="0" applyNumberFormat="1" applyFont="1" applyFill="1" applyBorder="1" applyAlignment="1" applyProtection="1">
      <alignment horizontal="left" vertical="center" wrapText="1"/>
    </xf>
    <xf numFmtId="176" fontId="23" fillId="0" borderId="21" xfId="0" applyNumberFormat="1" applyFont="1" applyFill="1" applyBorder="1" applyAlignment="1" applyProtection="1">
      <alignment horizontal="left" vertical="center" wrapText="1"/>
    </xf>
    <xf numFmtId="176" fontId="29" fillId="0" borderId="21" xfId="0" applyNumberFormat="1" applyFont="1" applyFill="1" applyBorder="1" applyAlignment="1" applyProtection="1">
      <alignment horizontal="left" wrapText="1"/>
    </xf>
    <xf numFmtId="0" fontId="0" fillId="0" borderId="0" xfId="0" applyProtection="1">
      <alignment vertical="center"/>
      <protection locked="0"/>
    </xf>
    <xf numFmtId="0" fontId="0" fillId="0" borderId="0" xfId="0" applyBorder="1">
      <alignment vertical="center"/>
    </xf>
    <xf numFmtId="0" fontId="0" fillId="0" borderId="49" xfId="0" applyBorder="1">
      <alignment vertical="center"/>
    </xf>
    <xf numFmtId="0" fontId="0" fillId="0" borderId="21" xfId="0" applyBorder="1" applyProtection="1">
      <alignment vertical="center"/>
      <protection hidden="1"/>
    </xf>
    <xf numFmtId="0" fontId="1" fillId="6" borderId="49" xfId="5" applyBorder="1" applyAlignment="1" applyProtection="1">
      <alignment horizontal="center" vertical="center"/>
    </xf>
    <xf numFmtId="0" fontId="86" fillId="27" borderId="117" xfId="0" applyFont="1" applyFill="1" applyBorder="1" applyProtection="1">
      <alignment vertical="center"/>
    </xf>
    <xf numFmtId="0" fontId="0" fillId="27" borderId="117" xfId="0" applyFill="1" applyBorder="1" applyProtection="1">
      <alignment vertical="center"/>
    </xf>
    <xf numFmtId="0" fontId="91" fillId="31" borderId="108" xfId="0" applyFont="1" applyFill="1" applyBorder="1" applyProtection="1">
      <alignment vertical="center"/>
      <protection locked="0"/>
    </xf>
    <xf numFmtId="0" fontId="92" fillId="0" borderId="0" xfId="0" applyFont="1" applyBorder="1" applyAlignment="1" applyProtection="1">
      <alignment horizontal="center" vertical="center"/>
    </xf>
    <xf numFmtId="49" fontId="91" fillId="31" borderId="108" xfId="0" applyNumberFormat="1" applyFont="1" applyFill="1" applyBorder="1" applyProtection="1">
      <alignment vertical="center"/>
      <protection locked="0"/>
    </xf>
    <xf numFmtId="0" fontId="94" fillId="0" borderId="31" xfId="0" applyFont="1" applyBorder="1" applyAlignment="1" applyProtection="1">
      <alignment horizontal="right" vertical="center"/>
    </xf>
    <xf numFmtId="0" fontId="0" fillId="0" borderId="49" xfId="0" applyFont="1" applyFill="1" applyBorder="1" applyProtection="1">
      <alignment vertical="center"/>
      <protection hidden="1"/>
    </xf>
    <xf numFmtId="0" fontId="0" fillId="0" borderId="49" xfId="0" applyFont="1" applyFill="1" applyBorder="1" applyProtection="1">
      <alignment vertical="center"/>
    </xf>
    <xf numFmtId="0" fontId="0" fillId="0" borderId="0" xfId="0" applyBorder="1" applyAlignment="1" applyProtection="1">
      <alignment horizontal="right" vertical="center"/>
    </xf>
    <xf numFmtId="0" fontId="0" fillId="0" borderId="0" xfId="0" applyBorder="1" applyAlignment="1" applyProtection="1">
      <alignment horizontal="left" vertical="center"/>
    </xf>
    <xf numFmtId="176" fontId="29" fillId="27" borderId="38" xfId="43" applyNumberFormat="1" applyFont="1" applyFill="1" applyBorder="1" applyAlignment="1" applyProtection="1">
      <alignment horizontal="left"/>
      <protection hidden="1"/>
    </xf>
    <xf numFmtId="180" fontId="69" fillId="27" borderId="39" xfId="43" applyNumberFormat="1" applyFont="1" applyFill="1" applyBorder="1" applyAlignment="1" applyProtection="1">
      <alignment horizontal="center" vertical="center"/>
      <protection hidden="1"/>
    </xf>
    <xf numFmtId="178" fontId="70" fillId="27" borderId="35" xfId="43" applyNumberFormat="1" applyFont="1" applyFill="1" applyBorder="1" applyAlignment="1" applyProtection="1">
      <alignment horizontal="center" vertical="center"/>
      <protection hidden="1"/>
    </xf>
    <xf numFmtId="178" fontId="24" fillId="0" borderId="108" xfId="43" applyNumberFormat="1" applyFont="1" applyFill="1" applyBorder="1" applyAlignment="1" applyProtection="1">
      <alignment horizontal="center" vertical="center"/>
      <protection hidden="1"/>
    </xf>
    <xf numFmtId="178" fontId="24" fillId="0" borderId="22" xfId="43" applyNumberFormat="1" applyFont="1" applyFill="1" applyBorder="1" applyAlignment="1" applyProtection="1">
      <alignment horizontal="center" vertical="center"/>
      <protection hidden="1"/>
    </xf>
    <xf numFmtId="178" fontId="24" fillId="0" borderId="87" xfId="43" applyNumberFormat="1" applyFont="1" applyFill="1" applyBorder="1" applyAlignment="1" applyProtection="1">
      <alignment horizontal="center" vertical="center"/>
      <protection hidden="1"/>
    </xf>
    <xf numFmtId="178" fontId="24" fillId="0" borderId="89" xfId="43" applyNumberFormat="1" applyFont="1" applyFill="1" applyBorder="1" applyAlignment="1" applyProtection="1">
      <alignment horizontal="center" vertical="center"/>
      <protection hidden="1"/>
    </xf>
    <xf numFmtId="180" fontId="72" fillId="25" borderId="53" xfId="43" applyNumberFormat="1" applyFont="1" applyFill="1" applyBorder="1" applyAlignment="1" applyProtection="1">
      <alignment horizontal="center" vertical="center"/>
      <protection hidden="1"/>
    </xf>
    <xf numFmtId="178" fontId="28" fillId="25" borderId="33" xfId="43" applyNumberFormat="1" applyFont="1" applyFill="1" applyBorder="1" applyAlignment="1" applyProtection="1">
      <alignment horizontal="center" vertical="center"/>
      <protection hidden="1"/>
    </xf>
    <xf numFmtId="180" fontId="69" fillId="27" borderId="64" xfId="43" applyNumberFormat="1" applyFont="1" applyFill="1" applyBorder="1" applyAlignment="1" applyProtection="1">
      <alignment horizontal="center" vertical="center"/>
      <protection hidden="1"/>
    </xf>
    <xf numFmtId="178" fontId="70" fillId="27" borderId="62" xfId="43" applyNumberFormat="1" applyFont="1" applyFill="1" applyBorder="1" applyAlignment="1" applyProtection="1">
      <alignment horizontal="center" vertical="center"/>
      <protection hidden="1"/>
    </xf>
    <xf numFmtId="180" fontId="72" fillId="25" borderId="67" xfId="43" applyNumberFormat="1" applyFont="1" applyFill="1" applyBorder="1" applyAlignment="1" applyProtection="1">
      <alignment horizontal="center" vertical="center"/>
      <protection hidden="1"/>
    </xf>
    <xf numFmtId="180" fontId="72" fillId="25" borderId="70" xfId="43" applyNumberFormat="1" applyFont="1" applyFill="1" applyBorder="1" applyAlignment="1" applyProtection="1">
      <alignment horizontal="center" vertical="center"/>
      <protection hidden="1"/>
    </xf>
    <xf numFmtId="178" fontId="24" fillId="26" borderId="12" xfId="43" applyNumberFormat="1" applyFont="1" applyFill="1" applyBorder="1" applyAlignment="1" applyProtection="1">
      <alignment horizontal="center" vertical="center"/>
      <protection hidden="1"/>
    </xf>
    <xf numFmtId="0" fontId="26" fillId="30" borderId="119" xfId="0" applyFont="1" applyFill="1" applyBorder="1" applyAlignment="1" applyProtection="1">
      <alignment horizontal="center" vertical="center"/>
      <protection hidden="1"/>
    </xf>
    <xf numFmtId="0" fontId="26" fillId="30" borderId="120" xfId="0" applyFont="1" applyFill="1" applyBorder="1" applyAlignment="1" applyProtection="1">
      <alignment horizontal="center" vertical="center"/>
      <protection hidden="1"/>
    </xf>
    <xf numFmtId="0" fontId="0" fillId="31" borderId="93" xfId="0" applyFill="1" applyBorder="1" applyAlignment="1" applyProtection="1">
      <alignment vertical="center"/>
      <protection locked="0"/>
    </xf>
    <xf numFmtId="0" fontId="0" fillId="0" borderId="93" xfId="0" applyFill="1" applyBorder="1" applyAlignment="1" applyProtection="1">
      <alignment vertical="center"/>
    </xf>
    <xf numFmtId="178" fontId="24" fillId="33" borderId="0" xfId="43" applyNumberFormat="1" applyFont="1" applyFill="1" applyBorder="1" applyAlignment="1" applyProtection="1">
      <alignment horizontal="center" vertical="center"/>
      <protection hidden="1"/>
    </xf>
    <xf numFmtId="178" fontId="24" fillId="33" borderId="15" xfId="43" applyNumberFormat="1" applyFont="1" applyFill="1" applyBorder="1" applyAlignment="1" applyProtection="1">
      <alignment horizontal="center" vertical="center"/>
      <protection hidden="1"/>
    </xf>
    <xf numFmtId="178" fontId="28" fillId="33" borderId="21" xfId="43" applyNumberFormat="1" applyFont="1" applyFill="1" applyBorder="1" applyAlignment="1" applyProtection="1">
      <alignment horizontal="center" vertical="center"/>
      <protection hidden="1"/>
    </xf>
    <xf numFmtId="0" fontId="29" fillId="27" borderId="96" xfId="0" applyFont="1" applyFill="1" applyBorder="1" applyAlignment="1" applyProtection="1">
      <alignment vertical="center"/>
    </xf>
    <xf numFmtId="0" fontId="23" fillId="27" borderId="96" xfId="0" applyFont="1" applyFill="1" applyBorder="1" applyAlignment="1" applyProtection="1">
      <alignment vertical="center"/>
    </xf>
    <xf numFmtId="0" fontId="46" fillId="26" borderId="61" xfId="0" applyNumberFormat="1" applyFont="1" applyFill="1" applyBorder="1" applyAlignment="1" applyProtection="1">
      <alignment vertical="center"/>
      <protection hidden="1"/>
    </xf>
    <xf numFmtId="0" fontId="67" fillId="26" borderId="12" xfId="0" applyNumberFormat="1" applyFont="1" applyFill="1" applyBorder="1" applyAlignment="1" applyProtection="1">
      <alignment horizontal="left" vertical="center"/>
      <protection hidden="1"/>
    </xf>
    <xf numFmtId="177" fontId="66" fillId="26" borderId="12" xfId="0" applyNumberFormat="1" applyFont="1" applyFill="1" applyBorder="1" applyAlignment="1" applyProtection="1">
      <alignment horizontal="center" vertical="center"/>
      <protection hidden="1"/>
    </xf>
    <xf numFmtId="177" fontId="46" fillId="26" borderId="12" xfId="0" applyNumberFormat="1" applyFont="1" applyFill="1" applyBorder="1" applyAlignment="1" applyProtection="1">
      <alignment horizontal="center" vertical="center"/>
      <protection hidden="1"/>
    </xf>
    <xf numFmtId="177" fontId="46" fillId="26" borderId="13" xfId="0" applyNumberFormat="1" applyFont="1" applyFill="1" applyBorder="1" applyAlignment="1" applyProtection="1">
      <alignment horizontal="center" vertical="center"/>
      <protection hidden="1"/>
    </xf>
    <xf numFmtId="176" fontId="29" fillId="26" borderId="22" xfId="0" applyNumberFormat="1" applyFont="1" applyFill="1" applyBorder="1" applyAlignment="1" applyProtection="1">
      <alignment horizontal="left" vertical="center"/>
      <protection hidden="1"/>
    </xf>
    <xf numFmtId="176" fontId="29" fillId="26" borderId="90" xfId="43" applyNumberFormat="1" applyFont="1" applyFill="1" applyBorder="1" applyAlignment="1" applyProtection="1">
      <alignment horizontal="left"/>
      <protection hidden="1"/>
    </xf>
    <xf numFmtId="180" fontId="95" fillId="26" borderId="73" xfId="43" applyNumberFormat="1" applyFont="1" applyFill="1" applyBorder="1" applyAlignment="1" applyProtection="1">
      <alignment horizontal="center" vertical="center"/>
      <protection hidden="1"/>
    </xf>
    <xf numFmtId="180" fontId="95" fillId="26" borderId="74" xfId="43" applyNumberFormat="1" applyFont="1" applyFill="1" applyBorder="1" applyAlignment="1" applyProtection="1">
      <alignment horizontal="center" vertical="center"/>
      <protection hidden="1"/>
    </xf>
    <xf numFmtId="176" fontId="29" fillId="27" borderId="103" xfId="0" applyNumberFormat="1" applyFont="1" applyFill="1" applyBorder="1" applyAlignment="1" applyProtection="1">
      <alignment horizontal="left" vertical="center"/>
      <protection hidden="1"/>
    </xf>
    <xf numFmtId="0" fontId="65" fillId="25" borderId="14" xfId="0" quotePrefix="1" applyFont="1" applyFill="1" applyBorder="1" applyAlignment="1" applyProtection="1">
      <alignment vertical="center"/>
      <protection hidden="1"/>
    </xf>
    <xf numFmtId="0" fontId="68" fillId="25" borderId="122" xfId="0" applyNumberFormat="1" applyFont="1" applyFill="1" applyBorder="1" applyAlignment="1" applyProtection="1">
      <alignment horizontal="left" vertical="center"/>
      <protection hidden="1"/>
    </xf>
    <xf numFmtId="0" fontId="68" fillId="25" borderId="15" xfId="0" applyNumberFormat="1" applyFont="1" applyFill="1" applyBorder="1" applyAlignment="1" applyProtection="1">
      <alignment horizontal="left" vertical="center"/>
      <protection hidden="1"/>
    </xf>
    <xf numFmtId="0" fontId="68" fillId="25" borderId="15" xfId="0" applyNumberFormat="1" applyFont="1" applyFill="1" applyBorder="1" applyAlignment="1" applyProtection="1">
      <alignment vertical="center"/>
      <protection hidden="1"/>
    </xf>
    <xf numFmtId="0" fontId="71" fillId="25" borderId="16" xfId="0" applyFont="1" applyFill="1" applyBorder="1" applyAlignment="1" applyProtection="1">
      <alignment vertical="center"/>
      <protection hidden="1"/>
    </xf>
    <xf numFmtId="180" fontId="72" fillId="25" borderId="123" xfId="43" applyNumberFormat="1" applyFont="1" applyFill="1" applyBorder="1" applyAlignment="1" applyProtection="1">
      <alignment horizontal="center" vertical="center"/>
      <protection hidden="1"/>
    </xf>
    <xf numFmtId="178" fontId="28" fillId="25" borderId="124" xfId="43" applyNumberFormat="1" applyFont="1" applyFill="1" applyBorder="1" applyAlignment="1" applyProtection="1">
      <alignment horizontal="center" vertical="center"/>
      <protection hidden="1"/>
    </xf>
    <xf numFmtId="180" fontId="72" fillId="25" borderId="71" xfId="43" applyNumberFormat="1" applyFont="1" applyFill="1" applyBorder="1" applyAlignment="1" applyProtection="1">
      <alignment horizontal="center" vertical="center"/>
      <protection hidden="1"/>
    </xf>
    <xf numFmtId="176" fontId="29" fillId="27" borderId="106" xfId="0" applyNumberFormat="1" applyFont="1" applyFill="1" applyBorder="1" applyAlignment="1" applyProtection="1">
      <alignment horizontal="left" vertical="center"/>
      <protection hidden="1"/>
    </xf>
    <xf numFmtId="176" fontId="29" fillId="27" borderId="88" xfId="43" applyNumberFormat="1" applyFont="1" applyFill="1" applyBorder="1" applyAlignment="1" applyProtection="1">
      <alignment horizontal="left"/>
      <protection hidden="1"/>
    </xf>
    <xf numFmtId="0" fontId="68" fillId="25" borderId="14" xfId="0" applyNumberFormat="1" applyFont="1" applyFill="1" applyBorder="1" applyAlignment="1" applyProtection="1">
      <alignment horizontal="center" vertical="center"/>
      <protection hidden="1"/>
    </xf>
    <xf numFmtId="0" fontId="65" fillId="25" borderId="115" xfId="0" applyFont="1" applyFill="1" applyBorder="1" applyAlignment="1" applyProtection="1">
      <alignment vertical="center"/>
      <protection hidden="1"/>
    </xf>
    <xf numFmtId="0" fontId="26" fillId="25" borderId="59" xfId="0" applyNumberFormat="1" applyFont="1" applyFill="1" applyBorder="1" applyAlignment="1" applyProtection="1">
      <alignment horizontal="left" vertical="center"/>
      <protection hidden="1"/>
    </xf>
    <xf numFmtId="0" fontId="0" fillId="0" borderId="89" xfId="0" applyBorder="1" applyProtection="1">
      <alignment vertical="center"/>
      <protection hidden="1"/>
    </xf>
    <xf numFmtId="0" fontId="0" fillId="0" borderId="119" xfId="0" applyBorder="1" applyProtection="1">
      <alignment vertical="center"/>
      <protection hidden="1"/>
    </xf>
    <xf numFmtId="0" fontId="65" fillId="34" borderId="105" xfId="0" applyFont="1" applyFill="1" applyBorder="1" applyAlignment="1" applyProtection="1">
      <alignment horizontal="center" vertical="center"/>
      <protection hidden="1"/>
    </xf>
    <xf numFmtId="0" fontId="65" fillId="34" borderId="125" xfId="0" applyFont="1" applyFill="1" applyBorder="1" applyAlignment="1" applyProtection="1">
      <alignment horizontal="center" vertical="center"/>
      <protection hidden="1"/>
    </xf>
    <xf numFmtId="176" fontId="65" fillId="37" borderId="105" xfId="0" applyNumberFormat="1" applyFont="1" applyFill="1" applyBorder="1" applyAlignment="1" applyProtection="1">
      <alignment horizontal="center" vertical="center" wrapText="1"/>
      <protection hidden="1"/>
    </xf>
    <xf numFmtId="0" fontId="0" fillId="0" borderId="105" xfId="0" applyBorder="1" applyProtection="1">
      <alignment vertical="center"/>
      <protection hidden="1"/>
    </xf>
    <xf numFmtId="0" fontId="26" fillId="30" borderId="118" xfId="0" applyFont="1" applyFill="1" applyBorder="1" applyAlignment="1" applyProtection="1">
      <alignment horizontal="center" vertical="center"/>
      <protection hidden="1"/>
    </xf>
    <xf numFmtId="0" fontId="86" fillId="0" borderId="0" xfId="0" applyFont="1" applyBorder="1" applyAlignment="1" applyProtection="1">
      <alignment horizontal="right" vertical="center"/>
    </xf>
    <xf numFmtId="0" fontId="0" fillId="30" borderId="21" xfId="0" applyFill="1" applyBorder="1" applyAlignment="1" applyProtection="1">
      <alignment vertical="center"/>
    </xf>
    <xf numFmtId="0" fontId="0" fillId="30" borderId="21" xfId="0" applyFill="1" applyBorder="1" applyAlignment="1" applyProtection="1">
      <alignment horizontal="right" vertical="center"/>
    </xf>
    <xf numFmtId="0" fontId="68" fillId="40" borderId="21" xfId="0" applyFont="1" applyFill="1" applyBorder="1" applyAlignment="1" applyProtection="1">
      <alignment horizontal="left" vertical="center"/>
    </xf>
    <xf numFmtId="0" fontId="0" fillId="0" borderId="110" xfId="0" applyBorder="1" applyProtection="1">
      <alignment vertical="center"/>
    </xf>
    <xf numFmtId="0" fontId="0" fillId="0" borderId="93" xfId="0" applyBorder="1" applyAlignment="1" applyProtection="1">
      <alignment horizontal="left" vertical="center"/>
    </xf>
    <xf numFmtId="176" fontId="22" fillId="25" borderId="30" xfId="0" applyNumberFormat="1" applyFont="1" applyFill="1" applyBorder="1" applyAlignment="1" applyProtection="1">
      <alignment horizontal="center" vertical="center" wrapText="1"/>
      <protection hidden="1"/>
    </xf>
    <xf numFmtId="0" fontId="0" fillId="0" borderId="32" xfId="0" applyFill="1" applyBorder="1" applyProtection="1">
      <alignment vertical="center"/>
    </xf>
    <xf numFmtId="0" fontId="0" fillId="0" borderId="0" xfId="0" applyFill="1" applyBorder="1" applyProtection="1">
      <alignment vertical="center"/>
    </xf>
    <xf numFmtId="0" fontId="0" fillId="40" borderId="19" xfId="0" applyFill="1" applyBorder="1" applyAlignment="1" applyProtection="1">
      <alignment horizontal="centerContinuous" vertical="center"/>
    </xf>
    <xf numFmtId="0" fontId="0" fillId="40" borderId="114" xfId="0" applyFill="1" applyBorder="1" applyAlignment="1" applyProtection="1">
      <alignment horizontal="centerContinuous" vertical="center"/>
    </xf>
    <xf numFmtId="0" fontId="0" fillId="28" borderId="19" xfId="0" applyFill="1" applyBorder="1" applyAlignment="1" applyProtection="1">
      <alignment horizontal="centerContinuous" vertical="center"/>
    </xf>
    <xf numFmtId="0" fontId="0" fillId="28" borderId="114" xfId="0" applyFill="1" applyBorder="1" applyAlignment="1" applyProtection="1">
      <alignment horizontal="centerContinuous" vertical="center"/>
    </xf>
    <xf numFmtId="0" fontId="0" fillId="29" borderId="19" xfId="0" applyFont="1" applyFill="1" applyBorder="1" applyAlignment="1" applyProtection="1">
      <alignment horizontal="centerContinuous" vertical="center"/>
    </xf>
    <xf numFmtId="0" fontId="6" fillId="29" borderId="114" xfId="0" applyFont="1" applyFill="1" applyBorder="1" applyAlignment="1" applyProtection="1">
      <alignment horizontal="centerContinuous" vertical="center"/>
    </xf>
    <xf numFmtId="0" fontId="0" fillId="0" borderId="111" xfId="0" applyBorder="1" applyProtection="1">
      <alignment vertical="center"/>
    </xf>
    <xf numFmtId="0" fontId="0" fillId="0" borderId="21" xfId="0" applyBorder="1" applyProtection="1">
      <alignment vertical="center"/>
    </xf>
    <xf numFmtId="0" fontId="26" fillId="0" borderId="93" xfId="0" applyFont="1" applyBorder="1" applyProtection="1">
      <alignment vertical="center"/>
    </xf>
    <xf numFmtId="0" fontId="101" fillId="0" borderId="93" xfId="0" applyFont="1" applyFill="1" applyBorder="1" applyAlignment="1" applyProtection="1">
      <alignment horizontal="right" vertical="center"/>
    </xf>
    <xf numFmtId="0" fontId="42" fillId="0" borderId="31" xfId="0" applyFont="1" applyFill="1" applyBorder="1" applyAlignment="1" applyProtection="1">
      <alignment horizontal="left" vertical="center"/>
      <protection hidden="1"/>
    </xf>
    <xf numFmtId="0" fontId="0" fillId="0" borderId="25" xfId="0" applyBorder="1" applyProtection="1">
      <alignment vertical="center"/>
    </xf>
    <xf numFmtId="0" fontId="26" fillId="0" borderId="93" xfId="0" applyFont="1" applyBorder="1" applyAlignment="1" applyProtection="1">
      <alignment horizontal="right" vertical="center"/>
    </xf>
    <xf numFmtId="0" fontId="0" fillId="0" borderId="131" xfId="0" applyBorder="1" applyProtection="1">
      <alignment vertical="center"/>
    </xf>
    <xf numFmtId="0" fontId="43" fillId="0" borderId="131" xfId="0" applyFont="1" applyBorder="1" applyAlignment="1" applyProtection="1">
      <alignment vertical="center"/>
      <protection hidden="1"/>
    </xf>
    <xf numFmtId="0" fontId="43" fillId="0" borderId="131" xfId="0" applyFont="1" applyBorder="1" applyAlignment="1" applyProtection="1">
      <alignment horizontal="center" vertical="center"/>
      <protection hidden="1"/>
    </xf>
    <xf numFmtId="0" fontId="26" fillId="0" borderId="32" xfId="0" applyFont="1" applyBorder="1" applyProtection="1">
      <alignment vertical="center"/>
    </xf>
    <xf numFmtId="0" fontId="26" fillId="0" borderId="0" xfId="0" applyFont="1" applyBorder="1" applyProtection="1">
      <alignment vertical="center"/>
    </xf>
    <xf numFmtId="0" fontId="23" fillId="27" borderId="113" xfId="0" applyFont="1" applyFill="1" applyBorder="1" applyAlignment="1" applyProtection="1">
      <alignment horizontal="right" vertical="center"/>
    </xf>
    <xf numFmtId="0" fontId="11" fillId="0" borderId="0" xfId="0" applyFont="1" applyFill="1" applyProtection="1">
      <alignment vertical="center"/>
      <protection hidden="1"/>
    </xf>
    <xf numFmtId="0" fontId="11" fillId="0" borderId="49" xfId="0" applyFont="1" applyFill="1" applyBorder="1" applyProtection="1">
      <alignment vertical="center"/>
      <protection hidden="1"/>
    </xf>
    <xf numFmtId="0" fontId="39" fillId="0" borderId="49" xfId="0" applyFont="1" applyFill="1" applyBorder="1" applyProtection="1">
      <alignment vertical="center"/>
      <protection hidden="1"/>
    </xf>
    <xf numFmtId="0" fontId="0" fillId="42" borderId="21" xfId="0" applyFill="1" applyBorder="1" applyProtection="1">
      <alignment vertical="center"/>
    </xf>
    <xf numFmtId="0" fontId="0" fillId="42" borderId="52" xfId="0" applyFill="1" applyBorder="1" applyProtection="1">
      <alignment vertical="center"/>
    </xf>
    <xf numFmtId="0" fontId="86" fillId="42" borderId="21" xfId="0" applyFont="1" applyFill="1" applyBorder="1" applyProtection="1">
      <alignment vertical="center"/>
    </xf>
    <xf numFmtId="0" fontId="0" fillId="37" borderId="19" xfId="0" applyFill="1" applyBorder="1" applyAlignment="1" applyProtection="1">
      <alignment horizontal="centerContinuous" vertical="center"/>
    </xf>
    <xf numFmtId="0" fontId="0" fillId="37" borderId="114" xfId="0" applyFill="1" applyBorder="1" applyAlignment="1" applyProtection="1">
      <alignment horizontal="centerContinuous" vertical="center"/>
    </xf>
    <xf numFmtId="0" fontId="26" fillId="37" borderId="119" xfId="0" applyFont="1" applyFill="1" applyBorder="1" applyAlignment="1" applyProtection="1">
      <alignment horizontal="center" vertical="center"/>
      <protection hidden="1"/>
    </xf>
    <xf numFmtId="0" fontId="26" fillId="37" borderId="126" xfId="0" applyFont="1" applyFill="1" applyBorder="1" applyAlignment="1" applyProtection="1">
      <alignment horizontal="center" vertical="center"/>
      <protection hidden="1"/>
    </xf>
    <xf numFmtId="0" fontId="0" fillId="0" borderId="110" xfId="0" applyBorder="1" applyAlignment="1" applyProtection="1">
      <alignment horizontal="right" vertical="center"/>
    </xf>
    <xf numFmtId="0" fontId="42" fillId="0" borderId="110" xfId="0" applyFont="1" applyBorder="1" applyAlignment="1" applyProtection="1">
      <alignment vertical="center"/>
      <protection hidden="1"/>
    </xf>
    <xf numFmtId="0" fontId="43" fillId="0" borderId="110" xfId="0" applyFont="1" applyBorder="1" applyAlignment="1" applyProtection="1">
      <alignment vertical="center"/>
      <protection hidden="1"/>
    </xf>
    <xf numFmtId="0" fontId="43" fillId="0" borderId="93" xfId="0" applyFont="1" applyBorder="1" applyAlignment="1" applyProtection="1">
      <alignment vertical="center"/>
      <protection hidden="1"/>
    </xf>
    <xf numFmtId="0" fontId="42" fillId="0" borderId="93" xfId="0" applyFont="1" applyFill="1" applyBorder="1" applyAlignment="1" applyProtection="1">
      <alignment horizontal="left" vertical="center"/>
      <protection hidden="1"/>
    </xf>
    <xf numFmtId="0" fontId="68" fillId="0" borderId="94" xfId="0" applyFont="1" applyBorder="1" applyAlignment="1" applyProtection="1">
      <alignment horizontal="right" vertical="center"/>
    </xf>
    <xf numFmtId="0" fontId="68" fillId="28" borderId="21" xfId="0" applyFont="1" applyFill="1" applyBorder="1" applyAlignment="1" applyProtection="1">
      <alignment horizontal="left" vertical="center"/>
    </xf>
    <xf numFmtId="0" fontId="0" fillId="28" borderId="45" xfId="0" applyFill="1" applyBorder="1" applyProtection="1">
      <alignment vertical="center"/>
    </xf>
    <xf numFmtId="0" fontId="99" fillId="42" borderId="21" xfId="0" applyFont="1" applyFill="1" applyBorder="1" applyProtection="1">
      <alignment vertical="center"/>
    </xf>
    <xf numFmtId="0" fontId="99" fillId="29" borderId="21" xfId="0" applyFont="1" applyFill="1" applyBorder="1" applyProtection="1">
      <alignment vertical="center"/>
    </xf>
    <xf numFmtId="0" fontId="23" fillId="40" borderId="19" xfId="0" applyFont="1" applyFill="1" applyBorder="1" applyAlignment="1" applyProtection="1">
      <alignment horizontal="right" vertical="center"/>
    </xf>
    <xf numFmtId="0" fontId="23" fillId="28" borderId="19" xfId="0" applyFont="1" applyFill="1" applyBorder="1" applyAlignment="1" applyProtection="1">
      <alignment horizontal="right" vertical="center"/>
    </xf>
    <xf numFmtId="0" fontId="23" fillId="37" borderId="19" xfId="0" applyFont="1" applyFill="1" applyBorder="1" applyAlignment="1" applyProtection="1">
      <alignment horizontal="right" vertical="center"/>
    </xf>
    <xf numFmtId="0" fontId="23" fillId="29" borderId="19" xfId="0" applyFont="1" applyFill="1" applyBorder="1" applyAlignment="1" applyProtection="1">
      <alignment horizontal="right" vertical="center"/>
    </xf>
    <xf numFmtId="0" fontId="0" fillId="0" borderId="0" xfId="0" applyBorder="1" applyAlignment="1" applyProtection="1">
      <alignment vertical="center"/>
    </xf>
    <xf numFmtId="0" fontId="42" fillId="0" borderId="24" xfId="0" applyFont="1" applyFill="1" applyBorder="1" applyAlignment="1" applyProtection="1">
      <alignment horizontal="right" vertical="center"/>
      <protection hidden="1"/>
    </xf>
    <xf numFmtId="0" fontId="89" fillId="0" borderId="24" xfId="0" applyFont="1" applyBorder="1" applyProtection="1">
      <alignment vertical="center"/>
    </xf>
    <xf numFmtId="0" fontId="103" fillId="0" borderId="0" xfId="0" applyFont="1" applyFill="1" applyBorder="1" applyAlignment="1" applyProtection="1">
      <alignment horizontal="left" vertical="center"/>
    </xf>
    <xf numFmtId="181" fontId="26" fillId="31" borderId="108" xfId="0" applyNumberFormat="1" applyFont="1" applyFill="1" applyBorder="1" applyAlignment="1" applyProtection="1">
      <alignment vertical="center" shrinkToFit="1"/>
      <protection locked="0"/>
    </xf>
    <xf numFmtId="0" fontId="0" fillId="0" borderId="140" xfId="0" applyFont="1" applyFill="1" applyBorder="1" applyProtection="1">
      <alignment vertical="center"/>
    </xf>
    <xf numFmtId="0" fontId="0" fillId="0" borderId="84" xfId="0" applyFont="1" applyFill="1" applyBorder="1" applyProtection="1">
      <alignment vertical="center"/>
    </xf>
    <xf numFmtId="0" fontId="65" fillId="39" borderId="0" xfId="0" applyFont="1" applyFill="1" applyBorder="1" applyProtection="1">
      <alignment vertical="center"/>
    </xf>
    <xf numFmtId="0" fontId="0" fillId="39" borderId="0" xfId="0" applyFill="1" applyBorder="1" applyProtection="1">
      <alignment vertical="center"/>
    </xf>
    <xf numFmtId="0" fontId="29" fillId="0" borderId="0" xfId="0" applyFont="1" applyBorder="1" applyAlignment="1" applyProtection="1">
      <alignment vertical="center"/>
      <protection hidden="1"/>
    </xf>
    <xf numFmtId="0" fontId="43" fillId="0" borderId="15" xfId="0" applyFont="1" applyBorder="1" applyAlignment="1" applyProtection="1">
      <alignment vertical="center"/>
      <protection hidden="1"/>
    </xf>
    <xf numFmtId="0" fontId="43" fillId="0" borderId="15" xfId="0" applyFont="1" applyBorder="1" applyAlignment="1" applyProtection="1">
      <alignment horizontal="center" vertical="center"/>
      <protection hidden="1"/>
    </xf>
    <xf numFmtId="0" fontId="48" fillId="0" borderId="15" xfId="0" applyFont="1" applyBorder="1" applyAlignment="1" applyProtection="1">
      <alignment vertical="center"/>
      <protection hidden="1"/>
    </xf>
    <xf numFmtId="0" fontId="0" fillId="27" borderId="141" xfId="0" applyFill="1" applyBorder="1" applyProtection="1">
      <alignment vertical="center"/>
    </xf>
    <xf numFmtId="0" fontId="99" fillId="27" borderId="117" xfId="0" applyFont="1" applyFill="1" applyBorder="1" applyProtection="1">
      <alignment vertical="center"/>
    </xf>
    <xf numFmtId="0" fontId="96" fillId="27" borderId="117" xfId="0" applyFont="1" applyFill="1" applyBorder="1" applyAlignment="1" applyProtection="1">
      <alignment vertical="center"/>
    </xf>
    <xf numFmtId="0" fontId="29" fillId="27" borderId="117" xfId="0" applyFont="1" applyFill="1" applyBorder="1" applyAlignment="1" applyProtection="1">
      <alignment vertical="center"/>
    </xf>
    <xf numFmtId="0" fontId="23" fillId="27" borderId="117" xfId="0" applyFont="1" applyFill="1" applyBorder="1" applyAlignment="1" applyProtection="1">
      <alignment vertical="center"/>
    </xf>
    <xf numFmtId="0" fontId="23" fillId="27" borderId="142" xfId="0" applyFont="1" applyFill="1" applyBorder="1" applyAlignment="1" applyProtection="1">
      <alignment vertical="center"/>
    </xf>
    <xf numFmtId="0" fontId="43" fillId="0" borderId="21" xfId="0" applyFont="1" applyBorder="1" applyAlignment="1" applyProtection="1">
      <alignment vertical="center"/>
      <protection hidden="1"/>
    </xf>
    <xf numFmtId="0" fontId="43" fillId="0" borderId="20" xfId="0" applyFont="1" applyBorder="1" applyAlignment="1" applyProtection="1">
      <alignment vertical="center"/>
      <protection hidden="1"/>
    </xf>
    <xf numFmtId="0" fontId="0" fillId="0" borderId="130" xfId="0" applyBorder="1" applyAlignment="1" applyProtection="1">
      <alignment horizontal="right" vertical="center"/>
    </xf>
    <xf numFmtId="0" fontId="42" fillId="0" borderId="15" xfId="0" applyFont="1" applyFill="1" applyBorder="1" applyAlignment="1" applyProtection="1">
      <alignment horizontal="left" vertical="center"/>
      <protection hidden="1"/>
    </xf>
    <xf numFmtId="0" fontId="42" fillId="0" borderId="15" xfId="0" applyFont="1" applyBorder="1" applyAlignment="1" applyProtection="1">
      <alignment vertical="center"/>
      <protection hidden="1"/>
    </xf>
    <xf numFmtId="0" fontId="104" fillId="0" borderId="93" xfId="0" applyFont="1" applyBorder="1" applyProtection="1">
      <alignment vertical="center"/>
    </xf>
    <xf numFmtId="1" fontId="0" fillId="0" borderId="49" xfId="0" applyNumberFormat="1" applyBorder="1">
      <alignment vertical="center"/>
    </xf>
    <xf numFmtId="1" fontId="88" fillId="30" borderId="46" xfId="0" applyNumberFormat="1" applyFont="1" applyFill="1" applyBorder="1" applyAlignment="1" applyProtection="1">
      <alignment horizontal="center" vertical="center"/>
    </xf>
    <xf numFmtId="1" fontId="88" fillId="42" borderId="92" xfId="0" applyNumberFormat="1" applyFont="1" applyFill="1" applyBorder="1" applyAlignment="1" applyProtection="1">
      <alignment horizontal="center" vertical="center"/>
    </xf>
    <xf numFmtId="1" fontId="88" fillId="29" borderId="92" xfId="0" applyNumberFormat="1" applyFont="1" applyFill="1" applyBorder="1" applyAlignment="1" applyProtection="1">
      <alignment horizontal="center" vertical="center"/>
    </xf>
    <xf numFmtId="0" fontId="0" fillId="0" borderId="84" xfId="0" applyFont="1" applyFill="1" applyBorder="1" applyProtection="1">
      <alignment vertical="center"/>
      <protection hidden="1"/>
    </xf>
    <xf numFmtId="0" fontId="0" fillId="0" borderId="140" xfId="0" applyFont="1" applyFill="1" applyBorder="1" applyProtection="1">
      <alignment vertical="center"/>
      <protection hidden="1"/>
    </xf>
    <xf numFmtId="0" fontId="0" fillId="0" borderId="137" xfId="0" applyBorder="1" applyAlignment="1" applyProtection="1">
      <alignment horizontal="right" vertical="center"/>
    </xf>
    <xf numFmtId="0" fontId="0" fillId="0" borderId="132" xfId="0" applyBorder="1" applyProtection="1">
      <alignment vertical="center"/>
    </xf>
    <xf numFmtId="0" fontId="99" fillId="0" borderId="0" xfId="0" applyFont="1" applyFill="1" applyProtection="1">
      <alignment vertical="center"/>
      <protection hidden="1"/>
    </xf>
    <xf numFmtId="0" fontId="89" fillId="0" borderId="0" xfId="0" applyFont="1" applyFill="1" applyAlignment="1" applyProtection="1">
      <alignment vertical="center"/>
      <protection hidden="1"/>
    </xf>
    <xf numFmtId="0" fontId="89" fillId="0" borderId="0" xfId="0" applyFont="1" applyFill="1" applyAlignment="1" applyProtection="1">
      <alignment horizontal="left" vertical="top"/>
      <protection hidden="1"/>
    </xf>
    <xf numFmtId="0" fontId="32" fillId="0" borderId="0" xfId="0" applyFont="1" applyAlignment="1" applyProtection="1">
      <alignment horizontal="left" vertical="center"/>
      <protection hidden="1"/>
    </xf>
    <xf numFmtId="182" fontId="22" fillId="27" borderId="108" xfId="0" applyNumberFormat="1" applyFont="1" applyFill="1" applyBorder="1" applyAlignment="1" applyProtection="1">
      <alignment horizontal="center" vertical="center"/>
      <protection hidden="1"/>
    </xf>
    <xf numFmtId="0" fontId="32" fillId="0" borderId="0" xfId="0" applyFont="1" applyFill="1" applyAlignment="1" applyProtection="1">
      <alignment horizontal="left" vertical="center"/>
      <protection hidden="1"/>
    </xf>
    <xf numFmtId="0" fontId="32" fillId="0" borderId="0" xfId="0" applyFont="1" applyFill="1" applyAlignment="1" applyProtection="1">
      <alignment vertical="center"/>
      <protection hidden="1"/>
    </xf>
    <xf numFmtId="183" fontId="22" fillId="25" borderId="144" xfId="0" applyNumberFormat="1" applyFont="1" applyFill="1" applyBorder="1" applyAlignment="1" applyProtection="1">
      <alignment horizontal="center" vertical="center"/>
      <protection hidden="1"/>
    </xf>
    <xf numFmtId="183" fontId="23" fillId="25" borderId="132" xfId="0" applyNumberFormat="1" applyFont="1" applyFill="1" applyBorder="1" applyAlignment="1" applyProtection="1">
      <alignment horizontal="left" vertical="center"/>
      <protection hidden="1"/>
    </xf>
    <xf numFmtId="183" fontId="23" fillId="25" borderId="131" xfId="0" applyNumberFormat="1" applyFont="1" applyFill="1" applyBorder="1" applyAlignment="1" applyProtection="1">
      <alignment horizontal="left" vertical="center"/>
      <protection hidden="1"/>
    </xf>
    <xf numFmtId="183" fontId="23" fillId="25" borderId="133" xfId="0" applyNumberFormat="1" applyFont="1" applyFill="1" applyBorder="1" applyAlignment="1" applyProtection="1">
      <alignment horizontal="left" vertical="center"/>
      <protection hidden="1"/>
    </xf>
    <xf numFmtId="183" fontId="22" fillId="25" borderId="145" xfId="0" applyNumberFormat="1" applyFont="1" applyFill="1" applyBorder="1" applyAlignment="1" applyProtection="1">
      <alignment horizontal="center" vertical="center"/>
      <protection hidden="1"/>
    </xf>
    <xf numFmtId="183" fontId="23" fillId="25" borderId="146" xfId="0" applyNumberFormat="1" applyFont="1" applyFill="1" applyBorder="1" applyAlignment="1" applyProtection="1">
      <alignment horizontal="left" vertical="center"/>
      <protection hidden="1"/>
    </xf>
    <xf numFmtId="183" fontId="23" fillId="25" borderId="93" xfId="0" applyNumberFormat="1" applyFont="1" applyFill="1" applyBorder="1" applyAlignment="1" applyProtection="1">
      <alignment horizontal="left" vertical="center"/>
      <protection hidden="1"/>
    </xf>
    <xf numFmtId="183" fontId="23" fillId="25" borderId="147" xfId="0" applyNumberFormat="1" applyFont="1" applyFill="1" applyBorder="1" applyAlignment="1" applyProtection="1">
      <alignment horizontal="left" vertical="center"/>
      <protection hidden="1"/>
    </xf>
    <xf numFmtId="183" fontId="22" fillId="25" borderId="139" xfId="0" applyNumberFormat="1" applyFont="1" applyFill="1" applyBorder="1" applyAlignment="1" applyProtection="1">
      <alignment horizontal="center" vertical="center"/>
      <protection hidden="1"/>
    </xf>
    <xf numFmtId="183" fontId="23" fillId="25" borderId="134" xfId="0" applyNumberFormat="1" applyFont="1" applyFill="1" applyBorder="1" applyAlignment="1" applyProtection="1">
      <alignment horizontal="left" vertical="center"/>
      <protection hidden="1"/>
    </xf>
    <xf numFmtId="183" fontId="23" fillId="25" borderId="135" xfId="0" applyNumberFormat="1" applyFont="1" applyFill="1" applyBorder="1" applyAlignment="1" applyProtection="1">
      <alignment horizontal="left" vertical="center"/>
      <protection hidden="1"/>
    </xf>
    <xf numFmtId="183" fontId="23" fillId="25" borderId="136" xfId="0" applyNumberFormat="1" applyFont="1" applyFill="1" applyBorder="1" applyAlignment="1" applyProtection="1">
      <alignment horizontal="left" vertical="center"/>
      <protection hidden="1"/>
    </xf>
    <xf numFmtId="0" fontId="23" fillId="0" borderId="0" xfId="0" applyFont="1" applyProtection="1">
      <alignment vertical="center"/>
      <protection hidden="1"/>
    </xf>
    <xf numFmtId="0" fontId="68" fillId="0" borderId="0" xfId="0" applyFont="1" applyFill="1" applyAlignment="1" applyProtection="1">
      <alignment vertical="center"/>
      <protection hidden="1"/>
    </xf>
    <xf numFmtId="0" fontId="23" fillId="0" borderId="0" xfId="0" applyFont="1" applyFill="1" applyAlignment="1" applyProtection="1">
      <alignment vertical="center"/>
      <protection hidden="1"/>
    </xf>
    <xf numFmtId="0" fontId="65" fillId="0" borderId="0" xfId="0" applyFont="1" applyFill="1" applyAlignment="1" applyProtection="1">
      <alignment vertical="center"/>
      <protection hidden="1"/>
    </xf>
    <xf numFmtId="0" fontId="23" fillId="0" borderId="0" xfId="0" applyFont="1" applyFill="1" applyAlignment="1" applyProtection="1">
      <alignment horizontal="left" vertical="top"/>
      <protection hidden="1"/>
    </xf>
    <xf numFmtId="0" fontId="23" fillId="25" borderId="68" xfId="0" applyFont="1" applyFill="1" applyBorder="1" applyAlignment="1" applyProtection="1">
      <alignment horizontal="center" vertical="center" wrapText="1"/>
      <protection hidden="1"/>
    </xf>
    <xf numFmtId="0" fontId="23" fillId="25" borderId="68" xfId="0" applyFont="1" applyFill="1" applyBorder="1" applyAlignment="1" applyProtection="1">
      <alignment horizontal="center" vertical="center"/>
      <protection hidden="1"/>
    </xf>
    <xf numFmtId="184" fontId="65" fillId="41" borderId="22" xfId="0" applyNumberFormat="1" applyFont="1" applyFill="1" applyBorder="1" applyAlignment="1" applyProtection="1">
      <alignment horizontal="center" vertical="center"/>
      <protection locked="0" hidden="1"/>
    </xf>
    <xf numFmtId="0" fontId="6" fillId="25" borderId="137" xfId="0" quotePrefix="1" applyFont="1" applyFill="1" applyBorder="1" applyAlignment="1" applyProtection="1">
      <alignment horizontal="center" vertical="center" wrapText="1"/>
      <protection hidden="1"/>
    </xf>
    <xf numFmtId="184" fontId="65" fillId="41" borderId="119" xfId="0" applyNumberFormat="1" applyFont="1" applyFill="1" applyBorder="1" applyAlignment="1" applyProtection="1">
      <alignment horizontal="center" vertical="center"/>
      <protection locked="0" hidden="1"/>
    </xf>
    <xf numFmtId="0" fontId="23" fillId="25" borderId="146" xfId="0" applyFont="1" applyFill="1" applyBorder="1" applyAlignment="1" applyProtection="1">
      <alignment vertical="center"/>
      <protection hidden="1"/>
    </xf>
    <xf numFmtId="0" fontId="23" fillId="25" borderId="93" xfId="0" applyFont="1" applyFill="1" applyBorder="1" applyAlignment="1" applyProtection="1">
      <alignment vertical="center" wrapText="1"/>
      <protection hidden="1"/>
    </xf>
    <xf numFmtId="0" fontId="23" fillId="25" borderId="147" xfId="0" applyFont="1" applyFill="1" applyBorder="1" applyAlignment="1" applyProtection="1">
      <alignment vertical="center" wrapText="1"/>
      <protection hidden="1"/>
    </xf>
    <xf numFmtId="0" fontId="6" fillId="25" borderId="138" xfId="0" quotePrefix="1" applyFont="1" applyFill="1" applyBorder="1" applyAlignment="1" applyProtection="1">
      <alignment horizontal="center" vertical="center" wrapText="1"/>
      <protection hidden="1"/>
    </xf>
    <xf numFmtId="0" fontId="23" fillId="25" borderId="152" xfId="0" applyFont="1" applyFill="1" applyBorder="1" applyAlignment="1" applyProtection="1">
      <alignment vertical="center"/>
      <protection hidden="1"/>
    </xf>
    <xf numFmtId="0" fontId="23" fillId="25" borderId="110" xfId="0" applyFont="1" applyFill="1" applyBorder="1" applyAlignment="1" applyProtection="1">
      <alignment vertical="center" wrapText="1"/>
      <protection hidden="1"/>
    </xf>
    <xf numFmtId="0" fontId="23" fillId="25" borderId="151" xfId="0" applyFont="1" applyFill="1" applyBorder="1" applyAlignment="1" applyProtection="1">
      <alignment vertical="center" wrapText="1"/>
      <protection hidden="1"/>
    </xf>
    <xf numFmtId="0" fontId="23" fillId="25" borderId="150" xfId="0" applyFont="1" applyFill="1" applyBorder="1" applyAlignment="1">
      <alignment vertical="center"/>
    </xf>
    <xf numFmtId="0" fontId="23" fillId="25" borderId="151" xfId="0" applyFont="1" applyFill="1" applyBorder="1" applyAlignment="1">
      <alignment vertical="center"/>
    </xf>
    <xf numFmtId="0" fontId="23" fillId="25" borderId="152" xfId="0" applyFont="1" applyFill="1" applyBorder="1" applyAlignment="1" applyProtection="1">
      <alignment horizontal="left" vertical="center"/>
      <protection hidden="1"/>
    </xf>
    <xf numFmtId="0" fontId="23" fillId="25" borderId="110" xfId="0" applyFont="1" applyFill="1" applyBorder="1" applyAlignment="1" applyProtection="1">
      <alignment horizontal="left" vertical="center" wrapText="1"/>
      <protection hidden="1"/>
    </xf>
    <xf numFmtId="0" fontId="23" fillId="25" borderId="151" xfId="0" applyFont="1" applyFill="1" applyBorder="1" applyAlignment="1" applyProtection="1">
      <alignment horizontal="left" vertical="center" wrapText="1"/>
      <protection hidden="1"/>
    </xf>
    <xf numFmtId="184" fontId="65" fillId="41" borderId="87" xfId="0" applyNumberFormat="1" applyFont="1" applyFill="1" applyBorder="1" applyAlignment="1" applyProtection="1">
      <alignment horizontal="center" vertical="center"/>
      <protection locked="0" hidden="1"/>
    </xf>
    <xf numFmtId="0" fontId="23" fillId="25" borderId="153" xfId="0" applyFont="1" applyFill="1" applyBorder="1" applyAlignment="1" applyProtection="1">
      <alignment vertical="center" wrapText="1"/>
      <protection hidden="1"/>
    </xf>
    <xf numFmtId="0" fontId="6" fillId="25" borderId="147" xfId="0" quotePrefix="1" applyFont="1" applyFill="1" applyBorder="1" applyAlignment="1" applyProtection="1">
      <alignment horizontal="center" vertical="center" wrapText="1"/>
      <protection hidden="1"/>
    </xf>
    <xf numFmtId="0" fontId="86" fillId="25" borderId="50" xfId="0" applyFont="1" applyFill="1" applyBorder="1" applyAlignment="1" applyProtection="1">
      <alignment horizontal="center" vertical="center"/>
      <protection hidden="1"/>
    </xf>
    <xf numFmtId="0" fontId="23" fillId="25" borderId="21" xfId="0" applyFont="1" applyFill="1" applyBorder="1" applyAlignment="1" applyProtection="1">
      <alignment horizontal="center" vertical="center"/>
      <protection hidden="1"/>
    </xf>
    <xf numFmtId="186" fontId="22" fillId="25" borderId="21" xfId="0" applyNumberFormat="1" applyFont="1" applyFill="1" applyBorder="1" applyAlignment="1" applyProtection="1">
      <alignment horizontal="center" vertical="center" wrapText="1"/>
      <protection hidden="1"/>
    </xf>
    <xf numFmtId="187" fontId="22" fillId="25" borderId="20" xfId="0" applyNumberFormat="1" applyFont="1" applyFill="1" applyBorder="1" applyAlignment="1" applyProtection="1">
      <alignment horizontal="center" vertical="center" wrapText="1"/>
      <protection hidden="1"/>
    </xf>
    <xf numFmtId="0" fontId="99" fillId="43" borderId="0" xfId="0" applyFont="1" applyFill="1" applyAlignment="1" applyProtection="1">
      <alignment horizontal="left" vertical="center"/>
      <protection hidden="1"/>
    </xf>
    <xf numFmtId="0" fontId="86" fillId="43" borderId="0" xfId="0" applyFont="1" applyFill="1" applyAlignment="1" applyProtection="1">
      <alignment vertical="center"/>
      <protection hidden="1"/>
    </xf>
    <xf numFmtId="0" fontId="86" fillId="43" borderId="0" xfId="0" applyFont="1" applyFill="1" applyAlignment="1" applyProtection="1">
      <alignment vertical="center" wrapText="1"/>
      <protection hidden="1"/>
    </xf>
    <xf numFmtId="0" fontId="32" fillId="0" borderId="0" xfId="0" quotePrefix="1" applyFont="1" applyAlignment="1">
      <alignment horizontal="right" vertical="center"/>
    </xf>
    <xf numFmtId="0" fontId="99" fillId="0" borderId="0" xfId="0" applyFont="1">
      <alignment vertical="center"/>
    </xf>
    <xf numFmtId="0" fontId="23" fillId="0" borderId="0" xfId="0" applyFont="1" applyAlignment="1" applyProtection="1">
      <alignment vertical="center"/>
    </xf>
    <xf numFmtId="0" fontId="32" fillId="43" borderId="0" xfId="0" applyFont="1" applyFill="1" applyAlignment="1" applyProtection="1">
      <alignment horizontal="center" vertical="center"/>
      <protection hidden="1"/>
    </xf>
    <xf numFmtId="188" fontId="22" fillId="41" borderId="22" xfId="0" applyNumberFormat="1" applyFont="1" applyFill="1" applyBorder="1" applyAlignment="1" applyProtection="1">
      <alignment horizontal="center" vertical="center"/>
      <protection locked="0" hidden="1"/>
    </xf>
    <xf numFmtId="0" fontId="23" fillId="25" borderId="110" xfId="0" applyFont="1" applyFill="1" applyBorder="1" applyAlignment="1" applyProtection="1">
      <alignment horizontal="left" vertical="center"/>
      <protection hidden="1"/>
    </xf>
    <xf numFmtId="0" fontId="23" fillId="25" borderId="151" xfId="0" applyFont="1" applyFill="1" applyBorder="1" applyAlignment="1" applyProtection="1">
      <alignment horizontal="left" vertical="center"/>
      <protection hidden="1"/>
    </xf>
    <xf numFmtId="0" fontId="23" fillId="25" borderId="146" xfId="0" applyFont="1" applyFill="1" applyBorder="1" applyAlignment="1" applyProtection="1">
      <alignment horizontal="left" vertical="center"/>
      <protection hidden="1"/>
    </xf>
    <xf numFmtId="0" fontId="23" fillId="25" borderId="93" xfId="0" applyFont="1" applyFill="1" applyBorder="1" applyAlignment="1" applyProtection="1">
      <alignment horizontal="left" vertical="center"/>
      <protection hidden="1"/>
    </xf>
    <xf numFmtId="0" fontId="23" fillId="25" borderId="147" xfId="0" applyFont="1" applyFill="1" applyBorder="1" applyAlignment="1" applyProtection="1">
      <alignment horizontal="left" vertical="center"/>
      <protection hidden="1"/>
    </xf>
    <xf numFmtId="0" fontId="6" fillId="25" borderId="93" xfId="0" applyFont="1" applyFill="1" applyBorder="1" applyAlignment="1">
      <alignment vertical="center"/>
    </xf>
    <xf numFmtId="0" fontId="6" fillId="25" borderId="147" xfId="0" applyFont="1" applyFill="1" applyBorder="1" applyAlignment="1">
      <alignment vertical="center"/>
    </xf>
    <xf numFmtId="0" fontId="23" fillId="25" borderId="134" xfId="0" applyFont="1" applyFill="1" applyBorder="1" applyAlignment="1" applyProtection="1">
      <alignment vertical="center"/>
      <protection hidden="1"/>
    </xf>
    <xf numFmtId="0" fontId="6" fillId="25" borderId="135" xfId="0" applyFont="1" applyFill="1" applyBorder="1" applyAlignment="1">
      <alignment vertical="center"/>
    </xf>
    <xf numFmtId="0" fontId="6" fillId="25" borderId="136" xfId="0" applyFont="1" applyFill="1" applyBorder="1" applyAlignment="1">
      <alignment vertical="center"/>
    </xf>
    <xf numFmtId="0" fontId="86" fillId="43" borderId="0" xfId="0" applyFont="1" applyFill="1" applyAlignment="1" applyProtection="1">
      <alignment horizontal="left" vertical="center"/>
      <protection hidden="1"/>
    </xf>
    <xf numFmtId="0" fontId="22" fillId="43" borderId="0" xfId="0" applyFont="1" applyFill="1" applyProtection="1">
      <alignment vertical="center"/>
    </xf>
    <xf numFmtId="0" fontId="23" fillId="43" borderId="0" xfId="0" applyFont="1" applyFill="1" applyProtection="1">
      <alignment vertical="center"/>
    </xf>
    <xf numFmtId="0" fontId="86" fillId="0" borderId="0" xfId="0" applyFont="1" applyAlignment="1" applyProtection="1">
      <alignment vertical="center"/>
    </xf>
    <xf numFmtId="0" fontId="23" fillId="43" borderId="0" xfId="0" applyFont="1" applyFill="1" applyAlignment="1" applyProtection="1">
      <alignment vertical="top"/>
      <protection hidden="1"/>
    </xf>
    <xf numFmtId="0" fontId="23" fillId="43" borderId="0" xfId="0" applyFont="1" applyFill="1" applyAlignment="1" applyProtection="1">
      <alignment vertical="center"/>
      <protection hidden="1"/>
    </xf>
    <xf numFmtId="0" fontId="23" fillId="43" borderId="0" xfId="0" applyFont="1" applyFill="1" applyAlignment="1" applyProtection="1">
      <alignment horizontal="center" vertical="center"/>
    </xf>
    <xf numFmtId="0" fontId="86" fillId="43" borderId="0" xfId="0" applyFont="1" applyFill="1" applyAlignment="1" applyProtection="1">
      <alignment vertical="center"/>
    </xf>
    <xf numFmtId="0" fontId="0" fillId="0" borderId="0" xfId="0" applyAlignment="1">
      <alignment horizontal="center" vertical="center"/>
    </xf>
    <xf numFmtId="0" fontId="99" fillId="0" borderId="0" xfId="0" applyFont="1" applyAlignment="1">
      <alignment horizontal="left" vertical="center"/>
    </xf>
    <xf numFmtId="0" fontId="105" fillId="43" borderId="24" xfId="0" applyFont="1" applyFill="1" applyBorder="1" applyAlignment="1" applyProtection="1">
      <alignment vertical="center"/>
      <protection hidden="1"/>
    </xf>
    <xf numFmtId="0" fontId="99" fillId="43" borderId="24" xfId="0" applyFont="1" applyFill="1" applyBorder="1" applyAlignment="1" applyProtection="1">
      <alignment vertical="center"/>
      <protection hidden="1"/>
    </xf>
    <xf numFmtId="0" fontId="29" fillId="27" borderId="19" xfId="0" applyFont="1" applyFill="1" applyBorder="1" applyAlignment="1" applyProtection="1">
      <alignment horizontal="right" vertical="center"/>
      <protection hidden="1"/>
    </xf>
    <xf numFmtId="189" fontId="23" fillId="27" borderId="20" xfId="0" applyNumberFormat="1" applyFont="1" applyFill="1" applyBorder="1" applyAlignment="1" applyProtection="1">
      <alignment horizontal="left" vertical="center"/>
      <protection hidden="1"/>
    </xf>
    <xf numFmtId="188" fontId="22" fillId="27" borderId="22" xfId="0" applyNumberFormat="1" applyFont="1" applyFill="1" applyBorder="1" applyAlignment="1" applyProtection="1">
      <alignment horizontal="center" vertical="center"/>
      <protection locked="0" hidden="1"/>
    </xf>
    <xf numFmtId="188" fontId="22" fillId="27" borderId="108" xfId="0" applyNumberFormat="1" applyFont="1" applyFill="1" applyBorder="1" applyAlignment="1" applyProtection="1">
      <alignment horizontal="center" vertical="center"/>
      <protection hidden="1"/>
    </xf>
    <xf numFmtId="0" fontId="68" fillId="43" borderId="0" xfId="0" applyFont="1" applyFill="1" applyAlignment="1" applyProtection="1">
      <alignment vertical="center"/>
      <protection hidden="1"/>
    </xf>
    <xf numFmtId="0" fontId="23" fillId="0" borderId="0" xfId="0" applyFont="1" applyFill="1" applyProtection="1">
      <alignment vertical="center"/>
    </xf>
    <xf numFmtId="0" fontId="23" fillId="25" borderId="44" xfId="0" applyFont="1" applyFill="1" applyBorder="1" applyAlignment="1" applyProtection="1">
      <alignment horizontal="center" vertical="center"/>
      <protection hidden="1"/>
    </xf>
    <xf numFmtId="190" fontId="22" fillId="27" borderId="22" xfId="0" applyNumberFormat="1" applyFont="1" applyFill="1" applyBorder="1" applyAlignment="1" applyProtection="1">
      <alignment horizontal="center" vertical="center"/>
      <protection locked="0" hidden="1"/>
    </xf>
    <xf numFmtId="0" fontId="23" fillId="25" borderId="52" xfId="0" applyFont="1" applyFill="1" applyBorder="1" applyAlignment="1" applyProtection="1">
      <alignment horizontal="left" vertical="center"/>
      <protection hidden="1"/>
    </xf>
    <xf numFmtId="0" fontId="23" fillId="25" borderId="45" xfId="0" applyFont="1" applyFill="1" applyBorder="1" applyAlignment="1" applyProtection="1">
      <alignment horizontal="centerContinuous" vertical="center"/>
      <protection hidden="1"/>
    </xf>
    <xf numFmtId="0" fontId="23" fillId="25" borderId="75" xfId="0" applyFont="1" applyFill="1" applyBorder="1" applyAlignment="1" applyProtection="1">
      <alignment horizontal="centerContinuous" vertical="center"/>
      <protection hidden="1"/>
    </xf>
    <xf numFmtId="0" fontId="23" fillId="43" borderId="0" xfId="0" applyFont="1" applyFill="1" applyProtection="1">
      <alignment vertical="center"/>
      <protection hidden="1"/>
    </xf>
    <xf numFmtId="0" fontId="65" fillId="44" borderId="128" xfId="0" applyFont="1" applyFill="1" applyBorder="1" applyAlignment="1" applyProtection="1">
      <alignment horizontal="center" vertical="center"/>
      <protection locked="0" hidden="1"/>
    </xf>
    <xf numFmtId="0" fontId="65" fillId="44" borderId="127" xfId="0" applyFont="1" applyFill="1" applyBorder="1" applyAlignment="1" applyProtection="1">
      <alignment horizontal="center" vertical="center"/>
      <protection locked="0" hidden="1"/>
    </xf>
    <xf numFmtId="0" fontId="65" fillId="44" borderId="87" xfId="0" applyFont="1" applyFill="1" applyBorder="1" applyAlignment="1" applyProtection="1">
      <alignment horizontal="center" vertical="center"/>
      <protection locked="0" hidden="1"/>
    </xf>
    <xf numFmtId="0" fontId="23" fillId="25" borderId="135" xfId="0" applyFont="1" applyFill="1" applyBorder="1" applyAlignment="1" applyProtection="1">
      <alignment horizontal="left" vertical="center"/>
      <protection hidden="1"/>
    </xf>
    <xf numFmtId="0" fontId="22" fillId="25" borderId="24" xfId="0" applyNumberFormat="1" applyFont="1" applyFill="1" applyBorder="1" applyAlignment="1" applyProtection="1">
      <alignment horizontal="center" vertical="center" wrapText="1"/>
      <protection hidden="1"/>
    </xf>
    <xf numFmtId="0" fontId="23" fillId="25" borderId="50" xfId="0" applyFont="1" applyFill="1" applyBorder="1" applyAlignment="1" applyProtection="1">
      <alignment horizontal="center" vertical="center"/>
      <protection hidden="1"/>
    </xf>
    <xf numFmtId="0" fontId="23" fillId="25" borderId="49" xfId="0" applyFont="1" applyFill="1" applyBorder="1" applyAlignment="1" applyProtection="1">
      <alignment horizontal="center" vertical="center"/>
      <protection hidden="1"/>
    </xf>
    <xf numFmtId="0" fontId="23" fillId="25" borderId="75" xfId="0" applyFont="1" applyFill="1" applyBorder="1" applyAlignment="1" applyProtection="1">
      <alignment horizontal="center" vertical="center" wrapText="1"/>
      <protection hidden="1"/>
    </xf>
    <xf numFmtId="185" fontId="23" fillId="25" borderId="48" xfId="0" applyNumberFormat="1" applyFont="1" applyFill="1" applyBorder="1" applyAlignment="1" applyProtection="1">
      <alignment horizontal="center" vertical="center" wrapText="1"/>
      <protection hidden="1"/>
    </xf>
    <xf numFmtId="0" fontId="23" fillId="25" borderId="111" xfId="0" applyFont="1" applyFill="1" applyBorder="1" applyAlignment="1" applyProtection="1">
      <alignment vertical="center"/>
      <protection hidden="1"/>
    </xf>
    <xf numFmtId="0" fontId="23" fillId="25" borderId="149" xfId="0" applyFont="1" applyFill="1" applyBorder="1" applyAlignment="1" applyProtection="1">
      <alignment vertical="center"/>
      <protection hidden="1"/>
    </xf>
    <xf numFmtId="185" fontId="23" fillId="25" borderId="50" xfId="0" applyNumberFormat="1" applyFont="1" applyFill="1" applyBorder="1" applyAlignment="1" applyProtection="1">
      <alignment horizontal="center" vertical="center" wrapText="1"/>
      <protection hidden="1"/>
    </xf>
    <xf numFmtId="0" fontId="23" fillId="25" borderId="136" xfId="0" applyFont="1" applyFill="1" applyBorder="1" applyAlignment="1" applyProtection="1">
      <alignment horizontal="left" vertical="center"/>
      <protection hidden="1"/>
    </xf>
    <xf numFmtId="1" fontId="88" fillId="28" borderId="92" xfId="0" applyNumberFormat="1" applyFont="1" applyFill="1" applyBorder="1" applyAlignment="1" applyProtection="1">
      <alignment horizontal="center" vertical="center"/>
    </xf>
    <xf numFmtId="0" fontId="86" fillId="0" borderId="0" xfId="0" applyFont="1" applyAlignment="1" applyProtection="1">
      <alignment horizontal="left" vertical="top"/>
    </xf>
    <xf numFmtId="0" fontId="106" fillId="0" borderId="0" xfId="0" applyFont="1" applyBorder="1" applyProtection="1">
      <alignment vertical="center"/>
    </xf>
    <xf numFmtId="0" fontId="107" fillId="0" borderId="0" xfId="0" applyFont="1" applyFill="1" applyBorder="1" applyAlignment="1" applyProtection="1">
      <alignment horizontal="left" vertical="center"/>
    </xf>
    <xf numFmtId="0" fontId="0" fillId="0" borderId="0" xfId="0" applyFont="1" applyFill="1" applyBorder="1" applyProtection="1">
      <alignment vertical="center"/>
    </xf>
    <xf numFmtId="177" fontId="0" fillId="0" borderId="0" xfId="0" applyNumberFormat="1" applyFont="1" applyFill="1" applyBorder="1" applyProtection="1">
      <alignment vertical="center"/>
    </xf>
    <xf numFmtId="0" fontId="0" fillId="0" borderId="110" xfId="0" applyBorder="1" applyAlignment="1" applyProtection="1">
      <alignment horizontal="center" vertical="center"/>
    </xf>
    <xf numFmtId="0" fontId="0" fillId="36" borderId="0" xfId="0" applyFont="1" applyFill="1" applyAlignment="1" applyProtection="1">
      <alignment horizontal="center" vertical="center"/>
      <protection hidden="1"/>
    </xf>
    <xf numFmtId="0" fontId="0" fillId="0" borderId="89" xfId="0" applyBorder="1" applyAlignment="1" applyProtection="1">
      <alignment horizontal="center" vertical="center"/>
      <protection hidden="1"/>
    </xf>
    <xf numFmtId="0" fontId="0" fillId="34" borderId="119" xfId="0" applyFill="1" applyBorder="1" applyAlignment="1" applyProtection="1">
      <alignment horizontal="center" vertical="center"/>
      <protection hidden="1"/>
    </xf>
    <xf numFmtId="0" fontId="0" fillId="0" borderId="119" xfId="0" applyBorder="1" applyAlignment="1" applyProtection="1">
      <alignment horizontal="center" vertical="center"/>
      <protection hidden="1"/>
    </xf>
    <xf numFmtId="0" fontId="33" fillId="0" borderId="49" xfId="0" applyFont="1" applyFill="1" applyBorder="1" applyProtection="1">
      <alignment vertical="center"/>
      <protection hidden="1"/>
    </xf>
    <xf numFmtId="0" fontId="0" fillId="0" borderId="0" xfId="0" applyFont="1" applyFill="1" applyAlignment="1" applyProtection="1">
      <alignment horizontal="right" vertical="center"/>
      <protection hidden="1"/>
    </xf>
    <xf numFmtId="0" fontId="0" fillId="0" borderId="108" xfId="0" applyBorder="1" applyAlignment="1" applyProtection="1">
      <alignment horizontal="center" vertical="center"/>
    </xf>
    <xf numFmtId="1" fontId="0" fillId="0" borderId="108" xfId="0" applyNumberFormat="1" applyBorder="1" applyAlignment="1" applyProtection="1">
      <alignment horizontal="center" vertical="center"/>
    </xf>
    <xf numFmtId="2" fontId="0" fillId="0" borderId="49" xfId="0" applyNumberFormat="1" applyFont="1" applyFill="1" applyBorder="1" applyProtection="1">
      <alignment vertical="center"/>
    </xf>
    <xf numFmtId="2" fontId="0" fillId="0" borderId="84" xfId="0" applyNumberFormat="1" applyFont="1" applyFill="1" applyBorder="1" applyProtection="1">
      <alignment vertical="center"/>
    </xf>
    <xf numFmtId="2" fontId="6" fillId="0" borderId="49" xfId="0" applyNumberFormat="1" applyFont="1" applyFill="1" applyBorder="1" applyProtection="1">
      <alignment vertical="center"/>
    </xf>
    <xf numFmtId="2" fontId="89" fillId="41" borderId="137" xfId="0" applyNumberFormat="1" applyFont="1" applyFill="1" applyBorder="1" applyAlignment="1" applyProtection="1">
      <alignment vertical="center"/>
      <protection locked="0"/>
    </xf>
    <xf numFmtId="2" fontId="89" fillId="41" borderId="137" xfId="0" applyNumberFormat="1" applyFont="1" applyFill="1" applyBorder="1" applyProtection="1">
      <alignment vertical="center"/>
      <protection locked="0"/>
    </xf>
    <xf numFmtId="0" fontId="86" fillId="41" borderId="49" xfId="0" applyFont="1" applyFill="1" applyBorder="1" applyAlignment="1" applyProtection="1">
      <alignment horizontal="center" vertical="center"/>
      <protection locked="0"/>
    </xf>
    <xf numFmtId="0" fontId="0" fillId="41" borderId="49" xfId="0" applyFill="1" applyBorder="1" applyProtection="1">
      <alignment vertical="center"/>
      <protection locked="0"/>
    </xf>
    <xf numFmtId="0" fontId="0" fillId="41" borderId="19" xfId="0" applyFill="1" applyBorder="1" applyProtection="1">
      <alignment vertical="center"/>
      <protection locked="0"/>
    </xf>
    <xf numFmtId="1" fontId="93" fillId="40" borderId="108" xfId="5" applyNumberFormat="1" applyFont="1" applyFill="1" applyBorder="1" applyAlignment="1" applyProtection="1">
      <alignment horizontal="center" vertical="center"/>
    </xf>
    <xf numFmtId="0" fontId="0" fillId="0" borderId="130" xfId="0" applyBorder="1" applyProtection="1">
      <alignment vertical="center"/>
    </xf>
    <xf numFmtId="0" fontId="29" fillId="0" borderId="93" xfId="0" applyFont="1" applyBorder="1" applyProtection="1">
      <alignment vertical="center"/>
    </xf>
    <xf numFmtId="0" fontId="0" fillId="0" borderId="129" xfId="0" applyBorder="1" applyProtection="1">
      <alignment vertical="center"/>
    </xf>
    <xf numFmtId="1" fontId="93" fillId="34" borderId="108" xfId="5" applyNumberFormat="1" applyFont="1" applyFill="1" applyBorder="1" applyAlignment="1" applyProtection="1">
      <alignment horizontal="center" vertical="center"/>
    </xf>
    <xf numFmtId="1" fontId="93" fillId="37" borderId="108" xfId="5" applyNumberFormat="1" applyFont="1" applyFill="1" applyBorder="1" applyAlignment="1" applyProtection="1">
      <alignment horizontal="center" vertical="center"/>
    </xf>
    <xf numFmtId="0" fontId="0" fillId="0" borderId="135" xfId="0" applyBorder="1" applyProtection="1">
      <alignment vertical="center"/>
    </xf>
    <xf numFmtId="1" fontId="93" fillId="38" borderId="108" xfId="5" applyNumberFormat="1" applyFont="1" applyFill="1" applyBorder="1" applyAlignment="1" applyProtection="1">
      <alignment horizontal="center" vertical="center"/>
    </xf>
    <xf numFmtId="0" fontId="65" fillId="0" borderId="0" xfId="0" applyFont="1" applyBorder="1" applyProtection="1">
      <alignment vertical="center"/>
    </xf>
    <xf numFmtId="0" fontId="0" fillId="0" borderId="0" xfId="0" applyFont="1" applyFill="1" applyProtection="1">
      <alignment vertical="center"/>
      <protection hidden="1"/>
    </xf>
    <xf numFmtId="0" fontId="68" fillId="0" borderId="0" xfId="0" applyFont="1" applyBorder="1" applyAlignment="1" applyProtection="1">
      <alignment horizontal="center" vertical="center"/>
    </xf>
    <xf numFmtId="0" fontId="86" fillId="31" borderId="24" xfId="0" applyFont="1" applyFill="1" applyBorder="1" applyAlignment="1" applyProtection="1">
      <alignment horizontal="center" vertical="center"/>
      <protection locked="0"/>
    </xf>
    <xf numFmtId="0" fontId="0" fillId="34" borderId="89" xfId="0" applyFill="1" applyBorder="1" applyAlignment="1" applyProtection="1">
      <alignment horizontal="center" vertical="center"/>
      <protection hidden="1"/>
    </xf>
    <xf numFmtId="2" fontId="39" fillId="0" borderId="49" xfId="0" applyNumberFormat="1" applyFont="1" applyFill="1" applyBorder="1" applyProtection="1">
      <alignment vertical="center"/>
      <protection hidden="1"/>
    </xf>
    <xf numFmtId="0" fontId="0" fillId="38" borderId="52" xfId="0" applyFill="1" applyBorder="1" applyProtection="1">
      <alignment vertical="center"/>
    </xf>
    <xf numFmtId="0" fontId="23" fillId="25" borderId="154" xfId="0" applyFont="1" applyFill="1" applyBorder="1" applyAlignment="1" applyProtection="1">
      <alignment vertical="center"/>
      <protection hidden="1"/>
    </xf>
    <xf numFmtId="0" fontId="23" fillId="25" borderId="155" xfId="0" applyFont="1" applyFill="1" applyBorder="1" applyAlignment="1" applyProtection="1">
      <alignment vertical="center"/>
      <protection hidden="1"/>
    </xf>
    <xf numFmtId="0" fontId="23" fillId="25" borderId="156" xfId="0" applyFont="1" applyFill="1" applyBorder="1" applyAlignment="1" applyProtection="1">
      <alignment vertical="center"/>
      <protection hidden="1"/>
    </xf>
    <xf numFmtId="0" fontId="23" fillId="25" borderId="157" xfId="0" applyFont="1" applyFill="1" applyBorder="1" applyAlignment="1" applyProtection="1">
      <alignment vertical="center"/>
      <protection hidden="1"/>
    </xf>
    <xf numFmtId="0" fontId="0" fillId="33" borderId="17" xfId="0" applyFill="1" applyBorder="1" applyAlignment="1">
      <alignment vertical="center" wrapText="1"/>
    </xf>
    <xf numFmtId="0" fontId="23" fillId="25" borderId="17" xfId="0" applyFont="1" applyFill="1" applyBorder="1" applyAlignment="1" applyProtection="1">
      <alignment vertical="center"/>
      <protection hidden="1"/>
    </xf>
    <xf numFmtId="0" fontId="23" fillId="25" borderId="18" xfId="0" applyFont="1" applyFill="1" applyBorder="1" applyAlignment="1" applyProtection="1">
      <alignment vertical="center"/>
      <protection hidden="1"/>
    </xf>
    <xf numFmtId="0" fontId="23" fillId="25" borderId="112" xfId="0" applyFont="1" applyFill="1" applyBorder="1" applyAlignment="1" applyProtection="1">
      <alignment horizontal="left" vertical="center"/>
      <protection hidden="1"/>
    </xf>
    <xf numFmtId="185" fontId="22" fillId="25" borderId="84" xfId="0" applyNumberFormat="1" applyFont="1" applyFill="1" applyBorder="1" applyAlignment="1" applyProtection="1">
      <alignment horizontal="center" vertical="center" wrapText="1"/>
      <protection hidden="1"/>
    </xf>
    <xf numFmtId="185" fontId="22" fillId="25" borderId="24" xfId="0" applyNumberFormat="1" applyFont="1" applyFill="1" applyBorder="1" applyAlignment="1" applyProtection="1">
      <alignment horizontal="center" vertical="center" wrapText="1"/>
      <protection hidden="1"/>
    </xf>
    <xf numFmtId="186" fontId="22" fillId="25" borderId="24" xfId="0" applyNumberFormat="1" applyFont="1" applyFill="1" applyBorder="1" applyAlignment="1" applyProtection="1">
      <alignment horizontal="center" vertical="center" wrapText="1"/>
      <protection hidden="1"/>
    </xf>
    <xf numFmtId="187" fontId="22" fillId="25" borderId="26" xfId="0" applyNumberFormat="1" applyFont="1" applyFill="1" applyBorder="1" applyAlignment="1" applyProtection="1">
      <alignment horizontal="center" vertical="center" wrapText="1"/>
      <protection hidden="1"/>
    </xf>
    <xf numFmtId="0" fontId="65" fillId="44" borderId="161" xfId="0" applyFont="1" applyFill="1" applyBorder="1" applyAlignment="1" applyProtection="1">
      <alignment horizontal="center" vertical="center"/>
      <protection locked="0" hidden="1"/>
    </xf>
    <xf numFmtId="0" fontId="23" fillId="25" borderId="86" xfId="0" applyFont="1" applyFill="1" applyBorder="1" applyAlignment="1" applyProtection="1">
      <alignment vertical="center"/>
      <protection hidden="1"/>
    </xf>
    <xf numFmtId="0" fontId="26" fillId="33" borderId="10" xfId="0" applyFont="1" applyFill="1" applyBorder="1" applyAlignment="1">
      <alignment horizontal="left" vertical="center" wrapText="1"/>
    </xf>
    <xf numFmtId="0" fontId="65" fillId="44" borderId="154" xfId="0" applyFont="1" applyFill="1" applyBorder="1" applyAlignment="1" applyProtection="1">
      <alignment horizontal="center" vertical="center"/>
      <protection locked="0" hidden="1"/>
    </xf>
    <xf numFmtId="0" fontId="65" fillId="44" borderId="159" xfId="0" applyFont="1" applyFill="1" applyBorder="1" applyAlignment="1" applyProtection="1">
      <alignment horizontal="center" vertical="center"/>
      <protection locked="0" hidden="1"/>
    </xf>
    <xf numFmtId="0" fontId="23" fillId="25" borderId="161" xfId="0" applyFont="1" applyFill="1" applyBorder="1" applyAlignment="1" applyProtection="1">
      <alignment vertical="center"/>
      <protection hidden="1"/>
    </xf>
    <xf numFmtId="0" fontId="65" fillId="44" borderId="155" xfId="0" applyFont="1" applyFill="1" applyBorder="1" applyAlignment="1" applyProtection="1">
      <alignment horizontal="center" vertical="center"/>
      <protection locked="0" hidden="1"/>
    </xf>
    <xf numFmtId="0" fontId="65" fillId="44" borderId="162" xfId="0" applyFont="1" applyFill="1" applyBorder="1" applyAlignment="1" applyProtection="1">
      <alignment horizontal="center" vertical="center"/>
      <protection locked="0" hidden="1"/>
    </xf>
    <xf numFmtId="0" fontId="23" fillId="25" borderId="58" xfId="0" applyFont="1" applyFill="1" applyBorder="1" applyAlignment="1" applyProtection="1">
      <alignment vertical="center"/>
      <protection hidden="1"/>
    </xf>
    <xf numFmtId="0" fontId="23" fillId="25" borderId="15" xfId="0" applyFont="1" applyFill="1" applyBorder="1" applyAlignment="1" applyProtection="1">
      <alignment vertical="center"/>
      <protection hidden="1"/>
    </xf>
    <xf numFmtId="0" fontId="23" fillId="25" borderId="13" xfId="0" applyFont="1" applyFill="1" applyBorder="1" applyAlignment="1" applyProtection="1">
      <alignment vertical="center"/>
      <protection hidden="1"/>
    </xf>
    <xf numFmtId="0" fontId="23" fillId="25" borderId="158" xfId="0" applyFont="1" applyFill="1" applyBorder="1" applyAlignment="1" applyProtection="1">
      <alignment vertical="center"/>
      <protection hidden="1"/>
    </xf>
    <xf numFmtId="0" fontId="23" fillId="25" borderId="44" xfId="0" applyFont="1" applyFill="1" applyBorder="1" applyAlignment="1" applyProtection="1">
      <alignment horizontal="centerContinuous" vertical="center"/>
      <protection hidden="1"/>
    </xf>
    <xf numFmtId="0" fontId="0" fillId="0" borderId="0" xfId="0" applyAlignment="1">
      <alignment horizontal="left" vertical="center"/>
    </xf>
    <xf numFmtId="0" fontId="58" fillId="24" borderId="12" xfId="0" applyFont="1" applyFill="1" applyBorder="1" applyAlignment="1">
      <alignment horizontal="left" vertical="center"/>
    </xf>
    <xf numFmtId="0" fontId="58" fillId="24" borderId="12" xfId="0" applyFont="1" applyFill="1" applyBorder="1">
      <alignment vertical="center"/>
    </xf>
    <xf numFmtId="0" fontId="57" fillId="24" borderId="12" xfId="0" applyFont="1" applyFill="1" applyBorder="1">
      <alignment vertical="center"/>
    </xf>
    <xf numFmtId="0" fontId="59" fillId="24" borderId="13" xfId="0" applyFont="1" applyFill="1" applyBorder="1">
      <alignment vertical="center"/>
    </xf>
    <xf numFmtId="176" fontId="29" fillId="0" borderId="0" xfId="0" applyNumberFormat="1" applyFont="1" applyAlignment="1">
      <alignment horizontal="left"/>
    </xf>
    <xf numFmtId="0" fontId="23" fillId="0" borderId="0" xfId="0" applyFont="1">
      <alignment vertical="center"/>
    </xf>
    <xf numFmtId="0" fontId="54" fillId="0" borderId="0" xfId="0" applyFont="1" applyAlignment="1">
      <alignment horizontal="right" vertical="top"/>
    </xf>
    <xf numFmtId="0" fontId="22" fillId="0" borderId="0" xfId="0" applyFont="1" applyAlignment="1">
      <alignment horizontal="center" vertical="justify"/>
    </xf>
    <xf numFmtId="0" fontId="62" fillId="0" borderId="0" xfId="0" applyFont="1" applyAlignment="1">
      <alignment horizontal="left" vertical="center"/>
    </xf>
    <xf numFmtId="0" fontId="63" fillId="0" borderId="0" xfId="0" applyFont="1" applyAlignment="1">
      <alignment horizontal="left"/>
    </xf>
    <xf numFmtId="0" fontId="64" fillId="0" borderId="0" xfId="0" applyFont="1">
      <alignment vertical="center"/>
    </xf>
    <xf numFmtId="0" fontId="6" fillId="0" borderId="0" xfId="0" applyFont="1">
      <alignment vertical="center"/>
    </xf>
    <xf numFmtId="176" fontId="53" fillId="0" borderId="0" xfId="0" applyNumberFormat="1" applyFont="1" applyAlignment="1">
      <alignment horizontal="left"/>
    </xf>
    <xf numFmtId="0" fontId="46" fillId="24" borderId="10" xfId="0" applyFont="1" applyFill="1" applyBorder="1" applyAlignment="1">
      <alignment horizontal="left" vertical="center"/>
    </xf>
    <xf numFmtId="0" fontId="49" fillId="24" borderId="17" xfId="0" applyFont="1" applyFill="1" applyBorder="1" applyAlignment="1">
      <alignment horizontal="left" vertical="center"/>
    </xf>
    <xf numFmtId="0" fontId="66" fillId="24" borderId="17" xfId="0" applyFont="1" applyFill="1" applyBorder="1">
      <alignment vertical="center"/>
    </xf>
    <xf numFmtId="176" fontId="29" fillId="24" borderId="10" xfId="0" applyNumberFormat="1" applyFont="1" applyFill="1" applyBorder="1" applyAlignment="1">
      <alignment horizontal="left" vertical="center"/>
    </xf>
    <xf numFmtId="176" fontId="29" fillId="24" borderId="17" xfId="0" applyNumberFormat="1" applyFont="1" applyFill="1" applyBorder="1" applyAlignment="1">
      <alignment horizontal="left" vertical="center"/>
    </xf>
    <xf numFmtId="0" fontId="65" fillId="25" borderId="32" xfId="0" applyFont="1" applyFill="1" applyBorder="1" applyAlignment="1">
      <alignment horizontal="left" vertical="center"/>
    </xf>
    <xf numFmtId="0" fontId="49" fillId="25" borderId="0" xfId="0" applyFont="1" applyFill="1" applyAlignment="1">
      <alignment horizontal="left" vertical="center"/>
    </xf>
    <xf numFmtId="0" fontId="60" fillId="25" borderId="0" xfId="0" applyFont="1" applyFill="1">
      <alignment vertical="center"/>
    </xf>
    <xf numFmtId="0" fontId="61" fillId="25" borderId="0" xfId="0" applyFont="1" applyFill="1">
      <alignment vertical="center"/>
    </xf>
    <xf numFmtId="176" fontId="65" fillId="25" borderId="32" xfId="0" applyNumberFormat="1" applyFont="1" applyFill="1" applyBorder="1" applyAlignment="1">
      <alignment horizontal="centerContinuous" vertical="center"/>
    </xf>
    <xf numFmtId="176" fontId="65" fillId="25" borderId="0" xfId="0" applyNumberFormat="1" applyFont="1" applyFill="1" applyAlignment="1">
      <alignment horizontal="centerContinuous" vertical="center"/>
    </xf>
    <xf numFmtId="0" fontId="65" fillId="25" borderId="32" xfId="0" applyFont="1" applyFill="1" applyBorder="1" applyAlignment="1">
      <alignment horizontal="left" vertical="top"/>
    </xf>
    <xf numFmtId="0" fontId="49" fillId="25" borderId="0" xfId="0" applyFont="1" applyFill="1" applyAlignment="1">
      <alignment horizontal="left" vertical="top"/>
    </xf>
    <xf numFmtId="0" fontId="60" fillId="25" borderId="0" xfId="0" applyFont="1" applyFill="1" applyAlignment="1">
      <alignment vertical="top"/>
    </xf>
    <xf numFmtId="0" fontId="61" fillId="25" borderId="0" xfId="0" applyFont="1" applyFill="1" applyAlignment="1">
      <alignment vertical="top"/>
    </xf>
    <xf numFmtId="176" fontId="65" fillId="25" borderId="14" xfId="0" applyNumberFormat="1" applyFont="1" applyFill="1" applyBorder="1" applyAlignment="1">
      <alignment horizontal="centerContinuous" vertical="top"/>
    </xf>
    <xf numFmtId="176" fontId="65" fillId="25" borderId="15" xfId="0" applyNumberFormat="1" applyFont="1" applyFill="1" applyBorder="1" applyAlignment="1">
      <alignment horizontal="centerContinuous" vertical="top"/>
    </xf>
    <xf numFmtId="176" fontId="65" fillId="25" borderId="70" xfId="0" applyNumberFormat="1" applyFont="1" applyFill="1" applyBorder="1" applyAlignment="1">
      <alignment horizontal="centerContinuous" vertical="top"/>
    </xf>
    <xf numFmtId="0" fontId="46" fillId="26" borderId="61" xfId="0" applyFont="1" applyFill="1" applyBorder="1" applyAlignment="1">
      <alignment horizontal="left" vertical="center"/>
    </xf>
    <xf numFmtId="0" fontId="67" fillId="26" borderId="62" xfId="0" applyFont="1" applyFill="1" applyBorder="1" applyAlignment="1">
      <alignment horizontal="left" vertical="center"/>
    </xf>
    <xf numFmtId="177" fontId="66" fillId="26" borderId="62" xfId="0" applyNumberFormat="1" applyFont="1" applyFill="1" applyBorder="1" applyAlignment="1">
      <alignment horizontal="center" vertical="center"/>
    </xf>
    <xf numFmtId="177" fontId="46" fillId="26" borderId="62" xfId="0" applyNumberFormat="1" applyFont="1" applyFill="1" applyBorder="1" applyAlignment="1">
      <alignment horizontal="center" vertical="center"/>
    </xf>
    <xf numFmtId="177" fontId="46" fillId="26" borderId="61" xfId="0" applyNumberFormat="1" applyFont="1" applyFill="1" applyBorder="1" applyAlignment="1">
      <alignment horizontal="center" vertical="center"/>
    </xf>
    <xf numFmtId="177" fontId="46" fillId="26" borderId="106" xfId="0" applyNumberFormat="1" applyFont="1" applyFill="1" applyBorder="1" applyAlignment="1">
      <alignment horizontal="center" vertical="center"/>
    </xf>
    <xf numFmtId="0" fontId="65" fillId="27" borderId="34" xfId="0" applyFont="1" applyFill="1" applyBorder="1" applyAlignment="1">
      <alignment horizontal="left" vertical="center"/>
    </xf>
    <xf numFmtId="0" fontId="65" fillId="27" borderId="35" xfId="0" applyFont="1" applyFill="1" applyBorder="1" applyAlignment="1">
      <alignment horizontal="left" vertical="center"/>
    </xf>
    <xf numFmtId="0" fontId="65" fillId="27" borderId="76" xfId="0" applyFont="1" applyFill="1" applyBorder="1" applyAlignment="1">
      <alignment horizontal="left" vertical="center"/>
    </xf>
    <xf numFmtId="0" fontId="26" fillId="27" borderId="164" xfId="0" applyFont="1" applyFill="1" applyBorder="1" applyAlignment="1">
      <alignment horizontal="left" vertical="center"/>
    </xf>
    <xf numFmtId="176" fontId="23" fillId="27" borderId="37" xfId="0" applyNumberFormat="1" applyFont="1" applyFill="1" applyBorder="1" applyAlignment="1">
      <alignment horizontal="left" vertical="center"/>
    </xf>
    <xf numFmtId="0" fontId="65" fillId="25" borderId="32" xfId="0" quotePrefix="1" applyFont="1" applyFill="1" applyBorder="1" applyAlignment="1">
      <alignment horizontal="left" vertical="center"/>
    </xf>
    <xf numFmtId="0" fontId="68" fillId="25" borderId="41" xfId="0" applyFont="1" applyFill="1" applyBorder="1" applyAlignment="1">
      <alignment horizontal="left" vertical="center"/>
    </xf>
    <xf numFmtId="0" fontId="68" fillId="25" borderId="0" xfId="0" applyFont="1" applyFill="1" applyAlignment="1">
      <alignment horizontal="left" vertical="center"/>
    </xf>
    <xf numFmtId="0" fontId="68" fillId="25" borderId="0" xfId="0" applyFont="1" applyFill="1">
      <alignment vertical="center"/>
    </xf>
    <xf numFmtId="0" fontId="68" fillId="0" borderId="165" xfId="0" applyFont="1" applyBorder="1">
      <alignment vertical="center"/>
    </xf>
    <xf numFmtId="0" fontId="71" fillId="0" borderId="165" xfId="0" applyFont="1" applyBorder="1">
      <alignment vertical="center"/>
    </xf>
    <xf numFmtId="0" fontId="68" fillId="25" borderId="32" xfId="0" applyFont="1" applyFill="1" applyBorder="1" applyAlignment="1">
      <alignment horizontal="left"/>
    </xf>
    <xf numFmtId="0" fontId="65" fillId="25" borderId="44" xfId="0" applyFont="1" applyFill="1" applyBorder="1">
      <alignment vertical="center"/>
    </xf>
    <xf numFmtId="0" fontId="26" fillId="25" borderId="45" xfId="0" applyFont="1" applyFill="1" applyBorder="1">
      <alignment vertical="center"/>
    </xf>
    <xf numFmtId="0" fontId="26" fillId="25" borderId="21" xfId="0" applyFont="1" applyFill="1" applyBorder="1">
      <alignment vertical="center"/>
    </xf>
    <xf numFmtId="0" fontId="26" fillId="0" borderId="127" xfId="0" applyFont="1" applyBorder="1">
      <alignment vertical="center"/>
    </xf>
    <xf numFmtId="0" fontId="68" fillId="39" borderId="32" xfId="0" applyFont="1" applyFill="1" applyBorder="1" applyAlignment="1">
      <alignment horizontal="left"/>
    </xf>
    <xf numFmtId="0" fontId="73" fillId="39" borderId="48" xfId="28" applyFont="1" applyFill="1" applyBorder="1" applyAlignment="1" applyProtection="1">
      <alignment horizontal="center" vertical="center"/>
    </xf>
    <xf numFmtId="0" fontId="79" fillId="39" borderId="49" xfId="0" applyFont="1" applyFill="1" applyBorder="1" applyAlignment="1">
      <alignment horizontal="center" vertical="center"/>
    </xf>
    <xf numFmtId="0" fontId="79" fillId="39" borderId="24" xfId="0" applyFont="1" applyFill="1" applyBorder="1">
      <alignment vertical="center"/>
    </xf>
    <xf numFmtId="0" fontId="79" fillId="0" borderId="119" xfId="0" applyFont="1" applyBorder="1">
      <alignment vertical="center"/>
    </xf>
    <xf numFmtId="0" fontId="26" fillId="0" borderId="119" xfId="0" applyFont="1" applyBorder="1">
      <alignment vertical="center"/>
    </xf>
    <xf numFmtId="0" fontId="68" fillId="0" borderId="32" xfId="0" applyFont="1" applyBorder="1" applyAlignment="1">
      <alignment horizontal="left"/>
    </xf>
    <xf numFmtId="0" fontId="73" fillId="0" borderId="50" xfId="28" applyFont="1" applyFill="1" applyBorder="1" applyAlignment="1" applyProtection="1">
      <alignment horizontal="center" vertical="center"/>
    </xf>
    <xf numFmtId="0" fontId="79" fillId="0" borderId="49" xfId="0" applyFont="1" applyBorder="1" applyAlignment="1">
      <alignment horizontal="center" vertical="center"/>
    </xf>
    <xf numFmtId="0" fontId="79" fillId="0" borderId="21" xfId="0" applyFont="1" applyBorder="1">
      <alignment vertical="center"/>
    </xf>
    <xf numFmtId="0" fontId="71" fillId="0" borderId="119" xfId="0" applyFont="1" applyBorder="1">
      <alignment vertical="center"/>
    </xf>
    <xf numFmtId="0" fontId="26" fillId="25" borderId="0" xfId="0" applyFont="1" applyFill="1">
      <alignment vertical="center"/>
    </xf>
    <xf numFmtId="0" fontId="65" fillId="25" borderId="48" xfId="0" applyFont="1" applyFill="1" applyBorder="1">
      <alignment vertical="center"/>
    </xf>
    <xf numFmtId="0" fontId="26" fillId="25" borderId="49" xfId="0" applyFont="1" applyFill="1" applyBorder="1" applyAlignment="1">
      <alignment horizontal="center" vertical="center"/>
    </xf>
    <xf numFmtId="0" fontId="26" fillId="25" borderId="19" xfId="0" applyFont="1" applyFill="1" applyBorder="1">
      <alignment vertical="center"/>
    </xf>
    <xf numFmtId="0" fontId="73" fillId="25" borderId="48" xfId="28" applyFont="1" applyFill="1" applyBorder="1" applyAlignment="1" applyProtection="1">
      <alignment horizontal="center" vertical="center"/>
    </xf>
    <xf numFmtId="0" fontId="73" fillId="25" borderId="50" xfId="28" applyFont="1" applyFill="1" applyBorder="1" applyAlignment="1" applyProtection="1">
      <alignment horizontal="center" vertical="center"/>
    </xf>
    <xf numFmtId="0" fontId="68" fillId="25" borderId="51" xfId="0" applyFont="1" applyFill="1" applyBorder="1" applyAlignment="1">
      <alignment horizontal="left"/>
    </xf>
    <xf numFmtId="0" fontId="65" fillId="25" borderId="19" xfId="0" applyFont="1" applyFill="1" applyBorder="1">
      <alignment vertical="center"/>
    </xf>
    <xf numFmtId="0" fontId="26" fillId="0" borderId="166" xfId="0" applyFont="1" applyBorder="1">
      <alignment vertical="center"/>
    </xf>
    <xf numFmtId="0" fontId="65" fillId="25" borderId="47" xfId="0" quotePrefix="1" applyFont="1" applyFill="1" applyBorder="1" applyAlignment="1">
      <alignment horizontal="left" vertical="center"/>
    </xf>
    <xf numFmtId="0" fontId="68" fillId="25" borderId="21" xfId="0" applyFont="1" applyFill="1" applyBorder="1" applyAlignment="1">
      <alignment horizontal="left" vertical="center"/>
    </xf>
    <xf numFmtId="0" fontId="68" fillId="25" borderId="45" xfId="0" applyFont="1" applyFill="1" applyBorder="1" applyAlignment="1">
      <alignment horizontal="left" vertical="center"/>
    </xf>
    <xf numFmtId="0" fontId="71" fillId="25" borderId="45" xfId="0" applyFont="1" applyFill="1" applyBorder="1">
      <alignment vertical="center"/>
    </xf>
    <xf numFmtId="176" fontId="23" fillId="0" borderId="52" xfId="0" applyNumberFormat="1" applyFont="1" applyBorder="1" applyAlignment="1" applyProtection="1">
      <alignment horizontal="left" vertical="center" wrapText="1"/>
      <protection hidden="1"/>
    </xf>
    <xf numFmtId="0" fontId="26" fillId="25" borderId="45" xfId="0" applyFont="1" applyFill="1" applyBorder="1" applyAlignment="1">
      <alignment horizontal="left" vertical="center"/>
    </xf>
    <xf numFmtId="0" fontId="73" fillId="25" borderId="48" xfId="28" applyNumberFormat="1" applyFont="1" applyFill="1" applyBorder="1" applyAlignment="1" applyProtection="1">
      <alignment horizontal="center" vertical="center"/>
    </xf>
    <xf numFmtId="0" fontId="73" fillId="0" borderId="48" xfId="28" applyNumberFormat="1" applyFont="1" applyFill="1" applyBorder="1" applyAlignment="1" applyProtection="1">
      <alignment horizontal="center" vertical="center"/>
    </xf>
    <xf numFmtId="0" fontId="71" fillId="25" borderId="21" xfId="0" applyFont="1" applyFill="1" applyBorder="1">
      <alignment vertical="center"/>
    </xf>
    <xf numFmtId="0" fontId="111" fillId="25" borderId="44" xfId="0" applyFont="1" applyFill="1" applyBorder="1">
      <alignment vertical="center"/>
    </xf>
    <xf numFmtId="0" fontId="112" fillId="25" borderId="21" xfId="0" applyFont="1" applyFill="1" applyBorder="1">
      <alignment vertical="center"/>
    </xf>
    <xf numFmtId="0" fontId="75" fillId="25" borderId="48" xfId="28" applyFont="1" applyFill="1" applyBorder="1" applyAlignment="1" applyProtection="1">
      <alignment horizontal="center" vertical="center"/>
    </xf>
    <xf numFmtId="0" fontId="112" fillId="25" borderId="49" xfId="0" applyFont="1" applyFill="1" applyBorder="1" applyAlignment="1">
      <alignment horizontal="center" vertical="center"/>
    </xf>
    <xf numFmtId="0" fontId="112" fillId="0" borderId="119" xfId="0" applyFont="1" applyBorder="1">
      <alignment vertical="center"/>
    </xf>
    <xf numFmtId="0" fontId="113" fillId="0" borderId="119" xfId="0" applyFont="1" applyBorder="1">
      <alignment vertical="center"/>
    </xf>
    <xf numFmtId="0" fontId="76" fillId="0" borderId="0" xfId="0" applyFont="1" applyAlignment="1">
      <alignment horizontal="center" vertical="justify"/>
    </xf>
    <xf numFmtId="0" fontId="74" fillId="25" borderId="51" xfId="0" applyFont="1" applyFill="1" applyBorder="1" applyAlignment="1">
      <alignment horizontal="left" vertical="center"/>
    </xf>
    <xf numFmtId="0" fontId="75" fillId="25" borderId="50" xfId="28" applyFont="1" applyFill="1" applyBorder="1" applyAlignment="1" applyProtection="1">
      <alignment horizontal="center" vertical="center"/>
    </xf>
    <xf numFmtId="0" fontId="112" fillId="0" borderId="166" xfId="0" applyFont="1" applyBorder="1">
      <alignment vertical="center"/>
    </xf>
    <xf numFmtId="0" fontId="113" fillId="0" borderId="166" xfId="0" applyFont="1" applyBorder="1">
      <alignment vertical="center"/>
    </xf>
    <xf numFmtId="176" fontId="23" fillId="0" borderId="105" xfId="0" applyNumberFormat="1" applyFont="1" applyBorder="1" applyAlignment="1" applyProtection="1">
      <alignment horizontal="left" vertical="center" wrapText="1"/>
      <protection hidden="1"/>
    </xf>
    <xf numFmtId="0" fontId="73" fillId="25" borderId="50" xfId="28" applyNumberFormat="1" applyFont="1" applyFill="1" applyBorder="1" applyAlignment="1" applyProtection="1">
      <alignment horizontal="center" vertical="center"/>
    </xf>
    <xf numFmtId="0" fontId="68" fillId="25" borderId="32" xfId="0" quotePrefix="1" applyFont="1" applyFill="1" applyBorder="1" applyAlignment="1">
      <alignment horizontal="left" vertical="center"/>
    </xf>
    <xf numFmtId="0" fontId="68" fillId="0" borderId="32" xfId="0" quotePrefix="1" applyFont="1" applyBorder="1" applyAlignment="1">
      <alignment horizontal="left" vertical="center"/>
    </xf>
    <xf numFmtId="0" fontId="68" fillId="25" borderId="32" xfId="0" applyFont="1" applyFill="1" applyBorder="1" applyAlignment="1">
      <alignment horizontal="left" vertical="center"/>
    </xf>
    <xf numFmtId="0" fontId="68" fillId="0" borderId="32" xfId="0" applyFont="1" applyBorder="1" applyAlignment="1">
      <alignment horizontal="left" vertical="center"/>
    </xf>
    <xf numFmtId="0" fontId="73" fillId="0" borderId="48" xfId="28" applyFont="1" applyFill="1" applyBorder="1" applyAlignment="1" applyProtection="1">
      <alignment horizontal="center" vertical="center"/>
    </xf>
    <xf numFmtId="0" fontId="68" fillId="25" borderId="23" xfId="0" applyFont="1" applyFill="1" applyBorder="1" applyAlignment="1">
      <alignment horizontal="left" vertical="center"/>
    </xf>
    <xf numFmtId="0" fontId="73" fillId="0" borderId="50" xfId="28" applyNumberFormat="1" applyFont="1" applyFill="1" applyBorder="1" applyAlignment="1" applyProtection="1">
      <alignment horizontal="center" vertical="center"/>
    </xf>
    <xf numFmtId="0" fontId="65" fillId="0" borderId="119" xfId="0" applyFont="1" applyBorder="1" applyAlignment="1" applyProtection="1">
      <alignment horizontal="center" vertical="center"/>
      <protection hidden="1"/>
    </xf>
    <xf numFmtId="0" fontId="26" fillId="25" borderId="68" xfId="0" applyFont="1" applyFill="1" applyBorder="1" applyAlignment="1">
      <alignment horizontal="center" vertical="center"/>
    </xf>
    <xf numFmtId="0" fontId="65" fillId="27" borderId="61" xfId="0" applyFont="1" applyFill="1" applyBorder="1" applyAlignment="1">
      <alignment horizontal="left" vertical="center"/>
    </xf>
    <xf numFmtId="0" fontId="65" fillId="27" borderId="62" xfId="0" applyFont="1" applyFill="1" applyBorder="1" applyAlignment="1">
      <alignment horizontal="left" vertical="center"/>
    </xf>
    <xf numFmtId="0" fontId="65" fillId="27" borderId="62" xfId="0" applyFont="1" applyFill="1" applyBorder="1" applyAlignment="1">
      <alignment horizontal="left"/>
    </xf>
    <xf numFmtId="0" fontId="71" fillId="25" borderId="0" xfId="0" applyFont="1" applyFill="1">
      <alignment vertical="center"/>
    </xf>
    <xf numFmtId="176" fontId="23" fillId="0" borderId="30" xfId="0" applyNumberFormat="1" applyFont="1" applyBorder="1" applyAlignment="1" applyProtection="1">
      <alignment horizontal="left" vertical="center" wrapText="1"/>
      <protection hidden="1"/>
    </xf>
    <xf numFmtId="0" fontId="114" fillId="25" borderId="49" xfId="0" applyFont="1" applyFill="1" applyBorder="1" applyAlignment="1">
      <alignment horizontal="center" vertical="center"/>
    </xf>
    <xf numFmtId="0" fontId="114" fillId="25" borderId="21" xfId="0" applyFont="1" applyFill="1" applyBorder="1">
      <alignment vertical="center"/>
    </xf>
    <xf numFmtId="0" fontId="114" fillId="25" borderId="84" xfId="0" applyFont="1" applyFill="1" applyBorder="1" applyAlignment="1">
      <alignment horizontal="center" vertical="center"/>
    </xf>
    <xf numFmtId="0" fontId="114" fillId="25" borderId="24" xfId="0" applyFont="1" applyFill="1" applyBorder="1">
      <alignment vertical="center"/>
    </xf>
    <xf numFmtId="0" fontId="114" fillId="25" borderId="0" xfId="0" applyFont="1" applyFill="1">
      <alignment vertical="center"/>
    </xf>
    <xf numFmtId="0" fontId="68" fillId="25" borderId="66" xfId="0" quotePrefix="1" applyFont="1" applyFill="1" applyBorder="1" applyAlignment="1">
      <alignment horizontal="left" vertical="center"/>
    </xf>
    <xf numFmtId="0" fontId="65" fillId="0" borderId="89" xfId="0" applyFont="1" applyBorder="1" applyAlignment="1" applyProtection="1">
      <alignment horizontal="center" vertical="center"/>
      <protection hidden="1"/>
    </xf>
    <xf numFmtId="0" fontId="26" fillId="25" borderId="19" xfId="0" applyFont="1" applyFill="1" applyBorder="1" applyAlignment="1">
      <alignment vertical="center" shrinkToFit="1"/>
    </xf>
    <xf numFmtId="0" fontId="26" fillId="25" borderId="21" xfId="0" applyFont="1" applyFill="1" applyBorder="1" applyAlignment="1">
      <alignment vertical="center" shrinkToFit="1"/>
    </xf>
    <xf numFmtId="0" fontId="111" fillId="25" borderId="48" xfId="0" applyFont="1" applyFill="1" applyBorder="1">
      <alignment vertical="center"/>
    </xf>
    <xf numFmtId="0" fontId="112" fillId="25" borderId="45" xfId="0" applyFont="1" applyFill="1" applyBorder="1">
      <alignment vertical="center"/>
    </xf>
    <xf numFmtId="0" fontId="113" fillId="25" borderId="45" xfId="0" applyFont="1" applyFill="1" applyBorder="1">
      <alignment vertical="center"/>
    </xf>
    <xf numFmtId="0" fontId="115" fillId="25" borderId="48" xfId="28" applyFont="1" applyFill="1" applyBorder="1" applyAlignment="1" applyProtection="1">
      <alignment horizontal="center" vertical="center"/>
    </xf>
    <xf numFmtId="0" fontId="115" fillId="25" borderId="50" xfId="28" applyFont="1" applyFill="1" applyBorder="1" applyAlignment="1" applyProtection="1">
      <alignment horizontal="center" vertical="center"/>
    </xf>
    <xf numFmtId="0" fontId="68" fillId="25" borderId="23" xfId="0" applyFont="1" applyFill="1" applyBorder="1" applyAlignment="1">
      <alignment horizontal="left"/>
    </xf>
    <xf numFmtId="0" fontId="78" fillId="25" borderId="0" xfId="28" applyNumberFormat="1" applyFont="1" applyFill="1" applyBorder="1" applyAlignment="1" applyProtection="1">
      <alignment horizontal="center" vertical="center"/>
    </xf>
    <xf numFmtId="0" fontId="79" fillId="25" borderId="0" xfId="0" applyFont="1" applyFill="1" applyAlignment="1">
      <alignment horizontal="left" vertical="center"/>
    </xf>
    <xf numFmtId="0" fontId="79" fillId="25" borderId="0" xfId="0" applyFont="1" applyFill="1" applyAlignment="1">
      <alignment horizontal="center" vertical="center"/>
    </xf>
    <xf numFmtId="0" fontId="79" fillId="0" borderId="166" xfId="0" applyFont="1" applyBorder="1" applyAlignment="1">
      <alignment horizontal="center" vertical="center"/>
    </xf>
    <xf numFmtId="0" fontId="71" fillId="0" borderId="166" xfId="0" applyFont="1" applyBorder="1">
      <alignment vertical="center"/>
    </xf>
    <xf numFmtId="0" fontId="68" fillId="0" borderId="105" xfId="0" applyFont="1" applyBorder="1" applyAlignment="1">
      <alignment horizontal="left" vertical="center"/>
    </xf>
    <xf numFmtId="0" fontId="71" fillId="0" borderId="105" xfId="0" applyFont="1" applyBorder="1">
      <alignment vertical="center"/>
    </xf>
    <xf numFmtId="0" fontId="71" fillId="0" borderId="127" xfId="0" applyFont="1" applyBorder="1">
      <alignment vertical="center"/>
    </xf>
    <xf numFmtId="0" fontId="26" fillId="25" borderId="21" xfId="0" applyFont="1" applyFill="1" applyBorder="1" applyAlignment="1">
      <alignment horizontal="left" vertical="center"/>
    </xf>
    <xf numFmtId="0" fontId="68" fillId="25" borderId="14" xfId="0" quotePrefix="1" applyFont="1" applyFill="1" applyBorder="1" applyAlignment="1">
      <alignment horizontal="left" vertical="center"/>
    </xf>
    <xf numFmtId="0" fontId="73" fillId="25" borderId="58" xfId="28" applyNumberFormat="1" applyFont="1" applyFill="1" applyBorder="1" applyAlignment="1" applyProtection="1">
      <alignment horizontal="center" vertical="center"/>
    </xf>
    <xf numFmtId="0" fontId="26" fillId="25" borderId="69" xfId="0" applyFont="1" applyFill="1" applyBorder="1" applyAlignment="1">
      <alignment horizontal="center" vertical="center"/>
    </xf>
    <xf numFmtId="0" fontId="26" fillId="25" borderId="59" xfId="0" applyFont="1" applyFill="1" applyBorder="1">
      <alignment vertical="center"/>
    </xf>
    <xf numFmtId="176" fontId="23" fillId="27" borderId="61" xfId="0" applyNumberFormat="1" applyFont="1" applyFill="1" applyBorder="1" applyAlignment="1">
      <alignment horizontal="left" vertical="center"/>
    </xf>
    <xf numFmtId="0" fontId="26" fillId="38" borderId="125" xfId="0" applyFont="1" applyFill="1" applyBorder="1" applyAlignment="1" applyProtection="1">
      <alignment horizontal="center" vertical="center"/>
      <protection hidden="1"/>
    </xf>
    <xf numFmtId="0" fontId="116" fillId="25" borderId="47" xfId="0" quotePrefix="1" applyFont="1" applyFill="1" applyBorder="1" applyAlignment="1">
      <alignment horizontal="left" vertical="center"/>
    </xf>
    <xf numFmtId="0" fontId="117" fillId="25" borderId="21" xfId="0" applyFont="1" applyFill="1" applyBorder="1" applyAlignment="1">
      <alignment horizontal="left" vertical="center"/>
    </xf>
    <xf numFmtId="0" fontId="26" fillId="38" borderId="104" xfId="0" applyFont="1" applyFill="1" applyBorder="1" applyAlignment="1" applyProtection="1">
      <alignment horizontal="center" vertical="center"/>
      <protection hidden="1"/>
    </xf>
    <xf numFmtId="0" fontId="26" fillId="38" borderId="47" xfId="0" applyFont="1" applyFill="1" applyBorder="1" applyAlignment="1" applyProtection="1">
      <alignment horizontal="center" vertical="center"/>
      <protection hidden="1"/>
    </xf>
    <xf numFmtId="0" fontId="116" fillId="25" borderId="32" xfId="0" quotePrefix="1" applyFont="1" applyFill="1" applyBorder="1" applyAlignment="1">
      <alignment horizontal="left" vertical="center"/>
    </xf>
    <xf numFmtId="0" fontId="116" fillId="25" borderId="48" xfId="0" applyFont="1" applyFill="1" applyBorder="1">
      <alignment vertical="center"/>
    </xf>
    <xf numFmtId="0" fontId="114" fillId="25" borderId="24" xfId="0" applyFont="1" applyFill="1" applyBorder="1" applyAlignment="1">
      <alignment horizontal="left" vertical="center"/>
    </xf>
    <xf numFmtId="0" fontId="26" fillId="25" borderId="24" xfId="0" applyFont="1" applyFill="1" applyBorder="1">
      <alignment vertical="center"/>
    </xf>
    <xf numFmtId="0" fontId="26" fillId="38" borderId="89" xfId="0" applyFont="1" applyFill="1" applyBorder="1" applyAlignment="1" applyProtection="1">
      <alignment horizontal="center" vertical="center"/>
      <protection hidden="1"/>
    </xf>
    <xf numFmtId="0" fontId="26" fillId="38" borderId="32" xfId="0" applyFont="1" applyFill="1" applyBorder="1" applyAlignment="1" applyProtection="1">
      <alignment horizontal="center" vertical="center"/>
      <protection hidden="1"/>
    </xf>
    <xf numFmtId="0" fontId="65" fillId="25" borderId="52" xfId="0" quotePrefix="1" applyFont="1" applyFill="1" applyBorder="1" applyAlignment="1">
      <alignment horizontal="left" vertical="center"/>
    </xf>
    <xf numFmtId="0" fontId="26" fillId="38" borderId="127" xfId="0" applyFont="1" applyFill="1" applyBorder="1" applyAlignment="1" applyProtection="1">
      <alignment horizontal="center" vertical="center"/>
      <protection hidden="1"/>
    </xf>
    <xf numFmtId="0" fontId="26" fillId="38" borderId="150" xfId="0" applyFont="1" applyFill="1" applyBorder="1" applyAlignment="1" applyProtection="1">
      <alignment horizontal="center" vertical="center"/>
      <protection hidden="1"/>
    </xf>
    <xf numFmtId="0" fontId="68" fillId="25" borderId="24" xfId="0" applyFont="1" applyFill="1" applyBorder="1" applyAlignment="1">
      <alignment horizontal="left" vertical="center"/>
    </xf>
    <xf numFmtId="0" fontId="0" fillId="0" borderId="52" xfId="0" applyBorder="1" applyProtection="1">
      <alignment vertical="center"/>
      <protection hidden="1"/>
    </xf>
    <xf numFmtId="0" fontId="26" fillId="25" borderId="24" xfId="0" applyFont="1" applyFill="1" applyBorder="1" applyAlignment="1">
      <alignment horizontal="left" vertical="center"/>
    </xf>
    <xf numFmtId="0" fontId="26" fillId="38" borderId="118" xfId="0" applyFont="1" applyFill="1" applyBorder="1" applyAlignment="1" applyProtection="1">
      <alignment horizontal="center" vertical="center"/>
      <protection hidden="1"/>
    </xf>
    <xf numFmtId="0" fontId="26" fillId="38" borderId="121" xfId="0" applyFont="1" applyFill="1" applyBorder="1" applyAlignment="1" applyProtection="1">
      <alignment horizontal="center" vertical="center"/>
      <protection hidden="1"/>
    </xf>
    <xf numFmtId="0" fontId="26" fillId="28" borderId="30" xfId="0" applyFont="1" applyFill="1" applyBorder="1" applyAlignment="1" applyProtection="1">
      <alignment horizontal="center" vertical="center"/>
      <protection hidden="1"/>
    </xf>
    <xf numFmtId="0" fontId="68" fillId="39" borderId="23" xfId="0" applyFont="1" applyFill="1" applyBorder="1" applyAlignment="1" applyProtection="1">
      <alignment horizontal="center" vertical="center"/>
      <protection hidden="1"/>
    </xf>
    <xf numFmtId="0" fontId="80" fillId="0" borderId="32" xfId="0" quotePrefix="1" applyFont="1" applyBorder="1" applyAlignment="1">
      <alignment horizontal="left" vertical="center"/>
    </xf>
    <xf numFmtId="0" fontId="81" fillId="0" borderId="0" xfId="0" applyFont="1" applyAlignment="1">
      <alignment horizontal="left"/>
    </xf>
    <xf numFmtId="0" fontId="82" fillId="0" borderId="0" xfId="0" applyFont="1">
      <alignment vertical="center"/>
    </xf>
    <xf numFmtId="0" fontId="21" fillId="0" borderId="0" xfId="0" applyFont="1">
      <alignment vertical="center"/>
    </xf>
    <xf numFmtId="0" fontId="21" fillId="0" borderId="119" xfId="0" applyFont="1" applyBorder="1">
      <alignment vertical="center"/>
    </xf>
    <xf numFmtId="0" fontId="83" fillId="0" borderId="119" xfId="0" applyFont="1" applyBorder="1">
      <alignment vertical="center"/>
    </xf>
    <xf numFmtId="0" fontId="46" fillId="26" borderId="11" xfId="0" applyFont="1" applyFill="1" applyBorder="1" applyAlignment="1">
      <alignment horizontal="left" vertical="center"/>
    </xf>
    <xf numFmtId="0" fontId="46" fillId="26" borderId="12" xfId="0" applyFont="1" applyFill="1" applyBorder="1" applyAlignment="1">
      <alignment horizontal="left" vertical="center"/>
    </xf>
    <xf numFmtId="176" fontId="23" fillId="26" borderId="11" xfId="0" applyNumberFormat="1" applyFont="1" applyFill="1" applyBorder="1" applyAlignment="1">
      <alignment horizontal="left" vertical="center"/>
    </xf>
    <xf numFmtId="0" fontId="65" fillId="27" borderId="37" xfId="0" applyFont="1" applyFill="1" applyBorder="1" applyAlignment="1">
      <alignment horizontal="left" vertical="center"/>
    </xf>
    <xf numFmtId="0" fontId="65" fillId="25" borderId="47" xfId="0" applyFont="1" applyFill="1" applyBorder="1" applyAlignment="1">
      <alignment horizontal="left" vertical="center"/>
    </xf>
    <xf numFmtId="0" fontId="68" fillId="0" borderId="127" xfId="0" applyFont="1" applyBorder="1" applyAlignment="1">
      <alignment horizontal="left" vertical="center"/>
    </xf>
    <xf numFmtId="0" fontId="68" fillId="0" borderId="127" xfId="0" applyFont="1" applyBorder="1" applyAlignment="1">
      <alignment horizontal="right" vertical="center"/>
    </xf>
    <xf numFmtId="0" fontId="68" fillId="0" borderId="119" xfId="0" applyFont="1" applyBorder="1" applyAlignment="1">
      <alignment horizontal="left" vertical="center"/>
    </xf>
    <xf numFmtId="0" fontId="68" fillId="0" borderId="119" xfId="0" applyFont="1" applyBorder="1" applyAlignment="1">
      <alignment horizontal="right" vertical="center"/>
    </xf>
    <xf numFmtId="0" fontId="65" fillId="25" borderId="19" xfId="0" applyFont="1" applyFill="1" applyBorder="1" applyAlignment="1">
      <alignment horizontal="right" vertical="center"/>
    </xf>
    <xf numFmtId="0" fontId="65" fillId="25" borderId="51" xfId="0" applyFont="1" applyFill="1" applyBorder="1" applyAlignment="1">
      <alignment horizontal="left" vertical="center"/>
    </xf>
    <xf numFmtId="0" fontId="68" fillId="0" borderId="126" xfId="0" applyFont="1" applyBorder="1" applyAlignment="1">
      <alignment horizontal="left" vertical="center"/>
    </xf>
    <xf numFmtId="0" fontId="68" fillId="0" borderId="126" xfId="0" applyFont="1" applyBorder="1" applyAlignment="1">
      <alignment horizontal="right" vertical="center"/>
    </xf>
    <xf numFmtId="0" fontId="85" fillId="0" borderId="32" xfId="0" applyFont="1" applyBorder="1" applyAlignment="1">
      <alignment horizontal="left" vertical="center"/>
    </xf>
    <xf numFmtId="0" fontId="84" fillId="0" borderId="19" xfId="0" applyFont="1" applyBorder="1">
      <alignment vertical="center"/>
    </xf>
    <xf numFmtId="0" fontId="79" fillId="0" borderId="21" xfId="0" applyFont="1" applyBorder="1" applyAlignment="1">
      <alignment horizontal="left" vertical="center"/>
    </xf>
    <xf numFmtId="0" fontId="26" fillId="0" borderId="21" xfId="0" applyFont="1" applyBorder="1">
      <alignment vertical="center"/>
    </xf>
    <xf numFmtId="0" fontId="85" fillId="0" borderId="23" xfId="0" applyFont="1" applyBorder="1" applyAlignment="1">
      <alignment horizontal="left" vertical="center"/>
    </xf>
    <xf numFmtId="0" fontId="71" fillId="0" borderId="126" xfId="0" applyFont="1" applyBorder="1">
      <alignment vertical="center"/>
    </xf>
    <xf numFmtId="0" fontId="73" fillId="25" borderId="48" xfId="28" quotePrefix="1" applyNumberFormat="1" applyFont="1" applyFill="1" applyBorder="1" applyAlignment="1" applyProtection="1">
      <alignment horizontal="center" vertical="center"/>
    </xf>
    <xf numFmtId="0" fontId="73" fillId="25" borderId="50" xfId="28" quotePrefix="1" applyNumberFormat="1" applyFont="1" applyFill="1" applyBorder="1" applyAlignment="1" applyProtection="1">
      <alignment horizontal="center" vertical="center"/>
    </xf>
    <xf numFmtId="0" fontId="68" fillId="25" borderId="23" xfId="0" quotePrefix="1" applyFont="1" applyFill="1" applyBorder="1" applyAlignment="1">
      <alignment horizontal="left" vertical="center"/>
    </xf>
    <xf numFmtId="0" fontId="65" fillId="25" borderId="76" xfId="0" quotePrefix="1" applyFont="1" applyFill="1" applyBorder="1" applyAlignment="1">
      <alignment horizontal="left" vertical="center"/>
    </xf>
    <xf numFmtId="0" fontId="68" fillId="0" borderId="125" xfId="0" applyFont="1" applyBorder="1" applyAlignment="1">
      <alignment horizontal="left" vertical="center"/>
    </xf>
    <xf numFmtId="0" fontId="71" fillId="0" borderId="125" xfId="0" applyFont="1" applyBorder="1">
      <alignment vertical="center"/>
    </xf>
    <xf numFmtId="0" fontId="65" fillId="25" borderId="48" xfId="0" quotePrefix="1" applyFont="1" applyFill="1" applyBorder="1">
      <alignment vertical="center"/>
    </xf>
    <xf numFmtId="0" fontId="26" fillId="0" borderId="166" xfId="0" applyFont="1" applyBorder="1" applyAlignment="1">
      <alignment vertical="center" shrinkToFit="1"/>
    </xf>
    <xf numFmtId="0" fontId="0" fillId="0" borderId="166" xfId="0" applyBorder="1" applyAlignment="1">
      <alignment vertical="center" shrinkToFit="1"/>
    </xf>
    <xf numFmtId="0" fontId="0" fillId="0" borderId="21" xfId="0" applyBorder="1" applyAlignment="1">
      <alignment vertical="center" shrinkToFit="1"/>
    </xf>
    <xf numFmtId="0" fontId="0" fillId="0" borderId="119" xfId="0" applyBorder="1" applyAlignment="1">
      <alignment vertical="center" shrinkToFit="1"/>
    </xf>
    <xf numFmtId="0" fontId="118" fillId="25" borderId="44" xfId="0" applyFont="1" applyFill="1" applyBorder="1">
      <alignment vertical="center"/>
    </xf>
    <xf numFmtId="0" fontId="119" fillId="25" borderId="21" xfId="0" applyFont="1" applyFill="1" applyBorder="1" applyAlignment="1">
      <alignment horizontal="left" vertical="center"/>
    </xf>
    <xf numFmtId="0" fontId="119" fillId="25" borderId="21" xfId="0" applyFont="1" applyFill="1" applyBorder="1">
      <alignment vertical="center"/>
    </xf>
    <xf numFmtId="0" fontId="119" fillId="0" borderId="119" xfId="0" applyFont="1" applyBorder="1">
      <alignment vertical="center"/>
    </xf>
    <xf numFmtId="0" fontId="120" fillId="0" borderId="119" xfId="0" applyFont="1" applyBorder="1">
      <alignment vertical="center"/>
    </xf>
    <xf numFmtId="0" fontId="121" fillId="25" borderId="48" xfId="28" applyFont="1" applyFill="1" applyBorder="1" applyAlignment="1" applyProtection="1">
      <alignment horizontal="center" vertical="center"/>
    </xf>
    <xf numFmtId="0" fontId="119" fillId="25" borderId="49" xfId="0" applyFont="1" applyFill="1" applyBorder="1" applyAlignment="1">
      <alignment horizontal="center" vertical="center"/>
    </xf>
    <xf numFmtId="0" fontId="118" fillId="25" borderId="19" xfId="0" applyFont="1" applyFill="1" applyBorder="1">
      <alignment vertical="center"/>
    </xf>
    <xf numFmtId="0" fontId="119" fillId="0" borderId="166" xfId="0" applyFont="1" applyBorder="1">
      <alignment vertical="center"/>
    </xf>
    <xf numFmtId="0" fontId="120" fillId="0" borderId="166" xfId="0" applyFont="1" applyBorder="1">
      <alignment vertical="center"/>
    </xf>
    <xf numFmtId="0" fontId="26" fillId="0" borderId="105" xfId="0" applyFont="1" applyBorder="1">
      <alignment vertical="center"/>
    </xf>
    <xf numFmtId="0" fontId="68" fillId="25" borderId="79" xfId="0" applyFont="1" applyFill="1" applyBorder="1" applyAlignment="1">
      <alignment horizontal="left" vertical="center"/>
    </xf>
    <xf numFmtId="0" fontId="73" fillId="25" borderId="58" xfId="28" applyFont="1" applyFill="1" applyBorder="1" applyAlignment="1" applyProtection="1">
      <alignment horizontal="center" vertical="center"/>
    </xf>
    <xf numFmtId="0" fontId="26" fillId="25" borderId="0" xfId="0" applyFont="1" applyFill="1" applyAlignment="1">
      <alignment horizontal="left" vertical="center"/>
    </xf>
    <xf numFmtId="0" fontId="26" fillId="0" borderId="119" xfId="0" applyFont="1" applyBorder="1" applyAlignment="1">
      <alignment horizontal="left" vertical="center"/>
    </xf>
    <xf numFmtId="0" fontId="116" fillId="25" borderId="19" xfId="0" applyFont="1" applyFill="1" applyBorder="1">
      <alignment vertical="center"/>
    </xf>
    <xf numFmtId="0" fontId="26" fillId="0" borderId="166" xfId="0" applyFont="1" applyBorder="1" applyAlignment="1">
      <alignment horizontal="left" vertical="center"/>
    </xf>
    <xf numFmtId="0" fontId="85" fillId="25" borderId="32" xfId="0" applyFont="1" applyFill="1" applyBorder="1" applyAlignment="1">
      <alignment horizontal="left"/>
    </xf>
    <xf numFmtId="0" fontId="26" fillId="0" borderId="119" xfId="0" applyFont="1" applyBorder="1" applyAlignment="1">
      <alignment vertical="center" shrinkToFit="1"/>
    </xf>
    <xf numFmtId="0" fontId="26" fillId="25" borderId="44" xfId="0" applyFont="1" applyFill="1" applyBorder="1" applyAlignment="1">
      <alignment vertical="center" shrinkToFit="1"/>
    </xf>
    <xf numFmtId="0" fontId="26" fillId="25" borderId="45" xfId="0" applyFont="1" applyFill="1" applyBorder="1" applyAlignment="1">
      <alignment vertical="center" shrinkToFit="1"/>
    </xf>
    <xf numFmtId="0" fontId="26" fillId="0" borderId="120" xfId="0" applyFont="1" applyBorder="1" applyAlignment="1">
      <alignment vertical="center" shrinkToFit="1"/>
    </xf>
    <xf numFmtId="0" fontId="0" fillId="0" borderId="120" xfId="0" applyBorder="1" applyAlignment="1">
      <alignment vertical="center" shrinkToFit="1"/>
    </xf>
    <xf numFmtId="0" fontId="0" fillId="0" borderId="12" xfId="0" applyBorder="1" applyAlignment="1">
      <alignment horizontal="left" vertical="center"/>
    </xf>
    <xf numFmtId="0" fontId="0" fillId="0" borderId="12" xfId="0" applyBorder="1">
      <alignment vertical="center"/>
    </xf>
    <xf numFmtId="176" fontId="22" fillId="25" borderId="12" xfId="0" applyNumberFormat="1" applyFont="1" applyFill="1" applyBorder="1" applyAlignment="1" applyProtection="1">
      <alignment horizontal="center" vertical="center" wrapText="1"/>
      <protection hidden="1"/>
    </xf>
    <xf numFmtId="0" fontId="65" fillId="34" borderId="52" xfId="0" applyFont="1" applyFill="1" applyBorder="1" applyAlignment="1" applyProtection="1">
      <alignment horizontal="center" vertical="center"/>
      <protection hidden="1"/>
    </xf>
    <xf numFmtId="176" fontId="23" fillId="0" borderId="21" xfId="0" applyNumberFormat="1" applyFont="1" applyBorder="1" applyAlignment="1" applyProtection="1">
      <alignment horizontal="left" vertical="center" wrapText="1"/>
      <protection hidden="1"/>
    </xf>
    <xf numFmtId="0" fontId="0" fillId="34" borderId="52" xfId="0" applyFill="1"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34" borderId="21" xfId="0" applyFill="1"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65" fillId="0" borderId="52" xfId="0" applyFont="1" applyBorder="1" applyAlignment="1" applyProtection="1">
      <alignment horizontal="center" vertical="center"/>
      <protection hidden="1"/>
    </xf>
    <xf numFmtId="0" fontId="65" fillId="0" borderId="21" xfId="0" applyFont="1" applyFill="1" applyBorder="1" applyAlignment="1" applyProtection="1">
      <alignment horizontal="center" vertical="center"/>
      <protection hidden="1"/>
    </xf>
    <xf numFmtId="176" fontId="65" fillId="37" borderId="52" xfId="0" applyNumberFormat="1" applyFont="1" applyFill="1" applyBorder="1" applyAlignment="1" applyProtection="1">
      <alignment horizontal="center" vertical="center" wrapText="1"/>
      <protection hidden="1"/>
    </xf>
    <xf numFmtId="176" fontId="65" fillId="37" borderId="21" xfId="0" applyNumberFormat="1" applyFont="1" applyFill="1" applyBorder="1" applyAlignment="1" applyProtection="1">
      <alignment horizontal="center" vertical="center" wrapText="1"/>
      <protection hidden="1"/>
    </xf>
    <xf numFmtId="0" fontId="26" fillId="37" borderId="52" xfId="0" applyFont="1" applyFill="1" applyBorder="1" applyAlignment="1" applyProtection="1">
      <alignment horizontal="center" vertical="center"/>
      <protection hidden="1"/>
    </xf>
    <xf numFmtId="176" fontId="65" fillId="0" borderId="21" xfId="0" applyNumberFormat="1" applyFont="1" applyFill="1" applyBorder="1" applyAlignment="1" applyProtection="1">
      <alignment horizontal="center" vertical="center" wrapText="1"/>
      <protection hidden="1"/>
    </xf>
    <xf numFmtId="0" fontId="26" fillId="38" borderId="52" xfId="0" applyFont="1" applyFill="1" applyBorder="1" applyAlignment="1" applyProtection="1">
      <alignment horizontal="center" vertical="center"/>
      <protection hidden="1"/>
    </xf>
    <xf numFmtId="0" fontId="26" fillId="28" borderId="52" xfId="0" applyFont="1" applyFill="1" applyBorder="1" applyAlignment="1" applyProtection="1">
      <alignment horizontal="center" vertical="center"/>
      <protection hidden="1"/>
    </xf>
    <xf numFmtId="0" fontId="68" fillId="39" borderId="21" xfId="0" applyFont="1" applyFill="1" applyBorder="1" applyAlignment="1" applyProtection="1">
      <alignment horizontal="center" vertical="center"/>
      <protection hidden="1"/>
    </xf>
    <xf numFmtId="0" fontId="26" fillId="30" borderId="52" xfId="0" applyFont="1" applyFill="1" applyBorder="1" applyAlignment="1" applyProtection="1">
      <alignment horizontal="center" vertical="center"/>
      <protection hidden="1"/>
    </xf>
    <xf numFmtId="176" fontId="65" fillId="25" borderId="13" xfId="0" applyNumberFormat="1" applyFont="1" applyFill="1" applyBorder="1" applyAlignment="1" applyProtection="1">
      <alignment horizontal="centerContinuous" vertical="center"/>
      <protection hidden="1"/>
    </xf>
    <xf numFmtId="176" fontId="68" fillId="25" borderId="15" xfId="0" applyNumberFormat="1" applyFont="1" applyFill="1" applyBorder="1" applyAlignment="1" applyProtection="1">
      <alignment horizontal="center" vertical="center"/>
      <protection hidden="1"/>
    </xf>
    <xf numFmtId="176" fontId="68" fillId="25" borderId="16" xfId="0" applyNumberFormat="1" applyFont="1" applyFill="1" applyBorder="1" applyAlignment="1" applyProtection="1">
      <alignment horizontal="center" vertical="center"/>
      <protection hidden="1"/>
    </xf>
    <xf numFmtId="0" fontId="0" fillId="0" borderId="0" xfId="0" applyAlignment="1" applyProtection="1">
      <alignment horizontal="left" vertical="center"/>
    </xf>
    <xf numFmtId="176" fontId="29" fillId="0" borderId="0" xfId="0" applyNumberFormat="1" applyFont="1" applyAlignment="1" applyProtection="1">
      <alignment horizontal="left"/>
    </xf>
    <xf numFmtId="0" fontId="23" fillId="0" borderId="0" xfId="0" applyFont="1" applyProtection="1">
      <alignment vertical="center"/>
    </xf>
    <xf numFmtId="0" fontId="110" fillId="0" borderId="0" xfId="0" applyFont="1" applyAlignment="1" applyProtection="1">
      <alignment horizontal="left" vertical="center"/>
    </xf>
    <xf numFmtId="0" fontId="6" fillId="0" borderId="0" xfId="0" applyFont="1" applyAlignment="1" applyProtection="1">
      <alignment horizontal="left" vertical="center"/>
    </xf>
    <xf numFmtId="0" fontId="54" fillId="0" borderId="0" xfId="0" applyFont="1" applyAlignment="1" applyProtection="1">
      <alignment horizontal="right" vertical="top"/>
    </xf>
    <xf numFmtId="0" fontId="0" fillId="0" borderId="0" xfId="0" applyFill="1" applyProtection="1">
      <alignment vertical="center"/>
    </xf>
    <xf numFmtId="0" fontId="0" fillId="0" borderId="0" xfId="0" applyFill="1" applyAlignment="1" applyProtection="1">
      <alignment horizontal="right" vertical="center"/>
    </xf>
    <xf numFmtId="0" fontId="22" fillId="0" borderId="0" xfId="0" applyFont="1" applyAlignment="1" applyProtection="1">
      <alignment horizontal="center" vertical="justify"/>
    </xf>
    <xf numFmtId="0" fontId="6" fillId="0" borderId="0" xfId="0" applyFont="1" applyProtection="1">
      <alignment vertical="center"/>
    </xf>
    <xf numFmtId="176" fontId="53" fillId="0" borderId="0" xfId="0" applyNumberFormat="1" applyFont="1" applyAlignment="1" applyProtection="1">
      <alignment horizontal="left"/>
    </xf>
    <xf numFmtId="0" fontId="65" fillId="0" borderId="0" xfId="0" applyFont="1" applyProtection="1">
      <alignment vertical="center"/>
    </xf>
    <xf numFmtId="176" fontId="29" fillId="24" borderId="18" xfId="0" applyNumberFormat="1" applyFont="1" applyFill="1" applyBorder="1" applyAlignment="1" applyProtection="1">
      <alignment horizontal="left" vertical="center"/>
    </xf>
    <xf numFmtId="178" fontId="25" fillId="24" borderId="18" xfId="0" applyNumberFormat="1" applyFont="1" applyFill="1" applyBorder="1" applyProtection="1">
      <alignment vertical="center"/>
    </xf>
    <xf numFmtId="0" fontId="23" fillId="25" borderId="24" xfId="0" applyFont="1" applyFill="1" applyBorder="1" applyAlignment="1" applyProtection="1">
      <alignment horizontal="centerContinuous" vertical="center"/>
    </xf>
    <xf numFmtId="0" fontId="6" fillId="25" borderId="26" xfId="0" applyFont="1" applyFill="1" applyBorder="1" applyAlignment="1" applyProtection="1">
      <alignment horizontal="centerContinuous" vertical="center"/>
    </xf>
    <xf numFmtId="0" fontId="23" fillId="25" borderId="50" xfId="0" applyFont="1" applyFill="1" applyBorder="1" applyAlignment="1" applyProtection="1">
      <alignment horizontal="centerContinuous" vertical="center"/>
    </xf>
    <xf numFmtId="0" fontId="6" fillId="25" borderId="24" xfId="0" applyFont="1" applyFill="1" applyBorder="1" applyAlignment="1" applyProtection="1">
      <alignment horizontal="centerContinuous" vertical="center"/>
    </xf>
    <xf numFmtId="0" fontId="6" fillId="25" borderId="89" xfId="0" applyFont="1" applyFill="1" applyBorder="1" applyAlignment="1" applyProtection="1">
      <alignment horizontal="center" vertical="distributed"/>
    </xf>
    <xf numFmtId="178" fontId="22" fillId="25" borderId="183" xfId="0" applyNumberFormat="1" applyFont="1" applyFill="1" applyBorder="1" applyAlignment="1" applyProtection="1">
      <alignment horizontal="center" vertical="center" wrapText="1"/>
    </xf>
    <xf numFmtId="178" fontId="49" fillId="25" borderId="123" xfId="0" applyNumberFormat="1" applyFont="1" applyFill="1" applyBorder="1" applyAlignment="1" applyProtection="1">
      <alignment horizontal="center" vertical="center" wrapText="1"/>
    </xf>
    <xf numFmtId="178" fontId="22" fillId="25" borderId="15" xfId="0" applyNumberFormat="1" applyFont="1" applyFill="1" applyBorder="1" applyAlignment="1" applyProtection="1">
      <alignment horizontal="center" vertical="center" wrapText="1"/>
    </xf>
    <xf numFmtId="178" fontId="49" fillId="25" borderId="71" xfId="0" applyNumberFormat="1" applyFont="1" applyFill="1" applyBorder="1" applyAlignment="1" applyProtection="1">
      <alignment horizontal="center" vertical="center" wrapText="1"/>
    </xf>
    <xf numFmtId="178" fontId="15" fillId="25" borderId="87" xfId="0" applyNumberFormat="1" applyFont="1" applyFill="1" applyBorder="1" applyAlignment="1" applyProtection="1">
      <alignment horizontal="center" vertical="top" wrapText="1"/>
    </xf>
    <xf numFmtId="0" fontId="46" fillId="26" borderId="61" xfId="0" applyFont="1" applyFill="1" applyBorder="1" applyAlignment="1" applyProtection="1">
      <alignment horizontal="left" vertical="center"/>
    </xf>
    <xf numFmtId="0" fontId="67" fillId="26" borderId="62" xfId="0" applyFont="1" applyFill="1" applyBorder="1" applyAlignment="1" applyProtection="1">
      <alignment horizontal="left" vertical="center"/>
    </xf>
    <xf numFmtId="177" fontId="66" fillId="26" borderId="62" xfId="0" applyNumberFormat="1" applyFont="1" applyFill="1" applyBorder="1" applyAlignment="1" applyProtection="1">
      <alignment horizontal="center" vertical="center"/>
    </xf>
    <xf numFmtId="177" fontId="46" fillId="26" borderId="62" xfId="0" applyNumberFormat="1" applyFont="1" applyFill="1" applyBorder="1" applyAlignment="1" applyProtection="1">
      <alignment horizontal="center" vertical="center"/>
    </xf>
    <xf numFmtId="177" fontId="46" fillId="26" borderId="63" xfId="0" applyNumberFormat="1" applyFont="1" applyFill="1" applyBorder="1" applyAlignment="1" applyProtection="1">
      <alignment horizontal="center" vertical="center"/>
    </xf>
    <xf numFmtId="178" fontId="24" fillId="26" borderId="0" xfId="0" applyNumberFormat="1" applyFont="1" applyFill="1" applyAlignment="1" applyProtection="1">
      <alignment horizontal="center" vertical="center"/>
    </xf>
    <xf numFmtId="178" fontId="47" fillId="26" borderId="89" xfId="0" applyNumberFormat="1" applyFont="1" applyFill="1" applyBorder="1" applyAlignment="1" applyProtection="1">
      <alignment horizontal="center" vertical="center"/>
    </xf>
    <xf numFmtId="0" fontId="65" fillId="27" borderId="34" xfId="0" applyFont="1" applyFill="1" applyBorder="1" applyAlignment="1" applyProtection="1">
      <alignment horizontal="left" vertical="center"/>
    </xf>
    <xf numFmtId="0" fontId="65" fillId="27" borderId="35" xfId="0" applyFont="1" applyFill="1" applyBorder="1" applyAlignment="1" applyProtection="1">
      <alignment horizontal="left" vertical="center"/>
    </xf>
    <xf numFmtId="0" fontId="65" fillId="27" borderId="36" xfId="0" applyFont="1" applyFill="1" applyBorder="1" applyAlignment="1" applyProtection="1">
      <alignment horizontal="left" vertical="center"/>
    </xf>
    <xf numFmtId="180" fontId="69" fillId="27" borderId="39" xfId="0" applyNumberFormat="1" applyFont="1" applyFill="1" applyBorder="1" applyAlignment="1" applyProtection="1">
      <alignment horizontal="center" vertical="center"/>
    </xf>
    <xf numFmtId="178" fontId="70" fillId="27" borderId="35" xfId="0" applyNumberFormat="1" applyFont="1" applyFill="1" applyBorder="1" applyAlignment="1" applyProtection="1">
      <alignment horizontal="center" vertical="center"/>
    </xf>
    <xf numFmtId="178" fontId="70" fillId="27" borderId="103" xfId="0" applyNumberFormat="1" applyFont="1" applyFill="1" applyBorder="1" applyAlignment="1" applyProtection="1">
      <alignment horizontal="center" vertical="center"/>
    </xf>
    <xf numFmtId="0" fontId="65" fillId="25" borderId="32" xfId="0" quotePrefix="1" applyFont="1" applyFill="1" applyBorder="1" applyAlignment="1" applyProtection="1">
      <alignment horizontal="left" vertical="center"/>
    </xf>
    <xf numFmtId="0" fontId="68" fillId="25" borderId="41" xfId="0" applyFont="1" applyFill="1" applyBorder="1" applyAlignment="1" applyProtection="1">
      <alignment horizontal="left" vertical="center"/>
    </xf>
    <xf numFmtId="0" fontId="68" fillId="25" borderId="0" xfId="0" applyFont="1" applyFill="1" applyBorder="1" applyAlignment="1" applyProtection="1">
      <alignment horizontal="left" vertical="center"/>
    </xf>
    <xf numFmtId="0" fontId="68" fillId="25" borderId="0" xfId="0" applyFont="1" applyFill="1" applyBorder="1" applyProtection="1">
      <alignment vertical="center"/>
    </xf>
    <xf numFmtId="0" fontId="68" fillId="25" borderId="31" xfId="0" applyFont="1" applyFill="1" applyBorder="1" applyProtection="1">
      <alignment vertical="center"/>
    </xf>
    <xf numFmtId="0" fontId="68" fillId="0" borderId="52" xfId="0" applyFont="1" applyBorder="1" applyProtection="1">
      <alignment vertical="center"/>
    </xf>
    <xf numFmtId="0" fontId="68" fillId="0" borderId="21" xfId="0" applyFont="1" applyBorder="1" applyProtection="1">
      <alignment vertical="center"/>
    </xf>
    <xf numFmtId="176" fontId="23" fillId="0" borderId="21" xfId="0" applyNumberFormat="1" applyFont="1" applyBorder="1" applyAlignment="1" applyProtection="1">
      <alignment horizontal="left" vertical="center" wrapText="1"/>
    </xf>
    <xf numFmtId="176" fontId="23" fillId="0" borderId="46" xfId="0" applyNumberFormat="1" applyFont="1" applyBorder="1" applyAlignment="1" applyProtection="1">
      <alignment horizontal="left" vertical="center" wrapText="1"/>
    </xf>
    <xf numFmtId="178" fontId="28" fillId="25" borderId="172" xfId="0" applyNumberFormat="1" applyFont="1" applyFill="1" applyBorder="1" applyAlignment="1" applyProtection="1">
      <alignment horizontal="center" vertical="center"/>
    </xf>
    <xf numFmtId="180" fontId="72" fillId="25" borderId="42" xfId="0" applyNumberFormat="1" applyFont="1" applyFill="1" applyBorder="1" applyAlignment="1" applyProtection="1">
      <alignment horizontal="center" vertical="center"/>
    </xf>
    <xf numFmtId="178" fontId="28" fillId="25" borderId="91" xfId="0" applyNumberFormat="1" applyFont="1" applyFill="1" applyBorder="1" applyAlignment="1" applyProtection="1">
      <alignment horizontal="center" vertical="center"/>
    </xf>
    <xf numFmtId="180" fontId="72" fillId="25" borderId="43" xfId="0" applyNumberFormat="1" applyFont="1" applyFill="1" applyBorder="1" applyAlignment="1" applyProtection="1">
      <alignment horizontal="center" vertical="center"/>
    </xf>
    <xf numFmtId="178" fontId="69" fillId="25" borderId="89" xfId="0" applyNumberFormat="1" applyFont="1" applyFill="1" applyBorder="1" applyAlignment="1" applyProtection="1">
      <alignment horizontal="center" vertical="center"/>
    </xf>
    <xf numFmtId="0" fontId="68" fillId="25" borderId="32" xfId="0" applyFont="1" applyFill="1" applyBorder="1" applyAlignment="1" applyProtection="1">
      <alignment horizontal="left"/>
    </xf>
    <xf numFmtId="0" fontId="65" fillId="25" borderId="44" xfId="0" applyFont="1" applyFill="1" applyBorder="1" applyProtection="1">
      <alignment vertical="center"/>
    </xf>
    <xf numFmtId="0" fontId="26" fillId="25" borderId="45" xfId="0" applyFont="1" applyFill="1" applyBorder="1" applyProtection="1">
      <alignment vertical="center"/>
    </xf>
    <xf numFmtId="0" fontId="26" fillId="25" borderId="21" xfId="0" applyFont="1" applyFill="1" applyBorder="1" applyProtection="1">
      <alignment vertical="center"/>
    </xf>
    <xf numFmtId="0" fontId="26" fillId="25" borderId="46" xfId="0" applyFont="1" applyFill="1" applyBorder="1" applyProtection="1">
      <alignment vertical="center"/>
    </xf>
    <xf numFmtId="0" fontId="26" fillId="0" borderId="52" xfId="0" applyFont="1" applyBorder="1" applyProtection="1">
      <alignment vertical="center"/>
    </xf>
    <xf numFmtId="0" fontId="26" fillId="0" borderId="21" xfId="0" applyFont="1" applyBorder="1" applyProtection="1">
      <alignment vertical="center"/>
    </xf>
    <xf numFmtId="176" fontId="23" fillId="0" borderId="21" xfId="0" applyNumberFormat="1" applyFont="1" applyBorder="1" applyAlignment="1" applyProtection="1">
      <alignment horizontal="left" vertical="top" wrapText="1"/>
    </xf>
    <xf numFmtId="176" fontId="23" fillId="0" borderId="46" xfId="0" applyNumberFormat="1" applyFont="1" applyBorder="1" applyAlignment="1" applyProtection="1">
      <alignment horizontal="left" vertical="top" wrapText="1"/>
    </xf>
    <xf numFmtId="178" fontId="28" fillId="0" borderId="13" xfId="0" applyNumberFormat="1" applyFont="1" applyBorder="1" applyAlignment="1" applyProtection="1">
      <alignment horizontal="center" vertical="center"/>
    </xf>
    <xf numFmtId="180" fontId="72" fillId="25" borderId="45" xfId="0" applyNumberFormat="1" applyFont="1" applyFill="1" applyBorder="1" applyAlignment="1" applyProtection="1">
      <alignment horizontal="center" vertical="center"/>
    </xf>
    <xf numFmtId="178" fontId="28" fillId="0" borderId="22" xfId="0" applyNumberFormat="1" applyFont="1" applyBorder="1" applyAlignment="1" applyProtection="1">
      <alignment horizontal="center" vertical="center"/>
    </xf>
    <xf numFmtId="178" fontId="69" fillId="25" borderId="104" xfId="0" applyNumberFormat="1" applyFont="1" applyFill="1" applyBorder="1" applyAlignment="1" applyProtection="1">
      <alignment horizontal="center" vertical="center"/>
    </xf>
    <xf numFmtId="0" fontId="68" fillId="39" borderId="32" xfId="0" applyFont="1" applyFill="1" applyBorder="1" applyAlignment="1" applyProtection="1">
      <alignment horizontal="left"/>
    </xf>
    <xf numFmtId="0" fontId="79" fillId="39" borderId="49" xfId="0" applyFont="1" applyFill="1" applyBorder="1" applyAlignment="1" applyProtection="1">
      <alignment horizontal="center" vertical="center"/>
    </xf>
    <xf numFmtId="0" fontId="79" fillId="39" borderId="24" xfId="0" applyFont="1" applyFill="1" applyBorder="1" applyProtection="1">
      <alignment vertical="center"/>
    </xf>
    <xf numFmtId="0" fontId="79" fillId="39" borderId="25" xfId="0" applyFont="1" applyFill="1" applyBorder="1" applyProtection="1">
      <alignment vertical="center"/>
    </xf>
    <xf numFmtId="0" fontId="79" fillId="0" borderId="52" xfId="0" applyFont="1" applyBorder="1" applyProtection="1">
      <alignment vertical="center"/>
    </xf>
    <xf numFmtId="0" fontId="79" fillId="0" borderId="21" xfId="0" applyFont="1" applyBorder="1" applyProtection="1">
      <alignment vertical="center"/>
    </xf>
    <xf numFmtId="178" fontId="24" fillId="0" borderId="31" xfId="0" applyNumberFormat="1" applyFont="1" applyBorder="1" applyAlignment="1" applyProtection="1">
      <alignment horizontal="center" vertical="center"/>
    </xf>
    <xf numFmtId="180" fontId="72" fillId="25" borderId="0" xfId="0" applyNumberFormat="1" applyFont="1" applyFill="1" applyAlignment="1" applyProtection="1">
      <alignment horizontal="center" vertical="center"/>
    </xf>
    <xf numFmtId="178" fontId="24" fillId="0" borderId="89" xfId="0" applyNumberFormat="1" applyFont="1" applyBorder="1" applyAlignment="1" applyProtection="1">
      <alignment horizontal="center" vertical="center"/>
    </xf>
    <xf numFmtId="0" fontId="68" fillId="0" borderId="32" xfId="0" applyFont="1" applyBorder="1" applyAlignment="1" applyProtection="1">
      <alignment horizontal="left"/>
    </xf>
    <xf numFmtId="0" fontId="79" fillId="0" borderId="49" xfId="0" applyFont="1" applyBorder="1" applyAlignment="1" applyProtection="1">
      <alignment horizontal="center" vertical="center"/>
    </xf>
    <xf numFmtId="0" fontId="79" fillId="0" borderId="46" xfId="0" applyFont="1" applyBorder="1" applyProtection="1">
      <alignment vertical="center"/>
    </xf>
    <xf numFmtId="178" fontId="24" fillId="0" borderId="16" xfId="0" applyNumberFormat="1" applyFont="1" applyBorder="1" applyAlignment="1" applyProtection="1">
      <alignment horizontal="center" vertical="center"/>
    </xf>
    <xf numFmtId="178" fontId="24" fillId="0" borderId="87" xfId="0" applyNumberFormat="1" applyFont="1" applyBorder="1" applyAlignment="1" applyProtection="1">
      <alignment horizontal="center" vertical="center"/>
    </xf>
    <xf numFmtId="0" fontId="26" fillId="25" borderId="0" xfId="0" applyFont="1" applyFill="1" applyBorder="1" applyProtection="1">
      <alignment vertical="center"/>
    </xf>
    <xf numFmtId="0" fontId="26" fillId="25" borderId="31" xfId="0" applyFont="1" applyFill="1" applyBorder="1" applyProtection="1">
      <alignment vertical="center"/>
    </xf>
    <xf numFmtId="178" fontId="28" fillId="25" borderId="173" xfId="0" applyNumberFormat="1" applyFont="1" applyFill="1" applyBorder="1" applyAlignment="1" applyProtection="1">
      <alignment horizontal="center" vertical="center"/>
    </xf>
    <xf numFmtId="178" fontId="28" fillId="25" borderId="82" xfId="0" applyNumberFormat="1" applyFont="1" applyFill="1" applyBorder="1" applyAlignment="1" applyProtection="1">
      <alignment horizontal="center" vertical="center"/>
    </xf>
    <xf numFmtId="0" fontId="65" fillId="25" borderId="48" xfId="0" applyFont="1" applyFill="1" applyBorder="1" applyProtection="1">
      <alignment vertical="center"/>
    </xf>
    <xf numFmtId="0" fontId="26" fillId="25" borderId="49" xfId="0" applyFont="1" applyFill="1" applyBorder="1" applyAlignment="1" applyProtection="1">
      <alignment horizontal="center" vertical="center"/>
    </xf>
    <xf numFmtId="0" fontId="26" fillId="25" borderId="19" xfId="0" applyFont="1" applyFill="1" applyBorder="1" applyProtection="1">
      <alignment vertical="center"/>
    </xf>
    <xf numFmtId="178" fontId="24" fillId="0" borderId="13" xfId="0" applyNumberFormat="1" applyFont="1" applyBorder="1" applyAlignment="1" applyProtection="1">
      <alignment horizontal="center" vertical="center"/>
    </xf>
    <xf numFmtId="178" fontId="24" fillId="0" borderId="22" xfId="0" applyNumberFormat="1" applyFont="1" applyBorder="1" applyAlignment="1" applyProtection="1">
      <alignment horizontal="center" vertical="center"/>
    </xf>
    <xf numFmtId="0" fontId="68" fillId="25" borderId="51" xfId="0" applyFont="1" applyFill="1" applyBorder="1" applyAlignment="1" applyProtection="1">
      <alignment horizontal="left"/>
    </xf>
    <xf numFmtId="0" fontId="65" fillId="25" borderId="19" xfId="0" applyFont="1" applyFill="1" applyBorder="1" applyProtection="1">
      <alignment vertical="center"/>
    </xf>
    <xf numFmtId="178" fontId="28" fillId="0" borderId="16" xfId="0" applyNumberFormat="1" applyFont="1" applyBorder="1" applyAlignment="1" applyProtection="1">
      <alignment horizontal="center" vertical="center"/>
    </xf>
    <xf numFmtId="178" fontId="28" fillId="0" borderId="87" xfId="0" applyNumberFormat="1" applyFont="1" applyBorder="1" applyAlignment="1" applyProtection="1">
      <alignment horizontal="center" vertical="center"/>
    </xf>
    <xf numFmtId="0" fontId="65" fillId="25" borderId="47" xfId="0" quotePrefix="1" applyFont="1" applyFill="1" applyBorder="1" applyAlignment="1" applyProtection="1">
      <alignment horizontal="left" vertical="center"/>
    </xf>
    <xf numFmtId="0" fontId="68" fillId="25" borderId="21" xfId="0" applyFont="1" applyFill="1" applyBorder="1" applyAlignment="1" applyProtection="1">
      <alignment horizontal="left" vertical="center"/>
    </xf>
    <xf numFmtId="0" fontId="68" fillId="25" borderId="45" xfId="0" applyFont="1" applyFill="1" applyBorder="1" applyAlignment="1" applyProtection="1">
      <alignment horizontal="left" vertical="center"/>
    </xf>
    <xf numFmtId="0" fontId="71" fillId="25" borderId="45" xfId="0" applyFont="1" applyFill="1" applyBorder="1" applyProtection="1">
      <alignment vertical="center"/>
    </xf>
    <xf numFmtId="0" fontId="71" fillId="25" borderId="55" xfId="0" applyFont="1" applyFill="1" applyBorder="1" applyProtection="1">
      <alignment vertical="center"/>
    </xf>
    <xf numFmtId="178" fontId="28" fillId="25" borderId="174" xfId="0" applyNumberFormat="1" applyFont="1" applyFill="1" applyBorder="1" applyAlignment="1" applyProtection="1">
      <alignment horizontal="center" vertical="center"/>
    </xf>
    <xf numFmtId="180" fontId="72" fillId="25" borderId="53" xfId="0" applyNumberFormat="1" applyFont="1" applyFill="1" applyBorder="1" applyAlignment="1" applyProtection="1">
      <alignment horizontal="center" vertical="center"/>
    </xf>
    <xf numFmtId="178" fontId="28" fillId="25" borderId="80" xfId="0" applyNumberFormat="1" applyFont="1" applyFill="1" applyBorder="1" applyAlignment="1" applyProtection="1">
      <alignment horizontal="center" vertical="center"/>
    </xf>
    <xf numFmtId="180" fontId="72" fillId="25" borderId="54" xfId="0" applyNumberFormat="1" applyFont="1" applyFill="1" applyBorder="1" applyAlignment="1" applyProtection="1">
      <alignment horizontal="center" vertical="center"/>
    </xf>
    <xf numFmtId="178" fontId="69" fillId="25" borderId="105" xfId="0" applyNumberFormat="1" applyFont="1" applyFill="1" applyBorder="1" applyAlignment="1" applyProtection="1">
      <alignment horizontal="center" vertical="center"/>
    </xf>
    <xf numFmtId="0" fontId="26" fillId="25" borderId="45" xfId="0" applyFont="1" applyFill="1" applyBorder="1" applyAlignment="1" applyProtection="1">
      <alignment horizontal="left" vertical="center"/>
    </xf>
    <xf numFmtId="178" fontId="28" fillId="25" borderId="175" xfId="0" applyNumberFormat="1" applyFont="1" applyFill="1" applyBorder="1" applyAlignment="1" applyProtection="1">
      <alignment horizontal="center" vertical="center"/>
    </xf>
    <xf numFmtId="180" fontId="72" fillId="25" borderId="56" xfId="0" applyNumberFormat="1" applyFont="1" applyFill="1" applyBorder="1" applyAlignment="1" applyProtection="1">
      <alignment horizontal="center" vertical="center"/>
    </xf>
    <xf numFmtId="178" fontId="28" fillId="25" borderId="167" xfId="0" applyNumberFormat="1" applyFont="1" applyFill="1" applyBorder="1" applyAlignment="1" applyProtection="1">
      <alignment horizontal="center" vertical="center"/>
    </xf>
    <xf numFmtId="180" fontId="72" fillId="25" borderId="57" xfId="0" applyNumberFormat="1" applyFont="1" applyFill="1" applyBorder="1" applyAlignment="1" applyProtection="1">
      <alignment horizontal="center" vertical="center"/>
    </xf>
    <xf numFmtId="0" fontId="26" fillId="34" borderId="21" xfId="0" applyFont="1" applyFill="1" applyBorder="1" applyAlignment="1" applyProtection="1">
      <alignment horizontal="center" vertical="center"/>
    </xf>
    <xf numFmtId="0" fontId="87" fillId="0" borderId="21" xfId="0" applyFont="1" applyBorder="1" applyProtection="1">
      <alignment vertical="center"/>
    </xf>
    <xf numFmtId="0" fontId="0" fillId="0" borderId="46" xfId="0" applyBorder="1" applyProtection="1">
      <alignment vertical="center"/>
    </xf>
    <xf numFmtId="180" fontId="72" fillId="0" borderId="0" xfId="0" applyNumberFormat="1" applyFont="1" applyAlignment="1" applyProtection="1">
      <alignment horizontal="center" vertical="center"/>
    </xf>
    <xf numFmtId="178" fontId="69" fillId="0" borderId="89" xfId="0" applyNumberFormat="1" applyFont="1" applyBorder="1" applyAlignment="1" applyProtection="1">
      <alignment horizontal="center" vertical="center"/>
    </xf>
    <xf numFmtId="0" fontId="87" fillId="0" borderId="46" xfId="0" applyFont="1" applyBorder="1" applyProtection="1">
      <alignment vertical="center"/>
    </xf>
    <xf numFmtId="0" fontId="71" fillId="25" borderId="21" xfId="0" applyFont="1" applyFill="1" applyBorder="1" applyProtection="1">
      <alignment vertical="center"/>
    </xf>
    <xf numFmtId="0" fontId="71" fillId="25" borderId="46" xfId="0" applyFont="1" applyFill="1" applyBorder="1" applyProtection="1">
      <alignment vertical="center"/>
    </xf>
    <xf numFmtId="178" fontId="28" fillId="0" borderId="31" xfId="0" applyNumberFormat="1" applyFont="1" applyBorder="1" applyAlignment="1" applyProtection="1">
      <alignment horizontal="center" vertical="center"/>
    </xf>
    <xf numFmtId="178" fontId="28" fillId="0" borderId="89" xfId="0" applyNumberFormat="1" applyFont="1" applyBorder="1" applyAlignment="1" applyProtection="1">
      <alignment horizontal="center" vertical="center"/>
    </xf>
    <xf numFmtId="0" fontId="111" fillId="25" borderId="44" xfId="0" applyFont="1" applyFill="1" applyBorder="1" applyProtection="1">
      <alignment vertical="center"/>
    </xf>
    <xf numFmtId="0" fontId="112" fillId="25" borderId="21" xfId="0" applyFont="1" applyFill="1" applyBorder="1" applyProtection="1">
      <alignment vertical="center"/>
    </xf>
    <xf numFmtId="0" fontId="71" fillId="0" borderId="52" xfId="0" applyFont="1" applyBorder="1" applyProtection="1">
      <alignment vertical="center"/>
    </xf>
    <xf numFmtId="0" fontId="112" fillId="25" borderId="49" xfId="0" applyFont="1" applyFill="1" applyBorder="1" applyAlignment="1" applyProtection="1">
      <alignment horizontal="center" vertical="center"/>
    </xf>
    <xf numFmtId="0" fontId="112" fillId="25" borderId="46" xfId="0" applyFont="1" applyFill="1" applyBorder="1" applyProtection="1">
      <alignment vertical="center"/>
    </xf>
    <xf numFmtId="0" fontId="112" fillId="0" borderId="52" xfId="0" applyFont="1" applyBorder="1" applyProtection="1">
      <alignment vertical="center"/>
    </xf>
    <xf numFmtId="0" fontId="76" fillId="0" borderId="0" xfId="0" applyFont="1" applyAlignment="1" applyProtection="1">
      <alignment horizontal="center" vertical="justify"/>
    </xf>
    <xf numFmtId="0" fontId="74" fillId="25" borderId="51" xfId="0" applyFont="1" applyFill="1" applyBorder="1" applyAlignment="1" applyProtection="1">
      <alignment horizontal="left" vertical="center"/>
    </xf>
    <xf numFmtId="178" fontId="28" fillId="25" borderId="176" xfId="0" applyNumberFormat="1" applyFont="1" applyFill="1" applyBorder="1" applyAlignment="1" applyProtection="1">
      <alignment horizontal="center" vertical="center"/>
    </xf>
    <xf numFmtId="178" fontId="28" fillId="25" borderId="109" xfId="0" applyNumberFormat="1" applyFont="1" applyFill="1" applyBorder="1" applyAlignment="1" applyProtection="1">
      <alignment horizontal="center" vertical="center"/>
    </xf>
    <xf numFmtId="0" fontId="68" fillId="25" borderId="32" xfId="0" quotePrefix="1" applyFont="1" applyFill="1" applyBorder="1" applyAlignment="1" applyProtection="1">
      <alignment horizontal="left" vertical="center"/>
    </xf>
    <xf numFmtId="0" fontId="68" fillId="0" borderId="32" xfId="0" quotePrefix="1" applyFont="1" applyBorder="1" applyAlignment="1" applyProtection="1">
      <alignment horizontal="left" vertical="center"/>
    </xf>
    <xf numFmtId="0" fontId="68" fillId="25" borderId="32" xfId="0" applyFont="1" applyFill="1" applyBorder="1" applyAlignment="1" applyProtection="1">
      <alignment horizontal="left" vertical="center"/>
    </xf>
    <xf numFmtId="0" fontId="68" fillId="0" borderId="32" xfId="0" applyFont="1" applyBorder="1" applyAlignment="1" applyProtection="1">
      <alignment horizontal="left" vertical="center"/>
    </xf>
    <xf numFmtId="0" fontId="68" fillId="25" borderId="23" xfId="0" applyFont="1" applyFill="1" applyBorder="1" applyAlignment="1" applyProtection="1">
      <alignment horizontal="left" vertical="center"/>
    </xf>
    <xf numFmtId="178" fontId="28" fillId="25" borderId="177" xfId="0" applyNumberFormat="1" applyFont="1" applyFill="1" applyBorder="1" applyAlignment="1" applyProtection="1">
      <alignment horizontal="center" vertical="center"/>
    </xf>
    <xf numFmtId="0" fontId="26" fillId="25" borderId="68" xfId="0" applyFont="1" applyFill="1" applyBorder="1" applyAlignment="1" applyProtection="1">
      <alignment horizontal="center" vertical="center"/>
    </xf>
    <xf numFmtId="0" fontId="26" fillId="25" borderId="55" xfId="0" applyFont="1" applyFill="1" applyBorder="1" applyProtection="1">
      <alignment vertical="center"/>
    </xf>
    <xf numFmtId="0" fontId="65" fillId="27" borderId="61" xfId="0" applyFont="1" applyFill="1" applyBorder="1" applyAlignment="1" applyProtection="1">
      <alignment horizontal="left" vertical="center"/>
    </xf>
    <xf numFmtId="0" fontId="65" fillId="27" borderId="62" xfId="0" applyFont="1" applyFill="1" applyBorder="1" applyAlignment="1" applyProtection="1">
      <alignment horizontal="left" vertical="center"/>
    </xf>
    <xf numFmtId="0" fontId="65" fillId="27" borderId="62" xfId="0" applyFont="1" applyFill="1" applyBorder="1" applyAlignment="1" applyProtection="1">
      <alignment horizontal="left"/>
    </xf>
    <xf numFmtId="0" fontId="65" fillId="27" borderId="63" xfId="0" applyFont="1" applyFill="1" applyBorder="1" applyAlignment="1" applyProtection="1">
      <alignment horizontal="left"/>
    </xf>
    <xf numFmtId="0" fontId="65" fillId="27" borderId="61" xfId="0" applyFont="1" applyFill="1" applyBorder="1" applyAlignment="1" applyProtection="1">
      <alignment horizontal="left"/>
    </xf>
    <xf numFmtId="176" fontId="29" fillId="27" borderId="181" xfId="0" applyNumberFormat="1" applyFont="1" applyFill="1" applyBorder="1" applyAlignment="1" applyProtection="1">
      <alignment horizontal="center"/>
    </xf>
    <xf numFmtId="180" fontId="69" fillId="27" borderId="64" xfId="0" applyNumberFormat="1" applyFont="1" applyFill="1" applyBorder="1" applyAlignment="1" applyProtection="1">
      <alignment horizontal="center" vertical="center"/>
    </xf>
    <xf numFmtId="178" fontId="70" fillId="27" borderId="88" xfId="0" applyNumberFormat="1" applyFont="1" applyFill="1" applyBorder="1" applyAlignment="1" applyProtection="1">
      <alignment horizontal="center" vertical="center"/>
    </xf>
    <xf numFmtId="180" fontId="69" fillId="27" borderId="65" xfId="0" applyNumberFormat="1" applyFont="1" applyFill="1" applyBorder="1" applyAlignment="1" applyProtection="1">
      <alignment horizontal="center" vertical="center"/>
    </xf>
    <xf numFmtId="178" fontId="70" fillId="27" borderId="106" xfId="0" applyNumberFormat="1" applyFont="1" applyFill="1" applyBorder="1" applyAlignment="1" applyProtection="1">
      <alignment horizontal="center" vertical="center"/>
    </xf>
    <xf numFmtId="0" fontId="71" fillId="25" borderId="0" xfId="0" applyFont="1" applyFill="1" applyBorder="1" applyProtection="1">
      <alignment vertical="center"/>
    </xf>
    <xf numFmtId="0" fontId="71" fillId="25" borderId="31" xfId="0" applyFont="1" applyFill="1" applyBorder="1" applyProtection="1">
      <alignment vertical="center"/>
    </xf>
    <xf numFmtId="180" fontId="72" fillId="25" borderId="28" xfId="0" applyNumberFormat="1" applyFont="1" applyFill="1" applyBorder="1" applyAlignment="1" applyProtection="1">
      <alignment horizontal="center" vertical="center"/>
    </xf>
    <xf numFmtId="180" fontId="72" fillId="25" borderId="29" xfId="0" applyNumberFormat="1" applyFont="1" applyFill="1" applyBorder="1" applyAlignment="1" applyProtection="1">
      <alignment horizontal="center" vertical="center"/>
    </xf>
    <xf numFmtId="178" fontId="69" fillId="25" borderId="30" xfId="0" applyNumberFormat="1" applyFont="1" applyFill="1" applyBorder="1" applyAlignment="1" applyProtection="1">
      <alignment horizontal="center" vertical="center"/>
    </xf>
    <xf numFmtId="178" fontId="28" fillId="25" borderId="85" xfId="0" applyNumberFormat="1" applyFont="1" applyFill="1" applyBorder="1" applyAlignment="1" applyProtection="1">
      <alignment horizontal="center" vertical="center"/>
    </xf>
    <xf numFmtId="0" fontId="114" fillId="25" borderId="49" xfId="0" applyFont="1" applyFill="1" applyBorder="1" applyAlignment="1" applyProtection="1">
      <alignment horizontal="center" vertical="center"/>
    </xf>
    <xf numFmtId="0" fontId="114" fillId="25" borderId="21" xfId="0" applyFont="1" applyFill="1" applyBorder="1" applyProtection="1">
      <alignment vertical="center"/>
    </xf>
    <xf numFmtId="0" fontId="114" fillId="25" borderId="46" xfId="0" applyFont="1" applyFill="1" applyBorder="1" applyProtection="1">
      <alignment vertical="center"/>
    </xf>
    <xf numFmtId="0" fontId="114" fillId="25" borderId="84" xfId="0" applyFont="1" applyFill="1" applyBorder="1" applyAlignment="1" applyProtection="1">
      <alignment horizontal="center" vertical="center"/>
    </xf>
    <xf numFmtId="0" fontId="114" fillId="25" borderId="24" xfId="0" applyFont="1" applyFill="1" applyBorder="1" applyProtection="1">
      <alignment vertical="center"/>
    </xf>
    <xf numFmtId="0" fontId="114" fillId="25" borderId="31" xfId="0" applyFont="1" applyFill="1" applyBorder="1" applyProtection="1">
      <alignment vertical="center"/>
    </xf>
    <xf numFmtId="0" fontId="68" fillId="25" borderId="66" xfId="0" quotePrefix="1" applyFont="1" applyFill="1" applyBorder="1" applyAlignment="1" applyProtection="1">
      <alignment horizontal="left" vertical="center"/>
    </xf>
    <xf numFmtId="178" fontId="28" fillId="25" borderId="161" xfId="0" applyNumberFormat="1" applyFont="1" applyFill="1" applyBorder="1" applyAlignment="1" applyProtection="1">
      <alignment horizontal="center" vertical="center"/>
    </xf>
    <xf numFmtId="0" fontId="68" fillId="25" borderId="55" xfId="0" applyFont="1" applyFill="1" applyBorder="1" applyAlignment="1" applyProtection="1">
      <alignment horizontal="left" vertical="center"/>
    </xf>
    <xf numFmtId="178" fontId="28" fillId="33" borderId="33" xfId="0" applyNumberFormat="1" applyFont="1" applyFill="1" applyBorder="1" applyAlignment="1" applyProtection="1">
      <alignment horizontal="center" vertical="center"/>
    </xf>
    <xf numFmtId="180" fontId="72" fillId="25" borderId="67" xfId="0" applyNumberFormat="1" applyFont="1" applyFill="1" applyBorder="1" applyAlignment="1" applyProtection="1">
      <alignment horizontal="center" vertical="center"/>
    </xf>
    <xf numFmtId="178" fontId="24" fillId="33" borderId="33" xfId="0" applyNumberFormat="1" applyFont="1" applyFill="1" applyBorder="1" applyAlignment="1" applyProtection="1">
      <alignment horizontal="center" vertical="center"/>
    </xf>
    <xf numFmtId="180" fontId="72" fillId="25" borderId="26" xfId="0" applyNumberFormat="1" applyFont="1" applyFill="1" applyBorder="1" applyAlignment="1" applyProtection="1">
      <alignment horizontal="center" vertical="center"/>
    </xf>
    <xf numFmtId="178" fontId="24" fillId="33" borderId="27" xfId="0" applyNumberFormat="1" applyFont="1" applyFill="1" applyBorder="1" applyAlignment="1" applyProtection="1">
      <alignment horizontal="center" vertical="center"/>
    </xf>
    <xf numFmtId="0" fontId="111" fillId="25" borderId="48" xfId="0" applyFont="1" applyFill="1" applyBorder="1" applyProtection="1">
      <alignment vertical="center"/>
    </xf>
    <xf numFmtId="0" fontId="112" fillId="25" borderId="45" xfId="0" applyFont="1" applyFill="1" applyBorder="1" applyProtection="1">
      <alignment vertical="center"/>
    </xf>
    <xf numFmtId="0" fontId="113" fillId="25" borderId="45" xfId="0" applyFont="1" applyFill="1" applyBorder="1" applyProtection="1">
      <alignment vertical="center"/>
    </xf>
    <xf numFmtId="0" fontId="113" fillId="25" borderId="55" xfId="0" applyFont="1" applyFill="1" applyBorder="1" applyProtection="1">
      <alignment vertical="center"/>
    </xf>
    <xf numFmtId="0" fontId="113" fillId="0" borderId="52" xfId="0" applyFont="1" applyBorder="1" applyProtection="1">
      <alignment vertical="center"/>
    </xf>
    <xf numFmtId="178" fontId="28" fillId="33" borderId="81" xfId="0" applyNumberFormat="1" applyFont="1" applyFill="1" applyBorder="1" applyAlignment="1" applyProtection="1">
      <alignment horizontal="center" vertical="center"/>
    </xf>
    <xf numFmtId="0" fontId="68" fillId="25" borderId="23" xfId="0" applyFont="1" applyFill="1" applyBorder="1" applyAlignment="1" applyProtection="1">
      <alignment horizontal="left"/>
    </xf>
    <xf numFmtId="180" fontId="72" fillId="25" borderId="51" xfId="0" applyNumberFormat="1" applyFont="1" applyFill="1" applyBorder="1" applyAlignment="1" applyProtection="1">
      <alignment horizontal="center" vertical="center"/>
    </xf>
    <xf numFmtId="0" fontId="79" fillId="25" borderId="0" xfId="0" applyFont="1" applyFill="1" applyBorder="1" applyAlignment="1" applyProtection="1">
      <alignment horizontal="left" vertical="center"/>
    </xf>
    <xf numFmtId="0" fontId="79" fillId="25" borderId="0" xfId="0" applyFont="1" applyFill="1" applyBorder="1" applyAlignment="1" applyProtection="1">
      <alignment horizontal="center" vertical="center"/>
    </xf>
    <xf numFmtId="0" fontId="79" fillId="25" borderId="31" xfId="0" applyFont="1" applyFill="1" applyBorder="1" applyAlignment="1" applyProtection="1">
      <alignment horizontal="center" vertical="center"/>
    </xf>
    <xf numFmtId="0" fontId="79" fillId="0" borderId="52" xfId="0" applyFont="1" applyBorder="1" applyAlignment="1" applyProtection="1">
      <alignment horizontal="center" vertical="center"/>
    </xf>
    <xf numFmtId="0" fontId="79" fillId="0" borderId="21" xfId="0" applyFont="1" applyBorder="1" applyAlignment="1" applyProtection="1">
      <alignment horizontal="center" vertical="center"/>
    </xf>
    <xf numFmtId="178" fontId="24" fillId="0" borderId="177" xfId="0" applyNumberFormat="1" applyFont="1" applyBorder="1" applyAlignment="1" applyProtection="1">
      <alignment horizontal="center" vertical="center"/>
    </xf>
    <xf numFmtId="178" fontId="24" fillId="0" borderId="33" xfId="0" applyNumberFormat="1" applyFont="1" applyBorder="1" applyAlignment="1" applyProtection="1">
      <alignment horizontal="center" vertical="center"/>
    </xf>
    <xf numFmtId="0" fontId="68" fillId="0" borderId="52" xfId="0" applyFont="1" applyBorder="1" applyAlignment="1" applyProtection="1">
      <alignment horizontal="left" vertical="center"/>
    </xf>
    <xf numFmtId="0" fontId="68" fillId="0" borderId="21" xfId="0" applyFont="1" applyBorder="1" applyAlignment="1" applyProtection="1">
      <alignment horizontal="left" vertical="center"/>
    </xf>
    <xf numFmtId="178" fontId="28" fillId="25" borderId="178" xfId="0" applyNumberFormat="1" applyFont="1" applyFill="1" applyBorder="1" applyAlignment="1" applyProtection="1">
      <alignment horizontal="center" vertical="center"/>
    </xf>
    <xf numFmtId="178" fontId="28" fillId="25" borderId="83" xfId="0" applyNumberFormat="1" applyFont="1" applyFill="1" applyBorder="1" applyAlignment="1" applyProtection="1">
      <alignment horizontal="center" vertical="center"/>
    </xf>
    <xf numFmtId="0" fontId="26" fillId="25" borderId="21" xfId="0" applyFont="1" applyFill="1" applyBorder="1" applyAlignment="1" applyProtection="1">
      <alignment horizontal="left" vertical="center"/>
    </xf>
    <xf numFmtId="178" fontId="28" fillId="25" borderId="90" xfId="0" applyNumberFormat="1" applyFont="1" applyFill="1" applyBorder="1" applyAlignment="1" applyProtection="1">
      <alignment horizontal="center" vertical="center"/>
    </xf>
    <xf numFmtId="0" fontId="68" fillId="25" borderId="14" xfId="0" quotePrefix="1" applyFont="1" applyFill="1" applyBorder="1" applyAlignment="1" applyProtection="1">
      <alignment horizontal="left" vertical="center"/>
    </xf>
    <xf numFmtId="0" fontId="26" fillId="25" borderId="69" xfId="0" applyFont="1" applyFill="1" applyBorder="1" applyAlignment="1" applyProtection="1">
      <alignment horizontal="center" vertical="center"/>
    </xf>
    <xf numFmtId="0" fontId="26" fillId="25" borderId="59" xfId="0" applyFont="1" applyFill="1" applyBorder="1" applyProtection="1">
      <alignment vertical="center"/>
    </xf>
    <xf numFmtId="0" fontId="26" fillId="25" borderId="60" xfId="0" applyFont="1" applyFill="1" applyBorder="1" applyProtection="1">
      <alignment vertical="center"/>
    </xf>
    <xf numFmtId="180" fontId="72" fillId="25" borderId="70" xfId="0" applyNumberFormat="1" applyFont="1" applyFill="1" applyBorder="1" applyAlignment="1" applyProtection="1">
      <alignment horizontal="center" vertical="center"/>
    </xf>
    <xf numFmtId="178" fontId="24" fillId="33" borderId="85" xfId="0" applyNumberFormat="1" applyFont="1" applyFill="1" applyBorder="1" applyAlignment="1" applyProtection="1">
      <alignment horizontal="center" vertical="center"/>
    </xf>
    <xf numFmtId="180" fontId="72" fillId="25" borderId="71" xfId="0" applyNumberFormat="1" applyFont="1" applyFill="1" applyBorder="1" applyAlignment="1" applyProtection="1">
      <alignment horizontal="center" vertical="center"/>
    </xf>
    <xf numFmtId="178" fontId="69" fillId="25" borderId="87" xfId="0" applyNumberFormat="1" applyFont="1" applyFill="1" applyBorder="1" applyAlignment="1" applyProtection="1">
      <alignment horizontal="center" vertical="center"/>
    </xf>
    <xf numFmtId="0" fontId="65" fillId="27" borderId="63" xfId="0" applyFont="1" applyFill="1" applyBorder="1" applyAlignment="1" applyProtection="1">
      <alignment horizontal="left" vertical="center"/>
    </xf>
    <xf numFmtId="176" fontId="29" fillId="27" borderId="180" xfId="0" applyNumberFormat="1" applyFont="1" applyFill="1" applyBorder="1" applyAlignment="1" applyProtection="1">
      <alignment horizontal="center"/>
    </xf>
    <xf numFmtId="0" fontId="68" fillId="25" borderId="0" xfId="0" applyFont="1" applyFill="1" applyAlignment="1" applyProtection="1">
      <alignment horizontal="left" vertical="center"/>
    </xf>
    <xf numFmtId="176" fontId="23" fillId="0" borderId="46" xfId="0" applyNumberFormat="1" applyFont="1" applyFill="1" applyBorder="1" applyAlignment="1" applyProtection="1">
      <alignment horizontal="left" vertical="top" wrapText="1"/>
    </xf>
    <xf numFmtId="178" fontId="28" fillId="33" borderId="91" xfId="0" applyNumberFormat="1" applyFont="1" applyFill="1" applyBorder="1" applyAlignment="1" applyProtection="1">
      <alignment horizontal="center" vertical="center"/>
    </xf>
    <xf numFmtId="0" fontId="116" fillId="25" borderId="47" xfId="0" quotePrefix="1" applyFont="1" applyFill="1" applyBorder="1" applyAlignment="1" applyProtection="1">
      <alignment horizontal="left" vertical="center"/>
    </xf>
    <xf numFmtId="0" fontId="117" fillId="25" borderId="21" xfId="0" applyFont="1" applyFill="1" applyBorder="1" applyAlignment="1" applyProtection="1">
      <alignment horizontal="left" vertical="center"/>
    </xf>
    <xf numFmtId="176" fontId="23" fillId="0" borderId="46" xfId="0" applyNumberFormat="1" applyFont="1" applyFill="1" applyBorder="1" applyAlignment="1" applyProtection="1">
      <alignment horizontal="left" vertical="center" wrapText="1"/>
    </xf>
    <xf numFmtId="178" fontId="28" fillId="25" borderId="179" xfId="0" applyNumberFormat="1" applyFont="1" applyFill="1" applyBorder="1" applyAlignment="1" applyProtection="1">
      <alignment horizontal="center" vertical="center"/>
    </xf>
    <xf numFmtId="178" fontId="28" fillId="25" borderId="81" xfId="0" applyNumberFormat="1" applyFont="1" applyFill="1" applyBorder="1" applyAlignment="1" applyProtection="1">
      <alignment horizontal="center" vertical="center"/>
    </xf>
    <xf numFmtId="0" fontId="116" fillId="25" borderId="32" xfId="0" quotePrefix="1" applyFont="1" applyFill="1" applyBorder="1" applyAlignment="1" applyProtection="1">
      <alignment horizontal="left" vertical="center"/>
    </xf>
    <xf numFmtId="0" fontId="116" fillId="25" borderId="48" xfId="0" applyFont="1" applyFill="1" applyBorder="1" applyProtection="1">
      <alignment vertical="center"/>
    </xf>
    <xf numFmtId="0" fontId="114" fillId="25" borderId="24" xfId="0" applyFont="1" applyFill="1" applyBorder="1" applyAlignment="1" applyProtection="1">
      <alignment horizontal="left" vertical="center"/>
    </xf>
    <xf numFmtId="0" fontId="26" fillId="25" borderId="24" xfId="0" applyFont="1" applyFill="1" applyBorder="1" applyProtection="1">
      <alignment vertical="center"/>
    </xf>
    <xf numFmtId="0" fontId="26" fillId="25" borderId="25" xfId="0" applyFont="1" applyFill="1" applyBorder="1" applyProtection="1">
      <alignment vertical="center"/>
    </xf>
    <xf numFmtId="180" fontId="72" fillId="25" borderId="143" xfId="0" applyNumberFormat="1" applyFont="1" applyFill="1" applyBorder="1" applyAlignment="1" applyProtection="1">
      <alignment horizontal="center" vertical="center"/>
    </xf>
    <xf numFmtId="178" fontId="28" fillId="33" borderId="83" xfId="0" applyNumberFormat="1" applyFont="1" applyFill="1" applyBorder="1" applyAlignment="1" applyProtection="1">
      <alignment horizontal="center" vertical="center"/>
    </xf>
    <xf numFmtId="0" fontId="65" fillId="25" borderId="52" xfId="0" quotePrefix="1" applyFont="1" applyFill="1" applyBorder="1" applyAlignment="1" applyProtection="1">
      <alignment horizontal="left" vertical="center"/>
    </xf>
    <xf numFmtId="0" fontId="68" fillId="25" borderId="24" xfId="0" applyFont="1" applyFill="1" applyBorder="1" applyAlignment="1" applyProtection="1">
      <alignment horizontal="left" vertical="center"/>
    </xf>
    <xf numFmtId="180" fontId="72" fillId="25" borderId="20" xfId="0" applyNumberFormat="1" applyFont="1" applyFill="1" applyBorder="1" applyAlignment="1" applyProtection="1">
      <alignment horizontal="center" vertical="center"/>
    </xf>
    <xf numFmtId="178" fontId="28" fillId="33" borderId="27" xfId="0" applyNumberFormat="1" applyFont="1" applyFill="1" applyBorder="1" applyAlignment="1" applyProtection="1">
      <alignment horizontal="center" vertical="center"/>
    </xf>
    <xf numFmtId="0" fontId="26" fillId="25" borderId="24" xfId="0" applyFont="1" applyFill="1" applyBorder="1" applyAlignment="1" applyProtection="1">
      <alignment horizontal="left" vertical="center"/>
    </xf>
    <xf numFmtId="176" fontId="23" fillId="0" borderId="21" xfId="0" applyNumberFormat="1" applyFont="1" applyFill="1" applyBorder="1" applyAlignment="1" applyProtection="1">
      <alignment horizontal="left" vertical="top" wrapText="1"/>
    </xf>
    <xf numFmtId="180" fontId="72" fillId="25" borderId="72" xfId="0" applyNumberFormat="1" applyFont="1" applyFill="1" applyBorder="1" applyAlignment="1" applyProtection="1">
      <alignment horizontal="center" vertical="center"/>
    </xf>
    <xf numFmtId="0" fontId="80" fillId="0" borderId="32" xfId="0" quotePrefix="1" applyFont="1" applyBorder="1" applyAlignment="1" applyProtection="1">
      <alignment horizontal="left" vertical="center"/>
    </xf>
    <xf numFmtId="0" fontId="81" fillId="0" borderId="0" xfId="0" applyFont="1" applyAlignment="1" applyProtection="1">
      <alignment horizontal="left"/>
    </xf>
    <xf numFmtId="0" fontId="82" fillId="0" borderId="0" xfId="0" applyFont="1" applyBorder="1" applyProtection="1">
      <alignment vertical="center"/>
    </xf>
    <xf numFmtId="0" fontId="21" fillId="0" borderId="0" xfId="0" applyFont="1" applyBorder="1" applyProtection="1">
      <alignment vertical="center"/>
    </xf>
    <xf numFmtId="0" fontId="21" fillId="0" borderId="31" xfId="0" applyFont="1" applyBorder="1" applyProtection="1">
      <alignment vertical="center"/>
    </xf>
    <xf numFmtId="0" fontId="21" fillId="0" borderId="127" xfId="0" applyFont="1" applyBorder="1" applyProtection="1">
      <alignment vertical="center"/>
    </xf>
    <xf numFmtId="0" fontId="83" fillId="0" borderId="127" xfId="0" applyFont="1" applyBorder="1" applyProtection="1">
      <alignment vertical="center"/>
    </xf>
    <xf numFmtId="176" fontId="23" fillId="0" borderId="14" xfId="0" applyNumberFormat="1" applyFont="1" applyBorder="1" applyAlignment="1" applyProtection="1">
      <alignment horizontal="left" vertical="top" wrapText="1"/>
    </xf>
    <xf numFmtId="176" fontId="23" fillId="0" borderId="15" xfId="0" applyNumberFormat="1" applyFont="1" applyBorder="1" applyAlignment="1" applyProtection="1">
      <alignment horizontal="left" vertical="top" wrapText="1"/>
    </xf>
    <xf numFmtId="180" fontId="69" fillId="25" borderId="42" xfId="0" applyNumberFormat="1" applyFont="1" applyFill="1" applyBorder="1" applyAlignment="1" applyProtection="1">
      <alignment horizontal="center" vertical="center"/>
    </xf>
    <xf numFmtId="178" fontId="24" fillId="0" borderId="85" xfId="0" applyNumberFormat="1" applyFont="1" applyBorder="1" applyAlignment="1" applyProtection="1">
      <alignment horizontal="center" vertical="center"/>
    </xf>
    <xf numFmtId="180" fontId="69" fillId="25" borderId="43" xfId="0" applyNumberFormat="1" applyFont="1" applyFill="1" applyBorder="1" applyAlignment="1" applyProtection="1">
      <alignment horizontal="center" vertical="center"/>
    </xf>
    <xf numFmtId="0" fontId="46" fillId="26" borderId="11" xfId="0" applyFont="1" applyFill="1" applyBorder="1" applyAlignment="1" applyProtection="1">
      <alignment horizontal="left" vertical="center"/>
    </xf>
    <xf numFmtId="0" fontId="46" fillId="26" borderId="12" xfId="0" applyFont="1" applyFill="1" applyBorder="1" applyAlignment="1" applyProtection="1">
      <alignment horizontal="left" vertical="center"/>
    </xf>
    <xf numFmtId="0" fontId="46" fillId="26" borderId="13" xfId="0" applyFont="1" applyFill="1" applyBorder="1" applyAlignment="1" applyProtection="1">
      <alignment horizontal="left" vertical="center"/>
    </xf>
    <xf numFmtId="176" fontId="29" fillId="26" borderId="90" xfId="0" applyNumberFormat="1" applyFont="1" applyFill="1" applyBorder="1" applyAlignment="1" applyProtection="1">
      <alignment horizontal="center"/>
    </xf>
    <xf numFmtId="180" fontId="72" fillId="26" borderId="73" xfId="0" applyNumberFormat="1" applyFont="1" applyFill="1" applyBorder="1" applyAlignment="1" applyProtection="1">
      <alignment horizontal="center" vertical="center"/>
    </xf>
    <xf numFmtId="178" fontId="24" fillId="26" borderId="12" xfId="0" applyNumberFormat="1" applyFont="1" applyFill="1" applyBorder="1" applyAlignment="1" applyProtection="1">
      <alignment horizontal="center" vertical="center"/>
    </xf>
    <xf numFmtId="180" fontId="72" fillId="26" borderId="74" xfId="0" applyNumberFormat="1" applyFont="1" applyFill="1" applyBorder="1" applyAlignment="1" applyProtection="1">
      <alignment horizontal="center" vertical="center"/>
    </xf>
    <xf numFmtId="178" fontId="47" fillId="26" borderId="22" xfId="0" applyNumberFormat="1" applyFont="1" applyFill="1" applyBorder="1" applyAlignment="1" applyProtection="1">
      <alignment horizontal="center" vertical="center"/>
    </xf>
    <xf numFmtId="0" fontId="65" fillId="27" borderId="37" xfId="0" applyFont="1" applyFill="1" applyBorder="1" applyAlignment="1" applyProtection="1">
      <alignment horizontal="left" vertical="center"/>
    </xf>
    <xf numFmtId="176" fontId="29" fillId="27" borderId="91" xfId="0" applyNumberFormat="1" applyFont="1" applyFill="1" applyBorder="1" applyAlignment="1" applyProtection="1">
      <alignment horizontal="center"/>
    </xf>
    <xf numFmtId="180" fontId="69" fillId="27" borderId="40" xfId="0" applyNumberFormat="1" applyFont="1" applyFill="1" applyBorder="1" applyAlignment="1" applyProtection="1">
      <alignment horizontal="center" vertical="center"/>
    </xf>
    <xf numFmtId="0" fontId="68" fillId="25" borderId="31" xfId="0" applyFont="1" applyFill="1" applyBorder="1" applyAlignment="1" applyProtection="1">
      <alignment horizontal="left" vertical="center"/>
    </xf>
    <xf numFmtId="178" fontId="28" fillId="0" borderId="18" xfId="0" applyNumberFormat="1" applyFont="1" applyBorder="1" applyAlignment="1" applyProtection="1">
      <alignment horizontal="center" vertical="center"/>
    </xf>
    <xf numFmtId="178" fontId="28" fillId="33" borderId="80" xfId="0" applyNumberFormat="1" applyFont="1" applyFill="1" applyBorder="1" applyAlignment="1" applyProtection="1">
      <alignment horizontal="center" vertical="center"/>
    </xf>
    <xf numFmtId="0" fontId="65" fillId="25" borderId="47" xfId="0" applyFont="1" applyFill="1" applyBorder="1" applyAlignment="1" applyProtection="1">
      <alignment horizontal="left" vertical="center"/>
    </xf>
    <xf numFmtId="0" fontId="68" fillId="25" borderId="46" xfId="0" applyFont="1" applyFill="1" applyBorder="1" applyAlignment="1" applyProtection="1">
      <alignment horizontal="left" vertical="center"/>
    </xf>
    <xf numFmtId="0" fontId="65" fillId="25" borderId="32" xfId="0" applyFont="1" applyFill="1" applyBorder="1" applyAlignment="1" applyProtection="1">
      <alignment horizontal="left" vertical="center"/>
    </xf>
    <xf numFmtId="0" fontId="68" fillId="0" borderId="21" xfId="0" applyFont="1" applyBorder="1" applyAlignment="1" applyProtection="1">
      <alignment horizontal="right" vertical="center"/>
    </xf>
    <xf numFmtId="0" fontId="65" fillId="25" borderId="19" xfId="0" applyFont="1" applyFill="1" applyBorder="1" applyAlignment="1" applyProtection="1">
      <alignment horizontal="right" vertical="center"/>
    </xf>
    <xf numFmtId="0" fontId="65" fillId="25" borderId="51" xfId="0" applyFont="1" applyFill="1" applyBorder="1" applyAlignment="1" applyProtection="1">
      <alignment horizontal="left" vertical="center"/>
    </xf>
    <xf numFmtId="0" fontId="26" fillId="30" borderId="21" xfId="0" applyFont="1" applyFill="1" applyBorder="1" applyAlignment="1" applyProtection="1">
      <alignment horizontal="centerContinuous" vertical="center"/>
    </xf>
    <xf numFmtId="178" fontId="24" fillId="33" borderId="48" xfId="0" applyNumberFormat="1" applyFont="1" applyFill="1" applyBorder="1" applyAlignment="1" applyProtection="1">
      <alignment horizontal="center" vertical="center"/>
    </xf>
    <xf numFmtId="0" fontId="85" fillId="0" borderId="32" xfId="0" applyFont="1" applyBorder="1" applyAlignment="1" applyProtection="1">
      <alignment horizontal="left" vertical="center"/>
    </xf>
    <xf numFmtId="0" fontId="84" fillId="0" borderId="19" xfId="0" applyFont="1" applyBorder="1" applyProtection="1">
      <alignment vertical="center"/>
    </xf>
    <xf numFmtId="0" fontId="79" fillId="0" borderId="21" xfId="0" applyFont="1" applyBorder="1" applyAlignment="1" applyProtection="1">
      <alignment horizontal="left" vertical="center"/>
    </xf>
    <xf numFmtId="0" fontId="26" fillId="0" borderId="46" xfId="0" applyFont="1" applyBorder="1" applyProtection="1">
      <alignment vertical="center"/>
    </xf>
    <xf numFmtId="180" fontId="72" fillId="0" borderId="43" xfId="0" applyNumberFormat="1" applyFont="1" applyBorder="1" applyAlignment="1" applyProtection="1">
      <alignment horizontal="center" vertical="center"/>
    </xf>
    <xf numFmtId="180" fontId="72" fillId="0" borderId="67" xfId="0" applyNumberFormat="1" applyFont="1" applyBorder="1" applyAlignment="1" applyProtection="1">
      <alignment horizontal="center" vertical="center"/>
    </xf>
    <xf numFmtId="0" fontId="85" fillId="0" borderId="23" xfId="0" applyFont="1" applyBorder="1" applyAlignment="1" applyProtection="1">
      <alignment horizontal="left" vertical="center"/>
    </xf>
    <xf numFmtId="180" fontId="72" fillId="0" borderId="42" xfId="0" applyNumberFormat="1" applyFont="1" applyBorder="1" applyAlignment="1" applyProtection="1">
      <alignment horizontal="center" vertical="center"/>
    </xf>
    <xf numFmtId="178" fontId="28" fillId="33" borderId="48" xfId="0" applyNumberFormat="1" applyFont="1" applyFill="1" applyBorder="1" applyAlignment="1" applyProtection="1">
      <alignment horizontal="center" vertical="center"/>
    </xf>
    <xf numFmtId="0" fontId="68" fillId="25" borderId="23" xfId="0" quotePrefix="1" applyFont="1" applyFill="1" applyBorder="1" applyAlignment="1" applyProtection="1">
      <alignment horizontal="left" vertical="center"/>
    </xf>
    <xf numFmtId="0" fontId="65" fillId="27" borderId="11" xfId="0" applyFont="1" applyFill="1" applyBorder="1" applyAlignment="1" applyProtection="1">
      <alignment horizontal="left" vertical="center"/>
    </xf>
    <xf numFmtId="0" fontId="65" fillId="27" borderId="12" xfId="0" applyFont="1" applyFill="1" applyBorder="1" applyAlignment="1" applyProtection="1">
      <alignment horizontal="left" vertical="center"/>
    </xf>
    <xf numFmtId="0" fontId="65" fillId="27" borderId="13" xfId="0" applyFont="1" applyFill="1" applyBorder="1" applyAlignment="1" applyProtection="1">
      <alignment horizontal="left" vertical="center"/>
    </xf>
    <xf numFmtId="178" fontId="70" fillId="27" borderId="169" xfId="0" applyNumberFormat="1" applyFont="1" applyFill="1" applyBorder="1" applyAlignment="1" applyProtection="1">
      <alignment horizontal="center" vertical="center"/>
    </xf>
    <xf numFmtId="0" fontId="65" fillId="25" borderId="76" xfId="0" quotePrefix="1" applyFont="1" applyFill="1" applyBorder="1" applyAlignment="1" applyProtection="1">
      <alignment horizontal="left" vertical="center"/>
    </xf>
    <xf numFmtId="180" fontId="72" fillId="25" borderId="75" xfId="0" applyNumberFormat="1" applyFont="1" applyFill="1" applyBorder="1" applyAlignment="1" applyProtection="1">
      <alignment horizontal="center" vertical="center"/>
    </xf>
    <xf numFmtId="178" fontId="28" fillId="33" borderId="44" xfId="0" applyNumberFormat="1" applyFont="1" applyFill="1" applyBorder="1" applyAlignment="1" applyProtection="1">
      <alignment horizontal="center" vertical="center"/>
    </xf>
    <xf numFmtId="0" fontId="65" fillId="25" borderId="48" xfId="0" quotePrefix="1" applyFont="1" applyFill="1" applyBorder="1" applyProtection="1">
      <alignment vertical="center"/>
    </xf>
    <xf numFmtId="0" fontId="26" fillId="0" borderId="52" xfId="0" applyFont="1" applyBorder="1" applyAlignment="1" applyProtection="1">
      <alignment vertical="center" shrinkToFit="1"/>
    </xf>
    <xf numFmtId="0" fontId="26" fillId="0" borderId="21" xfId="0" applyFont="1" applyBorder="1" applyAlignment="1" applyProtection="1">
      <alignment vertical="center" shrinkToFit="1"/>
    </xf>
    <xf numFmtId="178" fontId="28" fillId="33" borderId="19" xfId="0" applyNumberFormat="1" applyFont="1" applyFill="1" applyBorder="1" applyAlignment="1" applyProtection="1">
      <alignment horizontal="center" vertical="center"/>
    </xf>
    <xf numFmtId="0" fontId="0" fillId="0" borderId="52" xfId="0" applyBorder="1" applyAlignment="1" applyProtection="1">
      <alignment vertical="center" shrinkToFit="1"/>
    </xf>
    <xf numFmtId="0" fontId="118" fillId="25" borderId="44" xfId="0" applyFont="1" applyFill="1" applyBorder="1" applyProtection="1">
      <alignment vertical="center"/>
    </xf>
    <xf numFmtId="0" fontId="119" fillId="25" borderId="21" xfId="0" applyFont="1" applyFill="1" applyBorder="1" applyAlignment="1" applyProtection="1">
      <alignment horizontal="left" vertical="center"/>
    </xf>
    <xf numFmtId="0" fontId="119" fillId="25" borderId="21" xfId="0" applyFont="1" applyFill="1" applyBorder="1" applyProtection="1">
      <alignment vertical="center"/>
    </xf>
    <xf numFmtId="0" fontId="119" fillId="25" borderId="46" xfId="0" applyFont="1" applyFill="1" applyBorder="1" applyProtection="1">
      <alignment vertical="center"/>
    </xf>
    <xf numFmtId="0" fontId="119" fillId="0" borderId="52" xfId="0" applyFont="1" applyBorder="1" applyProtection="1">
      <alignment vertical="center"/>
    </xf>
    <xf numFmtId="0" fontId="119" fillId="0" borderId="21" xfId="0" applyFont="1" applyBorder="1" applyProtection="1">
      <alignment vertical="center"/>
    </xf>
    <xf numFmtId="0" fontId="120" fillId="0" borderId="21" xfId="0" applyFont="1" applyBorder="1" applyProtection="1">
      <alignment vertical="center"/>
    </xf>
    <xf numFmtId="0" fontId="119" fillId="25" borderId="49" xfId="0" applyFont="1" applyFill="1" applyBorder="1" applyAlignment="1" applyProtection="1">
      <alignment horizontal="center" vertical="center"/>
    </xf>
    <xf numFmtId="0" fontId="118" fillId="25" borderId="19" xfId="0" applyFont="1" applyFill="1" applyBorder="1" applyProtection="1">
      <alignment vertical="center"/>
    </xf>
    <xf numFmtId="0" fontId="68" fillId="25" borderId="79" xfId="0" applyFont="1" applyFill="1" applyBorder="1" applyAlignment="1" applyProtection="1">
      <alignment horizontal="left" vertical="center"/>
    </xf>
    <xf numFmtId="178" fontId="24" fillId="33" borderId="58" xfId="0" applyNumberFormat="1" applyFont="1" applyFill="1" applyBorder="1" applyAlignment="1" applyProtection="1">
      <alignment horizontal="center" vertical="center"/>
    </xf>
    <xf numFmtId="176" fontId="29" fillId="27" borderId="82" xfId="0" applyNumberFormat="1" applyFont="1" applyFill="1" applyBorder="1" applyAlignment="1" applyProtection="1">
      <alignment horizontal="center"/>
    </xf>
    <xf numFmtId="0" fontId="68" fillId="25" borderId="25" xfId="0" applyFont="1" applyFill="1" applyBorder="1" applyAlignment="1" applyProtection="1">
      <alignment horizontal="left" vertical="center"/>
    </xf>
    <xf numFmtId="0" fontId="68" fillId="0" borderId="77" xfId="0" applyFont="1" applyBorder="1" applyAlignment="1" applyProtection="1">
      <alignment horizontal="left" vertical="center"/>
    </xf>
    <xf numFmtId="0" fontId="68" fillId="0" borderId="41" xfId="0" applyFont="1" applyBorder="1" applyAlignment="1" applyProtection="1">
      <alignment horizontal="left" vertical="center"/>
    </xf>
    <xf numFmtId="0" fontId="71" fillId="0" borderId="41" xfId="0" applyFont="1" applyBorder="1" applyProtection="1">
      <alignment vertical="center"/>
    </xf>
    <xf numFmtId="176" fontId="23" fillId="0" borderId="41" xfId="0" applyNumberFormat="1" applyFont="1" applyBorder="1" applyAlignment="1" applyProtection="1">
      <alignment horizontal="left" vertical="top" wrapText="1"/>
    </xf>
    <xf numFmtId="176" fontId="23" fillId="0" borderId="116" xfId="0" applyNumberFormat="1" applyFont="1" applyBorder="1" applyAlignment="1" applyProtection="1">
      <alignment horizontal="left" vertical="top" wrapText="1"/>
    </xf>
    <xf numFmtId="180" fontId="72" fillId="25" borderId="21" xfId="0" applyNumberFormat="1" applyFont="1" applyFill="1" applyBorder="1" applyAlignment="1" applyProtection="1">
      <alignment horizontal="center" vertical="center"/>
    </xf>
    <xf numFmtId="0" fontId="26" fillId="25" borderId="0" xfId="0" applyFont="1" applyFill="1" applyBorder="1" applyAlignment="1" applyProtection="1">
      <alignment horizontal="left" vertical="center"/>
    </xf>
    <xf numFmtId="180" fontId="72" fillId="25" borderId="48" xfId="0" applyNumberFormat="1" applyFont="1" applyFill="1" applyBorder="1" applyAlignment="1" applyProtection="1">
      <alignment horizontal="center" vertical="center"/>
    </xf>
    <xf numFmtId="0" fontId="26" fillId="25" borderId="46" xfId="0" applyFont="1" applyFill="1" applyBorder="1" applyAlignment="1" applyProtection="1">
      <alignment horizontal="left" vertical="center"/>
    </xf>
    <xf numFmtId="0" fontId="26" fillId="0" borderId="52" xfId="0" applyFont="1" applyBorder="1" applyAlignment="1" applyProtection="1">
      <alignment horizontal="left" vertical="center"/>
    </xf>
    <xf numFmtId="0" fontId="26" fillId="0" borderId="21" xfId="0" applyFont="1" applyBorder="1" applyAlignment="1" applyProtection="1">
      <alignment horizontal="left" vertical="center"/>
    </xf>
    <xf numFmtId="180" fontId="72" fillId="25" borderId="24" xfId="0" applyNumberFormat="1" applyFont="1" applyFill="1" applyBorder="1" applyAlignment="1" applyProtection="1">
      <alignment horizontal="center" vertical="center"/>
    </xf>
    <xf numFmtId="0" fontId="116" fillId="25" borderId="19" xfId="0" applyFont="1" applyFill="1" applyBorder="1" applyProtection="1">
      <alignment vertical="center"/>
    </xf>
    <xf numFmtId="178" fontId="28" fillId="25" borderId="183" xfId="0" applyNumberFormat="1" applyFont="1" applyFill="1" applyBorder="1" applyAlignment="1" applyProtection="1">
      <alignment horizontal="center" vertical="center"/>
    </xf>
    <xf numFmtId="0" fontId="85" fillId="25" borderId="32" xfId="0" applyFont="1" applyFill="1" applyBorder="1" applyAlignment="1" applyProtection="1">
      <alignment horizontal="left"/>
    </xf>
    <xf numFmtId="180" fontId="72" fillId="25" borderId="66" xfId="0" applyNumberFormat="1" applyFont="1" applyFill="1" applyBorder="1" applyAlignment="1" applyProtection="1">
      <alignment horizontal="center" vertical="center"/>
    </xf>
    <xf numFmtId="0" fontId="26" fillId="0" borderId="184" xfId="0" applyFont="1" applyBorder="1" applyAlignment="1" applyProtection="1">
      <alignment vertical="center" shrinkToFit="1"/>
    </xf>
    <xf numFmtId="0" fontId="26" fillId="0" borderId="59" xfId="0" applyFont="1" applyBorder="1" applyAlignment="1" applyProtection="1">
      <alignment vertical="center" shrinkToFit="1"/>
    </xf>
    <xf numFmtId="0" fontId="0" fillId="0" borderId="59" xfId="0" applyBorder="1" applyAlignment="1" applyProtection="1">
      <alignment vertical="center" shrinkToFit="1"/>
    </xf>
    <xf numFmtId="176" fontId="23" fillId="0" borderId="59" xfId="0" applyNumberFormat="1" applyFont="1" applyBorder="1" applyAlignment="1" applyProtection="1">
      <alignment horizontal="left" vertical="top" wrapText="1"/>
    </xf>
    <xf numFmtId="176" fontId="23" fillId="0" borderId="60" xfId="0" applyNumberFormat="1" applyFont="1" applyBorder="1" applyAlignment="1" applyProtection="1">
      <alignment horizontal="left" vertical="top" wrapText="1"/>
    </xf>
    <xf numFmtId="178" fontId="28" fillId="33" borderId="58" xfId="0" applyNumberFormat="1" applyFont="1" applyFill="1" applyBorder="1" applyAlignment="1" applyProtection="1">
      <alignment horizontal="center" vertical="center"/>
    </xf>
    <xf numFmtId="0" fontId="0" fillId="0" borderId="12" xfId="0" applyBorder="1" applyAlignment="1" applyProtection="1">
      <alignment horizontal="left" vertical="center"/>
    </xf>
    <xf numFmtId="0" fontId="0" fillId="0" borderId="12" xfId="0" applyBorder="1" applyProtection="1">
      <alignment vertical="center"/>
    </xf>
    <xf numFmtId="0" fontId="98" fillId="0" borderId="105" xfId="0" applyFont="1" applyBorder="1" applyProtection="1">
      <alignment vertical="center"/>
    </xf>
    <xf numFmtId="0" fontId="26" fillId="34" borderId="21" xfId="0" applyFont="1" applyFill="1" applyBorder="1" applyProtection="1">
      <alignment vertical="center"/>
    </xf>
    <xf numFmtId="0" fontId="87" fillId="0" borderId="59" xfId="0" applyFont="1" applyBorder="1" applyProtection="1">
      <alignment vertical="center"/>
    </xf>
    <xf numFmtId="176" fontId="29" fillId="0" borderId="15" xfId="0" applyNumberFormat="1" applyFont="1" applyFill="1" applyBorder="1" applyAlignment="1" applyProtection="1">
      <alignment horizontal="left" wrapText="1"/>
    </xf>
    <xf numFmtId="0" fontId="0" fillId="0" borderId="105" xfId="0" applyBorder="1" applyProtection="1">
      <alignment vertical="center"/>
    </xf>
    <xf numFmtId="0" fontId="0" fillId="0" borderId="21" xfId="0" applyFill="1" applyBorder="1" applyProtection="1">
      <alignment vertical="center"/>
    </xf>
    <xf numFmtId="0" fontId="0" fillId="35" borderId="21" xfId="0" applyFill="1" applyBorder="1" applyProtection="1">
      <alignment vertical="center"/>
    </xf>
    <xf numFmtId="0" fontId="0" fillId="0" borderId="107" xfId="0" applyBorder="1" applyProtection="1">
      <alignment vertical="center"/>
    </xf>
    <xf numFmtId="0" fontId="0" fillId="0" borderId="59" xfId="0" applyFill="1" applyBorder="1" applyProtection="1">
      <alignment vertical="center"/>
    </xf>
    <xf numFmtId="0" fontId="0" fillId="35" borderId="59" xfId="0" applyFill="1" applyBorder="1" applyProtection="1">
      <alignment vertical="center"/>
    </xf>
    <xf numFmtId="0" fontId="26" fillId="34" borderId="59" xfId="0" applyFont="1" applyFill="1" applyBorder="1" applyAlignment="1" applyProtection="1">
      <alignment horizontal="center" vertical="center"/>
    </xf>
    <xf numFmtId="0" fontId="0" fillId="0" borderId="59" xfId="0" applyBorder="1" applyProtection="1">
      <alignment vertical="center"/>
    </xf>
    <xf numFmtId="0" fontId="26" fillId="0" borderId="49" xfId="0" applyFont="1" applyBorder="1" applyAlignment="1">
      <alignment horizontal="right" vertical="center"/>
    </xf>
    <xf numFmtId="0" fontId="27" fillId="0" borderId="49" xfId="0" applyFont="1" applyFill="1" applyBorder="1" applyProtection="1">
      <alignment vertical="center"/>
      <protection hidden="1"/>
    </xf>
    <xf numFmtId="0" fontId="122" fillId="0" borderId="49" xfId="0" applyFont="1" applyFill="1" applyBorder="1" applyAlignment="1" applyProtection="1">
      <alignment horizontal="right" vertical="center"/>
      <protection hidden="1"/>
    </xf>
    <xf numFmtId="0" fontId="0" fillId="0" borderId="93" xfId="0" applyFill="1" applyBorder="1" applyProtection="1">
      <alignment vertical="center"/>
    </xf>
    <xf numFmtId="0" fontId="94" fillId="0" borderId="0" xfId="0" applyFont="1" applyFill="1" applyBorder="1" applyProtection="1">
      <alignment vertical="center"/>
    </xf>
    <xf numFmtId="176" fontId="29" fillId="26" borderId="177" xfId="0" applyNumberFormat="1" applyFont="1" applyFill="1" applyBorder="1" applyAlignment="1" applyProtection="1">
      <alignment horizontal="center"/>
    </xf>
    <xf numFmtId="176" fontId="29" fillId="27" borderId="182" xfId="0" applyNumberFormat="1" applyFont="1" applyFill="1" applyBorder="1" applyAlignment="1" applyProtection="1">
      <alignment horizontal="center"/>
    </xf>
    <xf numFmtId="180" fontId="123" fillId="26" borderId="42" xfId="0" applyNumberFormat="1" applyFont="1" applyFill="1" applyBorder="1" applyAlignment="1" applyProtection="1">
      <alignment horizontal="center" vertical="center"/>
    </xf>
    <xf numFmtId="180" fontId="123" fillId="26" borderId="43" xfId="0" applyNumberFormat="1" applyFont="1" applyFill="1" applyBorder="1" applyAlignment="1" applyProtection="1">
      <alignment horizontal="center" vertical="center"/>
    </xf>
    <xf numFmtId="178" fontId="124" fillId="27" borderId="35" xfId="0" applyNumberFormat="1" applyFont="1" applyFill="1" applyBorder="1" applyAlignment="1" applyProtection="1">
      <alignment horizontal="center" vertical="center"/>
    </xf>
    <xf numFmtId="0" fontId="108" fillId="24" borderId="17" xfId="0" applyNumberFormat="1" applyFont="1" applyFill="1" applyBorder="1" applyAlignment="1" applyProtection="1">
      <alignment horizontal="left" vertical="center"/>
      <protection hidden="1"/>
    </xf>
    <xf numFmtId="179" fontId="25" fillId="24" borderId="11" xfId="0" applyNumberFormat="1" applyFont="1" applyFill="1" applyBorder="1" applyAlignment="1">
      <alignment horizontal="left" vertical="center"/>
    </xf>
    <xf numFmtId="0" fontId="113" fillId="0" borderId="21" xfId="0" applyFont="1" applyBorder="1" applyProtection="1">
      <alignment vertical="center"/>
    </xf>
    <xf numFmtId="0" fontId="26" fillId="30" borderId="21" xfId="0" applyFont="1" applyFill="1" applyBorder="1" applyAlignment="1" applyProtection="1">
      <alignment horizontal="center" vertical="center"/>
      <protection hidden="1"/>
    </xf>
    <xf numFmtId="0" fontId="112" fillId="0" borderId="21" xfId="0" applyFont="1" applyBorder="1" applyProtection="1">
      <alignment vertical="center"/>
    </xf>
    <xf numFmtId="0" fontId="65" fillId="0" borderId="21" xfId="0" applyFont="1" applyBorder="1" applyAlignment="1" applyProtection="1">
      <alignment horizontal="center" vertical="center"/>
      <protection hidden="1"/>
    </xf>
    <xf numFmtId="0" fontId="0" fillId="0" borderId="21" xfId="0" applyBorder="1" applyAlignment="1" applyProtection="1">
      <alignment vertical="center" shrinkToFit="1"/>
    </xf>
    <xf numFmtId="0" fontId="71" fillId="0" borderId="21" xfId="0" applyFont="1" applyBorder="1" applyProtection="1">
      <alignment vertical="center"/>
    </xf>
    <xf numFmtId="2" fontId="27" fillId="0" borderId="49" xfId="0" applyNumberFormat="1" applyFont="1" applyFill="1" applyBorder="1" applyProtection="1">
      <alignment vertical="center"/>
      <protection hidden="1"/>
    </xf>
    <xf numFmtId="0" fontId="94" fillId="0" borderId="0" xfId="0" applyFont="1" applyAlignment="1">
      <alignment horizontal="right" vertical="center"/>
    </xf>
    <xf numFmtId="2" fontId="0" fillId="0" borderId="140" xfId="0" applyNumberFormat="1" applyFont="1" applyFill="1" applyBorder="1" applyProtection="1">
      <alignment vertical="center"/>
    </xf>
    <xf numFmtId="0" fontId="125" fillId="32" borderId="12" xfId="0" applyFont="1" applyFill="1" applyBorder="1" applyAlignment="1" applyProtection="1">
      <alignment horizontal="right" vertical="distributed"/>
    </xf>
    <xf numFmtId="9" fontId="0" fillId="0" borderId="94" xfId="0" applyNumberFormat="1" applyBorder="1" applyAlignment="1" applyProtection="1">
      <alignment horizontal="left" vertical="center"/>
    </xf>
    <xf numFmtId="2" fontId="0" fillId="0" borderId="94" xfId="0" applyNumberFormat="1" applyBorder="1" applyAlignment="1" applyProtection="1">
      <alignment horizontal="left" vertical="center"/>
    </xf>
    <xf numFmtId="0" fontId="0" fillId="0" borderId="94" xfId="0" applyBorder="1" applyAlignment="1" applyProtection="1">
      <alignment vertical="center"/>
    </xf>
    <xf numFmtId="0" fontId="0" fillId="0" borderId="49" xfId="0" applyBorder="1" applyAlignment="1" applyProtection="1">
      <alignment horizontal="center" vertical="center"/>
    </xf>
    <xf numFmtId="9" fontId="0" fillId="0" borderId="49" xfId="0" applyNumberFormat="1" applyBorder="1" applyAlignment="1" applyProtection="1">
      <alignment horizontal="center" vertical="center"/>
    </xf>
    <xf numFmtId="2" fontId="0" fillId="0" borderId="49" xfId="0" applyNumberFormat="1" applyBorder="1" applyAlignment="1" applyProtection="1">
      <alignment horizontal="center" vertical="center"/>
    </xf>
    <xf numFmtId="0" fontId="119" fillId="0" borderId="111" xfId="0" applyFont="1" applyBorder="1" applyProtection="1">
      <alignment vertical="center"/>
    </xf>
    <xf numFmtId="0" fontId="119" fillId="0" borderId="111" xfId="0" applyFont="1" applyBorder="1" applyAlignment="1" applyProtection="1">
      <alignment horizontal="left" vertical="center"/>
    </xf>
    <xf numFmtId="0" fontId="119" fillId="0" borderId="111" xfId="0" applyFont="1" applyBorder="1" applyAlignment="1" applyProtection="1">
      <alignment horizontal="right" vertical="center"/>
    </xf>
    <xf numFmtId="2" fontId="0" fillId="41" borderId="137" xfId="0" applyNumberFormat="1" applyFont="1" applyFill="1" applyBorder="1" applyAlignment="1" applyProtection="1">
      <alignment horizontal="center" vertical="center"/>
      <protection locked="0"/>
    </xf>
    <xf numFmtId="2" fontId="89" fillId="41" borderId="49" xfId="0" applyNumberFormat="1" applyFont="1" applyFill="1" applyBorder="1" applyAlignment="1" applyProtection="1">
      <alignment vertical="center"/>
      <protection locked="0"/>
    </xf>
    <xf numFmtId="2" fontId="89" fillId="41" borderId="49" xfId="0" applyNumberFormat="1" applyFont="1" applyFill="1" applyBorder="1" applyProtection="1">
      <alignment vertical="center"/>
      <protection locked="0"/>
    </xf>
    <xf numFmtId="0" fontId="0" fillId="0" borderId="0" xfId="0" applyFont="1">
      <alignment vertical="center"/>
    </xf>
    <xf numFmtId="0" fontId="23" fillId="0" borderId="93" xfId="0" applyFont="1" applyBorder="1" applyAlignment="1" applyProtection="1">
      <alignment horizontal="left" vertical="center" indent="1"/>
    </xf>
    <xf numFmtId="0" fontId="33" fillId="0" borderId="49" xfId="0" applyFont="1" applyFill="1" applyBorder="1" applyAlignment="1" applyProtection="1">
      <alignment horizontal="right" vertical="center"/>
      <protection hidden="1"/>
    </xf>
    <xf numFmtId="0" fontId="68" fillId="0" borderId="93" xfId="0" applyFont="1" applyBorder="1" applyProtection="1">
      <alignment vertical="center"/>
    </xf>
    <xf numFmtId="0" fontId="127" fillId="0" borderId="93" xfId="0" applyFont="1" applyFill="1" applyBorder="1" applyAlignment="1" applyProtection="1">
      <alignment horizontal="left" vertical="center"/>
      <protection hidden="1"/>
    </xf>
    <xf numFmtId="9" fontId="0" fillId="0" borderId="49" xfId="0" applyNumberFormat="1" applyFont="1" applyBorder="1" applyAlignment="1" applyProtection="1">
      <alignment horizontal="center" vertical="center"/>
    </xf>
    <xf numFmtId="0" fontId="23" fillId="0" borderId="0" xfId="0" applyFont="1" applyProtection="1">
      <alignment vertical="center"/>
      <protection locked="0"/>
    </xf>
    <xf numFmtId="0" fontId="110"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179" fontId="27" fillId="0" borderId="0" xfId="0" applyNumberFormat="1" applyFont="1" applyProtection="1">
      <alignment vertical="center"/>
      <protection locked="0"/>
    </xf>
    <xf numFmtId="0" fontId="23" fillId="0" borderId="0" xfId="0" applyFont="1" applyAlignment="1" applyProtection="1">
      <alignment horizontal="center" vertical="justify"/>
      <protection locked="0"/>
    </xf>
    <xf numFmtId="176" fontId="53" fillId="0" borderId="0" xfId="0" applyNumberFormat="1" applyFont="1" applyAlignment="1" applyProtection="1">
      <alignment horizontal="left"/>
      <protection locked="0"/>
    </xf>
    <xf numFmtId="0" fontId="6" fillId="0" borderId="0" xfId="0" applyFont="1" applyProtection="1">
      <alignment vertical="center"/>
      <protection locked="0"/>
    </xf>
    <xf numFmtId="0" fontId="65" fillId="0" borderId="0" xfId="0" applyFont="1" applyProtection="1">
      <alignment vertical="center"/>
      <protection locked="0"/>
    </xf>
    <xf numFmtId="176" fontId="29" fillId="24" borderId="17" xfId="0" applyNumberFormat="1" applyFont="1" applyFill="1" applyBorder="1" applyAlignment="1" applyProtection="1">
      <alignment horizontal="left" vertical="center"/>
      <protection locked="0"/>
    </xf>
    <xf numFmtId="178" fontId="25" fillId="24" borderId="18" xfId="0" applyNumberFormat="1" applyFont="1" applyFill="1" applyBorder="1" applyProtection="1">
      <alignment vertical="center"/>
      <protection locked="0"/>
    </xf>
    <xf numFmtId="0" fontId="23" fillId="25" borderId="50" xfId="0" applyFont="1" applyFill="1" applyBorder="1" applyAlignment="1" applyProtection="1">
      <alignment horizontal="centerContinuous" vertical="center"/>
      <protection locked="0"/>
    </xf>
    <xf numFmtId="0" fontId="6" fillId="25" borderId="26" xfId="0" applyFont="1" applyFill="1" applyBorder="1" applyAlignment="1" applyProtection="1">
      <alignment horizontal="centerContinuous" vertical="center"/>
      <protection locked="0"/>
    </xf>
    <xf numFmtId="0" fontId="6" fillId="25" borderId="24" xfId="0" applyFont="1" applyFill="1" applyBorder="1" applyAlignment="1" applyProtection="1">
      <alignment horizontal="centerContinuous" vertical="center"/>
      <protection locked="0"/>
    </xf>
    <xf numFmtId="0" fontId="6" fillId="25" borderId="89" xfId="0" applyFont="1" applyFill="1" applyBorder="1" applyAlignment="1" applyProtection="1">
      <alignment horizontal="center" vertical="distributed"/>
      <protection locked="0"/>
    </xf>
    <xf numFmtId="178" fontId="22" fillId="25" borderId="85" xfId="0" applyNumberFormat="1" applyFont="1" applyFill="1" applyBorder="1" applyAlignment="1" applyProtection="1">
      <alignment horizontal="center" vertical="center" wrapText="1"/>
      <protection locked="0"/>
    </xf>
    <xf numFmtId="178" fontId="49" fillId="25" borderId="123" xfId="0" applyNumberFormat="1" applyFont="1" applyFill="1" applyBorder="1" applyAlignment="1" applyProtection="1">
      <alignment horizontal="center" vertical="center" wrapText="1"/>
      <protection locked="0"/>
    </xf>
    <xf numFmtId="178" fontId="49" fillId="25" borderId="15" xfId="0" applyNumberFormat="1" applyFont="1" applyFill="1" applyBorder="1" applyAlignment="1" applyProtection="1">
      <alignment horizontal="center" vertical="center" wrapText="1"/>
      <protection locked="0"/>
    </xf>
    <xf numFmtId="178" fontId="22" fillId="25" borderId="15" xfId="0" applyNumberFormat="1" applyFont="1" applyFill="1" applyBorder="1" applyAlignment="1" applyProtection="1">
      <alignment horizontal="center" vertical="center" wrapText="1"/>
      <protection locked="0"/>
    </xf>
    <xf numFmtId="178" fontId="49" fillId="25" borderId="71" xfId="0" applyNumberFormat="1" applyFont="1" applyFill="1" applyBorder="1" applyAlignment="1" applyProtection="1">
      <alignment horizontal="center" vertical="center" wrapText="1"/>
      <protection locked="0"/>
    </xf>
    <xf numFmtId="178" fontId="15" fillId="25" borderId="87" xfId="0" applyNumberFormat="1" applyFont="1" applyFill="1" applyBorder="1" applyAlignment="1" applyProtection="1">
      <alignment horizontal="center" vertical="top" wrapText="1"/>
      <protection locked="0"/>
    </xf>
    <xf numFmtId="176" fontId="29" fillId="26" borderId="33" xfId="0" applyNumberFormat="1" applyFont="1" applyFill="1" applyBorder="1" applyAlignment="1" applyProtection="1">
      <alignment horizontal="left"/>
      <protection locked="0"/>
    </xf>
    <xf numFmtId="180" fontId="95" fillId="26" borderId="42" xfId="0" applyNumberFormat="1" applyFont="1" applyFill="1" applyBorder="1" applyAlignment="1" applyProtection="1">
      <alignment horizontal="center" vertical="center"/>
      <protection locked="0"/>
    </xf>
    <xf numFmtId="180" fontId="95" fillId="26" borderId="0" xfId="0" applyNumberFormat="1" applyFont="1" applyFill="1" applyAlignment="1" applyProtection="1">
      <alignment horizontal="center" vertical="center"/>
      <protection locked="0"/>
    </xf>
    <xf numFmtId="178" fontId="24" fillId="26" borderId="0" xfId="0" applyNumberFormat="1" applyFont="1" applyFill="1" applyAlignment="1" applyProtection="1">
      <alignment horizontal="center" vertical="center"/>
      <protection locked="0"/>
    </xf>
    <xf numFmtId="180" fontId="95" fillId="26" borderId="43" xfId="0" applyNumberFormat="1" applyFont="1" applyFill="1" applyBorder="1" applyAlignment="1" applyProtection="1">
      <alignment horizontal="center" vertical="center"/>
      <protection locked="0"/>
    </xf>
    <xf numFmtId="178" fontId="47" fillId="26" borderId="89" xfId="0" applyNumberFormat="1" applyFont="1" applyFill="1" applyBorder="1" applyAlignment="1" applyProtection="1">
      <alignment horizontal="center" vertical="center"/>
      <protection locked="0"/>
    </xf>
    <xf numFmtId="176" fontId="29" fillId="27" borderId="38" xfId="0" applyNumberFormat="1" applyFont="1" applyFill="1" applyBorder="1" applyAlignment="1" applyProtection="1">
      <alignment horizontal="left"/>
      <protection locked="0"/>
    </xf>
    <xf numFmtId="180" fontId="69" fillId="27" borderId="39" xfId="0" applyNumberFormat="1" applyFont="1" applyFill="1" applyBorder="1" applyAlignment="1" applyProtection="1">
      <alignment horizontal="center" vertical="center"/>
      <protection locked="0"/>
    </xf>
    <xf numFmtId="180" fontId="69" fillId="27" borderId="35" xfId="0" applyNumberFormat="1" applyFont="1" applyFill="1" applyBorder="1" applyAlignment="1" applyProtection="1">
      <alignment horizontal="center" vertical="center"/>
      <protection locked="0"/>
    </xf>
    <xf numFmtId="178" fontId="70" fillId="27" borderId="35" xfId="0" applyNumberFormat="1" applyFont="1" applyFill="1" applyBorder="1" applyAlignment="1" applyProtection="1">
      <alignment horizontal="center" vertical="center"/>
      <protection locked="0"/>
    </xf>
    <xf numFmtId="178" fontId="70" fillId="27" borderId="103" xfId="0" applyNumberFormat="1" applyFont="1" applyFill="1" applyBorder="1" applyAlignment="1" applyProtection="1">
      <alignment horizontal="center" vertical="center"/>
      <protection locked="0"/>
    </xf>
    <xf numFmtId="178" fontId="28" fillId="25" borderId="91" xfId="0" applyNumberFormat="1" applyFont="1" applyFill="1" applyBorder="1" applyAlignment="1" applyProtection="1">
      <alignment horizontal="center" vertical="center"/>
      <protection locked="0"/>
    </xf>
    <xf numFmtId="180" fontId="72" fillId="25" borderId="42" xfId="0" applyNumberFormat="1" applyFont="1" applyFill="1" applyBorder="1" applyAlignment="1" applyProtection="1">
      <alignment horizontal="center" vertical="center"/>
      <protection locked="0"/>
    </xf>
    <xf numFmtId="180" fontId="72" fillId="25" borderId="0" xfId="0" applyNumberFormat="1" applyFont="1" applyFill="1" applyAlignment="1" applyProtection="1">
      <alignment horizontal="center" vertical="center"/>
      <protection locked="0"/>
    </xf>
    <xf numFmtId="180" fontId="72" fillId="25" borderId="43" xfId="0" applyNumberFormat="1" applyFont="1" applyFill="1" applyBorder="1" applyAlignment="1" applyProtection="1">
      <alignment horizontal="center" vertical="center"/>
      <protection locked="0"/>
    </xf>
    <xf numFmtId="178" fontId="69" fillId="25" borderId="89" xfId="0" applyNumberFormat="1" applyFont="1" applyFill="1" applyBorder="1" applyAlignment="1" applyProtection="1">
      <alignment horizontal="center" vertical="center"/>
      <protection locked="0"/>
    </xf>
    <xf numFmtId="178" fontId="28" fillId="0" borderId="22" xfId="0" applyNumberFormat="1" applyFont="1" applyBorder="1" applyAlignment="1" applyProtection="1">
      <alignment horizontal="center" vertical="center"/>
      <protection locked="0"/>
    </xf>
    <xf numFmtId="180" fontId="72" fillId="25" borderId="45" xfId="0" applyNumberFormat="1" applyFont="1" applyFill="1" applyBorder="1" applyAlignment="1" applyProtection="1">
      <alignment horizontal="center" vertical="center"/>
      <protection locked="0"/>
    </xf>
    <xf numFmtId="178" fontId="69" fillId="25" borderId="104" xfId="0" applyNumberFormat="1" applyFont="1" applyFill="1" applyBorder="1" applyAlignment="1" applyProtection="1">
      <alignment horizontal="center" vertical="center"/>
      <protection locked="0"/>
    </xf>
    <xf numFmtId="178" fontId="24" fillId="0" borderId="89" xfId="0" applyNumberFormat="1" applyFont="1" applyBorder="1" applyAlignment="1" applyProtection="1">
      <alignment horizontal="center" vertical="center"/>
      <protection locked="0"/>
    </xf>
    <xf numFmtId="178" fontId="24" fillId="0" borderId="87" xfId="0" applyNumberFormat="1" applyFont="1" applyBorder="1" applyAlignment="1" applyProtection="1">
      <alignment horizontal="center" vertical="center"/>
      <protection locked="0"/>
    </xf>
    <xf numFmtId="178" fontId="28" fillId="25" borderId="82" xfId="0" applyNumberFormat="1" applyFont="1" applyFill="1" applyBorder="1" applyAlignment="1" applyProtection="1">
      <alignment horizontal="center" vertical="center"/>
      <protection locked="0"/>
    </xf>
    <xf numFmtId="178" fontId="24" fillId="0" borderId="22" xfId="0" applyNumberFormat="1" applyFont="1" applyBorder="1" applyAlignment="1" applyProtection="1">
      <alignment horizontal="center" vertical="center"/>
      <protection locked="0"/>
    </xf>
    <xf numFmtId="178" fontId="28" fillId="0" borderId="87" xfId="0" applyNumberFormat="1" applyFont="1" applyBorder="1" applyAlignment="1" applyProtection="1">
      <alignment horizontal="center" vertical="center"/>
      <protection locked="0"/>
    </xf>
    <xf numFmtId="178" fontId="28" fillId="25" borderId="27" xfId="0" applyNumberFormat="1" applyFont="1" applyFill="1" applyBorder="1" applyAlignment="1" applyProtection="1">
      <alignment horizontal="center" vertical="center"/>
      <protection locked="0"/>
    </xf>
    <xf numFmtId="180" fontId="72" fillId="25" borderId="53" xfId="0" applyNumberFormat="1" applyFont="1" applyFill="1" applyBorder="1" applyAlignment="1" applyProtection="1">
      <alignment horizontal="center" vertical="center"/>
      <protection locked="0"/>
    </xf>
    <xf numFmtId="180" fontId="72" fillId="25" borderId="24" xfId="0" applyNumberFormat="1" applyFont="1" applyFill="1" applyBorder="1" applyAlignment="1" applyProtection="1">
      <alignment horizontal="center" vertical="center"/>
      <protection locked="0"/>
    </xf>
    <xf numFmtId="178" fontId="28" fillId="25" borderId="80" xfId="0" applyNumberFormat="1" applyFont="1" applyFill="1" applyBorder="1" applyAlignment="1" applyProtection="1">
      <alignment horizontal="center" vertical="center"/>
      <protection locked="0"/>
    </xf>
    <xf numFmtId="180" fontId="72" fillId="25" borderId="54" xfId="0" applyNumberFormat="1" applyFont="1" applyFill="1" applyBorder="1" applyAlignment="1" applyProtection="1">
      <alignment horizontal="center" vertical="center"/>
      <protection locked="0"/>
    </xf>
    <xf numFmtId="178" fontId="69" fillId="25" borderId="105" xfId="0" applyNumberFormat="1" applyFont="1" applyFill="1" applyBorder="1" applyAlignment="1" applyProtection="1">
      <alignment horizontal="center" vertical="center"/>
      <protection locked="0"/>
    </xf>
    <xf numFmtId="178" fontId="28" fillId="25" borderId="81" xfId="0" applyNumberFormat="1" applyFont="1" applyFill="1" applyBorder="1" applyAlignment="1" applyProtection="1">
      <alignment horizontal="center" vertical="center"/>
      <protection locked="0"/>
    </xf>
    <xf numFmtId="180" fontId="72" fillId="25" borderId="56" xfId="0" applyNumberFormat="1" applyFont="1" applyFill="1" applyBorder="1" applyAlignment="1" applyProtection="1">
      <alignment horizontal="center" vertical="center"/>
      <protection locked="0"/>
    </xf>
    <xf numFmtId="178" fontId="28" fillId="25" borderId="167" xfId="0" applyNumberFormat="1" applyFont="1" applyFill="1" applyBorder="1" applyAlignment="1" applyProtection="1">
      <alignment horizontal="center" vertical="center"/>
      <protection locked="0"/>
    </xf>
    <xf numFmtId="180" fontId="72" fillId="25" borderId="57" xfId="0" applyNumberFormat="1" applyFont="1" applyFill="1" applyBorder="1" applyAlignment="1" applyProtection="1">
      <alignment horizontal="center" vertical="center"/>
      <protection locked="0"/>
    </xf>
    <xf numFmtId="180" fontId="72" fillId="0" borderId="0" xfId="0" applyNumberFormat="1" applyFont="1" applyAlignment="1" applyProtection="1">
      <alignment horizontal="center" vertical="center"/>
      <protection locked="0"/>
    </xf>
    <xf numFmtId="178" fontId="69" fillId="0" borderId="89" xfId="0" applyNumberFormat="1" applyFont="1" applyBorder="1" applyAlignment="1" applyProtection="1">
      <alignment horizontal="center" vertical="center"/>
      <protection locked="0"/>
    </xf>
    <xf numFmtId="178" fontId="28" fillId="0" borderId="89" xfId="0" applyNumberFormat="1" applyFont="1" applyBorder="1" applyAlignment="1" applyProtection="1">
      <alignment horizontal="center" vertical="center"/>
      <protection locked="0"/>
    </xf>
    <xf numFmtId="178" fontId="28" fillId="25" borderId="109" xfId="0" applyNumberFormat="1" applyFont="1" applyFill="1" applyBorder="1" applyAlignment="1" applyProtection="1">
      <alignment horizontal="center" vertical="center"/>
      <protection locked="0"/>
    </xf>
    <xf numFmtId="178" fontId="28" fillId="25" borderId="33" xfId="0" applyNumberFormat="1" applyFont="1" applyFill="1" applyBorder="1" applyAlignment="1" applyProtection="1">
      <alignment horizontal="center" vertical="center"/>
      <protection locked="0"/>
    </xf>
    <xf numFmtId="176" fontId="29" fillId="27" borderId="88" xfId="0" applyNumberFormat="1" applyFont="1" applyFill="1" applyBorder="1" applyAlignment="1" applyProtection="1">
      <alignment horizontal="center"/>
      <protection locked="0"/>
    </xf>
    <xf numFmtId="180" fontId="69" fillId="27" borderId="64" xfId="0" applyNumberFormat="1" applyFont="1" applyFill="1" applyBorder="1" applyAlignment="1" applyProtection="1">
      <alignment horizontal="center" vertical="center"/>
      <protection locked="0"/>
    </xf>
    <xf numFmtId="180" fontId="69" fillId="27" borderId="62" xfId="0" applyNumberFormat="1" applyFont="1" applyFill="1" applyBorder="1" applyAlignment="1" applyProtection="1">
      <alignment horizontal="center" vertical="center"/>
      <protection locked="0"/>
    </xf>
    <xf numFmtId="178" fontId="70" fillId="27" borderId="88" xfId="0" applyNumberFormat="1" applyFont="1" applyFill="1" applyBorder="1" applyAlignment="1" applyProtection="1">
      <alignment horizontal="center" vertical="center"/>
      <protection locked="0"/>
    </xf>
    <xf numFmtId="180" fontId="69" fillId="27" borderId="65" xfId="0" applyNumberFormat="1" applyFont="1" applyFill="1" applyBorder="1" applyAlignment="1" applyProtection="1">
      <alignment horizontal="center" vertical="center"/>
      <protection locked="0"/>
    </xf>
    <xf numFmtId="178" fontId="70" fillId="27" borderId="106" xfId="0" applyNumberFormat="1" applyFont="1" applyFill="1" applyBorder="1" applyAlignment="1" applyProtection="1">
      <alignment horizontal="center" vertical="center"/>
      <protection locked="0"/>
    </xf>
    <xf numFmtId="180" fontId="72" fillId="25" borderId="28" xfId="0" applyNumberFormat="1" applyFont="1" applyFill="1" applyBorder="1" applyAlignment="1" applyProtection="1">
      <alignment horizontal="center" vertical="center"/>
      <protection locked="0"/>
    </xf>
    <xf numFmtId="180" fontId="72" fillId="25" borderId="29" xfId="0" applyNumberFormat="1" applyFont="1" applyFill="1" applyBorder="1" applyAlignment="1" applyProtection="1">
      <alignment horizontal="center" vertical="center"/>
      <protection locked="0"/>
    </xf>
    <xf numFmtId="178" fontId="69" fillId="25" borderId="30" xfId="0" applyNumberFormat="1" applyFont="1" applyFill="1" applyBorder="1" applyAlignment="1" applyProtection="1">
      <alignment horizontal="center" vertical="center"/>
      <protection locked="0"/>
    </xf>
    <xf numFmtId="178" fontId="28" fillId="25" borderId="85" xfId="0" applyNumberFormat="1" applyFont="1" applyFill="1" applyBorder="1" applyAlignment="1" applyProtection="1">
      <alignment horizontal="center" vertical="center"/>
      <protection locked="0"/>
    </xf>
    <xf numFmtId="178" fontId="28" fillId="25" borderId="161" xfId="0" applyNumberFormat="1" applyFont="1" applyFill="1" applyBorder="1" applyAlignment="1" applyProtection="1">
      <alignment horizontal="center" vertical="center"/>
      <protection locked="0"/>
    </xf>
    <xf numFmtId="178" fontId="28" fillId="33" borderId="33" xfId="0" applyNumberFormat="1" applyFont="1" applyFill="1" applyBorder="1" applyAlignment="1" applyProtection="1">
      <alignment horizontal="center" vertical="center"/>
      <protection locked="0"/>
    </xf>
    <xf numFmtId="180" fontId="72" fillId="25" borderId="67" xfId="0" applyNumberFormat="1" applyFont="1" applyFill="1" applyBorder="1" applyAlignment="1" applyProtection="1">
      <alignment horizontal="center" vertical="center"/>
      <protection locked="0"/>
    </xf>
    <xf numFmtId="178" fontId="24" fillId="33" borderId="33" xfId="0" applyNumberFormat="1" applyFont="1" applyFill="1" applyBorder="1" applyAlignment="1" applyProtection="1">
      <alignment horizontal="center" vertical="center"/>
      <protection locked="0"/>
    </xf>
    <xf numFmtId="180" fontId="72" fillId="25" borderId="26" xfId="0" applyNumberFormat="1" applyFont="1" applyFill="1" applyBorder="1" applyAlignment="1" applyProtection="1">
      <alignment horizontal="center" vertical="center"/>
      <protection locked="0"/>
    </xf>
    <xf numFmtId="178" fontId="24" fillId="33" borderId="27" xfId="0" applyNumberFormat="1" applyFont="1" applyFill="1" applyBorder="1" applyAlignment="1" applyProtection="1">
      <alignment horizontal="center" vertical="center"/>
      <protection locked="0"/>
    </xf>
    <xf numFmtId="178" fontId="28" fillId="33" borderId="81" xfId="0" applyNumberFormat="1" applyFont="1" applyFill="1" applyBorder="1" applyAlignment="1" applyProtection="1">
      <alignment horizontal="center" vertical="center"/>
      <protection locked="0"/>
    </xf>
    <xf numFmtId="180" fontId="72" fillId="25" borderId="51" xfId="0" applyNumberFormat="1" applyFont="1" applyFill="1" applyBorder="1" applyAlignment="1" applyProtection="1">
      <alignment horizontal="center" vertical="center"/>
      <protection locked="0"/>
    </xf>
    <xf numFmtId="178" fontId="24" fillId="0" borderId="33" xfId="0" applyNumberFormat="1" applyFont="1" applyBorder="1" applyAlignment="1" applyProtection="1">
      <alignment horizontal="center" vertical="center"/>
      <protection locked="0"/>
    </xf>
    <xf numFmtId="178" fontId="28" fillId="25" borderId="83" xfId="0" applyNumberFormat="1" applyFont="1" applyFill="1" applyBorder="1" applyAlignment="1" applyProtection="1">
      <alignment horizontal="center" vertical="center"/>
      <protection locked="0"/>
    </xf>
    <xf numFmtId="180" fontId="72" fillId="25" borderId="21" xfId="0" applyNumberFormat="1" applyFont="1" applyFill="1" applyBorder="1" applyAlignment="1" applyProtection="1">
      <alignment horizontal="center" vertical="center"/>
      <protection locked="0"/>
    </xf>
    <xf numFmtId="178" fontId="28" fillId="25" borderId="90" xfId="0" applyNumberFormat="1" applyFont="1" applyFill="1" applyBorder="1" applyAlignment="1" applyProtection="1">
      <alignment horizontal="center" vertical="center"/>
      <protection locked="0"/>
    </xf>
    <xf numFmtId="180" fontId="72" fillId="25" borderId="70" xfId="0" applyNumberFormat="1" applyFont="1" applyFill="1" applyBorder="1" applyAlignment="1" applyProtection="1">
      <alignment horizontal="center" vertical="center"/>
      <protection locked="0"/>
    </xf>
    <xf numFmtId="180" fontId="72" fillId="25" borderId="15" xfId="0" applyNumberFormat="1" applyFont="1" applyFill="1" applyBorder="1" applyAlignment="1" applyProtection="1">
      <alignment horizontal="center" vertical="center"/>
      <protection locked="0"/>
    </xf>
    <xf numFmtId="178" fontId="24" fillId="33" borderId="85" xfId="0" applyNumberFormat="1" applyFont="1" applyFill="1" applyBorder="1" applyAlignment="1" applyProtection="1">
      <alignment horizontal="center" vertical="center"/>
      <protection locked="0"/>
    </xf>
    <xf numFmtId="180" fontId="72" fillId="25" borderId="71" xfId="0" applyNumberFormat="1" applyFont="1" applyFill="1" applyBorder="1" applyAlignment="1" applyProtection="1">
      <alignment horizontal="center" vertical="center"/>
      <protection locked="0"/>
    </xf>
    <xf numFmtId="178" fontId="69" fillId="25" borderId="87" xfId="0" applyNumberFormat="1" applyFont="1" applyFill="1" applyBorder="1" applyAlignment="1" applyProtection="1">
      <alignment horizontal="center" vertical="center"/>
      <protection locked="0"/>
    </xf>
    <xf numFmtId="176" fontId="29" fillId="27" borderId="90" xfId="0" applyNumberFormat="1" applyFont="1" applyFill="1" applyBorder="1" applyAlignment="1" applyProtection="1">
      <alignment horizontal="center"/>
      <protection locked="0"/>
    </xf>
    <xf numFmtId="178" fontId="28" fillId="33" borderId="91" xfId="0" applyNumberFormat="1" applyFont="1" applyFill="1" applyBorder="1" applyAlignment="1" applyProtection="1">
      <alignment horizontal="center" vertical="center"/>
      <protection locked="0"/>
    </xf>
    <xf numFmtId="178" fontId="28" fillId="25" borderId="168" xfId="0" applyNumberFormat="1" applyFont="1" applyFill="1" applyBorder="1" applyAlignment="1" applyProtection="1">
      <alignment horizontal="center" vertical="center"/>
      <protection locked="0"/>
    </xf>
    <xf numFmtId="180" fontId="72" fillId="25" borderId="143" xfId="0" applyNumberFormat="1" applyFont="1" applyFill="1" applyBorder="1" applyAlignment="1" applyProtection="1">
      <alignment horizontal="center" vertical="center"/>
      <protection locked="0"/>
    </xf>
    <xf numFmtId="178" fontId="28" fillId="33" borderId="83" xfId="0" applyNumberFormat="1" applyFont="1" applyFill="1" applyBorder="1" applyAlignment="1" applyProtection="1">
      <alignment horizontal="center" vertical="center"/>
      <protection locked="0"/>
    </xf>
    <xf numFmtId="180" fontId="72" fillId="25" borderId="20" xfId="0" applyNumberFormat="1" applyFont="1" applyFill="1" applyBorder="1" applyAlignment="1" applyProtection="1">
      <alignment horizontal="center" vertical="center"/>
      <protection locked="0"/>
    </xf>
    <xf numFmtId="178" fontId="28" fillId="33" borderId="27" xfId="0" applyNumberFormat="1" applyFont="1" applyFill="1" applyBorder="1" applyAlignment="1" applyProtection="1">
      <alignment horizontal="center" vertical="center"/>
      <protection locked="0"/>
    </xf>
    <xf numFmtId="180" fontId="72" fillId="25" borderId="72" xfId="0" applyNumberFormat="1" applyFont="1" applyFill="1" applyBorder="1" applyAlignment="1" applyProtection="1">
      <alignment horizontal="center" vertical="center"/>
      <protection locked="0"/>
    </xf>
    <xf numFmtId="180" fontId="69" fillId="25" borderId="42" xfId="0" applyNumberFormat="1" applyFont="1" applyFill="1" applyBorder="1" applyAlignment="1" applyProtection="1">
      <alignment horizontal="center" vertical="center"/>
      <protection locked="0"/>
    </xf>
    <xf numFmtId="180" fontId="69" fillId="25" borderId="0" xfId="0" applyNumberFormat="1" applyFont="1" applyFill="1" applyAlignment="1" applyProtection="1">
      <alignment horizontal="center" vertical="center"/>
      <protection locked="0"/>
    </xf>
    <xf numFmtId="178" fontId="24" fillId="0" borderId="85" xfId="0" applyNumberFormat="1" applyFont="1" applyBorder="1" applyAlignment="1" applyProtection="1">
      <alignment horizontal="center" vertical="center"/>
      <protection locked="0"/>
    </xf>
    <xf numFmtId="180" fontId="69" fillId="25" borderId="43" xfId="0" applyNumberFormat="1" applyFont="1" applyFill="1" applyBorder="1" applyAlignment="1" applyProtection="1">
      <alignment horizontal="center" vertical="center"/>
      <protection locked="0"/>
    </xf>
    <xf numFmtId="176" fontId="29" fillId="26" borderId="90" xfId="0" applyNumberFormat="1" applyFont="1" applyFill="1" applyBorder="1" applyAlignment="1" applyProtection="1">
      <alignment horizontal="center"/>
      <protection locked="0"/>
    </xf>
    <xf numFmtId="180" fontId="72" fillId="26" borderId="73" xfId="0" applyNumberFormat="1" applyFont="1" applyFill="1" applyBorder="1" applyAlignment="1" applyProtection="1">
      <alignment horizontal="center" vertical="center"/>
      <protection locked="0"/>
    </xf>
    <xf numFmtId="180" fontId="72" fillId="26" borderId="12" xfId="0" applyNumberFormat="1" applyFont="1" applyFill="1" applyBorder="1" applyAlignment="1" applyProtection="1">
      <alignment horizontal="center" vertical="center"/>
      <protection locked="0"/>
    </xf>
    <xf numFmtId="178" fontId="24" fillId="26" borderId="12" xfId="0" applyNumberFormat="1" applyFont="1" applyFill="1" applyBorder="1" applyAlignment="1" applyProtection="1">
      <alignment horizontal="center" vertical="center"/>
      <protection locked="0"/>
    </xf>
    <xf numFmtId="180" fontId="72" fillId="26" borderId="74" xfId="0" applyNumberFormat="1" applyFont="1" applyFill="1" applyBorder="1" applyAlignment="1" applyProtection="1">
      <alignment horizontal="center" vertical="center"/>
      <protection locked="0"/>
    </xf>
    <xf numFmtId="178" fontId="47" fillId="26" borderId="22" xfId="0" applyNumberFormat="1" applyFont="1" applyFill="1" applyBorder="1" applyAlignment="1" applyProtection="1">
      <alignment horizontal="center" vertical="center"/>
      <protection locked="0"/>
    </xf>
    <xf numFmtId="176" fontId="29" fillId="27" borderId="91" xfId="0" applyNumberFormat="1" applyFont="1" applyFill="1" applyBorder="1" applyAlignment="1" applyProtection="1">
      <alignment horizontal="center"/>
      <protection locked="0"/>
    </xf>
    <xf numFmtId="180" fontId="69" fillId="27" borderId="40" xfId="0" applyNumberFormat="1" applyFont="1" applyFill="1" applyBorder="1" applyAlignment="1" applyProtection="1">
      <alignment horizontal="center" vertical="center"/>
      <protection locked="0"/>
    </xf>
    <xf numFmtId="178" fontId="28" fillId="0" borderId="108" xfId="0" applyNumberFormat="1" applyFont="1" applyBorder="1" applyAlignment="1" applyProtection="1">
      <alignment horizontal="center" vertical="center"/>
      <protection locked="0"/>
    </xf>
    <xf numFmtId="178" fontId="28" fillId="33" borderId="80" xfId="0" applyNumberFormat="1" applyFont="1" applyFill="1" applyBorder="1" applyAlignment="1" applyProtection="1">
      <alignment horizontal="center" vertical="center"/>
      <protection locked="0"/>
    </xf>
    <xf numFmtId="178" fontId="24" fillId="33" borderId="48" xfId="0" applyNumberFormat="1" applyFont="1" applyFill="1" applyBorder="1" applyAlignment="1" applyProtection="1">
      <alignment horizontal="center" vertical="center"/>
      <protection locked="0"/>
    </xf>
    <xf numFmtId="180" fontId="72" fillId="0" borderId="43" xfId="0" applyNumberFormat="1" applyFont="1" applyBorder="1" applyAlignment="1" applyProtection="1">
      <alignment horizontal="center" vertical="center"/>
      <protection locked="0"/>
    </xf>
    <xf numFmtId="180" fontId="72" fillId="0" borderId="67" xfId="0" applyNumberFormat="1" applyFont="1" applyBorder="1" applyAlignment="1" applyProtection="1">
      <alignment horizontal="center" vertical="center"/>
      <protection locked="0"/>
    </xf>
    <xf numFmtId="180" fontId="72" fillId="0" borderId="42" xfId="0" applyNumberFormat="1" applyFont="1" applyBorder="1" applyAlignment="1" applyProtection="1">
      <alignment horizontal="center" vertical="center"/>
      <protection locked="0"/>
    </xf>
    <xf numFmtId="178" fontId="28" fillId="33" borderId="48" xfId="0" applyNumberFormat="1" applyFont="1" applyFill="1" applyBorder="1" applyAlignment="1" applyProtection="1">
      <alignment horizontal="center" vertical="center"/>
      <protection locked="0"/>
    </xf>
    <xf numFmtId="178" fontId="70" fillId="27" borderId="169" xfId="0" applyNumberFormat="1" applyFont="1" applyFill="1" applyBorder="1" applyAlignment="1" applyProtection="1">
      <alignment horizontal="center" vertical="center"/>
      <protection locked="0"/>
    </xf>
    <xf numFmtId="180" fontId="72" fillId="25" borderId="75" xfId="0" applyNumberFormat="1" applyFont="1" applyFill="1" applyBorder="1" applyAlignment="1" applyProtection="1">
      <alignment horizontal="center" vertical="center"/>
      <protection locked="0"/>
    </xf>
    <xf numFmtId="178" fontId="28" fillId="33" borderId="44" xfId="0" applyNumberFormat="1" applyFont="1" applyFill="1" applyBorder="1" applyAlignment="1" applyProtection="1">
      <alignment horizontal="center" vertical="center"/>
      <protection locked="0"/>
    </xf>
    <xf numFmtId="178" fontId="28" fillId="33" borderId="19" xfId="0" applyNumberFormat="1" applyFont="1" applyFill="1" applyBorder="1" applyAlignment="1" applyProtection="1">
      <alignment horizontal="center" vertical="center"/>
      <protection locked="0"/>
    </xf>
    <xf numFmtId="178" fontId="24" fillId="33" borderId="58" xfId="0" applyNumberFormat="1" applyFont="1" applyFill="1" applyBorder="1" applyAlignment="1" applyProtection="1">
      <alignment horizontal="center" vertical="center"/>
      <protection locked="0"/>
    </xf>
    <xf numFmtId="176" fontId="29" fillId="27" borderId="82" xfId="0" applyNumberFormat="1" applyFont="1" applyFill="1" applyBorder="1" applyAlignment="1" applyProtection="1">
      <alignment horizontal="center"/>
      <protection locked="0"/>
    </xf>
    <xf numFmtId="180" fontId="72" fillId="25" borderId="48" xfId="0" applyNumberFormat="1" applyFont="1" applyFill="1" applyBorder="1" applyAlignment="1" applyProtection="1">
      <alignment horizontal="center" vertical="center"/>
      <protection locked="0"/>
    </xf>
    <xf numFmtId="178" fontId="24" fillId="0" borderId="13" xfId="0" applyNumberFormat="1" applyFont="1" applyBorder="1" applyAlignment="1" applyProtection="1">
      <alignment horizontal="center" vertical="center"/>
      <protection locked="0"/>
    </xf>
    <xf numFmtId="178" fontId="24" fillId="0" borderId="31" xfId="0" applyNumberFormat="1" applyFont="1" applyBorder="1" applyAlignment="1" applyProtection="1">
      <alignment horizontal="center" vertical="center"/>
      <protection locked="0"/>
    </xf>
    <xf numFmtId="178" fontId="24" fillId="0" borderId="16" xfId="0" applyNumberFormat="1" applyFont="1" applyBorder="1" applyAlignment="1" applyProtection="1">
      <alignment horizontal="center" vertical="center"/>
      <protection locked="0"/>
    </xf>
    <xf numFmtId="180" fontId="72" fillId="25" borderId="66" xfId="0" applyNumberFormat="1" applyFont="1" applyFill="1" applyBorder="1" applyAlignment="1" applyProtection="1">
      <alignment horizontal="center" vertical="center"/>
      <protection locked="0"/>
    </xf>
    <xf numFmtId="178" fontId="28" fillId="33" borderId="58" xfId="0" applyNumberFormat="1" applyFont="1" applyFill="1" applyBorder="1" applyAlignment="1" applyProtection="1">
      <alignment horizontal="center" vertical="center"/>
      <protection locked="0"/>
    </xf>
    <xf numFmtId="0" fontId="65" fillId="0" borderId="0" xfId="0" applyFont="1" applyFill="1" applyAlignment="1" applyProtection="1">
      <alignment horizontal="right" vertical="center"/>
    </xf>
    <xf numFmtId="1" fontId="0" fillId="0" borderId="0" xfId="0" applyNumberFormat="1" applyProtection="1">
      <alignment vertical="center"/>
    </xf>
    <xf numFmtId="0" fontId="23" fillId="40" borderId="19" xfId="0" applyFont="1" applyFill="1" applyBorder="1" applyAlignment="1" applyProtection="1">
      <alignment horizontal="center" vertical="center"/>
    </xf>
    <xf numFmtId="0" fontId="23" fillId="40" borderId="20" xfId="0" applyFont="1" applyFill="1" applyBorder="1" applyAlignment="1" applyProtection="1">
      <alignment horizontal="center" vertical="center"/>
    </xf>
    <xf numFmtId="0" fontId="68" fillId="40" borderId="19" xfId="0" applyFont="1" applyFill="1" applyBorder="1" applyAlignment="1" applyProtection="1">
      <alignment horizontal="center" vertical="center"/>
    </xf>
    <xf numFmtId="0" fontId="68" fillId="40" borderId="46" xfId="0" applyFont="1" applyFill="1" applyBorder="1" applyAlignment="1" applyProtection="1">
      <alignment horizontal="center" vertical="center"/>
    </xf>
    <xf numFmtId="0" fontId="99" fillId="31" borderId="49" xfId="0" applyFont="1" applyFill="1" applyBorder="1" applyAlignment="1" applyProtection="1">
      <alignment horizontal="center" vertical="center"/>
      <protection locked="0"/>
    </xf>
    <xf numFmtId="0" fontId="23" fillId="38" borderId="19" xfId="0" applyFont="1" applyFill="1" applyBorder="1" applyAlignment="1" applyProtection="1">
      <alignment horizontal="center" vertical="center"/>
    </xf>
    <xf numFmtId="0" fontId="23" fillId="38" borderId="20" xfId="0" applyFont="1" applyFill="1" applyBorder="1" applyAlignment="1" applyProtection="1">
      <alignment horizontal="center" vertical="center"/>
    </xf>
    <xf numFmtId="0" fontId="68" fillId="38" borderId="19" xfId="0" applyFont="1" applyFill="1" applyBorder="1" applyAlignment="1" applyProtection="1">
      <alignment horizontal="center" vertical="center"/>
    </xf>
    <xf numFmtId="0" fontId="68" fillId="38" borderId="46" xfId="0" applyFont="1" applyFill="1" applyBorder="1" applyAlignment="1" applyProtection="1">
      <alignment horizontal="center" vertical="center"/>
    </xf>
    <xf numFmtId="0" fontId="23" fillId="34" borderId="19" xfId="0" applyFont="1" applyFill="1" applyBorder="1" applyAlignment="1" applyProtection="1">
      <alignment horizontal="center" vertical="center"/>
    </xf>
    <xf numFmtId="0" fontId="23" fillId="34" borderId="20" xfId="0" applyFont="1" applyFill="1" applyBorder="1" applyAlignment="1" applyProtection="1">
      <alignment horizontal="center" vertical="center"/>
    </xf>
    <xf numFmtId="0" fontId="68" fillId="34" borderId="19" xfId="0" applyFont="1" applyFill="1" applyBorder="1" applyAlignment="1" applyProtection="1">
      <alignment horizontal="center" vertical="center"/>
    </xf>
    <xf numFmtId="0" fontId="68" fillId="34" borderId="21" xfId="0" applyFont="1" applyFill="1" applyBorder="1" applyAlignment="1" applyProtection="1">
      <alignment horizontal="center" vertical="center"/>
    </xf>
    <xf numFmtId="0" fontId="23" fillId="37" borderId="19" xfId="0" applyFont="1" applyFill="1" applyBorder="1" applyAlignment="1" applyProtection="1">
      <alignment horizontal="center" vertical="center"/>
    </xf>
    <xf numFmtId="0" fontId="23" fillId="37" borderId="20" xfId="0" applyFont="1" applyFill="1" applyBorder="1" applyAlignment="1" applyProtection="1">
      <alignment horizontal="center" vertical="center"/>
    </xf>
    <xf numFmtId="0" fontId="68" fillId="37" borderId="19" xfId="0" applyFont="1" applyFill="1" applyBorder="1" applyAlignment="1" applyProtection="1">
      <alignment horizontal="center" vertical="center"/>
    </xf>
    <xf numFmtId="0" fontId="68" fillId="37" borderId="46" xfId="0" applyFont="1" applyFill="1" applyBorder="1" applyAlignment="1" applyProtection="1">
      <alignment horizontal="center" vertical="center"/>
    </xf>
    <xf numFmtId="0" fontId="23" fillId="25" borderId="146" xfId="0" applyFont="1" applyFill="1" applyBorder="1" applyAlignment="1" applyProtection="1">
      <alignment horizontal="left" vertical="center" wrapText="1"/>
      <protection hidden="1"/>
    </xf>
    <xf numFmtId="0" fontId="0" fillId="0" borderId="93" xfId="0" applyBorder="1" applyAlignment="1">
      <alignment horizontal="left" vertical="center" wrapText="1"/>
    </xf>
    <xf numFmtId="0" fontId="0" fillId="0" borderId="147" xfId="0" applyBorder="1" applyAlignment="1">
      <alignment horizontal="left" vertical="center" wrapText="1"/>
    </xf>
    <xf numFmtId="185" fontId="99" fillId="25" borderId="21" xfId="0" applyNumberFormat="1" applyFont="1" applyFill="1" applyBorder="1" applyAlignment="1" applyProtection="1">
      <alignment horizontal="center" vertical="center" wrapText="1"/>
      <protection hidden="1"/>
    </xf>
    <xf numFmtId="183" fontId="22" fillId="27" borderId="143" xfId="0" applyNumberFormat="1" applyFont="1" applyFill="1" applyBorder="1" applyAlignment="1" applyProtection="1">
      <alignment horizontal="center" vertical="center"/>
      <protection hidden="1"/>
    </xf>
    <xf numFmtId="183" fontId="22" fillId="27" borderId="49" xfId="0" applyNumberFormat="1" applyFont="1" applyFill="1" applyBorder="1" applyAlignment="1" applyProtection="1">
      <alignment horizontal="center" vertical="center"/>
      <protection hidden="1"/>
    </xf>
    <xf numFmtId="0" fontId="23" fillId="25" borderId="19" xfId="0" applyFont="1" applyFill="1" applyBorder="1" applyAlignment="1" applyProtection="1">
      <alignment horizontal="center" vertical="center"/>
      <protection hidden="1"/>
    </xf>
    <xf numFmtId="0" fontId="23" fillId="25" borderId="21" xfId="0" applyFont="1" applyFill="1" applyBorder="1" applyAlignment="1" applyProtection="1">
      <alignment horizontal="center" vertical="center"/>
      <protection hidden="1"/>
    </xf>
    <xf numFmtId="0" fontId="23" fillId="25" borderId="20" xfId="0" applyFont="1" applyFill="1" applyBorder="1" applyAlignment="1" applyProtection="1">
      <alignment horizontal="center" vertical="center"/>
      <protection hidden="1"/>
    </xf>
    <xf numFmtId="0" fontId="23" fillId="25" borderId="121" xfId="0" applyFont="1" applyFill="1" applyBorder="1" applyAlignment="1" applyProtection="1">
      <alignment horizontal="left" vertical="center" wrapText="1"/>
      <protection hidden="1"/>
    </xf>
    <xf numFmtId="0" fontId="6" fillId="0" borderId="133" xfId="0" applyFont="1" applyBorder="1" applyAlignment="1">
      <alignment vertical="center" wrapText="1"/>
    </xf>
    <xf numFmtId="0" fontId="23" fillId="25" borderId="132" xfId="0" applyFont="1" applyFill="1" applyBorder="1" applyAlignment="1">
      <alignment horizontal="left" vertical="center" wrapText="1"/>
    </xf>
    <xf numFmtId="0" fontId="23" fillId="25" borderId="131" xfId="0" applyFont="1" applyFill="1" applyBorder="1" applyAlignment="1">
      <alignment horizontal="left" vertical="center" wrapText="1"/>
    </xf>
    <xf numFmtId="0" fontId="23" fillId="25" borderId="133" xfId="0" applyFont="1" applyFill="1" applyBorder="1" applyAlignment="1">
      <alignment horizontal="left" vertical="center" wrapText="1"/>
    </xf>
    <xf numFmtId="0" fontId="23" fillId="25" borderId="148" xfId="0" applyFont="1" applyFill="1" applyBorder="1" applyAlignment="1">
      <alignment vertical="center" wrapText="1"/>
    </xf>
    <xf numFmtId="0" fontId="23" fillId="25" borderId="149" xfId="0" applyFont="1" applyFill="1" applyBorder="1" applyAlignment="1">
      <alignment vertical="center" wrapText="1"/>
    </xf>
    <xf numFmtId="0" fontId="23" fillId="25" borderId="150" xfId="0" applyFont="1" applyFill="1" applyBorder="1" applyAlignment="1">
      <alignment vertical="center" wrapText="1"/>
    </xf>
    <xf numFmtId="0" fontId="23" fillId="25" borderId="151" xfId="0" applyFont="1" applyFill="1" applyBorder="1" applyAlignment="1">
      <alignment vertical="center" wrapText="1"/>
    </xf>
    <xf numFmtId="183" fontId="22" fillId="27" borderId="52" xfId="0" applyNumberFormat="1" applyFont="1" applyFill="1" applyBorder="1" applyAlignment="1" applyProtection="1">
      <alignment horizontal="center" vertical="center"/>
      <protection hidden="1"/>
    </xf>
    <xf numFmtId="183" fontId="22" fillId="27" borderId="21" xfId="0" applyNumberFormat="1" applyFont="1" applyFill="1" applyBorder="1" applyAlignment="1" applyProtection="1">
      <alignment horizontal="center" vertical="center"/>
      <protection hidden="1"/>
    </xf>
    <xf numFmtId="183" fontId="22" fillId="27" borderId="20" xfId="0" applyNumberFormat="1" applyFont="1" applyFill="1" applyBorder="1" applyAlignment="1" applyProtection="1">
      <alignment horizontal="center" vertical="center"/>
      <protection hidden="1"/>
    </xf>
    <xf numFmtId="0" fontId="23" fillId="25" borderId="93" xfId="0" applyFont="1" applyFill="1" applyBorder="1" applyAlignment="1" applyProtection="1">
      <alignment horizontal="left" vertical="center" wrapText="1"/>
      <protection hidden="1"/>
    </xf>
    <xf numFmtId="0" fontId="23" fillId="25" borderId="147" xfId="0" applyFont="1" applyFill="1" applyBorder="1" applyAlignment="1" applyProtection="1">
      <alignment horizontal="left" vertical="center" wrapText="1"/>
      <protection hidden="1"/>
    </xf>
    <xf numFmtId="0" fontId="23" fillId="25" borderId="134" xfId="0" applyFont="1" applyFill="1" applyBorder="1" applyAlignment="1" applyProtection="1">
      <alignment horizontal="left" vertical="center" wrapText="1"/>
      <protection hidden="1"/>
    </xf>
    <xf numFmtId="0" fontId="0" fillId="0" borderId="135" xfId="0" applyBorder="1" applyAlignment="1">
      <alignment horizontal="left" vertical="center" wrapText="1"/>
    </xf>
    <xf numFmtId="0" fontId="0" fillId="0" borderId="136" xfId="0" applyBorder="1" applyAlignment="1">
      <alignment horizontal="left" vertical="center" wrapText="1"/>
    </xf>
    <xf numFmtId="0" fontId="23" fillId="25" borderId="11" xfId="0" applyFont="1" applyFill="1" applyBorder="1" applyAlignment="1" applyProtection="1">
      <alignment horizontal="left" vertical="center" wrapText="1"/>
      <protection hidden="1"/>
    </xf>
    <xf numFmtId="0" fontId="0" fillId="0" borderId="14" xfId="0" applyBorder="1" applyAlignment="1">
      <alignment horizontal="left" vertical="center" wrapText="1"/>
    </xf>
    <xf numFmtId="0" fontId="23" fillId="25" borderId="159" xfId="0" applyFont="1" applyFill="1" applyBorder="1" applyAlignment="1" applyProtection="1">
      <alignment vertical="center" wrapText="1"/>
      <protection hidden="1"/>
    </xf>
    <xf numFmtId="0" fontId="0" fillId="0" borderId="112" xfId="0" applyBorder="1" applyAlignment="1">
      <alignment vertical="center" wrapText="1"/>
    </xf>
    <xf numFmtId="0" fontId="0" fillId="0" borderId="163" xfId="0" applyBorder="1" applyAlignment="1">
      <alignment vertical="center" wrapText="1"/>
    </xf>
    <xf numFmtId="0" fontId="23" fillId="25" borderId="160" xfId="0" applyFont="1" applyFill="1" applyBorder="1" applyAlignment="1" applyProtection="1">
      <alignment horizontal="left" vertical="center" wrapText="1"/>
      <protection hidden="1"/>
    </xf>
    <xf numFmtId="0" fontId="0" fillId="0" borderId="79" xfId="0" applyBorder="1" applyAlignment="1">
      <alignment horizontal="left" vertical="center" wrapText="1"/>
    </xf>
    <xf numFmtId="0" fontId="23" fillId="25" borderId="154" xfId="0" applyFont="1" applyFill="1" applyBorder="1" applyAlignment="1" applyProtection="1">
      <alignment vertical="center" wrapText="1"/>
      <protection hidden="1"/>
    </xf>
    <xf numFmtId="0" fontId="0" fillId="0" borderId="155" xfId="0" applyBorder="1" applyAlignment="1">
      <alignment vertical="center" wrapText="1"/>
    </xf>
    <xf numFmtId="0" fontId="0" fillId="0" borderId="158" xfId="0" applyBorder="1" applyAlignment="1">
      <alignment vertical="center" wrapText="1"/>
    </xf>
    <xf numFmtId="0" fontId="23" fillId="25" borderId="153" xfId="0" applyFont="1" applyFill="1" applyBorder="1" applyAlignment="1" applyProtection="1">
      <alignment vertical="center" wrapText="1"/>
      <protection hidden="1"/>
    </xf>
    <xf numFmtId="0" fontId="0" fillId="0" borderId="93" xfId="0" applyBorder="1" applyAlignment="1">
      <alignment vertical="center" wrapText="1"/>
    </xf>
    <xf numFmtId="0" fontId="0" fillId="0" borderId="147" xfId="0" applyBorder="1" applyAlignment="1">
      <alignment vertical="center" wrapText="1"/>
    </xf>
    <xf numFmtId="0" fontId="23" fillId="25" borderId="155" xfId="0" applyFont="1" applyFill="1" applyBorder="1" applyAlignment="1" applyProtection="1">
      <alignment vertical="center" wrapText="1"/>
      <protection hidden="1"/>
    </xf>
    <xf numFmtId="0" fontId="23" fillId="25" borderId="157" xfId="0" applyFont="1" applyFill="1" applyBorder="1" applyAlignment="1" applyProtection="1">
      <alignment vertical="center" wrapText="1"/>
      <protection hidden="1"/>
    </xf>
    <xf numFmtId="0" fontId="23" fillId="25" borderId="131" xfId="0" applyFont="1" applyFill="1" applyBorder="1" applyAlignment="1" applyProtection="1">
      <alignment horizontal="left" vertical="center" wrapText="1"/>
      <protection hidden="1"/>
    </xf>
    <xf numFmtId="0" fontId="23" fillId="25" borderId="133" xfId="0" applyFont="1" applyFill="1" applyBorder="1" applyAlignment="1" applyProtection="1">
      <alignment horizontal="left" vertical="center" wrapText="1"/>
      <protection hidden="1"/>
    </xf>
    <xf numFmtId="0" fontId="23" fillId="25" borderId="153" xfId="0" applyFont="1" applyFill="1" applyBorder="1" applyAlignment="1" applyProtection="1">
      <alignment horizontal="left" vertical="center" wrapText="1"/>
      <protection hidden="1"/>
    </xf>
    <xf numFmtId="176" fontId="23" fillId="0" borderId="32" xfId="0" applyNumberFormat="1" applyFont="1" applyBorder="1" applyAlignment="1">
      <alignment horizontal="left" vertical="top" wrapText="1"/>
    </xf>
    <xf numFmtId="176" fontId="23" fillId="0" borderId="0" xfId="0" applyNumberFormat="1" applyFont="1" applyBorder="1" applyAlignment="1">
      <alignment horizontal="left" vertical="top" wrapText="1"/>
    </xf>
    <xf numFmtId="176" fontId="23" fillId="0" borderId="31" xfId="0" applyNumberFormat="1" applyFont="1" applyBorder="1" applyAlignment="1">
      <alignment horizontal="left" vertical="top" wrapText="1"/>
    </xf>
    <xf numFmtId="176" fontId="23" fillId="0" borderId="23" xfId="0" applyNumberFormat="1" applyFont="1" applyBorder="1" applyAlignment="1">
      <alignment horizontal="left" vertical="top" wrapText="1"/>
    </xf>
    <xf numFmtId="176" fontId="23" fillId="0" borderId="24" xfId="0" applyNumberFormat="1" applyFont="1" applyBorder="1" applyAlignment="1">
      <alignment horizontal="left" vertical="top" wrapText="1"/>
    </xf>
    <xf numFmtId="176" fontId="23" fillId="0" borderId="25" xfId="0" applyNumberFormat="1" applyFont="1" applyBorder="1" applyAlignment="1">
      <alignment horizontal="left" vertical="top" wrapText="1"/>
    </xf>
    <xf numFmtId="0" fontId="51" fillId="0" borderId="14" xfId="0" applyFont="1" applyBorder="1" applyAlignment="1">
      <alignment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46" fillId="24" borderId="17" xfId="0" applyFont="1" applyFill="1" applyBorder="1" applyAlignment="1">
      <alignment horizontal="center" vertical="center"/>
    </xf>
    <xf numFmtId="0" fontId="46" fillId="24" borderId="18" xfId="0" applyFont="1" applyFill="1" applyBorder="1" applyAlignment="1">
      <alignment horizontal="center" vertical="center"/>
    </xf>
    <xf numFmtId="176" fontId="22" fillId="25" borderId="10" xfId="0" applyNumberFormat="1" applyFont="1" applyFill="1" applyBorder="1" applyAlignment="1" applyProtection="1">
      <alignment horizontal="center" vertical="center" wrapText="1"/>
      <protection hidden="1"/>
    </xf>
    <xf numFmtId="176" fontId="22" fillId="25" borderId="18" xfId="0" applyNumberFormat="1" applyFont="1" applyFill="1" applyBorder="1" applyAlignment="1" applyProtection="1">
      <alignment horizontal="center" vertical="center" wrapText="1"/>
      <protection hidden="1"/>
    </xf>
    <xf numFmtId="176" fontId="23" fillId="0" borderId="47" xfId="0" applyNumberFormat="1" applyFont="1" applyBorder="1" applyAlignment="1">
      <alignment horizontal="left" vertical="top" wrapText="1"/>
    </xf>
    <xf numFmtId="176" fontId="23" fillId="0" borderId="45" xfId="0" applyNumberFormat="1" applyFont="1" applyBorder="1" applyAlignment="1">
      <alignment horizontal="left" vertical="top" wrapText="1"/>
    </xf>
    <xf numFmtId="176" fontId="23" fillId="0" borderId="55" xfId="0" applyNumberFormat="1" applyFont="1" applyBorder="1" applyAlignment="1">
      <alignment horizontal="left" vertical="top" wrapText="1"/>
    </xf>
    <xf numFmtId="0" fontId="26" fillId="25" borderId="21" xfId="0" applyFont="1" applyFill="1" applyBorder="1" applyAlignment="1">
      <alignment vertical="center" shrinkToFit="1"/>
    </xf>
    <xf numFmtId="0" fontId="0" fillId="0" borderId="21" xfId="0" applyBorder="1" applyAlignment="1">
      <alignment vertical="center" shrinkToFit="1"/>
    </xf>
    <xf numFmtId="176" fontId="23" fillId="0" borderId="47" xfId="0" applyNumberFormat="1" applyFont="1" applyBorder="1" applyAlignment="1">
      <alignment horizontal="left" vertical="center" wrapText="1"/>
    </xf>
    <xf numFmtId="176" fontId="23" fillId="0" borderId="45" xfId="0" applyNumberFormat="1" applyFont="1" applyBorder="1" applyAlignment="1">
      <alignment horizontal="left" vertical="center" wrapText="1"/>
    </xf>
    <xf numFmtId="176" fontId="23" fillId="0" borderId="75" xfId="0" applyNumberFormat="1" applyFont="1" applyBorder="1" applyAlignment="1">
      <alignment horizontal="left" vertical="center" wrapText="1"/>
    </xf>
    <xf numFmtId="176" fontId="23" fillId="0" borderId="32" xfId="0" applyNumberFormat="1" applyFont="1" applyBorder="1" applyAlignment="1">
      <alignment horizontal="left" vertical="center" wrapText="1"/>
    </xf>
    <xf numFmtId="176" fontId="23" fillId="0" borderId="0" xfId="0" applyNumberFormat="1" applyFont="1" applyBorder="1" applyAlignment="1">
      <alignment horizontal="left" vertical="center" wrapText="1"/>
    </xf>
    <xf numFmtId="176" fontId="23" fillId="0" borderId="67" xfId="0" applyNumberFormat="1" applyFont="1" applyBorder="1" applyAlignment="1">
      <alignment horizontal="left" vertical="center" wrapText="1"/>
    </xf>
    <xf numFmtId="176" fontId="23" fillId="0" borderId="14" xfId="0" applyNumberFormat="1" applyFont="1" applyBorder="1" applyAlignment="1">
      <alignment horizontal="left" vertical="top" wrapText="1"/>
    </xf>
    <xf numFmtId="176" fontId="23" fillId="0" borderId="15" xfId="0" applyNumberFormat="1" applyFont="1" applyBorder="1" applyAlignment="1">
      <alignment horizontal="left" vertical="top" wrapText="1"/>
    </xf>
    <xf numFmtId="176" fontId="23" fillId="0" borderId="16" xfId="0" applyNumberFormat="1" applyFont="1" applyBorder="1" applyAlignment="1">
      <alignment horizontal="left" vertical="top" wrapText="1"/>
    </xf>
    <xf numFmtId="0" fontId="22" fillId="27" borderId="62" xfId="0" applyFont="1" applyFill="1" applyBorder="1" applyAlignment="1">
      <alignment horizontal="left"/>
    </xf>
    <xf numFmtId="0" fontId="22" fillId="27" borderId="170" xfId="0" applyFont="1" applyFill="1" applyBorder="1" applyAlignment="1">
      <alignment horizontal="left"/>
    </xf>
    <xf numFmtId="176" fontId="23" fillId="0" borderId="77" xfId="0" applyNumberFormat="1" applyFont="1" applyBorder="1" applyAlignment="1">
      <alignment horizontal="left" vertical="center" wrapText="1"/>
    </xf>
    <xf numFmtId="176" fontId="23" fillId="0" borderId="41" xfId="0" applyNumberFormat="1" applyFont="1" applyBorder="1" applyAlignment="1">
      <alignment horizontal="left" vertical="center" wrapText="1"/>
    </xf>
    <xf numFmtId="176" fontId="23" fillId="0" borderId="78" xfId="0" applyNumberFormat="1" applyFont="1" applyBorder="1" applyAlignment="1">
      <alignment horizontal="left" vertical="center" wrapText="1"/>
    </xf>
    <xf numFmtId="176" fontId="23" fillId="41" borderId="77" xfId="0" applyNumberFormat="1" applyFont="1" applyFill="1" applyBorder="1" applyAlignment="1">
      <alignment horizontal="left" vertical="top" wrapText="1"/>
    </xf>
    <xf numFmtId="176" fontId="23" fillId="41" borderId="41" xfId="0" applyNumberFormat="1" applyFont="1" applyFill="1" applyBorder="1" applyAlignment="1">
      <alignment horizontal="left" vertical="top" wrapText="1"/>
    </xf>
    <xf numFmtId="176" fontId="23" fillId="41" borderId="116" xfId="0" applyNumberFormat="1" applyFont="1" applyFill="1" applyBorder="1" applyAlignment="1">
      <alignment horizontal="left" vertical="top" wrapText="1"/>
    </xf>
    <xf numFmtId="176" fontId="23" fillId="0" borderId="52" xfId="0" applyNumberFormat="1" applyFont="1" applyBorder="1" applyAlignment="1">
      <alignment horizontal="left" vertical="top" wrapText="1"/>
    </xf>
    <xf numFmtId="176" fontId="23" fillId="0" borderId="21" xfId="0" applyNumberFormat="1" applyFont="1" applyBorder="1" applyAlignment="1">
      <alignment horizontal="left" vertical="top" wrapText="1"/>
    </xf>
    <xf numFmtId="176" fontId="23" fillId="0" borderId="46" xfId="0" applyNumberFormat="1" applyFont="1" applyBorder="1" applyAlignment="1">
      <alignment horizontal="left" vertical="top" wrapText="1"/>
    </xf>
    <xf numFmtId="176" fontId="23" fillId="27" borderId="61" xfId="0" applyNumberFormat="1" applyFont="1" applyFill="1" applyBorder="1" applyAlignment="1">
      <alignment horizontal="left" vertical="center"/>
    </xf>
    <xf numFmtId="176" fontId="23" fillId="27" borderId="62" xfId="0" applyNumberFormat="1" applyFont="1" applyFill="1" applyBorder="1" applyAlignment="1">
      <alignment horizontal="left" vertical="center"/>
    </xf>
    <xf numFmtId="176" fontId="23" fillId="27" borderId="170" xfId="0" applyNumberFormat="1" applyFont="1" applyFill="1" applyBorder="1" applyAlignment="1">
      <alignment horizontal="left" vertical="center"/>
    </xf>
    <xf numFmtId="176" fontId="23" fillId="0" borderId="52" xfId="0" applyNumberFormat="1" applyFont="1" applyBorder="1" applyAlignment="1">
      <alignment horizontal="left" vertical="center" wrapText="1"/>
    </xf>
    <xf numFmtId="176" fontId="23" fillId="0" borderId="21" xfId="0" applyNumberFormat="1" applyFont="1" applyBorder="1" applyAlignment="1">
      <alignment horizontal="left" vertical="center" wrapText="1"/>
    </xf>
    <xf numFmtId="176" fontId="23" fillId="0" borderId="20" xfId="0" applyNumberFormat="1" applyFont="1" applyBorder="1" applyAlignment="1">
      <alignment horizontal="left" vertical="center" wrapText="1"/>
    </xf>
    <xf numFmtId="176" fontId="23" fillId="41" borderId="52" xfId="0" applyNumberFormat="1" applyFont="1" applyFill="1" applyBorder="1" applyAlignment="1">
      <alignment horizontal="left" vertical="top" wrapText="1"/>
    </xf>
    <xf numFmtId="176" fontId="23" fillId="41" borderId="21" xfId="0" applyNumberFormat="1" applyFont="1" applyFill="1" applyBorder="1" applyAlignment="1">
      <alignment horizontal="left" vertical="top" wrapText="1"/>
    </xf>
    <xf numFmtId="176" fontId="23" fillId="41" borderId="46" xfId="0" applyNumberFormat="1" applyFont="1" applyFill="1" applyBorder="1" applyAlignment="1">
      <alignment horizontal="left" vertical="top" wrapText="1"/>
    </xf>
    <xf numFmtId="176" fontId="23" fillId="41" borderId="47" xfId="0" applyNumberFormat="1" applyFont="1" applyFill="1" applyBorder="1" applyAlignment="1">
      <alignment horizontal="left" vertical="top" wrapText="1"/>
    </xf>
    <xf numFmtId="176" fontId="23" fillId="41" borderId="45" xfId="0" applyNumberFormat="1" applyFont="1" applyFill="1" applyBorder="1" applyAlignment="1">
      <alignment horizontal="left" vertical="top" wrapText="1"/>
    </xf>
    <xf numFmtId="176" fontId="23" fillId="41" borderId="55" xfId="0" applyNumberFormat="1" applyFont="1" applyFill="1" applyBorder="1" applyAlignment="1">
      <alignment horizontal="left" vertical="top" wrapText="1"/>
    </xf>
    <xf numFmtId="176" fontId="23" fillId="41" borderId="32" xfId="0" applyNumberFormat="1" applyFont="1" applyFill="1" applyBorder="1" applyAlignment="1">
      <alignment horizontal="left" vertical="top" wrapText="1"/>
    </xf>
    <xf numFmtId="176" fontId="23" fillId="41" borderId="0" xfId="0" applyNumberFormat="1" applyFont="1" applyFill="1" applyBorder="1" applyAlignment="1">
      <alignment horizontal="left" vertical="top" wrapText="1"/>
    </xf>
    <xf numFmtId="176" fontId="23" fillId="41" borderId="31" xfId="0" applyNumberFormat="1" applyFont="1" applyFill="1" applyBorder="1" applyAlignment="1">
      <alignment horizontal="left" vertical="top" wrapText="1"/>
    </xf>
    <xf numFmtId="176" fontId="23" fillId="0" borderId="77" xfId="0" applyNumberFormat="1" applyFont="1" applyBorder="1" applyAlignment="1">
      <alignment horizontal="left" vertical="top" wrapText="1"/>
    </xf>
    <xf numFmtId="176" fontId="23" fillId="0" borderId="41" xfId="0" applyNumberFormat="1" applyFont="1" applyBorder="1" applyAlignment="1">
      <alignment horizontal="left" vertical="top" wrapText="1"/>
    </xf>
    <xf numFmtId="176" fontId="23" fillId="0" borderId="116" xfId="0" applyNumberFormat="1" applyFont="1" applyBorder="1" applyAlignment="1">
      <alignment horizontal="left" vertical="top" wrapText="1"/>
    </xf>
    <xf numFmtId="176" fontId="23" fillId="26" borderId="61" xfId="0" applyNumberFormat="1" applyFont="1" applyFill="1" applyBorder="1" applyAlignment="1">
      <alignment horizontal="left" vertical="center"/>
    </xf>
    <xf numFmtId="176" fontId="23" fillId="26" borderId="62" xfId="0" applyNumberFormat="1" applyFont="1" applyFill="1" applyBorder="1" applyAlignment="1">
      <alignment horizontal="left" vertical="center"/>
    </xf>
    <xf numFmtId="176" fontId="23" fillId="26" borderId="170" xfId="0" applyNumberFormat="1" applyFont="1" applyFill="1" applyBorder="1" applyAlignment="1">
      <alignment horizontal="left" vertical="center"/>
    </xf>
    <xf numFmtId="176" fontId="23" fillId="27" borderId="37" xfId="0" applyNumberFormat="1" applyFont="1" applyFill="1" applyBorder="1" applyAlignment="1">
      <alignment horizontal="left" vertical="center"/>
    </xf>
    <xf numFmtId="176" fontId="23" fillId="27" borderId="35" xfId="0" applyNumberFormat="1" applyFont="1" applyFill="1" applyBorder="1" applyAlignment="1">
      <alignment horizontal="left" vertical="center"/>
    </xf>
    <xf numFmtId="176" fontId="23" fillId="27" borderId="171" xfId="0" applyNumberFormat="1" applyFont="1" applyFill="1" applyBorder="1" applyAlignment="1">
      <alignment horizontal="left" vertical="center"/>
    </xf>
    <xf numFmtId="176" fontId="23" fillId="0" borderId="31" xfId="0" applyNumberFormat="1" applyFont="1" applyBorder="1" applyAlignment="1">
      <alignment horizontal="left" vertical="center" wrapText="1"/>
    </xf>
    <xf numFmtId="0" fontId="65" fillId="0" borderId="24" xfId="0" applyFont="1" applyBorder="1" applyAlignment="1" applyProtection="1">
      <alignment horizontal="left" vertical="center" wrapText="1"/>
    </xf>
    <xf numFmtId="0" fontId="65" fillId="0" borderId="25" xfId="0" applyFont="1" applyBorder="1" applyAlignment="1" applyProtection="1">
      <alignment horizontal="left" vertical="center" wrapText="1"/>
    </xf>
    <xf numFmtId="0" fontId="102" fillId="0" borderId="0" xfId="0" applyFont="1" applyAlignment="1" applyProtection="1">
      <alignment horizontal="right" vertical="center"/>
      <protection hidden="1"/>
    </xf>
    <xf numFmtId="181" fontId="126" fillId="32" borderId="12" xfId="0" applyNumberFormat="1" applyFont="1" applyFill="1" applyBorder="1" applyAlignment="1" applyProtection="1">
      <alignment horizontal="left" vertical="center" indent="1"/>
    </xf>
    <xf numFmtId="181" fontId="126" fillId="32" borderId="13" xfId="0" applyNumberFormat="1" applyFont="1" applyFill="1" applyBorder="1" applyAlignment="1" applyProtection="1">
      <alignment horizontal="left" vertical="center" indent="1"/>
    </xf>
    <xf numFmtId="0" fontId="0" fillId="40" borderId="49" xfId="0" applyFill="1" applyBorder="1" applyAlignment="1" applyProtection="1">
      <alignment horizontal="center" vertical="center"/>
    </xf>
    <xf numFmtId="0" fontId="0" fillId="45" borderId="93" xfId="0" applyFont="1" applyFill="1" applyBorder="1" applyAlignment="1" applyProtection="1">
      <alignment horizontal="center" vertical="center" shrinkToFit="1"/>
    </xf>
    <xf numFmtId="0" fontId="26" fillId="30" borderId="21" xfId="0" applyFont="1" applyFill="1" applyBorder="1" applyAlignment="1" applyProtection="1">
      <alignment horizontal="center" vertical="center"/>
      <protection hidden="1"/>
    </xf>
    <xf numFmtId="0" fontId="26" fillId="38" borderId="21" xfId="0" applyFont="1" applyFill="1" applyBorder="1" applyAlignment="1" applyProtection="1">
      <alignment horizontal="center" vertical="center"/>
      <protection hidden="1"/>
    </xf>
    <xf numFmtId="0" fontId="112" fillId="0" borderId="21" xfId="0" applyFont="1" applyBorder="1" applyProtection="1">
      <alignment vertical="center"/>
    </xf>
    <xf numFmtId="0" fontId="71" fillId="0" borderId="21" xfId="0" applyFont="1" applyBorder="1" applyProtection="1">
      <alignment vertical="center"/>
    </xf>
    <xf numFmtId="0" fontId="26" fillId="37" borderId="21" xfId="0" applyFont="1" applyFill="1" applyBorder="1" applyAlignment="1" applyProtection="1">
      <alignment horizontal="center" vertical="center"/>
      <protection hidden="1"/>
    </xf>
    <xf numFmtId="0" fontId="109" fillId="0" borderId="0" xfId="0" applyFont="1" applyAlignment="1" applyProtection="1">
      <alignment horizontal="center"/>
    </xf>
    <xf numFmtId="0" fontId="46" fillId="24" borderId="17" xfId="0" applyFont="1" applyFill="1" applyBorder="1" applyAlignment="1" applyProtection="1">
      <alignment horizontal="center" vertical="center"/>
      <protection hidden="1"/>
    </xf>
    <xf numFmtId="0" fontId="46" fillId="24" borderId="18" xfId="0" applyFont="1" applyFill="1" applyBorder="1" applyAlignment="1" applyProtection="1">
      <alignment horizontal="center" vertical="center"/>
      <protection hidden="1"/>
    </xf>
    <xf numFmtId="176" fontId="22" fillId="25" borderId="11" xfId="0" applyNumberFormat="1" applyFont="1" applyFill="1" applyBorder="1" applyAlignment="1" applyProtection="1">
      <alignment horizontal="center" vertical="center" wrapText="1"/>
      <protection hidden="1"/>
    </xf>
    <xf numFmtId="176" fontId="22" fillId="25" borderId="23" xfId="0" applyNumberFormat="1" applyFont="1" applyFill="1" applyBorder="1" applyAlignment="1" applyProtection="1">
      <alignment horizontal="center" vertical="center" wrapText="1"/>
      <protection hidden="1"/>
    </xf>
    <xf numFmtId="176" fontId="65" fillId="25" borderId="12" xfId="0" applyNumberFormat="1" applyFont="1" applyFill="1" applyBorder="1" applyAlignment="1" applyProtection="1">
      <alignment horizontal="center" vertical="center"/>
      <protection hidden="1"/>
    </xf>
    <xf numFmtId="0" fontId="65" fillId="0" borderId="21" xfId="0" applyFont="1" applyBorder="1" applyAlignment="1" applyProtection="1">
      <alignment horizontal="center" vertical="center"/>
      <protection hidden="1"/>
    </xf>
    <xf numFmtId="0" fontId="26" fillId="25" borderId="21" xfId="0" applyFont="1" applyFill="1" applyBorder="1" applyAlignment="1" applyProtection="1">
      <alignment vertical="center" shrinkToFit="1"/>
    </xf>
    <xf numFmtId="0" fontId="0" fillId="0" borderId="21" xfId="0" applyBorder="1" applyAlignment="1" applyProtection="1">
      <alignment vertical="center" shrinkToFit="1"/>
    </xf>
    <xf numFmtId="0" fontId="113" fillId="0" borderId="21" xfId="0" applyFont="1" applyBorder="1" applyProtection="1">
      <alignment vertical="center"/>
    </xf>
    <xf numFmtId="0" fontId="26" fillId="25" borderId="19" xfId="0" applyFont="1" applyFill="1" applyBorder="1" applyAlignment="1" applyProtection="1">
      <alignment vertical="center" shrinkToFit="1"/>
    </xf>
    <xf numFmtId="0" fontId="26" fillId="25" borderId="46" xfId="0" applyFont="1" applyFill="1" applyBorder="1" applyAlignment="1" applyProtection="1">
      <alignment vertical="center" shrinkToFit="1"/>
    </xf>
    <xf numFmtId="0" fontId="26" fillId="25" borderId="115" xfId="0" applyFont="1" applyFill="1" applyBorder="1" applyAlignment="1" applyProtection="1">
      <alignment vertical="center" shrinkToFit="1"/>
    </xf>
    <xf numFmtId="0" fontId="26" fillId="25" borderId="60" xfId="0" applyFont="1" applyFill="1" applyBorder="1" applyAlignment="1" applyProtection="1">
      <alignment vertical="center" shrinkToFit="1"/>
    </xf>
    <xf numFmtId="0" fontId="26" fillId="25" borderId="19" xfId="0" applyFont="1" applyFill="1" applyBorder="1" applyAlignment="1" applyProtection="1">
      <alignment horizontal="left" vertical="center" shrinkToFit="1"/>
    </xf>
    <xf numFmtId="0" fontId="26" fillId="25" borderId="46" xfId="0" applyFont="1" applyFill="1" applyBorder="1" applyAlignment="1" applyProtection="1">
      <alignment horizontal="lef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33">
    <dxf>
      <fill>
        <patternFill patternType="lightTrellis"/>
      </fill>
    </dxf>
    <dxf>
      <fill>
        <patternFill patternType="lightTrellis"/>
      </fill>
    </dxf>
    <dxf>
      <fill>
        <patternFill>
          <bgColor indexed="27"/>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B3FF"/>
      <rgbColor rgb="00FFFF66"/>
      <rgbColor rgb="0000FFFF"/>
      <rgbColor rgb="00800080"/>
      <rgbColor rgb="00800000"/>
      <rgbColor rgb="0099FF66"/>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66"/>
      <color rgb="FFFFC000"/>
      <color rgb="FF99FF66"/>
      <color rgb="FF008000"/>
      <color rgb="FF009900"/>
      <color rgb="FFFF99FF"/>
      <color rgb="FFFF9900"/>
      <color rgb="FFCC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image" Target="../media/image4.png"/></Relationships>
</file>

<file path=xl/charts/_rels/chart10.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image" Target="../media/image5.png"/></Relationships>
</file>

<file path=xl/charts/_rels/chart3.xml.rels><?xml version="1.0" encoding="UTF-8" standalone="yes"?>
<Relationships xmlns="http://schemas.openxmlformats.org/package/2006/relationships"><Relationship Id="rId1" Type="http://schemas.openxmlformats.org/officeDocument/2006/relationships/image" Target="../media/image6.png"/></Relationships>
</file>

<file path=xl/charts/_rels/chart4.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image" Target="../media/image4.png"/></Relationships>
</file>

<file path=xl/charts/_rels/chart8.xml.rels><?xml version="1.0" encoding="UTF-8" standalone="yes"?>
<Relationships xmlns="http://schemas.openxmlformats.org/package/2006/relationships"><Relationship Id="rId1" Type="http://schemas.openxmlformats.org/officeDocument/2006/relationships/image" Target="../media/image5.png"/></Relationships>
</file>

<file path=xl/charts/_rels/chart9.xml.rels><?xml version="1.0" encoding="UTF-8" standalone="yes"?>
<Relationships xmlns="http://schemas.openxmlformats.org/package/2006/relationships"><Relationship Id="rId1"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19460982011395E-2"/>
          <c:y val="1.1722996163941062E-2"/>
          <c:w val="0.96577946768060841"/>
          <c:h val="0.6153879173888081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'入力1(共通)'!$Q$59</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A04-4542-AFE5-323E2BEF2DDD}"/>
            </c:ext>
          </c:extLst>
        </c:ser>
        <c:dLbls>
          <c:showLegendKey val="0"/>
          <c:showVal val="0"/>
          <c:showCatName val="0"/>
          <c:showSerName val="0"/>
          <c:showPercent val="0"/>
          <c:showBubbleSize val="0"/>
        </c:dLbls>
        <c:gapWidth val="0"/>
        <c:axId val="417584200"/>
        <c:axId val="417584592"/>
      </c:barChart>
      <c:catAx>
        <c:axId val="417584200"/>
        <c:scaling>
          <c:orientation val="minMax"/>
        </c:scaling>
        <c:delete val="0"/>
        <c:axPos val="b"/>
        <c:numFmt formatCode="General" sourceLinked="1"/>
        <c:majorTickMark val="none"/>
        <c:minorTickMark val="none"/>
        <c:tickLblPos val="none"/>
        <c:spPr>
          <a:ln w="9525">
            <a:noFill/>
          </a:ln>
        </c:spPr>
        <c:crossAx val="417584592"/>
        <c:crosses val="autoZero"/>
        <c:auto val="1"/>
        <c:lblAlgn val="ctr"/>
        <c:lblOffset val="100"/>
        <c:tickMarkSkip val="1"/>
        <c:noMultiLvlLbl val="0"/>
      </c:catAx>
      <c:valAx>
        <c:axId val="417584592"/>
        <c:scaling>
          <c:orientation val="minMax"/>
          <c:max val="1"/>
        </c:scaling>
        <c:delete val="0"/>
        <c:axPos val="l"/>
        <c:numFmt formatCode="General" sourceLinked="1"/>
        <c:majorTickMark val="in"/>
        <c:minorTickMark val="none"/>
        <c:tickLblPos val="none"/>
        <c:spPr>
          <a:ln w="9525">
            <a:noFill/>
          </a:ln>
        </c:spPr>
        <c:crossAx val="41758420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04644476310112E-2"/>
          <c:y val="6.926397482499938E-2"/>
          <c:w val="0.92079203804061127"/>
          <c:h val="0.87878804405625111"/>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重点項目_集合住宅!$P$47</c:f>
              <c:strCache>
                <c:ptCount val="1"/>
                <c:pt idx="0">
                  <c:v>MEMS</c:v>
                </c:pt>
              </c:strCache>
            </c:strRef>
          </c:cat>
          <c:val>
            <c:numRef>
              <c:f>重点項目_集合住宅!$Q$47</c:f>
              <c:numCache>
                <c:formatCode>General</c:formatCode>
                <c:ptCount val="1"/>
                <c:pt idx="0">
                  <c:v>1</c:v>
                </c:pt>
              </c:numCache>
            </c:numRef>
          </c:val>
          <c:extLst>
            <c:ext xmlns:c16="http://schemas.microsoft.com/office/drawing/2014/chart" uri="{C3380CC4-5D6E-409C-BE32-E72D297353CC}">
              <c16:uniqueId val="{00000000-4CBE-4A09-A8C2-BC264290EE96}"/>
            </c:ext>
          </c:extLst>
        </c:ser>
        <c:dLbls>
          <c:showLegendKey val="0"/>
          <c:showVal val="0"/>
          <c:showCatName val="0"/>
          <c:showSerName val="0"/>
          <c:showPercent val="0"/>
          <c:showBubbleSize val="0"/>
        </c:dLbls>
        <c:gapWidth val="0"/>
        <c:axId val="503134304"/>
        <c:axId val="503134696"/>
      </c:barChart>
      <c:catAx>
        <c:axId val="503134304"/>
        <c:scaling>
          <c:orientation val="minMax"/>
        </c:scaling>
        <c:delete val="1"/>
        <c:axPos val="l"/>
        <c:numFmt formatCode="General" sourceLinked="1"/>
        <c:majorTickMark val="none"/>
        <c:minorTickMark val="none"/>
        <c:tickLblPos val="nextTo"/>
        <c:crossAx val="503134696"/>
        <c:crosses val="autoZero"/>
        <c:auto val="1"/>
        <c:lblAlgn val="ctr"/>
        <c:lblOffset val="100"/>
        <c:noMultiLvlLbl val="0"/>
      </c:catAx>
      <c:valAx>
        <c:axId val="503134696"/>
        <c:scaling>
          <c:orientation val="minMax"/>
          <c:max val="1"/>
        </c:scaling>
        <c:delete val="1"/>
        <c:axPos val="b"/>
        <c:numFmt formatCode="General" sourceLinked="1"/>
        <c:majorTickMark val="none"/>
        <c:minorTickMark val="none"/>
        <c:tickLblPos val="nextTo"/>
        <c:crossAx val="503134304"/>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04644476310112E-2"/>
          <c:y val="6.926397482499938E-2"/>
          <c:w val="0.92079203804061127"/>
          <c:h val="0.87878804405625111"/>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重点項目_集合住宅!$P$46</c:f>
              <c:strCache>
                <c:ptCount val="1"/>
                <c:pt idx="0">
                  <c:v>HEMS</c:v>
                </c:pt>
              </c:strCache>
            </c:strRef>
          </c:cat>
          <c:val>
            <c:numRef>
              <c:f>重点項目_集合住宅!$Q$46</c:f>
              <c:numCache>
                <c:formatCode>General</c:formatCode>
                <c:ptCount val="1"/>
                <c:pt idx="0">
                  <c:v>1</c:v>
                </c:pt>
              </c:numCache>
            </c:numRef>
          </c:val>
          <c:extLst>
            <c:ext xmlns:c16="http://schemas.microsoft.com/office/drawing/2014/chart" uri="{C3380CC4-5D6E-409C-BE32-E72D297353CC}">
              <c16:uniqueId val="{00000000-AB2C-4F5A-A79C-F1C9FC1E205E}"/>
            </c:ext>
          </c:extLst>
        </c:ser>
        <c:dLbls>
          <c:showLegendKey val="0"/>
          <c:showVal val="0"/>
          <c:showCatName val="0"/>
          <c:showSerName val="0"/>
          <c:showPercent val="0"/>
          <c:showBubbleSize val="0"/>
        </c:dLbls>
        <c:gapWidth val="0"/>
        <c:axId val="503135872"/>
        <c:axId val="503130776"/>
      </c:barChart>
      <c:catAx>
        <c:axId val="503135872"/>
        <c:scaling>
          <c:orientation val="minMax"/>
        </c:scaling>
        <c:delete val="1"/>
        <c:axPos val="l"/>
        <c:numFmt formatCode="General" sourceLinked="1"/>
        <c:majorTickMark val="none"/>
        <c:minorTickMark val="none"/>
        <c:tickLblPos val="nextTo"/>
        <c:crossAx val="503130776"/>
        <c:crosses val="autoZero"/>
        <c:auto val="1"/>
        <c:lblAlgn val="ctr"/>
        <c:lblOffset val="100"/>
        <c:noMultiLvlLbl val="0"/>
      </c:catAx>
      <c:valAx>
        <c:axId val="503130776"/>
        <c:scaling>
          <c:orientation val="minMax"/>
          <c:max val="1"/>
        </c:scaling>
        <c:delete val="1"/>
        <c:axPos val="b"/>
        <c:numFmt formatCode="General" sourceLinked="1"/>
        <c:majorTickMark val="none"/>
        <c:minorTickMark val="none"/>
        <c:tickLblPos val="nextTo"/>
        <c:crossAx val="503135872"/>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04644476310112E-2"/>
          <c:y val="6.926397482499938E-2"/>
          <c:w val="0.92079203804061127"/>
          <c:h val="0.87878804405625111"/>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重点項目_集合住宅!$P$48</c:f>
              <c:strCache>
                <c:ptCount val="1"/>
                <c:pt idx="0">
                  <c:v>CEMS</c:v>
                </c:pt>
              </c:strCache>
            </c:strRef>
          </c:cat>
          <c:val>
            <c:numRef>
              <c:f>重点項目_集合住宅!$Q$48</c:f>
              <c:numCache>
                <c:formatCode>General</c:formatCode>
                <c:ptCount val="1"/>
                <c:pt idx="0">
                  <c:v>1</c:v>
                </c:pt>
              </c:numCache>
            </c:numRef>
          </c:val>
          <c:extLst>
            <c:ext xmlns:c16="http://schemas.microsoft.com/office/drawing/2014/chart" uri="{C3380CC4-5D6E-409C-BE32-E72D297353CC}">
              <c16:uniqueId val="{00000000-4CD4-4115-A003-BFA33DCB9E44}"/>
            </c:ext>
          </c:extLst>
        </c:ser>
        <c:dLbls>
          <c:showLegendKey val="0"/>
          <c:showVal val="0"/>
          <c:showCatName val="0"/>
          <c:showSerName val="0"/>
          <c:showPercent val="0"/>
          <c:showBubbleSize val="0"/>
        </c:dLbls>
        <c:gapWidth val="0"/>
        <c:axId val="503133128"/>
        <c:axId val="503126856"/>
      </c:barChart>
      <c:catAx>
        <c:axId val="503133128"/>
        <c:scaling>
          <c:orientation val="minMax"/>
        </c:scaling>
        <c:delete val="1"/>
        <c:axPos val="l"/>
        <c:numFmt formatCode="General" sourceLinked="1"/>
        <c:majorTickMark val="none"/>
        <c:minorTickMark val="none"/>
        <c:tickLblPos val="nextTo"/>
        <c:crossAx val="503126856"/>
        <c:crosses val="autoZero"/>
        <c:auto val="1"/>
        <c:lblAlgn val="ctr"/>
        <c:lblOffset val="100"/>
        <c:noMultiLvlLbl val="0"/>
      </c:catAx>
      <c:valAx>
        <c:axId val="503126856"/>
        <c:scaling>
          <c:orientation val="minMax"/>
          <c:max val="1"/>
        </c:scaling>
        <c:delete val="1"/>
        <c:axPos val="b"/>
        <c:numFmt formatCode="General" sourceLinked="1"/>
        <c:majorTickMark val="none"/>
        <c:minorTickMark val="none"/>
        <c:tickLblPos val="nextTo"/>
        <c:crossAx val="503133128"/>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843348811451185E-2"/>
          <c:y val="0.2735039053719559"/>
          <c:w val="0.95971874749346964"/>
          <c:h val="0.62393213011356063"/>
        </c:manualLayout>
      </c:layout>
      <c:scatterChart>
        <c:scatterStyle val="lineMarker"/>
        <c:varyColors val="0"/>
        <c:ser>
          <c:idx val="0"/>
          <c:order val="0"/>
          <c:tx>
            <c:strRef>
              <c:f>重点項目_集合住宅!$P$12</c:f>
              <c:strCache>
                <c:ptCount val="1"/>
                <c:pt idx="0">
                  <c:v>Y</c:v>
                </c:pt>
              </c:strCache>
            </c:strRef>
          </c:tx>
          <c:spPr>
            <a:ln w="25400" cap="rnd">
              <a:noFill/>
              <a:round/>
            </a:ln>
            <a:effectLst/>
          </c:spPr>
          <c:marker>
            <c:symbol val="square"/>
            <c:size val="13"/>
            <c:spPr>
              <a:blipFill>
                <a:blip xmlns:r="http://schemas.openxmlformats.org/officeDocument/2006/relationships" r:embed="rId3"/>
                <a:stretch>
                  <a:fillRect/>
                </a:stretch>
              </a:blipFill>
              <a:ln w="9525">
                <a:noFill/>
              </a:ln>
              <a:effectLst/>
            </c:spPr>
          </c:marker>
          <c:xVal>
            <c:numRef>
              <c:f>重点項目_集合住宅!$Q$11</c:f>
              <c:numCache>
                <c:formatCode>General</c:formatCode>
                <c:ptCount val="1"/>
                <c:pt idx="0">
                  <c:v>100</c:v>
                </c:pt>
              </c:numCache>
            </c:numRef>
          </c:xVal>
          <c:yVal>
            <c:numRef>
              <c:f>重点項目_集合住宅!$Q$12</c:f>
              <c:numCache>
                <c:formatCode>General</c:formatCode>
                <c:ptCount val="1"/>
                <c:pt idx="0">
                  <c:v>1</c:v>
                </c:pt>
              </c:numCache>
            </c:numRef>
          </c:yVal>
          <c:smooth val="0"/>
          <c:extLst>
            <c:ext xmlns:c16="http://schemas.microsoft.com/office/drawing/2014/chart" uri="{C3380CC4-5D6E-409C-BE32-E72D297353CC}">
              <c16:uniqueId val="{00000000-7BA7-432A-95F8-1C025D894AB1}"/>
            </c:ext>
          </c:extLst>
        </c:ser>
        <c:dLbls>
          <c:showLegendKey val="0"/>
          <c:showVal val="0"/>
          <c:showCatName val="0"/>
          <c:showSerName val="0"/>
          <c:showPercent val="0"/>
          <c:showBubbleSize val="0"/>
        </c:dLbls>
        <c:axId val="417577144"/>
        <c:axId val="417577928"/>
      </c:scatterChart>
      <c:valAx>
        <c:axId val="417577144"/>
        <c:scaling>
          <c:orientation val="minMax"/>
          <c:max val="130"/>
          <c:min val="-10"/>
        </c:scaling>
        <c:delete val="1"/>
        <c:axPos val="b"/>
        <c:majorGridlines>
          <c:spPr>
            <a:ln w="9525" cap="flat" cmpd="sng" algn="ctr">
              <a:solidFill>
                <a:schemeClr val="accent1">
                  <a:alpha val="0"/>
                </a:schemeClr>
              </a:solidFill>
              <a:round/>
            </a:ln>
            <a:effectLst/>
          </c:spPr>
        </c:majorGridlines>
        <c:numFmt formatCode="General" sourceLinked="1"/>
        <c:majorTickMark val="none"/>
        <c:minorTickMark val="none"/>
        <c:tickLblPos val="nextTo"/>
        <c:crossAx val="417577928"/>
        <c:crosses val="autoZero"/>
        <c:crossBetween val="midCat"/>
      </c:valAx>
      <c:valAx>
        <c:axId val="41757792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417577144"/>
        <c:crosses val="autoZero"/>
        <c:crossBetween val="midCat"/>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084005031915388E-2"/>
          <c:y val="4.5454545454545456E-2"/>
          <c:w val="0.96565065461491872"/>
          <c:h val="0.58181818181818179"/>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'入力1(共通)'!$Q$60</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7CF-440F-9A61-11CB0F3DE7EA}"/>
            </c:ext>
          </c:extLst>
        </c:ser>
        <c:dLbls>
          <c:showLegendKey val="0"/>
          <c:showVal val="0"/>
          <c:showCatName val="0"/>
          <c:showSerName val="0"/>
          <c:showPercent val="0"/>
          <c:showBubbleSize val="0"/>
        </c:dLbls>
        <c:gapWidth val="0"/>
        <c:axId val="417586552"/>
        <c:axId val="417583416"/>
      </c:barChart>
      <c:catAx>
        <c:axId val="417586552"/>
        <c:scaling>
          <c:orientation val="minMax"/>
        </c:scaling>
        <c:delete val="0"/>
        <c:axPos val="b"/>
        <c:numFmt formatCode="General" sourceLinked="1"/>
        <c:majorTickMark val="none"/>
        <c:minorTickMark val="none"/>
        <c:tickLblPos val="none"/>
        <c:spPr>
          <a:ln w="9525">
            <a:noFill/>
          </a:ln>
        </c:spPr>
        <c:crossAx val="417583416"/>
        <c:crosses val="autoZero"/>
        <c:auto val="1"/>
        <c:lblAlgn val="ctr"/>
        <c:lblOffset val="100"/>
        <c:tickMarkSkip val="1"/>
        <c:noMultiLvlLbl val="0"/>
      </c:catAx>
      <c:valAx>
        <c:axId val="417583416"/>
        <c:scaling>
          <c:orientation val="minMax"/>
          <c:max val="1"/>
        </c:scaling>
        <c:delete val="0"/>
        <c:axPos val="l"/>
        <c:numFmt formatCode="General" sourceLinked="1"/>
        <c:majorTickMark val="in"/>
        <c:minorTickMark val="none"/>
        <c:tickLblPos val="none"/>
        <c:spPr>
          <a:ln w="9525">
            <a:noFill/>
          </a:ln>
        </c:spPr>
        <c:crossAx val="417586552"/>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56650579967827E-2"/>
          <c:y val="0.23074394389225936"/>
          <c:w val="0.96577946768060841"/>
          <c:h val="0.7142895469691522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'入力1(共通)'!$Q$58</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3C8-4F90-9B0F-BFC764BC3068}"/>
            </c:ext>
          </c:extLst>
        </c:ser>
        <c:dLbls>
          <c:showLegendKey val="0"/>
          <c:showVal val="0"/>
          <c:showCatName val="0"/>
          <c:showSerName val="0"/>
          <c:showPercent val="0"/>
          <c:showBubbleSize val="0"/>
        </c:dLbls>
        <c:gapWidth val="0"/>
        <c:axId val="417570872"/>
        <c:axId val="417578320"/>
      </c:barChart>
      <c:catAx>
        <c:axId val="417570872"/>
        <c:scaling>
          <c:orientation val="minMax"/>
        </c:scaling>
        <c:delete val="0"/>
        <c:axPos val="b"/>
        <c:numFmt formatCode="General" sourceLinked="1"/>
        <c:majorTickMark val="none"/>
        <c:minorTickMark val="none"/>
        <c:tickLblPos val="none"/>
        <c:spPr>
          <a:ln w="9525">
            <a:noFill/>
          </a:ln>
        </c:spPr>
        <c:crossAx val="417578320"/>
        <c:crosses val="autoZero"/>
        <c:auto val="1"/>
        <c:lblAlgn val="ctr"/>
        <c:lblOffset val="100"/>
        <c:tickMarkSkip val="1"/>
        <c:noMultiLvlLbl val="0"/>
      </c:catAx>
      <c:valAx>
        <c:axId val="417578320"/>
        <c:scaling>
          <c:orientation val="minMax"/>
          <c:max val="1"/>
        </c:scaling>
        <c:delete val="0"/>
        <c:axPos val="l"/>
        <c:numFmt formatCode="General" sourceLinked="1"/>
        <c:majorTickMark val="in"/>
        <c:minorTickMark val="none"/>
        <c:tickLblPos val="none"/>
        <c:spPr>
          <a:ln w="9525">
            <a:noFill/>
          </a:ln>
        </c:spPr>
        <c:crossAx val="417570872"/>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164021164021163E-2"/>
          <c:y val="0.1693121693121693"/>
          <c:w val="0.96825396825396826"/>
          <c:h val="0.74603174603174605"/>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重点項目_非住宅!$P$47</c:f>
              <c:strCache>
                <c:ptCount val="1"/>
                <c:pt idx="0">
                  <c:v>BEMS</c:v>
                </c:pt>
              </c:strCache>
            </c:strRef>
          </c:cat>
          <c:val>
            <c:numRef>
              <c:f>重点項目_非住宅!$Q$47</c:f>
              <c:numCache>
                <c:formatCode>General</c:formatCode>
                <c:ptCount val="1"/>
                <c:pt idx="0">
                  <c:v>1</c:v>
                </c:pt>
              </c:numCache>
            </c:numRef>
          </c:val>
          <c:extLst>
            <c:ext xmlns:c16="http://schemas.microsoft.com/office/drawing/2014/chart" uri="{C3380CC4-5D6E-409C-BE32-E72D297353CC}">
              <c16:uniqueId val="{00000000-E3D5-4D29-82D7-DC313431EF67}"/>
            </c:ext>
          </c:extLst>
        </c:ser>
        <c:dLbls>
          <c:showLegendKey val="0"/>
          <c:showVal val="0"/>
          <c:showCatName val="0"/>
          <c:showSerName val="0"/>
          <c:showPercent val="0"/>
          <c:showBubbleSize val="0"/>
        </c:dLbls>
        <c:gapWidth val="15"/>
        <c:axId val="417582632"/>
        <c:axId val="417580280"/>
      </c:barChart>
      <c:catAx>
        <c:axId val="417582632"/>
        <c:scaling>
          <c:orientation val="minMax"/>
        </c:scaling>
        <c:delete val="1"/>
        <c:axPos val="l"/>
        <c:numFmt formatCode="General" sourceLinked="1"/>
        <c:majorTickMark val="none"/>
        <c:minorTickMark val="none"/>
        <c:tickLblPos val="nextTo"/>
        <c:crossAx val="417580280"/>
        <c:crosses val="autoZero"/>
        <c:auto val="1"/>
        <c:lblAlgn val="ctr"/>
        <c:lblOffset val="100"/>
        <c:noMultiLvlLbl val="0"/>
      </c:catAx>
      <c:valAx>
        <c:axId val="417580280"/>
        <c:scaling>
          <c:orientation val="minMax"/>
          <c:max val="1"/>
        </c:scaling>
        <c:delete val="0"/>
        <c:axPos val="b"/>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582632"/>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164021164021163E-2"/>
          <c:y val="0.1693121693121693"/>
          <c:w val="0.96825396825396826"/>
          <c:h val="0.74603174603174605"/>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重点項目_非住宅!$P$48</c:f>
              <c:strCache>
                <c:ptCount val="1"/>
                <c:pt idx="0">
                  <c:v>CEMS</c:v>
                </c:pt>
              </c:strCache>
            </c:strRef>
          </c:cat>
          <c:val>
            <c:numRef>
              <c:f>重点項目_非住宅!$Q$48</c:f>
              <c:numCache>
                <c:formatCode>General</c:formatCode>
                <c:ptCount val="1"/>
                <c:pt idx="0">
                  <c:v>1</c:v>
                </c:pt>
              </c:numCache>
            </c:numRef>
          </c:val>
          <c:extLst>
            <c:ext xmlns:c16="http://schemas.microsoft.com/office/drawing/2014/chart" uri="{C3380CC4-5D6E-409C-BE32-E72D297353CC}">
              <c16:uniqueId val="{00000000-13E6-4DE1-9C60-A5E82906E656}"/>
            </c:ext>
          </c:extLst>
        </c:ser>
        <c:dLbls>
          <c:showLegendKey val="0"/>
          <c:showVal val="0"/>
          <c:showCatName val="0"/>
          <c:showSerName val="0"/>
          <c:showPercent val="0"/>
          <c:showBubbleSize val="0"/>
        </c:dLbls>
        <c:gapWidth val="15"/>
        <c:axId val="417581064"/>
        <c:axId val="417575184"/>
      </c:barChart>
      <c:catAx>
        <c:axId val="417581064"/>
        <c:scaling>
          <c:orientation val="minMax"/>
        </c:scaling>
        <c:delete val="1"/>
        <c:axPos val="l"/>
        <c:numFmt formatCode="General" sourceLinked="1"/>
        <c:majorTickMark val="none"/>
        <c:minorTickMark val="none"/>
        <c:tickLblPos val="nextTo"/>
        <c:crossAx val="417575184"/>
        <c:crosses val="autoZero"/>
        <c:auto val="1"/>
        <c:lblAlgn val="ctr"/>
        <c:lblOffset val="100"/>
        <c:noMultiLvlLbl val="0"/>
      </c:catAx>
      <c:valAx>
        <c:axId val="417575184"/>
        <c:scaling>
          <c:orientation val="minMax"/>
          <c:max val="1"/>
        </c:scaling>
        <c:delete val="0"/>
        <c:axPos val="b"/>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581064"/>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843348811451185E-2"/>
          <c:y val="0.2735039053719559"/>
          <c:w val="0.95971874749346964"/>
          <c:h val="0.62393213011356063"/>
        </c:manualLayout>
      </c:layout>
      <c:scatterChart>
        <c:scatterStyle val="lineMarker"/>
        <c:varyColors val="0"/>
        <c:ser>
          <c:idx val="0"/>
          <c:order val="0"/>
          <c:tx>
            <c:strRef>
              <c:f>重点項目_非住宅!$P$12</c:f>
              <c:strCache>
                <c:ptCount val="1"/>
                <c:pt idx="0">
                  <c:v>Y</c:v>
                </c:pt>
              </c:strCache>
            </c:strRef>
          </c:tx>
          <c:spPr>
            <a:ln w="25400" cap="rnd">
              <a:noFill/>
              <a:round/>
            </a:ln>
            <a:effectLst/>
          </c:spPr>
          <c:marker>
            <c:symbol val="square"/>
            <c:size val="13"/>
            <c:spPr>
              <a:blipFill>
                <a:blip xmlns:r="http://schemas.openxmlformats.org/officeDocument/2006/relationships" r:embed="rId3"/>
                <a:stretch>
                  <a:fillRect/>
                </a:stretch>
              </a:blipFill>
              <a:ln w="9525">
                <a:noFill/>
              </a:ln>
              <a:effectLst/>
            </c:spPr>
          </c:marker>
          <c:xVal>
            <c:numRef>
              <c:f>重点項目_非住宅!$Q$11</c:f>
              <c:numCache>
                <c:formatCode>0</c:formatCode>
                <c:ptCount val="1"/>
                <c:pt idx="0">
                  <c:v>100</c:v>
                </c:pt>
              </c:numCache>
            </c:numRef>
          </c:xVal>
          <c:yVal>
            <c:numRef>
              <c:f>重点項目_非住宅!$Q$12</c:f>
              <c:numCache>
                <c:formatCode>General</c:formatCode>
                <c:ptCount val="1"/>
                <c:pt idx="0">
                  <c:v>1</c:v>
                </c:pt>
              </c:numCache>
            </c:numRef>
          </c:yVal>
          <c:smooth val="0"/>
          <c:extLst>
            <c:ext xmlns:c16="http://schemas.microsoft.com/office/drawing/2014/chart" uri="{C3380CC4-5D6E-409C-BE32-E72D297353CC}">
              <c16:uniqueId val="{00000000-B7A5-404F-93DD-24E8B0597F00}"/>
            </c:ext>
          </c:extLst>
        </c:ser>
        <c:dLbls>
          <c:showLegendKey val="0"/>
          <c:showVal val="0"/>
          <c:showCatName val="0"/>
          <c:showSerName val="0"/>
          <c:showPercent val="0"/>
          <c:showBubbleSize val="0"/>
        </c:dLbls>
        <c:axId val="417577144"/>
        <c:axId val="417577928"/>
      </c:scatterChart>
      <c:valAx>
        <c:axId val="417577144"/>
        <c:scaling>
          <c:orientation val="minMax"/>
          <c:max val="130"/>
          <c:min val="-10"/>
        </c:scaling>
        <c:delete val="1"/>
        <c:axPos val="b"/>
        <c:majorGridlines>
          <c:spPr>
            <a:ln w="9525" cap="flat" cmpd="sng" algn="ctr">
              <a:solidFill>
                <a:schemeClr val="accent1">
                  <a:alpha val="0"/>
                </a:schemeClr>
              </a:solidFill>
              <a:round/>
            </a:ln>
            <a:effectLst/>
          </c:spPr>
        </c:majorGridlines>
        <c:numFmt formatCode="0" sourceLinked="1"/>
        <c:majorTickMark val="none"/>
        <c:minorTickMark val="none"/>
        <c:tickLblPos val="nextTo"/>
        <c:crossAx val="417577928"/>
        <c:crosses val="autoZero"/>
        <c:crossBetween val="midCat"/>
      </c:valAx>
      <c:valAx>
        <c:axId val="41757792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417577144"/>
        <c:crosses val="autoZero"/>
        <c:crossBetween val="midCat"/>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19460982011395E-2"/>
          <c:y val="1.1722996163941062E-2"/>
          <c:w val="0.96577946768060841"/>
          <c:h val="0.6153879173888081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'入力1(共通)'!$Q$59</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702-4E34-88C8-B7F373DDC3A3}"/>
            </c:ext>
          </c:extLst>
        </c:ser>
        <c:dLbls>
          <c:showLegendKey val="0"/>
          <c:showVal val="0"/>
          <c:showCatName val="0"/>
          <c:showSerName val="0"/>
          <c:showPercent val="0"/>
          <c:showBubbleSize val="0"/>
        </c:dLbls>
        <c:gapWidth val="0"/>
        <c:axId val="417575968"/>
        <c:axId val="417572048"/>
      </c:barChart>
      <c:catAx>
        <c:axId val="417575968"/>
        <c:scaling>
          <c:orientation val="minMax"/>
        </c:scaling>
        <c:delete val="0"/>
        <c:axPos val="b"/>
        <c:numFmt formatCode="General" sourceLinked="1"/>
        <c:majorTickMark val="none"/>
        <c:minorTickMark val="none"/>
        <c:tickLblPos val="none"/>
        <c:spPr>
          <a:ln w="9525">
            <a:noFill/>
          </a:ln>
        </c:spPr>
        <c:crossAx val="417572048"/>
        <c:crosses val="autoZero"/>
        <c:auto val="1"/>
        <c:lblAlgn val="ctr"/>
        <c:lblOffset val="100"/>
        <c:tickMarkSkip val="1"/>
        <c:noMultiLvlLbl val="0"/>
      </c:catAx>
      <c:valAx>
        <c:axId val="417572048"/>
        <c:scaling>
          <c:orientation val="minMax"/>
          <c:max val="1"/>
        </c:scaling>
        <c:delete val="0"/>
        <c:axPos val="l"/>
        <c:numFmt formatCode="General" sourceLinked="1"/>
        <c:majorTickMark val="in"/>
        <c:minorTickMark val="none"/>
        <c:tickLblPos val="none"/>
        <c:spPr>
          <a:ln w="9525">
            <a:noFill/>
          </a:ln>
        </c:spPr>
        <c:crossAx val="417575968"/>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084005031915388E-2"/>
          <c:y val="4.5454545454545456E-2"/>
          <c:w val="0.96565065461491872"/>
          <c:h val="0.58181818181818179"/>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'入力1(共通)'!$Q$60</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708-47F8-BB5A-A237ABA52CAD}"/>
            </c:ext>
          </c:extLst>
        </c:ser>
        <c:dLbls>
          <c:showLegendKey val="0"/>
          <c:showVal val="0"/>
          <c:showCatName val="0"/>
          <c:showSerName val="0"/>
          <c:showPercent val="0"/>
          <c:showBubbleSize val="0"/>
        </c:dLbls>
        <c:gapWidth val="0"/>
        <c:axId val="417572440"/>
        <c:axId val="417576752"/>
      </c:barChart>
      <c:catAx>
        <c:axId val="417572440"/>
        <c:scaling>
          <c:orientation val="minMax"/>
        </c:scaling>
        <c:delete val="0"/>
        <c:axPos val="b"/>
        <c:numFmt formatCode="General" sourceLinked="1"/>
        <c:majorTickMark val="none"/>
        <c:minorTickMark val="none"/>
        <c:tickLblPos val="none"/>
        <c:spPr>
          <a:ln w="9525">
            <a:noFill/>
          </a:ln>
        </c:spPr>
        <c:crossAx val="417576752"/>
        <c:crosses val="autoZero"/>
        <c:auto val="1"/>
        <c:lblAlgn val="ctr"/>
        <c:lblOffset val="100"/>
        <c:tickMarkSkip val="1"/>
        <c:noMultiLvlLbl val="0"/>
      </c:catAx>
      <c:valAx>
        <c:axId val="417576752"/>
        <c:scaling>
          <c:orientation val="minMax"/>
          <c:max val="1"/>
        </c:scaling>
        <c:delete val="0"/>
        <c:axPos val="l"/>
        <c:numFmt formatCode="General" sourceLinked="1"/>
        <c:majorTickMark val="in"/>
        <c:minorTickMark val="none"/>
        <c:tickLblPos val="none"/>
        <c:spPr>
          <a:ln w="9525">
            <a:noFill/>
          </a:ln>
        </c:spPr>
        <c:crossAx val="41757244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5678210126647E-2"/>
          <c:y val="0.23074394389225936"/>
          <c:w val="0.96577946768060841"/>
          <c:h val="0.7142895469691522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'入力1(共通)'!$Q$58</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82D-4144-A870-121557D5091E}"/>
            </c:ext>
          </c:extLst>
        </c:ser>
        <c:dLbls>
          <c:showLegendKey val="0"/>
          <c:showVal val="0"/>
          <c:showCatName val="0"/>
          <c:showSerName val="0"/>
          <c:showPercent val="0"/>
          <c:showBubbleSize val="0"/>
        </c:dLbls>
        <c:gapWidth val="0"/>
        <c:axId val="417572832"/>
        <c:axId val="503128032"/>
      </c:barChart>
      <c:catAx>
        <c:axId val="417572832"/>
        <c:scaling>
          <c:orientation val="minMax"/>
        </c:scaling>
        <c:delete val="0"/>
        <c:axPos val="b"/>
        <c:numFmt formatCode="General" sourceLinked="1"/>
        <c:majorTickMark val="none"/>
        <c:minorTickMark val="none"/>
        <c:tickLblPos val="none"/>
        <c:spPr>
          <a:ln w="9525">
            <a:noFill/>
          </a:ln>
        </c:spPr>
        <c:crossAx val="503128032"/>
        <c:crosses val="autoZero"/>
        <c:auto val="1"/>
        <c:lblAlgn val="ctr"/>
        <c:lblOffset val="100"/>
        <c:tickMarkSkip val="1"/>
        <c:noMultiLvlLbl val="0"/>
      </c:catAx>
      <c:valAx>
        <c:axId val="503128032"/>
        <c:scaling>
          <c:orientation val="minMax"/>
          <c:max val="1"/>
        </c:scaling>
        <c:delete val="0"/>
        <c:axPos val="l"/>
        <c:numFmt formatCode="General" sourceLinked="1"/>
        <c:majorTickMark val="in"/>
        <c:minorTickMark val="none"/>
        <c:tickLblPos val="none"/>
        <c:spPr>
          <a:ln w="9525">
            <a:noFill/>
          </a:ln>
        </c:spPr>
        <c:crossAx val="417572832"/>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image" Target="../media/image2.emf"/><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 Id="rId9" Type="http://schemas.openxmlformats.org/officeDocument/2006/relationships/chart" Target="../charts/chart6.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image" Target="../media/image3.png"/><Relationship Id="rId1" Type="http://schemas.openxmlformats.org/officeDocument/2006/relationships/image" Target="../media/image2.emf"/><Relationship Id="rId6" Type="http://schemas.openxmlformats.org/officeDocument/2006/relationships/chart" Target="../charts/chart10.xml"/><Relationship Id="rId5" Type="http://schemas.openxmlformats.org/officeDocument/2006/relationships/chart" Target="../charts/chart9.xml"/><Relationship Id="rId10" Type="http://schemas.openxmlformats.org/officeDocument/2006/relationships/chart" Target="../charts/chart13.xml"/><Relationship Id="rId4" Type="http://schemas.openxmlformats.org/officeDocument/2006/relationships/chart" Target="../charts/chart8.xml"/><Relationship Id="rId9"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8.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12</xdr:col>
      <xdr:colOff>66673</xdr:colOff>
      <xdr:row>1</xdr:row>
      <xdr:rowOff>85725</xdr:rowOff>
    </xdr:from>
    <xdr:to>
      <xdr:col>13</xdr:col>
      <xdr:colOff>9907</xdr:colOff>
      <xdr:row>4</xdr:row>
      <xdr:rowOff>242666</xdr:rowOff>
    </xdr:to>
    <xdr:pic>
      <xdr:nvPicPr>
        <xdr:cNvPr id="4035617" name="Picture 77" descr="きゃすびっぴ">
          <a:extLst>
            <a:ext uri="{FF2B5EF4-FFF2-40B4-BE49-F238E27FC236}">
              <a16:creationId xmlns:a16="http://schemas.microsoft.com/office/drawing/2014/main" id="{00000000-0008-0000-0000-000021943D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5848" y="161925"/>
          <a:ext cx="781434" cy="785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390524</xdr:colOff>
      <xdr:row>17</xdr:row>
      <xdr:rowOff>76200</xdr:rowOff>
    </xdr:from>
    <xdr:to>
      <xdr:col>7</xdr:col>
      <xdr:colOff>723899</xdr:colOff>
      <xdr:row>19</xdr:row>
      <xdr:rowOff>28575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3009899" y="4133850"/>
          <a:ext cx="2009775" cy="504825"/>
        </a:xfrm>
        <a:prstGeom prst="wedgeRectCallout">
          <a:avLst>
            <a:gd name="adj1" fmla="val -34403"/>
            <a:gd name="adj2" fmla="val -1119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赤字</a:t>
          </a:r>
          <a:r>
            <a:rPr kumimoji="1" lang="ja-JP" altLang="en-US" sz="1100" b="1">
              <a:solidFill>
                <a:srgbClr val="0000CC"/>
              </a:solidFill>
            </a:rPr>
            <a:t>になった項目については記述は必須です。</a:t>
          </a:r>
          <a:endParaRPr kumimoji="1" lang="en-US" altLang="ja-JP" sz="1100" b="1">
            <a:solidFill>
              <a:srgbClr val="0000CC"/>
            </a:solidFill>
          </a:endParaRPr>
        </a:p>
      </xdr:txBody>
    </xdr:sp>
    <xdr:clientData/>
  </xdr:twoCellAnchor>
  <xdr:twoCellAnchor>
    <xdr:from>
      <xdr:col>8</xdr:col>
      <xdr:colOff>409575</xdr:colOff>
      <xdr:row>5</xdr:row>
      <xdr:rowOff>44450</xdr:rowOff>
    </xdr:from>
    <xdr:to>
      <xdr:col>12</xdr:col>
      <xdr:colOff>142875</xdr:colOff>
      <xdr:row>7</xdr:row>
      <xdr:rowOff>247650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5543550" y="1006475"/>
          <a:ext cx="3238500" cy="546100"/>
        </a:xfrm>
        <a:prstGeom prst="wedgeRectCallout">
          <a:avLst>
            <a:gd name="adj1" fmla="val -12261"/>
            <a:gd name="adj2" fmla="val -7618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00" b="1">
              <a:solidFill>
                <a:srgbClr val="0000CC"/>
              </a:solidFill>
            </a:rPr>
            <a:t>受付番号は、手続き終了時に記入しますので</a:t>
          </a:r>
          <a:endParaRPr kumimoji="1" lang="en-US" altLang="ja-JP" sz="1000" b="1">
            <a:solidFill>
              <a:srgbClr val="0000CC"/>
            </a:solidFill>
          </a:endParaRPr>
        </a:p>
        <a:p>
          <a:pPr algn="l"/>
          <a:r>
            <a:rPr kumimoji="1" lang="ja-JP" altLang="en-US" sz="1000" b="1">
              <a:solidFill>
                <a:srgbClr val="0000CC"/>
              </a:solidFill>
            </a:rPr>
            <a:t>届出時はこのままで結構です。</a:t>
          </a:r>
          <a:endParaRPr kumimoji="1" lang="en-US" altLang="ja-JP" sz="1000" b="1">
            <a:solidFill>
              <a:srgbClr val="0000CC"/>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495300</xdr:colOff>
      <xdr:row>1</xdr:row>
      <xdr:rowOff>0</xdr:rowOff>
    </xdr:from>
    <xdr:to>
      <xdr:col>22</xdr:col>
      <xdr:colOff>57150</xdr:colOff>
      <xdr:row>194</xdr:row>
      <xdr:rowOff>47626</xdr:rowOff>
    </xdr:to>
    <xdr:sp macro="" textlink="">
      <xdr:nvSpPr>
        <xdr:cNvPr id="4" name="正方形/長方形 3">
          <a:extLst>
            <a:ext uri="{FF2B5EF4-FFF2-40B4-BE49-F238E27FC236}">
              <a16:creationId xmlns:a16="http://schemas.microsoft.com/office/drawing/2014/main" id="{73A59C31-335D-45A9-B835-D7F6846077B3}"/>
            </a:ext>
          </a:extLst>
        </xdr:cNvPr>
        <xdr:cNvSpPr/>
      </xdr:nvSpPr>
      <xdr:spPr>
        <a:xfrm>
          <a:off x="7753350" y="76200"/>
          <a:ext cx="2876550" cy="2629852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66676</xdr:colOff>
      <xdr:row>6</xdr:row>
      <xdr:rowOff>9524</xdr:rowOff>
    </xdr:from>
    <xdr:to>
      <xdr:col>15</xdr:col>
      <xdr:colOff>333376</xdr:colOff>
      <xdr:row>10</xdr:row>
      <xdr:rowOff>161925</xdr:rowOff>
    </xdr:to>
    <xdr:sp macro="" textlink="">
      <xdr:nvSpPr>
        <xdr:cNvPr id="6" name="四角形吹き出し 2">
          <a:extLst>
            <a:ext uri="{FF2B5EF4-FFF2-40B4-BE49-F238E27FC236}">
              <a16:creationId xmlns:a16="http://schemas.microsoft.com/office/drawing/2014/main" id="{B2674703-5494-49C8-8F50-517F26AF5E04}"/>
            </a:ext>
          </a:extLst>
        </xdr:cNvPr>
        <xdr:cNvSpPr/>
      </xdr:nvSpPr>
      <xdr:spPr>
        <a:xfrm>
          <a:off x="4752976" y="914399"/>
          <a:ext cx="2838450" cy="990601"/>
        </a:xfrm>
        <a:prstGeom prst="wedgeRectCallout">
          <a:avLst>
            <a:gd name="adj1" fmla="val 51890"/>
            <a:gd name="adj2" fmla="val -857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0000CC"/>
              </a:solidFill>
              <a:latin typeface="游ゴシック" panose="020B0400000000000000" pitchFamily="50" charset="-128"/>
              <a:ea typeface="游ゴシック" panose="020B0400000000000000" pitchFamily="50" charset="-128"/>
            </a:rPr>
            <a:t>評価用ソフトの「スコア」シートから</a:t>
          </a:r>
          <a:endParaRPr kumimoji="1" lang="en-US" altLang="ja-JP" sz="1100" b="1">
            <a:solidFill>
              <a:srgbClr val="0000CC"/>
            </a:solidFill>
            <a:latin typeface="游ゴシック" panose="020B0400000000000000" pitchFamily="50" charset="-128"/>
            <a:ea typeface="游ゴシック" panose="020B0400000000000000" pitchFamily="50" charset="-128"/>
          </a:endParaRPr>
        </a:p>
        <a:p>
          <a:pPr algn="l"/>
          <a:r>
            <a:rPr kumimoji="1" lang="en-US" altLang="ja-JP" sz="1400" b="1">
              <a:solidFill>
                <a:srgbClr val="FF0000"/>
              </a:solidFill>
              <a:latin typeface="游ゴシック" panose="020B0400000000000000" pitchFamily="50" charset="-128"/>
              <a:ea typeface="游ゴシック" panose="020B0400000000000000" pitchFamily="50" charset="-128"/>
            </a:rPr>
            <a:t>Q2</a:t>
          </a:r>
          <a:r>
            <a:rPr kumimoji="1" lang="ja-JP" altLang="en-US" sz="1400" b="1">
              <a:solidFill>
                <a:srgbClr val="FF0000"/>
              </a:solidFill>
              <a:latin typeface="游ゴシック" panose="020B0400000000000000" pitchFamily="50" charset="-128"/>
              <a:ea typeface="游ゴシック" panose="020B0400000000000000" pitchFamily="50" charset="-128"/>
            </a:rPr>
            <a:t>：</a:t>
          </a:r>
          <a:r>
            <a:rPr kumimoji="1" lang="en-US" altLang="ja-JP" sz="1400" b="1">
              <a:solidFill>
                <a:srgbClr val="FF0000"/>
              </a:solidFill>
              <a:latin typeface="游ゴシック" panose="020B0400000000000000" pitchFamily="50" charset="-128"/>
              <a:ea typeface="游ゴシック" panose="020B0400000000000000" pitchFamily="50" charset="-128"/>
            </a:rPr>
            <a:t>V194</a:t>
          </a:r>
          <a:r>
            <a:rPr kumimoji="1" lang="ja-JP" altLang="en-US" sz="1400" b="1" baseline="0">
              <a:solidFill>
                <a:srgbClr val="FF0000"/>
              </a:solidFill>
              <a:latin typeface="游ゴシック" panose="020B0400000000000000" pitchFamily="50" charset="-128"/>
              <a:ea typeface="游ゴシック" panose="020B0400000000000000" pitchFamily="50" charset="-128"/>
            </a:rPr>
            <a:t> </a:t>
          </a:r>
          <a:r>
            <a:rPr kumimoji="1" lang="ja-JP" altLang="en-US" sz="1100" b="1">
              <a:solidFill>
                <a:srgbClr val="0000CC"/>
              </a:solidFill>
              <a:latin typeface="游ゴシック" panose="020B0400000000000000" pitchFamily="50" charset="-128"/>
              <a:ea typeface="游ゴシック" panose="020B0400000000000000" pitchFamily="50" charset="-128"/>
            </a:rPr>
            <a:t>の範囲を</a:t>
          </a:r>
          <a:r>
            <a:rPr kumimoji="1" lang="ja-JP" altLang="en-US" sz="1400" b="1">
              <a:solidFill>
                <a:srgbClr val="FF0000"/>
              </a:solidFill>
              <a:latin typeface="游ゴシック" panose="020B0400000000000000" pitchFamily="50" charset="-128"/>
              <a:ea typeface="游ゴシック" panose="020B0400000000000000" pitchFamily="50" charset="-128"/>
            </a:rPr>
            <a:t>コピー</a:t>
          </a:r>
          <a:r>
            <a:rPr kumimoji="1" lang="ja-JP" altLang="en-US" sz="1100" b="1">
              <a:solidFill>
                <a:srgbClr val="0000CC"/>
              </a:solidFill>
              <a:latin typeface="游ゴシック" panose="020B0400000000000000" pitchFamily="50" charset="-128"/>
              <a:ea typeface="游ゴシック" panose="020B0400000000000000" pitchFamily="50" charset="-128"/>
            </a:rPr>
            <a:t>し、</a:t>
          </a:r>
          <a:endParaRPr kumimoji="1" lang="en-US" altLang="ja-JP" sz="1100" b="1">
            <a:solidFill>
              <a:srgbClr val="0000CC"/>
            </a:solidFill>
            <a:latin typeface="游ゴシック" panose="020B0400000000000000" pitchFamily="50" charset="-128"/>
            <a:ea typeface="游ゴシック" panose="020B0400000000000000" pitchFamily="50" charset="-128"/>
          </a:endParaRPr>
        </a:p>
        <a:p>
          <a:pPr algn="l"/>
          <a:r>
            <a:rPr kumimoji="1" lang="ja-JP" altLang="en-US" sz="1100" b="1">
              <a:solidFill>
                <a:srgbClr val="FF0000"/>
              </a:solidFill>
              <a:latin typeface="游ゴシック" panose="020B0400000000000000" pitchFamily="50" charset="-128"/>
              <a:ea typeface="游ゴシック" panose="020B0400000000000000" pitchFamily="50" charset="-128"/>
            </a:rPr>
            <a:t>赤枠内</a:t>
          </a:r>
          <a:r>
            <a:rPr kumimoji="1" lang="ja-JP" altLang="en-US" sz="1100" b="1">
              <a:solidFill>
                <a:srgbClr val="0000CC"/>
              </a:solidFill>
              <a:latin typeface="游ゴシック" panose="020B0400000000000000" pitchFamily="50" charset="-128"/>
              <a:ea typeface="游ゴシック" panose="020B0400000000000000" pitchFamily="50" charset="-128"/>
            </a:rPr>
            <a:t>に「</a:t>
          </a:r>
          <a:r>
            <a:rPr kumimoji="1" lang="ja-JP" altLang="en-US" sz="1400" b="1">
              <a:solidFill>
                <a:srgbClr val="FF0000"/>
              </a:solidFill>
              <a:latin typeface="游ゴシック" panose="020B0400000000000000" pitchFamily="50" charset="-128"/>
              <a:ea typeface="游ゴシック" panose="020B0400000000000000" pitchFamily="50" charset="-128"/>
            </a:rPr>
            <a:t>値で貼付け</a:t>
          </a:r>
          <a:r>
            <a:rPr kumimoji="1" lang="ja-JP" altLang="en-US" sz="1100" b="1">
              <a:solidFill>
                <a:srgbClr val="0000CC"/>
              </a:solidFill>
              <a:latin typeface="游ゴシック" panose="020B0400000000000000" pitchFamily="50" charset="-128"/>
              <a:ea typeface="游ゴシック" panose="020B0400000000000000" pitchFamily="50" charset="-128"/>
            </a:rPr>
            <a:t>」てください。</a:t>
          </a:r>
          <a:endParaRPr kumimoji="1" lang="en-US" altLang="ja-JP" sz="1100" b="1">
            <a:solidFill>
              <a:srgbClr val="0000CC"/>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438150</xdr:colOff>
      <xdr:row>2</xdr:row>
      <xdr:rowOff>38101</xdr:rowOff>
    </xdr:from>
    <xdr:to>
      <xdr:col>10</xdr:col>
      <xdr:colOff>180975</xdr:colOff>
      <xdr:row>3</xdr:row>
      <xdr:rowOff>237174</xdr:rowOff>
    </xdr:to>
    <xdr:pic>
      <xdr:nvPicPr>
        <xdr:cNvPr id="3803984" name="Picture 38">
          <a:extLst>
            <a:ext uri="{FF2B5EF4-FFF2-40B4-BE49-F238E27FC236}">
              <a16:creationId xmlns:a16="http://schemas.microsoft.com/office/drawing/2014/main" id="{00000000-0008-0000-0400-0000500B3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4248150" y="352426"/>
          <a:ext cx="1800225" cy="437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28576</xdr:colOff>
      <xdr:row>2</xdr:row>
      <xdr:rowOff>12196</xdr:rowOff>
    </xdr:from>
    <xdr:to>
      <xdr:col>12</xdr:col>
      <xdr:colOff>695326</xdr:colOff>
      <xdr:row>5</xdr:row>
      <xdr:rowOff>39377</xdr:rowOff>
    </xdr:to>
    <xdr:pic>
      <xdr:nvPicPr>
        <xdr:cNvPr id="3803987" name="Picture 77" descr="きゃすびっぴ">
          <a:extLst>
            <a:ext uri="{FF2B5EF4-FFF2-40B4-BE49-F238E27FC236}">
              <a16:creationId xmlns:a16="http://schemas.microsoft.com/office/drawing/2014/main" id="{00000000-0008-0000-0400-0000530B3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7576" y="326521"/>
          <a:ext cx="666750" cy="67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123342</xdr:colOff>
      <xdr:row>43</xdr:row>
      <xdr:rowOff>237164</xdr:rowOff>
    </xdr:from>
    <xdr:to>
      <xdr:col>4</xdr:col>
      <xdr:colOff>145240</xdr:colOff>
      <xdr:row>43</xdr:row>
      <xdr:rowOff>237164</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1028217" y="13953164"/>
          <a:ext cx="707698" cy="0"/>
        </a:xfrm>
        <a:prstGeom prst="line">
          <a:avLst/>
        </a:prstGeom>
        <a:ln w="1587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43</xdr:row>
      <xdr:rowOff>66675</xdr:rowOff>
    </xdr:from>
    <xdr:to>
      <xdr:col>5</xdr:col>
      <xdr:colOff>76200</xdr:colOff>
      <xdr:row>45</xdr:row>
      <xdr:rowOff>133350</xdr:rowOff>
    </xdr:to>
    <xdr:graphicFrame macro="">
      <xdr:nvGraphicFramePr>
        <xdr:cNvPr id="3803989" name="グラフ 69">
          <a:extLst>
            <a:ext uri="{FF2B5EF4-FFF2-40B4-BE49-F238E27FC236}">
              <a16:creationId xmlns:a16="http://schemas.microsoft.com/office/drawing/2014/main" id="{00000000-0008-0000-0400-0000550B3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257175</xdr:colOff>
      <xdr:row>43</xdr:row>
      <xdr:rowOff>38100</xdr:rowOff>
    </xdr:from>
    <xdr:to>
      <xdr:col>5</xdr:col>
      <xdr:colOff>104775</xdr:colOff>
      <xdr:row>45</xdr:row>
      <xdr:rowOff>171450</xdr:rowOff>
    </xdr:to>
    <xdr:graphicFrame macro="">
      <xdr:nvGraphicFramePr>
        <xdr:cNvPr id="3803990" name="グラフ 70">
          <a:extLst>
            <a:ext uri="{FF2B5EF4-FFF2-40B4-BE49-F238E27FC236}">
              <a16:creationId xmlns:a16="http://schemas.microsoft.com/office/drawing/2014/main" id="{00000000-0008-0000-0400-0000560B3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219075</xdr:colOff>
      <xdr:row>42</xdr:row>
      <xdr:rowOff>238125</xdr:rowOff>
    </xdr:from>
    <xdr:to>
      <xdr:col>5</xdr:col>
      <xdr:colOff>66675</xdr:colOff>
      <xdr:row>44</xdr:row>
      <xdr:rowOff>228600</xdr:rowOff>
    </xdr:to>
    <xdr:graphicFrame macro="">
      <xdr:nvGraphicFramePr>
        <xdr:cNvPr id="3803991" name="グラフ 68">
          <a:extLst>
            <a:ext uri="{FF2B5EF4-FFF2-40B4-BE49-F238E27FC236}">
              <a16:creationId xmlns:a16="http://schemas.microsoft.com/office/drawing/2014/main" id="{00000000-0008-0000-0400-0000570B3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1155886</xdr:colOff>
      <xdr:row>46</xdr:row>
      <xdr:rowOff>123825</xdr:rowOff>
    </xdr:from>
    <xdr:to>
      <xdr:col>4</xdr:col>
      <xdr:colOff>635773</xdr:colOff>
      <xdr:row>47</xdr:row>
      <xdr:rowOff>119742</xdr:rowOff>
    </xdr:to>
    <xdr:sp macro="" textlink="">
      <xdr:nvSpPr>
        <xdr:cNvPr id="22" name="角丸四角形 21">
          <a:extLst>
            <a:ext uri="{FF2B5EF4-FFF2-40B4-BE49-F238E27FC236}">
              <a16:creationId xmlns:a16="http://schemas.microsoft.com/office/drawing/2014/main" id="{00000000-0008-0000-0400-000016000000}"/>
            </a:ext>
          </a:extLst>
        </xdr:cNvPr>
        <xdr:cNvSpPr/>
      </xdr:nvSpPr>
      <xdr:spPr>
        <a:xfrm>
          <a:off x="1651186" y="11715750"/>
          <a:ext cx="737187"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CEMS</a:t>
          </a:r>
          <a:endParaRPr kumimoji="1" lang="ja-JP" altLang="en-US" sz="1100" b="1"/>
        </a:p>
      </xdr:txBody>
    </xdr:sp>
    <xdr:clientData/>
  </xdr:twoCellAnchor>
  <xdr:twoCellAnchor>
    <xdr:from>
      <xdr:col>3</xdr:col>
      <xdr:colOff>142875</xdr:colOff>
      <xdr:row>46</xdr:row>
      <xdr:rowOff>123825</xdr:rowOff>
    </xdr:from>
    <xdr:to>
      <xdr:col>3</xdr:col>
      <xdr:colOff>880062</xdr:colOff>
      <xdr:row>47</xdr:row>
      <xdr:rowOff>119742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638175" y="11715750"/>
          <a:ext cx="737187"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BEMS</a:t>
          </a:r>
          <a:endParaRPr kumimoji="1" lang="ja-JP" altLang="en-US" sz="1100" b="1"/>
        </a:p>
      </xdr:txBody>
    </xdr:sp>
    <xdr:clientData/>
  </xdr:twoCellAnchor>
  <xdr:twoCellAnchor>
    <xdr:from>
      <xdr:col>3</xdr:col>
      <xdr:colOff>85726</xdr:colOff>
      <xdr:row>46</xdr:row>
      <xdr:rowOff>9525</xdr:rowOff>
    </xdr:from>
    <xdr:to>
      <xdr:col>3</xdr:col>
      <xdr:colOff>981076</xdr:colOff>
      <xdr:row>47</xdr:row>
      <xdr:rowOff>219075</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1085850</xdr:colOff>
      <xdr:row>46</xdr:row>
      <xdr:rowOff>9525</xdr:rowOff>
    </xdr:from>
    <xdr:to>
      <xdr:col>5</xdr:col>
      <xdr:colOff>38100</xdr:colOff>
      <xdr:row>47</xdr:row>
      <xdr:rowOff>219075</xdr:rowOff>
    </xdr:to>
    <xdr:graphicFrame macro="">
      <xdr:nvGraphicFramePr>
        <xdr:cNvPr id="29" name="グラフ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0</xdr:colOff>
      <xdr:row>2</xdr:row>
      <xdr:rowOff>0</xdr:rowOff>
    </xdr:from>
    <xdr:to>
      <xdr:col>7</xdr:col>
      <xdr:colOff>171450</xdr:colOff>
      <xdr:row>4</xdr:row>
      <xdr:rowOff>124388</xdr:rowOff>
    </xdr:to>
    <xdr:pic>
      <xdr:nvPicPr>
        <xdr:cNvPr id="31" name="Picture 17" descr="CASBEE横浜ロゴのコピー">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123825"/>
          <a:ext cx="4067175" cy="600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11</xdr:row>
      <xdr:rowOff>0</xdr:rowOff>
    </xdr:from>
    <xdr:to>
      <xdr:col>7</xdr:col>
      <xdr:colOff>628649</xdr:colOff>
      <xdr:row>15</xdr:row>
      <xdr:rowOff>152400</xdr:rowOff>
    </xdr:to>
    <xdr:grpSp>
      <xdr:nvGrpSpPr>
        <xdr:cNvPr id="44" name="グループ化 43">
          <a:extLst>
            <a:ext uri="{FF2B5EF4-FFF2-40B4-BE49-F238E27FC236}">
              <a16:creationId xmlns:a16="http://schemas.microsoft.com/office/drawing/2014/main" id="{AA31B252-BABA-447A-A3D1-6A796E4AF7AA}"/>
            </a:ext>
          </a:extLst>
        </xdr:cNvPr>
        <xdr:cNvGrpSpPr/>
      </xdr:nvGrpSpPr>
      <xdr:grpSpPr>
        <a:xfrm>
          <a:off x="495300" y="2438400"/>
          <a:ext cx="4086224" cy="1257300"/>
          <a:chOff x="247651" y="2390775"/>
          <a:chExt cx="4086224" cy="1257300"/>
        </a:xfrm>
      </xdr:grpSpPr>
      <xdr:graphicFrame macro="">
        <xdr:nvGraphicFramePr>
          <xdr:cNvPr id="45" name="グラフ 44">
            <a:extLst>
              <a:ext uri="{FF2B5EF4-FFF2-40B4-BE49-F238E27FC236}">
                <a16:creationId xmlns:a16="http://schemas.microsoft.com/office/drawing/2014/main" id="{43C4BB03-A363-498F-AA5B-FC83F347F0EB}"/>
              </a:ext>
            </a:extLst>
          </xdr:cNvPr>
          <xdr:cNvGraphicFramePr/>
        </xdr:nvGraphicFramePr>
        <xdr:xfrm>
          <a:off x="247651" y="2390775"/>
          <a:ext cx="4057649" cy="619125"/>
        </xdr:xfrm>
        <a:graphic>
          <a:graphicData uri="http://schemas.openxmlformats.org/drawingml/2006/chart">
            <c:chart xmlns:c="http://schemas.openxmlformats.org/drawingml/2006/chart" xmlns:r="http://schemas.openxmlformats.org/officeDocument/2006/relationships" r:id="rId9"/>
          </a:graphicData>
        </a:graphic>
      </xdr:graphicFrame>
      <xdr:grpSp>
        <xdr:nvGrpSpPr>
          <xdr:cNvPr id="46" name="グループ化 45">
            <a:extLst>
              <a:ext uri="{FF2B5EF4-FFF2-40B4-BE49-F238E27FC236}">
                <a16:creationId xmlns:a16="http://schemas.microsoft.com/office/drawing/2014/main" id="{120F8CD7-D19A-44AE-B2DD-92C159717B3A}"/>
              </a:ext>
            </a:extLst>
          </xdr:cNvPr>
          <xdr:cNvGrpSpPr/>
        </xdr:nvGrpSpPr>
        <xdr:grpSpPr>
          <a:xfrm>
            <a:off x="314326" y="2647950"/>
            <a:ext cx="4019549" cy="1000125"/>
            <a:chOff x="466726" y="2609850"/>
            <a:chExt cx="3873206" cy="1000125"/>
          </a:xfrm>
        </xdr:grpSpPr>
        <xdr:grpSp>
          <xdr:nvGrpSpPr>
            <xdr:cNvPr id="47" name="グループ化 46">
              <a:extLst>
                <a:ext uri="{FF2B5EF4-FFF2-40B4-BE49-F238E27FC236}">
                  <a16:creationId xmlns:a16="http://schemas.microsoft.com/office/drawing/2014/main" id="{36E26672-B324-4B7C-91BD-8BCE3229E8FB}"/>
                </a:ext>
              </a:extLst>
            </xdr:cNvPr>
            <xdr:cNvGrpSpPr/>
          </xdr:nvGrpSpPr>
          <xdr:grpSpPr>
            <a:xfrm>
              <a:off x="485775" y="2609850"/>
              <a:ext cx="3762375" cy="390525"/>
              <a:chOff x="533400" y="3524250"/>
              <a:chExt cx="3762375" cy="390525"/>
            </a:xfrm>
          </xdr:grpSpPr>
          <xdr:sp macro="" textlink="">
            <xdr:nvSpPr>
              <xdr:cNvPr id="52" name="正方形/長方形 51">
                <a:extLst>
                  <a:ext uri="{FF2B5EF4-FFF2-40B4-BE49-F238E27FC236}">
                    <a16:creationId xmlns:a16="http://schemas.microsoft.com/office/drawing/2014/main" id="{EDECACD3-03D1-4BAC-91F8-B359D5BD3291}"/>
                  </a:ext>
                </a:extLst>
              </xdr:cNvPr>
              <xdr:cNvSpPr/>
            </xdr:nvSpPr>
            <xdr:spPr>
              <a:xfrm>
                <a:off x="533400" y="3524250"/>
                <a:ext cx="3762375" cy="390525"/>
              </a:xfrm>
              <a:prstGeom prst="rect">
                <a:avLst/>
              </a:prstGeom>
              <a:gradFill flip="none" rotWithShape="1">
                <a:gsLst>
                  <a:gs pos="0">
                    <a:schemeClr val="accent1">
                      <a:lumMod val="5000"/>
                      <a:lumOff val="95000"/>
                    </a:schemeClr>
                  </a:gs>
                  <a:gs pos="0">
                    <a:srgbClr val="008000"/>
                  </a:gs>
                  <a:gs pos="8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正方形/長方形 52">
                <a:extLst>
                  <a:ext uri="{FF2B5EF4-FFF2-40B4-BE49-F238E27FC236}">
                    <a16:creationId xmlns:a16="http://schemas.microsoft.com/office/drawing/2014/main" id="{FDA4C80E-6A7E-4AA0-8ABA-05D1E4E3B5C6}"/>
                  </a:ext>
                </a:extLst>
              </xdr:cNvPr>
              <xdr:cNvSpPr/>
            </xdr:nvSpPr>
            <xdr:spPr>
              <a:xfrm>
                <a:off x="962025" y="3581400"/>
                <a:ext cx="981075"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少ない</a:t>
                </a:r>
              </a:p>
            </xdr:txBody>
          </xdr:sp>
          <xdr:sp macro="" textlink="">
            <xdr:nvSpPr>
              <xdr:cNvPr id="54" name="正方形/長方形 53">
                <a:extLst>
                  <a:ext uri="{FF2B5EF4-FFF2-40B4-BE49-F238E27FC236}">
                    <a16:creationId xmlns:a16="http://schemas.microsoft.com/office/drawing/2014/main" id="{6F952906-2763-4E02-AB4A-E11AE98E5369}"/>
                  </a:ext>
                </a:extLst>
              </xdr:cNvPr>
              <xdr:cNvSpPr/>
            </xdr:nvSpPr>
            <xdr:spPr>
              <a:xfrm>
                <a:off x="3714751" y="3600450"/>
                <a:ext cx="466724"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多い</a:t>
                </a:r>
              </a:p>
            </xdr:txBody>
          </xdr:sp>
          <xdr:sp macro="" textlink="">
            <xdr:nvSpPr>
              <xdr:cNvPr id="55" name="二等辺三角形 54">
                <a:extLst>
                  <a:ext uri="{FF2B5EF4-FFF2-40B4-BE49-F238E27FC236}">
                    <a16:creationId xmlns:a16="http://schemas.microsoft.com/office/drawing/2014/main" id="{E2105E3F-B7A2-4000-9E29-45BD1016B4C6}"/>
                  </a:ext>
                </a:extLst>
              </xdr:cNvPr>
              <xdr:cNvSpPr/>
            </xdr:nvSpPr>
            <xdr:spPr>
              <a:xfrm rot="16200000">
                <a:off x="864394" y="3645692"/>
                <a:ext cx="157162" cy="133353"/>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二等辺三角形 55">
                <a:extLst>
                  <a:ext uri="{FF2B5EF4-FFF2-40B4-BE49-F238E27FC236}">
                    <a16:creationId xmlns:a16="http://schemas.microsoft.com/office/drawing/2014/main" id="{5D9847A8-BFB9-4EB7-B38F-F734DACB79E2}"/>
                  </a:ext>
                </a:extLst>
              </xdr:cNvPr>
              <xdr:cNvSpPr/>
            </xdr:nvSpPr>
            <xdr:spPr>
              <a:xfrm rot="16200000" flipV="1">
                <a:off x="4119565" y="3671887"/>
                <a:ext cx="152398" cy="123829"/>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8" name="正方形/長方形 47">
              <a:extLst>
                <a:ext uri="{FF2B5EF4-FFF2-40B4-BE49-F238E27FC236}">
                  <a16:creationId xmlns:a16="http://schemas.microsoft.com/office/drawing/2014/main" id="{20461AFA-2554-46E8-A4CE-6316E5902062}"/>
                </a:ext>
              </a:extLst>
            </xdr:cNvPr>
            <xdr:cNvSpPr/>
          </xdr:nvSpPr>
          <xdr:spPr>
            <a:xfrm>
              <a:off x="2586893" y="2962275"/>
              <a:ext cx="1753039"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400" b="1">
                  <a:solidFill>
                    <a:srgbClr val="008000"/>
                  </a:solidFill>
                </a:rPr>
                <a:t>▲</a:t>
              </a:r>
              <a:endParaRPr kumimoji="1" lang="en-US" altLang="ja-JP" sz="1400" b="1">
                <a:solidFill>
                  <a:srgbClr val="008000"/>
                </a:solidFill>
              </a:endParaRPr>
            </a:p>
            <a:p>
              <a:pPr algn="ctr"/>
              <a:r>
                <a:rPr kumimoji="1" lang="ja-JP" altLang="en-US" sz="800" b="1"/>
                <a:t>基準一次エネルギー</a:t>
              </a:r>
              <a:r>
                <a:rPr kumimoji="1" lang="en-US" altLang="ja-JP" sz="800" b="1"/>
                <a:t>(100%)</a:t>
              </a:r>
              <a:endParaRPr kumimoji="1" lang="ja-JP" altLang="en-US" sz="800" b="1"/>
            </a:p>
          </xdr:txBody>
        </xdr:sp>
        <xdr:cxnSp macro="">
          <xdr:nvCxnSpPr>
            <xdr:cNvPr id="49" name="直線コネクタ 48">
              <a:extLst>
                <a:ext uri="{FF2B5EF4-FFF2-40B4-BE49-F238E27FC236}">
                  <a16:creationId xmlns:a16="http://schemas.microsoft.com/office/drawing/2014/main" id="{8D1E2BEA-C13F-4314-B13D-65875B98FEF0}"/>
                </a:ext>
              </a:extLst>
            </xdr:cNvPr>
            <xdr:cNvCxnSpPr/>
          </xdr:nvCxnSpPr>
          <xdr:spPr>
            <a:xfrm flipH="1">
              <a:off x="7429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50" name="直線コネクタ 49">
              <a:extLst>
                <a:ext uri="{FF2B5EF4-FFF2-40B4-BE49-F238E27FC236}">
                  <a16:creationId xmlns:a16="http://schemas.microsoft.com/office/drawing/2014/main" id="{4BF9CE92-51D1-4089-AC7B-2B64159FE1E0}"/>
                </a:ext>
              </a:extLst>
            </xdr:cNvPr>
            <xdr:cNvCxnSpPr/>
          </xdr:nvCxnSpPr>
          <xdr:spPr>
            <a:xfrm flipH="1">
              <a:off x="3448050" y="2619375"/>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sp macro="" textlink="">
          <xdr:nvSpPr>
            <xdr:cNvPr id="51" name="正方形/長方形 50">
              <a:extLst>
                <a:ext uri="{FF2B5EF4-FFF2-40B4-BE49-F238E27FC236}">
                  <a16:creationId xmlns:a16="http://schemas.microsoft.com/office/drawing/2014/main" id="{5D988B6C-1BDB-4657-B659-AA3EAC042E04}"/>
                </a:ext>
              </a:extLst>
            </xdr:cNvPr>
            <xdr:cNvSpPr/>
          </xdr:nvSpPr>
          <xdr:spPr>
            <a:xfrm>
              <a:off x="466726" y="2971800"/>
              <a:ext cx="552450" cy="3238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600" b="1"/>
                <a:t>0</a:t>
              </a:r>
              <a:endParaRPr kumimoji="1" lang="ja-JP" altLang="en-US" sz="1600" b="1"/>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438150</xdr:colOff>
      <xdr:row>2</xdr:row>
      <xdr:rowOff>38101</xdr:rowOff>
    </xdr:from>
    <xdr:to>
      <xdr:col>10</xdr:col>
      <xdr:colOff>180975</xdr:colOff>
      <xdr:row>3</xdr:row>
      <xdr:rowOff>237174</xdr:rowOff>
    </xdr:to>
    <xdr:pic>
      <xdr:nvPicPr>
        <xdr:cNvPr id="2" name="Picture 38">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4248150" y="161926"/>
          <a:ext cx="1800225" cy="437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28576</xdr:colOff>
      <xdr:row>2</xdr:row>
      <xdr:rowOff>12196</xdr:rowOff>
    </xdr:from>
    <xdr:to>
      <xdr:col>12</xdr:col>
      <xdr:colOff>695326</xdr:colOff>
      <xdr:row>5</xdr:row>
      <xdr:rowOff>39377</xdr:rowOff>
    </xdr:to>
    <xdr:pic>
      <xdr:nvPicPr>
        <xdr:cNvPr id="4" name="Picture 77" descr="きゃすびっぴ">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7576" y="136021"/>
          <a:ext cx="666750" cy="67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123342</xdr:colOff>
      <xdr:row>43</xdr:row>
      <xdr:rowOff>237164</xdr:rowOff>
    </xdr:from>
    <xdr:to>
      <xdr:col>4</xdr:col>
      <xdr:colOff>145240</xdr:colOff>
      <xdr:row>43</xdr:row>
      <xdr:rowOff>237164</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618642" y="11000414"/>
          <a:ext cx="1279198" cy="0"/>
        </a:xfrm>
        <a:prstGeom prst="line">
          <a:avLst/>
        </a:prstGeom>
        <a:ln w="1587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43</xdr:row>
      <xdr:rowOff>66675</xdr:rowOff>
    </xdr:from>
    <xdr:to>
      <xdr:col>5</xdr:col>
      <xdr:colOff>76200</xdr:colOff>
      <xdr:row>45</xdr:row>
      <xdr:rowOff>133350</xdr:rowOff>
    </xdr:to>
    <xdr:graphicFrame macro="">
      <xdr:nvGraphicFramePr>
        <xdr:cNvPr id="6" name="グラフ 69">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257175</xdr:colOff>
      <xdr:row>43</xdr:row>
      <xdr:rowOff>38100</xdr:rowOff>
    </xdr:from>
    <xdr:to>
      <xdr:col>5</xdr:col>
      <xdr:colOff>104775</xdr:colOff>
      <xdr:row>45</xdr:row>
      <xdr:rowOff>171450</xdr:rowOff>
    </xdr:to>
    <xdr:graphicFrame macro="">
      <xdr:nvGraphicFramePr>
        <xdr:cNvPr id="7" name="グラフ 70">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219075</xdr:colOff>
      <xdr:row>42</xdr:row>
      <xdr:rowOff>238125</xdr:rowOff>
    </xdr:from>
    <xdr:to>
      <xdr:col>5</xdr:col>
      <xdr:colOff>66675</xdr:colOff>
      <xdr:row>44</xdr:row>
      <xdr:rowOff>228600</xdr:rowOff>
    </xdr:to>
    <xdr:graphicFrame macro="">
      <xdr:nvGraphicFramePr>
        <xdr:cNvPr id="8" name="グラフ 68">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142875</xdr:colOff>
      <xdr:row>46</xdr:row>
      <xdr:rowOff>114300</xdr:rowOff>
    </xdr:from>
    <xdr:to>
      <xdr:col>3</xdr:col>
      <xdr:colOff>595032</xdr:colOff>
      <xdr:row>47</xdr:row>
      <xdr:rowOff>110217</xdr:rowOff>
    </xdr:to>
    <xdr:sp macro="" textlink="">
      <xdr:nvSpPr>
        <xdr:cNvPr id="16" name="角丸四角形 15">
          <a:extLst>
            <a:ext uri="{FF2B5EF4-FFF2-40B4-BE49-F238E27FC236}">
              <a16:creationId xmlns:a16="http://schemas.microsoft.com/office/drawing/2014/main" id="{00000000-0008-0000-0500-000010000000}"/>
            </a:ext>
          </a:extLst>
        </xdr:cNvPr>
        <xdr:cNvSpPr/>
      </xdr:nvSpPr>
      <xdr:spPr>
        <a:xfrm>
          <a:off x="361950" y="11706225"/>
          <a:ext cx="728382"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HEMS</a:t>
          </a:r>
          <a:endParaRPr kumimoji="1" lang="ja-JP" altLang="en-US" sz="1100" b="1"/>
        </a:p>
      </xdr:txBody>
    </xdr:sp>
    <xdr:clientData/>
  </xdr:twoCellAnchor>
  <xdr:twoCellAnchor>
    <xdr:from>
      <xdr:col>3</xdr:col>
      <xdr:colOff>707090</xdr:colOff>
      <xdr:row>46</xdr:row>
      <xdr:rowOff>114300</xdr:rowOff>
    </xdr:from>
    <xdr:to>
      <xdr:col>4</xdr:col>
      <xdr:colOff>172569</xdr:colOff>
      <xdr:row>47</xdr:row>
      <xdr:rowOff>110217</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02390" y="11706225"/>
          <a:ext cx="722779"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MEMS</a:t>
          </a:r>
          <a:endParaRPr kumimoji="1" lang="ja-JP" altLang="en-US" sz="1100" b="1"/>
        </a:p>
      </xdr:txBody>
    </xdr:sp>
    <xdr:clientData/>
  </xdr:twoCellAnchor>
  <xdr:twoCellAnchor>
    <xdr:from>
      <xdr:col>4</xdr:col>
      <xdr:colOff>304800</xdr:colOff>
      <xdr:row>46</xdr:row>
      <xdr:rowOff>114300</xdr:rowOff>
    </xdr:from>
    <xdr:to>
      <xdr:col>5</xdr:col>
      <xdr:colOff>341779</xdr:colOff>
      <xdr:row>47</xdr:row>
      <xdr:rowOff>110217</xdr:rowOff>
    </xdr:to>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2057400" y="11706225"/>
          <a:ext cx="722779"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CEMS</a:t>
          </a:r>
          <a:endParaRPr kumimoji="1" lang="ja-JP" altLang="en-US" sz="1100" b="1"/>
        </a:p>
      </xdr:txBody>
    </xdr:sp>
    <xdr:clientData/>
  </xdr:twoCellAnchor>
  <xdr:twoCellAnchor>
    <xdr:from>
      <xdr:col>3</xdr:col>
      <xdr:colOff>647700</xdr:colOff>
      <xdr:row>46</xdr:row>
      <xdr:rowOff>38100</xdr:rowOff>
    </xdr:from>
    <xdr:to>
      <xdr:col>4</xdr:col>
      <xdr:colOff>209550</xdr:colOff>
      <xdr:row>47</xdr:row>
      <xdr:rowOff>209550</xdr:rowOff>
    </xdr:to>
    <xdr:graphicFrame macro="">
      <xdr:nvGraphicFramePr>
        <xdr:cNvPr id="9" name="グラフ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85725</xdr:colOff>
      <xdr:row>46</xdr:row>
      <xdr:rowOff>47625</xdr:rowOff>
    </xdr:from>
    <xdr:to>
      <xdr:col>3</xdr:col>
      <xdr:colOff>628650</xdr:colOff>
      <xdr:row>47</xdr:row>
      <xdr:rowOff>219075</xdr:rowOff>
    </xdr:to>
    <xdr:graphicFrame macro="">
      <xdr:nvGraphicFramePr>
        <xdr:cNvPr id="32" name="グラフ 31">
          <a:extLst>
            <a:ext uri="{FF2B5EF4-FFF2-40B4-BE49-F238E27FC236}">
              <a16:creationId xmlns:a16="http://schemas.microsoft.com/office/drawing/2014/main" id="{00000000-0008-0000-05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257175</xdr:colOff>
      <xdr:row>46</xdr:row>
      <xdr:rowOff>28575</xdr:rowOff>
    </xdr:from>
    <xdr:to>
      <xdr:col>5</xdr:col>
      <xdr:colOff>390525</xdr:colOff>
      <xdr:row>47</xdr:row>
      <xdr:rowOff>200025</xdr:rowOff>
    </xdr:to>
    <xdr:graphicFrame macro="">
      <xdr:nvGraphicFramePr>
        <xdr:cNvPr id="33" name="グラフ 32">
          <a:extLst>
            <a:ext uri="{FF2B5EF4-FFF2-40B4-BE49-F238E27FC236}">
              <a16:creationId xmlns:a16="http://schemas.microsoft.com/office/drawing/2014/main" id="{00000000-0008-0000-05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0</xdr:colOff>
      <xdr:row>2</xdr:row>
      <xdr:rowOff>0</xdr:rowOff>
    </xdr:from>
    <xdr:to>
      <xdr:col>7</xdr:col>
      <xdr:colOff>171450</xdr:colOff>
      <xdr:row>4</xdr:row>
      <xdr:rowOff>124388</xdr:rowOff>
    </xdr:to>
    <xdr:pic>
      <xdr:nvPicPr>
        <xdr:cNvPr id="35" name="Picture 17" descr="CASBEE横浜ロゴのコピー">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7150" y="123825"/>
          <a:ext cx="4067175" cy="600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11</xdr:row>
      <xdr:rowOff>0</xdr:rowOff>
    </xdr:from>
    <xdr:to>
      <xdr:col>7</xdr:col>
      <xdr:colOff>628649</xdr:colOff>
      <xdr:row>15</xdr:row>
      <xdr:rowOff>152400</xdr:rowOff>
    </xdr:to>
    <xdr:grpSp>
      <xdr:nvGrpSpPr>
        <xdr:cNvPr id="87" name="グループ化 86">
          <a:extLst>
            <a:ext uri="{FF2B5EF4-FFF2-40B4-BE49-F238E27FC236}">
              <a16:creationId xmlns:a16="http://schemas.microsoft.com/office/drawing/2014/main" id="{DE25CD97-D3E4-4ADD-8B98-45A37EBF6E9C}"/>
            </a:ext>
          </a:extLst>
        </xdr:cNvPr>
        <xdr:cNvGrpSpPr/>
      </xdr:nvGrpSpPr>
      <xdr:grpSpPr>
        <a:xfrm>
          <a:off x="495300" y="2438400"/>
          <a:ext cx="4086224" cy="1257300"/>
          <a:chOff x="247651" y="2390775"/>
          <a:chExt cx="4086224" cy="1257300"/>
        </a:xfrm>
      </xdr:grpSpPr>
      <xdr:graphicFrame macro="">
        <xdr:nvGraphicFramePr>
          <xdr:cNvPr id="88" name="グラフ 87">
            <a:extLst>
              <a:ext uri="{FF2B5EF4-FFF2-40B4-BE49-F238E27FC236}">
                <a16:creationId xmlns:a16="http://schemas.microsoft.com/office/drawing/2014/main" id="{80DB4E3F-89D8-4F24-98C4-125699E2860B}"/>
              </a:ext>
            </a:extLst>
          </xdr:cNvPr>
          <xdr:cNvGraphicFramePr/>
        </xdr:nvGraphicFramePr>
        <xdr:xfrm>
          <a:off x="247651" y="2390775"/>
          <a:ext cx="4057649" cy="619125"/>
        </xdr:xfrm>
        <a:graphic>
          <a:graphicData uri="http://schemas.openxmlformats.org/drawingml/2006/chart">
            <c:chart xmlns:c="http://schemas.openxmlformats.org/drawingml/2006/chart" xmlns:r="http://schemas.openxmlformats.org/officeDocument/2006/relationships" r:id="rId10"/>
          </a:graphicData>
        </a:graphic>
      </xdr:graphicFrame>
      <xdr:grpSp>
        <xdr:nvGrpSpPr>
          <xdr:cNvPr id="89" name="グループ化 88">
            <a:extLst>
              <a:ext uri="{FF2B5EF4-FFF2-40B4-BE49-F238E27FC236}">
                <a16:creationId xmlns:a16="http://schemas.microsoft.com/office/drawing/2014/main" id="{C885B2A9-5132-4C97-BCCD-969ED60DA07A}"/>
              </a:ext>
            </a:extLst>
          </xdr:cNvPr>
          <xdr:cNvGrpSpPr/>
        </xdr:nvGrpSpPr>
        <xdr:grpSpPr>
          <a:xfrm>
            <a:off x="314326" y="2647950"/>
            <a:ext cx="4019549" cy="1000125"/>
            <a:chOff x="466726" y="2609850"/>
            <a:chExt cx="3873206" cy="1000125"/>
          </a:xfrm>
        </xdr:grpSpPr>
        <xdr:grpSp>
          <xdr:nvGrpSpPr>
            <xdr:cNvPr id="90" name="グループ化 89">
              <a:extLst>
                <a:ext uri="{FF2B5EF4-FFF2-40B4-BE49-F238E27FC236}">
                  <a16:creationId xmlns:a16="http://schemas.microsoft.com/office/drawing/2014/main" id="{2B989CDF-678E-4C62-A9F5-28AAC41A3314}"/>
                </a:ext>
              </a:extLst>
            </xdr:cNvPr>
            <xdr:cNvGrpSpPr/>
          </xdr:nvGrpSpPr>
          <xdr:grpSpPr>
            <a:xfrm>
              <a:off x="485775" y="2609850"/>
              <a:ext cx="3762375" cy="390525"/>
              <a:chOff x="533400" y="3524250"/>
              <a:chExt cx="3762375" cy="390525"/>
            </a:xfrm>
          </xdr:grpSpPr>
          <xdr:sp macro="" textlink="">
            <xdr:nvSpPr>
              <xdr:cNvPr id="95" name="正方形/長方形 94">
                <a:extLst>
                  <a:ext uri="{FF2B5EF4-FFF2-40B4-BE49-F238E27FC236}">
                    <a16:creationId xmlns:a16="http://schemas.microsoft.com/office/drawing/2014/main" id="{960D0E97-241B-4DD4-BA77-2429787DDC39}"/>
                  </a:ext>
                </a:extLst>
              </xdr:cNvPr>
              <xdr:cNvSpPr/>
            </xdr:nvSpPr>
            <xdr:spPr>
              <a:xfrm>
                <a:off x="533400" y="3524250"/>
                <a:ext cx="3762375" cy="390525"/>
              </a:xfrm>
              <a:prstGeom prst="rect">
                <a:avLst/>
              </a:prstGeom>
              <a:gradFill flip="none" rotWithShape="1">
                <a:gsLst>
                  <a:gs pos="0">
                    <a:schemeClr val="accent1">
                      <a:lumMod val="5000"/>
                      <a:lumOff val="95000"/>
                    </a:schemeClr>
                  </a:gs>
                  <a:gs pos="0">
                    <a:srgbClr val="008000"/>
                  </a:gs>
                  <a:gs pos="8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6" name="正方形/長方形 95">
                <a:extLst>
                  <a:ext uri="{FF2B5EF4-FFF2-40B4-BE49-F238E27FC236}">
                    <a16:creationId xmlns:a16="http://schemas.microsoft.com/office/drawing/2014/main" id="{CB0C12EB-5F8A-49D4-BBE8-718CB3A7B1A7}"/>
                  </a:ext>
                </a:extLst>
              </xdr:cNvPr>
              <xdr:cNvSpPr/>
            </xdr:nvSpPr>
            <xdr:spPr>
              <a:xfrm>
                <a:off x="962025" y="3581400"/>
                <a:ext cx="981075"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少ない</a:t>
                </a:r>
              </a:p>
            </xdr:txBody>
          </xdr:sp>
          <xdr:sp macro="" textlink="">
            <xdr:nvSpPr>
              <xdr:cNvPr id="97" name="正方形/長方形 96">
                <a:extLst>
                  <a:ext uri="{FF2B5EF4-FFF2-40B4-BE49-F238E27FC236}">
                    <a16:creationId xmlns:a16="http://schemas.microsoft.com/office/drawing/2014/main" id="{80E47197-56D6-4A18-8D2C-0D34276A8045}"/>
                  </a:ext>
                </a:extLst>
              </xdr:cNvPr>
              <xdr:cNvSpPr/>
            </xdr:nvSpPr>
            <xdr:spPr>
              <a:xfrm>
                <a:off x="3714751" y="3600450"/>
                <a:ext cx="466724"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多い</a:t>
                </a:r>
              </a:p>
            </xdr:txBody>
          </xdr:sp>
          <xdr:sp macro="" textlink="">
            <xdr:nvSpPr>
              <xdr:cNvPr id="98" name="二等辺三角形 97">
                <a:extLst>
                  <a:ext uri="{FF2B5EF4-FFF2-40B4-BE49-F238E27FC236}">
                    <a16:creationId xmlns:a16="http://schemas.microsoft.com/office/drawing/2014/main" id="{9F4C4480-FEFD-470D-8BD6-3FAF15353B5B}"/>
                  </a:ext>
                </a:extLst>
              </xdr:cNvPr>
              <xdr:cNvSpPr/>
            </xdr:nvSpPr>
            <xdr:spPr>
              <a:xfrm rot="16200000">
                <a:off x="864394" y="3645692"/>
                <a:ext cx="157162" cy="133353"/>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9" name="二等辺三角形 98">
                <a:extLst>
                  <a:ext uri="{FF2B5EF4-FFF2-40B4-BE49-F238E27FC236}">
                    <a16:creationId xmlns:a16="http://schemas.microsoft.com/office/drawing/2014/main" id="{98BF2881-0937-493F-A5C7-CE21EBA727FB}"/>
                  </a:ext>
                </a:extLst>
              </xdr:cNvPr>
              <xdr:cNvSpPr/>
            </xdr:nvSpPr>
            <xdr:spPr>
              <a:xfrm rot="16200000" flipV="1">
                <a:off x="4119565" y="3671887"/>
                <a:ext cx="152398" cy="123829"/>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1" name="正方形/長方形 90">
              <a:extLst>
                <a:ext uri="{FF2B5EF4-FFF2-40B4-BE49-F238E27FC236}">
                  <a16:creationId xmlns:a16="http://schemas.microsoft.com/office/drawing/2014/main" id="{F0EC2DD9-99E3-4D9C-9D46-9A0F1E674C54}"/>
                </a:ext>
              </a:extLst>
            </xdr:cNvPr>
            <xdr:cNvSpPr/>
          </xdr:nvSpPr>
          <xdr:spPr>
            <a:xfrm>
              <a:off x="2586893" y="2962275"/>
              <a:ext cx="1753039"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400" b="1">
                  <a:solidFill>
                    <a:srgbClr val="008000"/>
                  </a:solidFill>
                </a:rPr>
                <a:t>▲</a:t>
              </a:r>
              <a:endParaRPr kumimoji="1" lang="en-US" altLang="ja-JP" sz="1400" b="1">
                <a:solidFill>
                  <a:srgbClr val="008000"/>
                </a:solidFill>
              </a:endParaRPr>
            </a:p>
            <a:p>
              <a:pPr algn="ctr"/>
              <a:r>
                <a:rPr kumimoji="1" lang="ja-JP" altLang="en-US" sz="800" b="1"/>
                <a:t>基準一次エネルギー</a:t>
              </a:r>
              <a:r>
                <a:rPr kumimoji="1" lang="en-US" altLang="ja-JP" sz="800" b="1"/>
                <a:t>(100%)</a:t>
              </a:r>
              <a:endParaRPr kumimoji="1" lang="ja-JP" altLang="en-US" sz="800" b="1"/>
            </a:p>
          </xdr:txBody>
        </xdr:sp>
        <xdr:cxnSp macro="">
          <xdr:nvCxnSpPr>
            <xdr:cNvPr id="92" name="直線コネクタ 91">
              <a:extLst>
                <a:ext uri="{FF2B5EF4-FFF2-40B4-BE49-F238E27FC236}">
                  <a16:creationId xmlns:a16="http://schemas.microsoft.com/office/drawing/2014/main" id="{B33A7404-0602-4508-9FA7-8AFE24DB617B}"/>
                </a:ext>
              </a:extLst>
            </xdr:cNvPr>
            <xdr:cNvCxnSpPr/>
          </xdr:nvCxnSpPr>
          <xdr:spPr>
            <a:xfrm flipH="1">
              <a:off x="7429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93" name="直線コネクタ 92">
              <a:extLst>
                <a:ext uri="{FF2B5EF4-FFF2-40B4-BE49-F238E27FC236}">
                  <a16:creationId xmlns:a16="http://schemas.microsoft.com/office/drawing/2014/main" id="{A90603FB-9324-4E3B-94F1-75C479641D05}"/>
                </a:ext>
              </a:extLst>
            </xdr:cNvPr>
            <xdr:cNvCxnSpPr/>
          </xdr:nvCxnSpPr>
          <xdr:spPr>
            <a:xfrm flipH="1">
              <a:off x="3448050" y="2619375"/>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sp macro="" textlink="">
          <xdr:nvSpPr>
            <xdr:cNvPr id="94" name="正方形/長方形 93">
              <a:extLst>
                <a:ext uri="{FF2B5EF4-FFF2-40B4-BE49-F238E27FC236}">
                  <a16:creationId xmlns:a16="http://schemas.microsoft.com/office/drawing/2014/main" id="{8250C44A-B012-49A5-8295-8A25AD9653D8}"/>
                </a:ext>
              </a:extLst>
            </xdr:cNvPr>
            <xdr:cNvSpPr/>
          </xdr:nvSpPr>
          <xdr:spPr>
            <a:xfrm>
              <a:off x="466726" y="2971800"/>
              <a:ext cx="552450" cy="3238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600" b="1"/>
                <a:t>0</a:t>
              </a:r>
              <a:endParaRPr kumimoji="1" lang="ja-JP" altLang="en-US" sz="1600" b="1"/>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126065</xdr:colOff>
      <xdr:row>1</xdr:row>
      <xdr:rowOff>22537</xdr:rowOff>
    </xdr:from>
    <xdr:to>
      <xdr:col>16</xdr:col>
      <xdr:colOff>516590</xdr:colOff>
      <xdr:row>3</xdr:row>
      <xdr:rowOff>188384</xdr:rowOff>
    </xdr:to>
    <xdr:pic>
      <xdr:nvPicPr>
        <xdr:cNvPr id="5" name="Picture 6" descr="きゃすびっぴ">
          <a:extLst>
            <a:ext uri="{FF2B5EF4-FFF2-40B4-BE49-F238E27FC236}">
              <a16:creationId xmlns:a16="http://schemas.microsoft.com/office/drawing/2014/main" id="{728AE748-5467-42EC-8BE8-22D819065C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2865" y="98737"/>
          <a:ext cx="895350" cy="880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7</xdr:col>
      <xdr:colOff>1025525</xdr:colOff>
      <xdr:row>2</xdr:row>
      <xdr:rowOff>39721</xdr:rowOff>
    </xdr:to>
    <xdr:pic>
      <xdr:nvPicPr>
        <xdr:cNvPr id="6" name="Picture 17" descr="CASBEE横浜ロゴのコピー">
          <a:extLst>
            <a:ext uri="{FF2B5EF4-FFF2-40B4-BE49-F238E27FC236}">
              <a16:creationId xmlns:a16="http://schemas.microsoft.com/office/drawing/2014/main" id="{14F3C413-9188-4F04-8B06-AF2633ECF4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76200"/>
          <a:ext cx="4054475" cy="601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142874</xdr:colOff>
      <xdr:row>1</xdr:row>
      <xdr:rowOff>66675</xdr:rowOff>
    </xdr:from>
    <xdr:to>
      <xdr:col>12</xdr:col>
      <xdr:colOff>30327</xdr:colOff>
      <xdr:row>2</xdr:row>
      <xdr:rowOff>25213</xdr:rowOff>
    </xdr:to>
    <xdr:pic>
      <xdr:nvPicPr>
        <xdr:cNvPr id="7" name="Picture 3">
          <a:extLst>
            <a:ext uri="{FF2B5EF4-FFF2-40B4-BE49-F238E27FC236}">
              <a16:creationId xmlns:a16="http://schemas.microsoft.com/office/drawing/2014/main" id="{DA422109-8A18-46D2-B09B-054EC43476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69884" t="27533" b="27725"/>
        <a:stretch>
          <a:fillRect/>
        </a:stretch>
      </xdr:blipFill>
      <xdr:spPr bwMode="auto">
        <a:xfrm>
          <a:off x="4371974" y="142875"/>
          <a:ext cx="2611603" cy="520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3&#24314;&#31689;&#20225;&#30011;&#35506;/&#24314;&#31689;&#20225;&#30011;&#35506;&#20849;&#26377;/530_CASBEE&#27178;&#27996;/050_&#12510;&#12491;&#12517;&#12450;&#12523;&#12539;&#12477;&#12501;&#12488;/025_2025&#24180;&#29256;&#12288;CASBEE&#27178;&#27996;&#12477;&#12501;&#12488;+&#12510;&#12491;&#12517;&#12450;&#12523;/&#20316;&#26989;&#20013;/0204_&#12497;&#12473;&#35299;&#38500;/&#12304;&#12497;&#12473;&#28961;&#12305;casbeeyokohama-bd-nc-2025b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efreshError="1">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_IS"/>
      <sheetName val="メイン"/>
      <sheetName val="結果（SDGs評価なし）"/>
      <sheetName val="結果（SDGs評価あり）"/>
      <sheetName val="配慮"/>
      <sheetName val="係数"/>
      <sheetName val="複合用途"/>
      <sheetName val="スコア"/>
      <sheetName val="採点Q1"/>
      <sheetName val="採点Q2"/>
      <sheetName val="採点Q3"/>
      <sheetName val="採点LR1"/>
      <sheetName val="計画書"/>
      <sheetName val="採点LR2"/>
      <sheetName val="採点LR3"/>
      <sheetName val="建築環境SDGsチェックリスト"/>
      <sheetName val="CO2計算"/>
      <sheetName val="条件(標準)"/>
      <sheetName val="条件(個別)"/>
      <sheetName val="重み"/>
      <sheetName val="CO2データ"/>
      <sheetName val="クレジット"/>
    </sheetNames>
    <sheetDataSet>
      <sheetData sheetId="0" refreshError="1"/>
      <sheetData sheetId="1" refreshError="1"/>
      <sheetData sheetId="2">
        <row r="24">
          <cell r="AL24" t="str">
            <v>非表示</v>
          </cell>
        </row>
      </sheetData>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sheetData sheetId="14"/>
      <sheetData sheetId="15" refreshError="1"/>
      <sheetData sheetId="16" refreshError="1"/>
      <sheetData sheetId="17" refreshError="1"/>
      <sheetData sheetId="18" refreshError="1"/>
      <sheetData sheetId="19"/>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rgbClr val="FF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222"/>
  <sheetViews>
    <sheetView showGridLines="0" tabSelected="1" zoomScaleNormal="100" zoomScaleSheetLayoutView="70" workbookViewId="0"/>
  </sheetViews>
  <sheetFormatPr defaultColWidth="0" defaultRowHeight="0" customHeight="1" zeroHeight="1"/>
  <cols>
    <col min="1" max="1" width="0.75" style="10" customWidth="1"/>
    <col min="2" max="2" width="2.125" style="25" customWidth="1"/>
    <col min="3" max="3" width="4.125" style="25" customWidth="1"/>
    <col min="4" max="4" width="16.375" style="26" customWidth="1"/>
    <col min="5" max="5" width="11" style="44" customWidth="1"/>
    <col min="6" max="8" width="11" style="37" customWidth="1"/>
    <col min="9" max="9" width="11" style="38" customWidth="1"/>
    <col min="10" max="10" width="13" style="38" customWidth="1"/>
    <col min="11" max="12" width="11" style="37" customWidth="1"/>
    <col min="13" max="13" width="11" style="39" customWidth="1"/>
    <col min="14" max="14" width="0.75" style="10" customWidth="1"/>
    <col min="15" max="15" width="3.375" style="10" hidden="1" customWidth="1"/>
    <col min="16" max="16" width="30.5" style="36" hidden="1" customWidth="1"/>
    <col min="17" max="17" width="8.625" style="36" hidden="1" customWidth="1"/>
    <col min="18" max="18" width="26.75" style="36" hidden="1" customWidth="1"/>
    <col min="19" max="19" width="19" style="36" hidden="1" customWidth="1"/>
    <col min="20" max="20" width="11.25" style="36" hidden="1" customWidth="1"/>
    <col min="21" max="21" width="5.25" style="36" hidden="1" customWidth="1"/>
    <col min="22" max="22" width="20.5" style="36" hidden="1" customWidth="1"/>
    <col min="23" max="23" width="18.625" style="36" hidden="1" customWidth="1"/>
    <col min="24" max="24" width="23" style="36" hidden="1" customWidth="1"/>
    <col min="25" max="25" width="4.5" style="36" hidden="1" customWidth="1"/>
    <col min="26" max="27" width="6.375" style="36" hidden="1" customWidth="1"/>
    <col min="28" max="29" width="5" style="36" hidden="1" customWidth="1"/>
    <col min="30" max="30" width="5.125" style="36" hidden="1" customWidth="1"/>
    <col min="31" max="31" width="5" style="36" hidden="1" customWidth="1"/>
    <col min="32" max="32" width="5.125" style="36" hidden="1" customWidth="1"/>
    <col min="33" max="16384" width="9" style="36" hidden="1"/>
  </cols>
  <sheetData>
    <row r="1" spans="1:20" customFormat="1" ht="6" customHeight="1">
      <c r="A1" s="108"/>
      <c r="B1" s="109"/>
      <c r="C1" s="110"/>
      <c r="D1" s="111"/>
      <c r="E1" s="112"/>
      <c r="F1" s="113"/>
      <c r="G1" s="113"/>
      <c r="H1" s="113"/>
      <c r="I1" s="114"/>
      <c r="J1" s="114"/>
      <c r="K1" s="113"/>
      <c r="L1" s="115"/>
      <c r="M1" s="108"/>
      <c r="N1" s="108"/>
    </row>
    <row r="2" spans="1:20" customFormat="1" ht="30.75">
      <c r="A2" s="116"/>
      <c r="B2" s="117"/>
      <c r="C2" s="307" t="s">
        <v>143</v>
      </c>
      <c r="D2" s="119"/>
      <c r="E2" s="120"/>
      <c r="F2" s="121"/>
      <c r="G2" s="122" t="s">
        <v>249</v>
      </c>
      <c r="H2" s="37"/>
      <c r="I2" s="123"/>
      <c r="J2" s="124"/>
      <c r="K2" s="124"/>
      <c r="L2" s="122" t="s">
        <v>248</v>
      </c>
      <c r="M2" s="125"/>
      <c r="N2" s="116"/>
    </row>
    <row r="3" spans="1:20" customFormat="1" ht="14.25" customHeight="1">
      <c r="A3" s="116"/>
      <c r="B3" s="117"/>
      <c r="C3" s="126"/>
      <c r="D3" s="119"/>
      <c r="E3" s="120"/>
      <c r="F3" s="121"/>
      <c r="G3" s="121"/>
      <c r="H3" s="188"/>
      <c r="I3" s="441" t="s">
        <v>175</v>
      </c>
      <c r="J3" s="37"/>
      <c r="K3" s="37"/>
      <c r="L3" s="37"/>
      <c r="M3" s="127"/>
      <c r="N3" s="116"/>
    </row>
    <row r="4" spans="1:20" customFormat="1" ht="4.5" customHeight="1" thickBot="1">
      <c r="A4" s="116"/>
      <c r="B4" s="117"/>
      <c r="C4" s="25"/>
      <c r="D4" s="26"/>
      <c r="E4" s="44"/>
      <c r="F4" s="37"/>
      <c r="G4" s="37"/>
      <c r="H4" s="37"/>
      <c r="I4" s="38"/>
      <c r="J4" s="38"/>
      <c r="K4" s="37"/>
      <c r="L4" s="37"/>
      <c r="M4" s="125"/>
      <c r="N4" s="116"/>
    </row>
    <row r="5" spans="1:20" customFormat="1" ht="20.25" customHeight="1" thickBot="1">
      <c r="A5" s="116"/>
      <c r="B5" s="129"/>
      <c r="C5" s="306" t="s">
        <v>306</v>
      </c>
      <c r="D5" s="305"/>
      <c r="E5" s="474" t="s">
        <v>528</v>
      </c>
      <c r="F5" s="128"/>
      <c r="G5" s="252" t="s">
        <v>177</v>
      </c>
      <c r="H5" s="191">
        <v>7</v>
      </c>
      <c r="I5" s="192" t="s">
        <v>178</v>
      </c>
      <c r="J5" s="193" t="s">
        <v>199</v>
      </c>
      <c r="K5" s="252" t="s">
        <v>250</v>
      </c>
      <c r="L5" s="308" t="s">
        <v>577</v>
      </c>
      <c r="M5" s="1"/>
      <c r="N5" s="116"/>
    </row>
    <row r="6" spans="1:20" customFormat="1" ht="6" customHeight="1" thickBot="1">
      <c r="A6" s="116"/>
      <c r="B6" s="130"/>
      <c r="C6" s="126"/>
      <c r="D6" s="131"/>
      <c r="E6" s="132"/>
      <c r="F6" s="133"/>
      <c r="G6" s="133"/>
      <c r="H6" s="133"/>
      <c r="I6" s="134"/>
      <c r="J6" s="135"/>
      <c r="K6" s="135"/>
      <c r="L6" s="136"/>
      <c r="M6" s="132"/>
      <c r="N6" s="116"/>
    </row>
    <row r="7" spans="1:20" customFormat="1" ht="21" customHeight="1">
      <c r="A7" s="116"/>
      <c r="B7" s="137" t="s">
        <v>197</v>
      </c>
      <c r="C7" s="138"/>
      <c r="D7" s="139"/>
      <c r="E7" s="138"/>
      <c r="F7" s="138"/>
      <c r="G7" s="138"/>
      <c r="H7" s="140"/>
      <c r="I7" s="141"/>
      <c r="J7" s="138"/>
      <c r="K7" s="138"/>
      <c r="L7" s="138"/>
      <c r="M7" s="142"/>
      <c r="N7" s="116"/>
    </row>
    <row r="8" spans="1:20" customFormat="1" ht="21" customHeight="1" thickBot="1">
      <c r="A8" s="116"/>
      <c r="B8" s="143"/>
      <c r="C8" s="144" t="s">
        <v>85</v>
      </c>
      <c r="D8" s="144"/>
      <c r="E8" s="144"/>
      <c r="F8" s="144"/>
      <c r="G8" s="144"/>
      <c r="H8" s="144"/>
      <c r="I8" s="144"/>
      <c r="J8" s="144"/>
      <c r="K8" s="144"/>
      <c r="L8" s="144"/>
      <c r="M8" s="145"/>
      <c r="N8" s="116"/>
      <c r="P8" s="1100"/>
      <c r="S8" s="1085" t="s">
        <v>559</v>
      </c>
    </row>
    <row r="9" spans="1:20" customFormat="1" ht="21.95" customHeight="1" thickBot="1">
      <c r="A9" s="116"/>
      <c r="B9" s="146"/>
      <c r="C9" s="147" t="s">
        <v>253</v>
      </c>
      <c r="D9" s="148"/>
      <c r="E9" s="148"/>
      <c r="F9" s="148"/>
      <c r="G9" s="148"/>
      <c r="H9" s="255" t="s">
        <v>200</v>
      </c>
      <c r="I9" s="1233" t="s">
        <v>142</v>
      </c>
      <c r="J9" s="1234"/>
      <c r="K9" s="1235" t="s">
        <v>254</v>
      </c>
      <c r="L9" s="1236"/>
      <c r="M9" s="463">
        <f>INT(S9)</f>
        <v>2</v>
      </c>
      <c r="N9" s="116"/>
      <c r="P9" s="472" t="s">
        <v>571</v>
      </c>
      <c r="Q9" s="1066" t="s">
        <v>552</v>
      </c>
      <c r="R9" s="1067" t="s">
        <v>554</v>
      </c>
      <c r="S9" s="1084">
        <f>IF(公表用スコア!N132=0,"-",公表用スコア!M132)</f>
        <v>2.5</v>
      </c>
    </row>
    <row r="10" spans="1:20" customFormat="1" ht="21.95" customHeight="1" thickBot="1">
      <c r="A10" s="116"/>
      <c r="B10" s="146"/>
      <c r="C10" s="253"/>
      <c r="D10" s="253"/>
      <c r="E10" s="253"/>
      <c r="F10" s="253"/>
      <c r="G10" s="254"/>
      <c r="H10" s="255" t="s">
        <v>201</v>
      </c>
      <c r="I10" s="1233" t="s">
        <v>142</v>
      </c>
      <c r="J10" s="1234"/>
      <c r="K10" s="1235" t="s">
        <v>254</v>
      </c>
      <c r="L10" s="1236"/>
      <c r="M10" s="463">
        <f>INT(S10)</f>
        <v>3</v>
      </c>
      <c r="N10" s="116"/>
      <c r="P10" s="472" t="s">
        <v>572</v>
      </c>
      <c r="Q10" s="1068" t="s">
        <v>553</v>
      </c>
      <c r="R10" s="1067" t="s">
        <v>554</v>
      </c>
      <c r="S10" s="1084">
        <f>IF(公表用スコア!N133=0,"-",公表用スコア!M133)</f>
        <v>3.2</v>
      </c>
    </row>
    <row r="11" spans="1:20" customFormat="1" ht="21.95" customHeight="1">
      <c r="A11" s="116"/>
      <c r="B11" s="143"/>
      <c r="C11" s="256" t="s">
        <v>279</v>
      </c>
      <c r="D11" s="256"/>
      <c r="E11" s="290" t="s">
        <v>524</v>
      </c>
      <c r="F11" s="460" t="s">
        <v>281</v>
      </c>
      <c r="G11" s="335" t="s">
        <v>525</v>
      </c>
      <c r="H11" s="460" t="s">
        <v>281</v>
      </c>
      <c r="I11" s="336"/>
      <c r="J11" s="150"/>
      <c r="K11" s="150"/>
      <c r="L11" s="150"/>
      <c r="M11" s="151"/>
      <c r="N11" s="116"/>
      <c r="P11" s="36"/>
      <c r="Q11" s="36"/>
      <c r="R11" t="s">
        <v>200</v>
      </c>
      <c r="S11" t="s">
        <v>201</v>
      </c>
    </row>
    <row r="12" spans="1:20" customFormat="1" ht="21.95" customHeight="1">
      <c r="A12" s="116"/>
      <c r="B12" s="143"/>
      <c r="C12" s="256" t="s">
        <v>576</v>
      </c>
      <c r="D12" s="256"/>
      <c r="E12" s="291"/>
      <c r="F12" s="292"/>
      <c r="G12" s="292"/>
      <c r="H12" s="473" t="s">
        <v>200</v>
      </c>
      <c r="I12" s="292"/>
      <c r="J12" s="473" t="s">
        <v>201</v>
      </c>
      <c r="K12" s="465"/>
      <c r="L12" s="256"/>
      <c r="M12" s="464"/>
      <c r="N12" s="116"/>
      <c r="O12" s="10"/>
      <c r="P12" t="s">
        <v>569</v>
      </c>
      <c r="Q12" s="452" t="s">
        <v>514</v>
      </c>
      <c r="R12" s="451">
        <f>IF(H13="",IF(H15="",200,H15*100),200)</f>
        <v>100</v>
      </c>
      <c r="S12" s="451">
        <f>IF(J15="",200,IF(J13=P12,100,IF(J13=P13,80,J15*100)))</f>
        <v>100</v>
      </c>
      <c r="T12" s="1085" t="s">
        <v>574</v>
      </c>
    </row>
    <row r="13" spans="1:20" customFormat="1" ht="21.95" customHeight="1">
      <c r="A13" s="116"/>
      <c r="B13" s="143"/>
      <c r="C13" s="257"/>
      <c r="D13" s="257" t="s">
        <v>287</v>
      </c>
      <c r="E13" s="291"/>
      <c r="F13" s="292"/>
      <c r="G13" s="292"/>
      <c r="H13" s="1097"/>
      <c r="I13" s="292"/>
      <c r="J13" s="1097"/>
      <c r="K13" s="1101" t="s">
        <v>573</v>
      </c>
      <c r="L13" s="465"/>
      <c r="M13" s="151"/>
      <c r="N13" s="116"/>
      <c r="P13" t="s">
        <v>570</v>
      </c>
      <c r="Q13" s="452"/>
      <c r="R13" s="451"/>
      <c r="S13" s="451"/>
    </row>
    <row r="14" spans="1:20" customFormat="1" ht="21.95" customHeight="1">
      <c r="A14" s="116"/>
      <c r="B14" s="143"/>
      <c r="C14" s="257"/>
      <c r="D14" s="257"/>
      <c r="E14" s="44"/>
      <c r="F14" s="293"/>
      <c r="G14" s="273" t="s">
        <v>557</v>
      </c>
      <c r="H14" s="458">
        <v>1</v>
      </c>
      <c r="I14" s="293"/>
      <c r="J14" s="459">
        <v>1</v>
      </c>
      <c r="K14" s="465"/>
      <c r="L14" s="465"/>
      <c r="M14" s="151"/>
      <c r="N14" s="116"/>
      <c r="P14" t="s">
        <v>255</v>
      </c>
      <c r="Q14" s="452" t="s">
        <v>513</v>
      </c>
      <c r="R14" s="1102">
        <f>IF(OR(H13&lt;&gt;"",H15=""),"-",(1-H15)*100)</f>
        <v>0</v>
      </c>
      <c r="S14" s="1102">
        <f>IF(J13&lt;&gt;"","-",IF(J15="","-",(1-J15)*100))</f>
        <v>0</v>
      </c>
    </row>
    <row r="15" spans="1:20" customFormat="1" ht="21.95" customHeight="1">
      <c r="A15" s="116"/>
      <c r="B15" s="143"/>
      <c r="C15" s="294"/>
      <c r="D15" s="257"/>
      <c r="E15" s="293"/>
      <c r="F15" s="293"/>
      <c r="G15" s="273" t="s">
        <v>558</v>
      </c>
      <c r="H15" s="1098">
        <v>1</v>
      </c>
      <c r="I15" s="293"/>
      <c r="J15" s="1099">
        <v>1</v>
      </c>
      <c r="K15" s="256"/>
      <c r="L15" s="150"/>
      <c r="M15" s="151"/>
      <c r="N15" s="116"/>
      <c r="P15" t="s">
        <v>266</v>
      </c>
      <c r="Q15" s="472" t="s">
        <v>522</v>
      </c>
      <c r="R15" s="186"/>
      <c r="S15" s="186"/>
      <c r="T15" s="36"/>
    </row>
    <row r="16" spans="1:20" customFormat="1" ht="21.95" customHeight="1">
      <c r="A16" s="116"/>
      <c r="B16" s="143"/>
      <c r="C16" s="144" t="s">
        <v>183</v>
      </c>
      <c r="D16" s="293"/>
      <c r="E16" s="44"/>
      <c r="F16" s="256" t="s">
        <v>506</v>
      </c>
      <c r="G16" s="144"/>
      <c r="H16" s="37"/>
      <c r="I16" s="446" t="s">
        <v>303</v>
      </c>
      <c r="J16" s="38"/>
      <c r="K16" s="446" t="s">
        <v>184</v>
      </c>
      <c r="L16" s="37"/>
      <c r="M16" s="325" t="s">
        <v>507</v>
      </c>
      <c r="N16" s="116"/>
      <c r="P16" s="472" t="s">
        <v>521</v>
      </c>
      <c r="Q16" s="472" t="s">
        <v>523</v>
      </c>
      <c r="R16" s="186"/>
      <c r="S16" s="186"/>
      <c r="T16" s="36"/>
    </row>
    <row r="17" spans="1:20" customFormat="1" ht="21.95" customHeight="1">
      <c r="A17" s="116"/>
      <c r="B17" s="143"/>
      <c r="C17" s="270"/>
      <c r="D17" s="215"/>
      <c r="E17" s="216"/>
      <c r="F17" s="216"/>
      <c r="G17" s="216"/>
      <c r="H17" s="293"/>
      <c r="I17" s="293"/>
      <c r="J17" s="293"/>
      <c r="K17" s="150"/>
      <c r="L17" s="150"/>
      <c r="M17" s="151"/>
      <c r="N17" s="116"/>
      <c r="O17" t="s">
        <v>477</v>
      </c>
      <c r="P17" s="186"/>
      <c r="Q17" s="186" t="s">
        <v>307</v>
      </c>
      <c r="R17" s="186"/>
      <c r="S17" s="186" t="s">
        <v>278</v>
      </c>
      <c r="T17" s="186" t="s">
        <v>515</v>
      </c>
    </row>
    <row r="18" spans="1:20" customFormat="1" ht="21.95" customHeight="1">
      <c r="A18" s="116"/>
      <c r="B18" s="143"/>
      <c r="C18" s="270"/>
      <c r="D18" s="215"/>
      <c r="E18" s="150"/>
      <c r="F18" s="150"/>
      <c r="G18" s="37"/>
      <c r="H18" s="293"/>
      <c r="I18" s="293"/>
      <c r="J18" s="38"/>
      <c r="K18" s="150"/>
      <c r="L18" s="150"/>
      <c r="M18" s="151"/>
      <c r="N18" s="116"/>
      <c r="O18" t="s">
        <v>478</v>
      </c>
      <c r="P18" s="186" t="s">
        <v>179</v>
      </c>
      <c r="Q18" s="186" t="b">
        <f>IF(T18=1,TRUE)</f>
        <v>0</v>
      </c>
      <c r="R18" s="196" t="s">
        <v>267</v>
      </c>
      <c r="S18" s="455">
        <f>公表用スコア!M125</f>
        <v>2.1</v>
      </c>
      <c r="T18" s="196" t="b">
        <f>IF(S18&gt;3,1)</f>
        <v>0</v>
      </c>
    </row>
    <row r="19" spans="1:20" customFormat="1" ht="21.95" customHeight="1">
      <c r="A19" s="116"/>
      <c r="B19" s="143"/>
      <c r="C19" s="270"/>
      <c r="D19" s="215"/>
      <c r="E19" s="150"/>
      <c r="F19" s="150"/>
      <c r="G19" s="150"/>
      <c r="H19" s="150"/>
      <c r="I19" s="150"/>
      <c r="J19" s="150"/>
      <c r="K19" s="150"/>
      <c r="L19" s="150"/>
      <c r="M19" s="151"/>
      <c r="N19" s="116"/>
      <c r="O19" t="s">
        <v>479</v>
      </c>
      <c r="P19" s="186" t="s">
        <v>180</v>
      </c>
      <c r="Q19" s="186" t="b">
        <f t="shared" ref="Q19:Q21" si="0">IF(T19=1,TRUE)</f>
        <v>0</v>
      </c>
      <c r="R19" s="196" t="s">
        <v>268</v>
      </c>
      <c r="S19" s="455">
        <f>公表用スコア!M126</f>
        <v>3</v>
      </c>
      <c r="T19" s="196" t="b">
        <f t="shared" ref="T19:T21" si="1">IF(S19&gt;3,1)</f>
        <v>0</v>
      </c>
    </row>
    <row r="20" spans="1:20" customFormat="1" ht="21.95" customHeight="1" thickBot="1">
      <c r="A20" s="116"/>
      <c r="B20" s="143"/>
      <c r="C20" s="270"/>
      <c r="D20" s="215"/>
      <c r="E20" s="150"/>
      <c r="F20" s="150"/>
      <c r="G20" s="150"/>
      <c r="H20" s="150"/>
      <c r="I20" s="150"/>
      <c r="J20" s="150"/>
      <c r="K20" s="267"/>
      <c r="L20" s="267"/>
      <c r="M20" s="466"/>
      <c r="N20" s="116"/>
      <c r="O20" t="s">
        <v>480</v>
      </c>
      <c r="P20" s="186" t="s">
        <v>181</v>
      </c>
      <c r="Q20" s="186" t="b">
        <f t="shared" si="0"/>
        <v>0</v>
      </c>
      <c r="R20" s="196" t="s">
        <v>269</v>
      </c>
      <c r="S20" s="455">
        <f>公表用スコア!M132</f>
        <v>2.5</v>
      </c>
      <c r="T20" s="196" t="b">
        <f t="shared" si="1"/>
        <v>0</v>
      </c>
    </row>
    <row r="21" spans="1:20" customFormat="1" ht="21.95" customHeight="1" thickBot="1">
      <c r="A21" s="116"/>
      <c r="B21" s="152"/>
      <c r="C21" s="153" t="s">
        <v>289</v>
      </c>
      <c r="D21" s="154"/>
      <c r="E21" s="154"/>
      <c r="F21" s="297"/>
      <c r="G21" s="154"/>
      <c r="H21" s="296" t="s">
        <v>200</v>
      </c>
      <c r="I21" s="1242" t="s">
        <v>142</v>
      </c>
      <c r="J21" s="1243"/>
      <c r="K21" s="1244" t="s">
        <v>298</v>
      </c>
      <c r="L21" s="1245"/>
      <c r="M21" s="467">
        <f>S31</f>
        <v>2.48</v>
      </c>
      <c r="N21" s="116"/>
      <c r="P21" s="186" t="s">
        <v>182</v>
      </c>
      <c r="Q21" s="186" t="b">
        <f t="shared" si="0"/>
        <v>0</v>
      </c>
      <c r="R21" s="196" t="s">
        <v>270</v>
      </c>
      <c r="S21" s="455">
        <f>公表用スコア!M140</f>
        <v>3</v>
      </c>
      <c r="T21" s="196" t="b">
        <f t="shared" si="1"/>
        <v>0</v>
      </c>
    </row>
    <row r="22" spans="1:20" customFormat="1" ht="21.95" customHeight="1">
      <c r="A22" s="116"/>
      <c r="B22" s="143"/>
      <c r="C22" s="256" t="s">
        <v>279</v>
      </c>
      <c r="D22" s="256"/>
      <c r="E22" s="197" t="s">
        <v>280</v>
      </c>
      <c r="F22" s="460" t="s">
        <v>281</v>
      </c>
      <c r="G22" s="335" t="s">
        <v>282</v>
      </c>
      <c r="H22" s="460" t="s">
        <v>283</v>
      </c>
      <c r="I22" s="336"/>
      <c r="J22" s="267"/>
      <c r="K22" s="267"/>
      <c r="L22" s="150"/>
      <c r="M22" s="151"/>
      <c r="N22" s="116"/>
      <c r="P22" t="s">
        <v>284</v>
      </c>
    </row>
    <row r="23" spans="1:20" customFormat="1" ht="21.95" customHeight="1">
      <c r="A23" s="116"/>
      <c r="B23" s="143"/>
      <c r="C23" s="144" t="s">
        <v>290</v>
      </c>
      <c r="D23" s="144"/>
      <c r="E23" s="150"/>
      <c r="F23" s="256" t="s">
        <v>334</v>
      </c>
      <c r="G23" s="256"/>
      <c r="H23" s="290" t="s">
        <v>499</v>
      </c>
      <c r="I23" s="256" t="s">
        <v>286</v>
      </c>
      <c r="J23" s="150"/>
      <c r="K23" s="150"/>
      <c r="L23" s="144"/>
      <c r="M23" s="194"/>
      <c r="N23" s="116"/>
      <c r="P23" t="s">
        <v>285</v>
      </c>
      <c r="Q23" s="36"/>
      <c r="R23" s="36"/>
      <c r="S23" s="36"/>
      <c r="T23" s="36"/>
    </row>
    <row r="24" spans="1:20" customFormat="1" ht="21.95" customHeight="1">
      <c r="A24" s="116"/>
      <c r="B24" s="143"/>
      <c r="C24" s="270"/>
      <c r="D24" s="215"/>
      <c r="E24" s="150"/>
      <c r="F24" s="150"/>
      <c r="G24" s="150"/>
      <c r="H24" s="150"/>
      <c r="I24" s="150"/>
      <c r="J24" s="150"/>
      <c r="K24" s="150"/>
      <c r="L24" s="150"/>
      <c r="M24" s="151"/>
      <c r="N24" s="116"/>
      <c r="O24" t="s">
        <v>481</v>
      </c>
      <c r="P24" s="282"/>
      <c r="Q24" s="186" t="s">
        <v>307</v>
      </c>
      <c r="R24" s="282"/>
      <c r="S24" s="186" t="s">
        <v>278</v>
      </c>
      <c r="T24" s="186" t="s">
        <v>515</v>
      </c>
    </row>
    <row r="25" spans="1:20" customFormat="1" ht="21.95" customHeight="1">
      <c r="A25" s="116"/>
      <c r="B25" s="143"/>
      <c r="C25" s="270"/>
      <c r="D25" s="215"/>
      <c r="E25" s="150"/>
      <c r="F25" s="150"/>
      <c r="G25" s="150"/>
      <c r="H25" s="150"/>
      <c r="I25" s="150"/>
      <c r="J25" s="150"/>
      <c r="K25" s="150"/>
      <c r="L25" s="150"/>
      <c r="M25" s="151"/>
      <c r="N25" s="116"/>
      <c r="O25" t="s">
        <v>482</v>
      </c>
      <c r="P25" s="196" t="s">
        <v>202</v>
      </c>
      <c r="Q25" s="186" t="b">
        <f t="shared" ref="Q25" si="2">IF(T25=1,TRUE)</f>
        <v>0</v>
      </c>
      <c r="R25" s="196" t="s">
        <v>271</v>
      </c>
      <c r="S25" s="455">
        <f>公表用スコア!M23</f>
        <v>3</v>
      </c>
      <c r="T25" s="196" t="b">
        <f t="shared" ref="T25:T31" si="3">IF(S25&gt;3,1)</f>
        <v>0</v>
      </c>
    </row>
    <row r="26" spans="1:20" customFormat="1" ht="21.95" customHeight="1">
      <c r="A26" s="116"/>
      <c r="B26" s="143"/>
      <c r="C26" s="144" t="s">
        <v>291</v>
      </c>
      <c r="D26" s="144"/>
      <c r="E26" s="44"/>
      <c r="F26" s="256" t="s">
        <v>335</v>
      </c>
      <c r="G26" s="256" t="s">
        <v>333</v>
      </c>
      <c r="H26" s="150"/>
      <c r="I26" s="150"/>
      <c r="J26" s="150"/>
      <c r="K26" s="150"/>
      <c r="L26" s="150"/>
      <c r="M26" s="151"/>
      <c r="N26" s="116"/>
      <c r="O26" t="s">
        <v>483</v>
      </c>
      <c r="P26" s="196" t="s">
        <v>204</v>
      </c>
      <c r="Q26" s="186" t="b">
        <f>IF(T26=1,TRUE)</f>
        <v>0</v>
      </c>
      <c r="R26" s="196" t="s">
        <v>272</v>
      </c>
      <c r="S26" s="455">
        <f>公表用スコア!M37</f>
        <v>3</v>
      </c>
      <c r="T26" s="196" t="b">
        <f t="shared" si="3"/>
        <v>0</v>
      </c>
    </row>
    <row r="27" spans="1:20" customFormat="1" ht="21.95" customHeight="1">
      <c r="A27" s="116"/>
      <c r="B27" s="143"/>
      <c r="C27" s="270"/>
      <c r="D27" s="215"/>
      <c r="E27" s="150"/>
      <c r="F27" s="150"/>
      <c r="G27" s="150"/>
      <c r="H27" s="150"/>
      <c r="I27" s="150"/>
      <c r="J27" s="150"/>
      <c r="K27" s="150"/>
      <c r="L27" s="144"/>
      <c r="M27" s="194"/>
      <c r="N27" s="116"/>
      <c r="O27" t="s">
        <v>484</v>
      </c>
      <c r="P27" s="196" t="s">
        <v>205</v>
      </c>
      <c r="Q27" s="186" t="b">
        <f>IF(T27=1,TRUE)</f>
        <v>0</v>
      </c>
      <c r="R27" s="196" t="s">
        <v>273</v>
      </c>
      <c r="S27" s="455">
        <f>公表用スコア!M50</f>
        <v>3</v>
      </c>
      <c r="T27" s="196" t="b">
        <f t="shared" si="3"/>
        <v>0</v>
      </c>
    </row>
    <row r="28" spans="1:20" customFormat="1" ht="21.95" customHeight="1">
      <c r="A28" s="116"/>
      <c r="B28" s="143"/>
      <c r="C28" s="270"/>
      <c r="D28" s="215"/>
      <c r="E28" s="150"/>
      <c r="F28" s="150"/>
      <c r="G28" s="150"/>
      <c r="H28" s="150"/>
      <c r="I28" s="150"/>
      <c r="J28" s="150"/>
      <c r="K28" s="150"/>
      <c r="L28" s="150"/>
      <c r="M28" s="151"/>
      <c r="N28" s="116"/>
      <c r="O28" t="s">
        <v>485</v>
      </c>
      <c r="P28" s="196" t="s">
        <v>206</v>
      </c>
      <c r="Q28" s="186" t="b">
        <f>IF(T28=1,TRUE)</f>
        <v>0</v>
      </c>
      <c r="R28" s="196" t="s">
        <v>274</v>
      </c>
      <c r="S28" s="455">
        <f>公表用スコア!M65</f>
        <v>2.4</v>
      </c>
      <c r="T28" s="196" t="b">
        <f t="shared" si="3"/>
        <v>0</v>
      </c>
    </row>
    <row r="29" spans="1:20" customFormat="1" ht="21.95" customHeight="1">
      <c r="A29" s="116"/>
      <c r="B29" s="143"/>
      <c r="C29" s="144" t="s">
        <v>185</v>
      </c>
      <c r="D29" s="144"/>
      <c r="E29" s="144"/>
      <c r="F29" s="256" t="s">
        <v>330</v>
      </c>
      <c r="G29" s="144"/>
      <c r="H29" s="144"/>
      <c r="I29" s="144"/>
      <c r="J29" s="144"/>
      <c r="K29" s="144"/>
      <c r="L29" s="150"/>
      <c r="M29" s="151"/>
      <c r="N29" s="116"/>
      <c r="O29" t="s">
        <v>486</v>
      </c>
      <c r="P29" s="196" t="s">
        <v>331</v>
      </c>
      <c r="Q29" s="186" t="b">
        <f>IF(T29=1,TRUE)</f>
        <v>0</v>
      </c>
      <c r="R29" s="196" t="s">
        <v>275</v>
      </c>
      <c r="S29" s="455">
        <f>公表用スコア!M200</f>
        <v>0</v>
      </c>
      <c r="T29" s="196" t="b">
        <f>IF(S29&gt;3,1)</f>
        <v>0</v>
      </c>
    </row>
    <row r="30" spans="1:20" customFormat="1" ht="21.95" customHeight="1">
      <c r="A30" s="116"/>
      <c r="B30" s="143"/>
      <c r="C30" s="270"/>
      <c r="D30" s="215"/>
      <c r="E30" s="150"/>
      <c r="F30" s="150"/>
      <c r="G30" s="150"/>
      <c r="H30" s="150"/>
      <c r="I30" s="150"/>
      <c r="J30" s="150"/>
      <c r="K30" s="150"/>
      <c r="L30" s="144"/>
      <c r="M30" s="194"/>
      <c r="N30" s="116"/>
      <c r="P30" s="196" t="s">
        <v>332</v>
      </c>
      <c r="Q30" s="186" t="b">
        <f>IF(T30=1,TRUE)</f>
        <v>0</v>
      </c>
      <c r="R30" s="196" t="s">
        <v>276</v>
      </c>
      <c r="S30" s="455">
        <f>公表用スコア!M121</f>
        <v>1</v>
      </c>
      <c r="T30" s="196" t="b">
        <f t="shared" si="3"/>
        <v>0</v>
      </c>
    </row>
    <row r="31" spans="1:20" customFormat="1" ht="21.95" customHeight="1" thickBot="1">
      <c r="A31" s="116"/>
      <c r="B31" s="143"/>
      <c r="C31" s="270"/>
      <c r="D31" s="215"/>
      <c r="E31" s="150"/>
      <c r="F31" s="150"/>
      <c r="G31" s="150"/>
      <c r="H31" s="150"/>
      <c r="I31" s="150"/>
      <c r="J31" s="150"/>
      <c r="K31" s="150"/>
      <c r="L31" s="150"/>
      <c r="M31" s="151"/>
      <c r="N31" s="116"/>
      <c r="P31" s="444"/>
      <c r="Q31" s="185"/>
      <c r="R31" s="281" t="s">
        <v>277</v>
      </c>
      <c r="S31" s="282">
        <f>IF(F22=P23,S30,IF(H22=P22,AVERAGE(S25:S30),AVERAGE(S25:S28,S30)))</f>
        <v>2.48</v>
      </c>
      <c r="T31" s="196" t="b">
        <f t="shared" si="3"/>
        <v>0</v>
      </c>
    </row>
    <row r="32" spans="1:20" customFormat="1" ht="21.95" customHeight="1" thickBot="1">
      <c r="A32" s="149"/>
      <c r="B32" s="152"/>
      <c r="C32" s="153" t="s">
        <v>289</v>
      </c>
      <c r="D32" s="154"/>
      <c r="E32" s="154"/>
      <c r="F32" s="154"/>
      <c r="G32" s="154"/>
      <c r="H32" s="296" t="s">
        <v>201</v>
      </c>
      <c r="I32" s="1242" t="s">
        <v>142</v>
      </c>
      <c r="J32" s="1243"/>
      <c r="K32" s="1244" t="s">
        <v>292</v>
      </c>
      <c r="L32" s="1245"/>
      <c r="M32" s="467">
        <f>S35+U40</f>
        <v>3</v>
      </c>
      <c r="N32" s="149"/>
      <c r="P32" s="1070"/>
      <c r="Q32" s="36"/>
      <c r="R32" s="36"/>
      <c r="S32" s="36"/>
      <c r="T32" s="36"/>
    </row>
    <row r="33" spans="1:21" customFormat="1" ht="21.95" customHeight="1">
      <c r="A33" s="149"/>
      <c r="B33" s="143"/>
      <c r="C33" s="144" t="s">
        <v>290</v>
      </c>
      <c r="D33" s="144"/>
      <c r="E33" s="44"/>
      <c r="F33" s="256" t="s">
        <v>327</v>
      </c>
      <c r="G33" s="144"/>
      <c r="H33" s="256"/>
      <c r="I33" s="150"/>
      <c r="J33" s="150"/>
      <c r="K33" s="150"/>
      <c r="L33" s="144"/>
      <c r="M33" s="194"/>
      <c r="N33" s="149"/>
      <c r="P33" t="s">
        <v>560</v>
      </c>
      <c r="Q33" t="s">
        <v>555</v>
      </c>
      <c r="R33" t="s">
        <v>297</v>
      </c>
      <c r="S33" t="s">
        <v>556</v>
      </c>
      <c r="U33" s="186" t="s">
        <v>336</v>
      </c>
    </row>
    <row r="34" spans="1:21" customFormat="1" ht="21.95" customHeight="1">
      <c r="A34" s="149"/>
      <c r="B34" s="143"/>
      <c r="C34" s="150"/>
      <c r="D34" s="150" t="s">
        <v>304</v>
      </c>
      <c r="E34" s="461" t="s">
        <v>297</v>
      </c>
      <c r="F34" s="150"/>
      <c r="G34" s="150" t="s">
        <v>293</v>
      </c>
      <c r="H34" s="150" t="s">
        <v>561</v>
      </c>
      <c r="I34" s="150"/>
      <c r="J34" s="150"/>
      <c r="K34" s="150"/>
      <c r="L34" s="150"/>
      <c r="M34" s="151"/>
      <c r="N34" s="149"/>
      <c r="O34" t="s">
        <v>487</v>
      </c>
      <c r="P34" s="282"/>
      <c r="Q34" s="186" t="s">
        <v>307</v>
      </c>
      <c r="R34" s="282"/>
      <c r="S34" s="186" t="s">
        <v>314</v>
      </c>
      <c r="T34" s="186" t="s">
        <v>515</v>
      </c>
      <c r="U34" s="329">
        <f>IF(OR(E34=Q33,E34=P33),1,0)</f>
        <v>0</v>
      </c>
    </row>
    <row r="35" spans="1:21" customFormat="1" ht="21.95" customHeight="1" thickBot="1">
      <c r="A35" s="149"/>
      <c r="B35" s="143"/>
      <c r="C35" s="270"/>
      <c r="D35" s="215"/>
      <c r="E35" s="256"/>
      <c r="F35" s="150"/>
      <c r="G35" s="150"/>
      <c r="H35" s="150"/>
      <c r="I35" s="150"/>
      <c r="J35" s="150"/>
      <c r="K35" s="150"/>
      <c r="L35" s="150"/>
      <c r="M35" s="151"/>
      <c r="N35" s="149"/>
      <c r="O35" t="s">
        <v>488</v>
      </c>
      <c r="P35" s="334" t="s">
        <v>203</v>
      </c>
      <c r="Q35" s="334" t="b">
        <f t="shared" ref="Q35:Q40" si="4">IF(T35=1,TRUE)</f>
        <v>0</v>
      </c>
      <c r="R35" s="309" t="s">
        <v>55</v>
      </c>
      <c r="S35" s="1086">
        <f>IF(OR(E34=Q33,E34=P33,E34=R33),3,1)</f>
        <v>3</v>
      </c>
      <c r="T35" s="196" t="b">
        <f>IF(S35&gt;=5,1)</f>
        <v>0</v>
      </c>
      <c r="U35" s="329">
        <f>IF(S36&gt;=5,1,0)</f>
        <v>0</v>
      </c>
    </row>
    <row r="36" spans="1:21" customFormat="1" ht="21.95" customHeight="1" thickTop="1">
      <c r="A36" s="149"/>
      <c r="B36" s="143"/>
      <c r="C36" s="144" t="s">
        <v>294</v>
      </c>
      <c r="D36" s="144"/>
      <c r="E36" s="44"/>
      <c r="F36" s="256" t="s">
        <v>328</v>
      </c>
      <c r="G36" s="198"/>
      <c r="H36" s="256" t="s">
        <v>295</v>
      </c>
      <c r="I36" s="144"/>
      <c r="J36" s="144"/>
      <c r="K36" s="144"/>
      <c r="L36" s="144"/>
      <c r="M36" s="194"/>
      <c r="N36" s="149"/>
      <c r="O36" t="s">
        <v>488</v>
      </c>
      <c r="P36" s="333" t="s">
        <v>220</v>
      </c>
      <c r="Q36" s="186" t="b">
        <f t="shared" si="4"/>
        <v>0</v>
      </c>
      <c r="R36" s="310" t="s">
        <v>308</v>
      </c>
      <c r="S36" s="456">
        <f>公表用スコア!M203</f>
        <v>3</v>
      </c>
      <c r="T36" s="196" t="b">
        <f>IF(S36&gt;=5,1)</f>
        <v>0</v>
      </c>
      <c r="U36" s="329">
        <f>IF(S37&gt;=5,1,0)</f>
        <v>0</v>
      </c>
    </row>
    <row r="37" spans="1:21" customFormat="1" ht="21.95" customHeight="1">
      <c r="A37" s="149"/>
      <c r="B37" s="143"/>
      <c r="C37" s="270"/>
      <c r="D37" s="215"/>
      <c r="E37" s="150"/>
      <c r="F37" s="150"/>
      <c r="G37" s="150"/>
      <c r="H37" s="150"/>
      <c r="I37" s="150"/>
      <c r="J37" s="150"/>
      <c r="K37" s="150"/>
      <c r="L37" s="150"/>
      <c r="M37" s="151"/>
      <c r="N37" s="149"/>
      <c r="O37" t="s">
        <v>488</v>
      </c>
      <c r="P37" s="195" t="s">
        <v>220</v>
      </c>
      <c r="Q37" s="186" t="b">
        <f t="shared" si="4"/>
        <v>0</v>
      </c>
      <c r="R37" s="196" t="s">
        <v>309</v>
      </c>
      <c r="S37" s="455">
        <f>公表用スコア!M204</f>
        <v>3</v>
      </c>
      <c r="T37" s="196" t="b">
        <f t="shared" ref="T37:T38" si="5">IF(S37&gt;=5,1)</f>
        <v>0</v>
      </c>
      <c r="U37" s="329">
        <f>IF(S38&gt;=5,1,0)</f>
        <v>0</v>
      </c>
    </row>
    <row r="38" spans="1:21" customFormat="1" ht="21.95" customHeight="1">
      <c r="A38" s="149"/>
      <c r="B38" s="143"/>
      <c r="C38" s="270"/>
      <c r="D38" s="215"/>
      <c r="E38" s="150"/>
      <c r="F38" s="150"/>
      <c r="G38" s="150"/>
      <c r="H38" s="150"/>
      <c r="I38" s="150"/>
      <c r="J38" s="150"/>
      <c r="K38" s="150"/>
      <c r="L38" s="150"/>
      <c r="M38" s="151"/>
      <c r="N38" s="149"/>
      <c r="O38" t="s">
        <v>489</v>
      </c>
      <c r="P38" s="195" t="s">
        <v>220</v>
      </c>
      <c r="Q38" s="186" t="b">
        <f t="shared" si="4"/>
        <v>0</v>
      </c>
      <c r="R38" s="196" t="s">
        <v>310</v>
      </c>
      <c r="S38" s="455">
        <f>公表用スコア!M205</f>
        <v>3</v>
      </c>
      <c r="T38" s="196" t="b">
        <f t="shared" si="5"/>
        <v>0</v>
      </c>
      <c r="U38" s="329">
        <f>IF(S39&gt;=5,1,0)</f>
        <v>0</v>
      </c>
    </row>
    <row r="39" spans="1:21" customFormat="1" ht="21.95" customHeight="1">
      <c r="A39" s="149"/>
      <c r="B39" s="143"/>
      <c r="C39" s="144" t="s">
        <v>296</v>
      </c>
      <c r="D39" s="144"/>
      <c r="E39" s="44"/>
      <c r="F39" s="256" t="s">
        <v>329</v>
      </c>
      <c r="G39" s="198"/>
      <c r="H39" s="150"/>
      <c r="I39" s="150"/>
      <c r="J39" s="150"/>
      <c r="K39" s="150"/>
      <c r="L39" s="150"/>
      <c r="M39" s="151"/>
      <c r="N39" s="149"/>
      <c r="O39" t="s">
        <v>490</v>
      </c>
      <c r="P39" s="195" t="s">
        <v>224</v>
      </c>
      <c r="Q39" s="186" t="b">
        <f>IF(T39=1,TRUE)</f>
        <v>0</v>
      </c>
      <c r="R39" s="196" t="s">
        <v>311</v>
      </c>
      <c r="S39" s="455">
        <f>公表用スコア!M206</f>
        <v>1</v>
      </c>
      <c r="T39" s="196" t="b">
        <f>IF(S39&gt;=5,1)</f>
        <v>0</v>
      </c>
      <c r="U39" s="329">
        <f>S40</f>
        <v>0</v>
      </c>
    </row>
    <row r="40" spans="1:21" customFormat="1" ht="21.95" customHeight="1">
      <c r="A40" s="149"/>
      <c r="B40" s="143"/>
      <c r="C40" s="150"/>
      <c r="D40" s="150" t="s">
        <v>305</v>
      </c>
      <c r="E40" s="460" t="s">
        <v>283</v>
      </c>
      <c r="F40" s="150"/>
      <c r="G40" s="150"/>
      <c r="H40" s="150"/>
      <c r="I40" s="150"/>
      <c r="J40" s="150"/>
      <c r="K40" s="150"/>
      <c r="L40" s="150"/>
      <c r="M40" s="151"/>
      <c r="N40" s="149"/>
      <c r="P40" s="195" t="s">
        <v>312</v>
      </c>
      <c r="Q40" s="186" t="b">
        <f t="shared" si="4"/>
        <v>0</v>
      </c>
      <c r="R40" s="196" t="s">
        <v>313</v>
      </c>
      <c r="S40" s="186">
        <f>IF(E40=P22,1,0)</f>
        <v>0</v>
      </c>
      <c r="T40" s="196">
        <f>IF(S40&gt;=1,1,0)</f>
        <v>0</v>
      </c>
      <c r="U40" s="329">
        <f>IF(SUM(U34:U39)&gt;2,2,SUM(U34:U39))</f>
        <v>0</v>
      </c>
    </row>
    <row r="41" spans="1:21" customFormat="1" ht="21.95" customHeight="1" thickBot="1">
      <c r="A41" s="149"/>
      <c r="B41" s="143"/>
      <c r="C41" s="270"/>
      <c r="D41" s="215"/>
      <c r="E41" s="256"/>
      <c r="F41" s="150"/>
      <c r="G41" s="150"/>
      <c r="H41" s="150"/>
      <c r="I41" s="150"/>
      <c r="J41" s="150"/>
      <c r="K41" s="150"/>
      <c r="L41" s="150"/>
      <c r="M41" s="151"/>
      <c r="N41" s="149"/>
      <c r="P41" s="280"/>
      <c r="Q41" s="280"/>
      <c r="R41" s="36"/>
      <c r="S41" s="36"/>
      <c r="T41" s="36"/>
      <c r="U41" s="36"/>
    </row>
    <row r="42" spans="1:21" customFormat="1" ht="21.95" customHeight="1" thickBot="1">
      <c r="A42" s="116"/>
      <c r="B42" s="284"/>
      <c r="C42" s="298" t="s">
        <v>299</v>
      </c>
      <c r="D42" s="283"/>
      <c r="E42" s="283"/>
      <c r="F42" s="283"/>
      <c r="G42" s="283"/>
      <c r="H42" s="283"/>
      <c r="I42" s="1246" t="s">
        <v>142</v>
      </c>
      <c r="J42" s="1247"/>
      <c r="K42" s="1248" t="s">
        <v>300</v>
      </c>
      <c r="L42" s="1249"/>
      <c r="M42" s="468">
        <f>公表用スコア!M80</f>
        <v>2.6</v>
      </c>
      <c r="N42" s="116"/>
      <c r="P42" s="36"/>
      <c r="Q42" s="36"/>
      <c r="R42" s="36"/>
      <c r="S42" s="36"/>
      <c r="T42" s="36"/>
    </row>
    <row r="43" spans="1:21" customFormat="1" ht="21.95" customHeight="1">
      <c r="A43" s="116"/>
      <c r="B43" s="143"/>
      <c r="C43" s="144" t="s">
        <v>186</v>
      </c>
      <c r="D43" s="144"/>
      <c r="E43" s="256"/>
      <c r="F43" s="256" t="s">
        <v>500</v>
      </c>
      <c r="G43" s="256"/>
      <c r="H43" s="256" t="s">
        <v>502</v>
      </c>
      <c r="I43" s="256"/>
      <c r="J43" s="256"/>
      <c r="K43" s="256" t="s">
        <v>503</v>
      </c>
      <c r="L43" s="256"/>
      <c r="M43" s="464"/>
      <c r="N43" s="116"/>
      <c r="O43" t="s">
        <v>485</v>
      </c>
      <c r="P43" s="282"/>
      <c r="Q43" s="186" t="s">
        <v>307</v>
      </c>
      <c r="R43" s="282"/>
      <c r="S43" s="186" t="s">
        <v>278</v>
      </c>
      <c r="T43" s="186" t="s">
        <v>515</v>
      </c>
      <c r="U43" s="36"/>
    </row>
    <row r="44" spans="1:21" customFormat="1" ht="21.95" customHeight="1">
      <c r="A44" s="116"/>
      <c r="B44" s="143"/>
      <c r="C44" s="270"/>
      <c r="D44" s="215"/>
      <c r="E44" s="150"/>
      <c r="F44" s="150"/>
      <c r="G44" s="150"/>
      <c r="H44" s="150"/>
      <c r="I44" s="150"/>
      <c r="J44" s="150"/>
      <c r="K44" s="150"/>
      <c r="L44" s="150"/>
      <c r="M44" s="151"/>
      <c r="N44" s="116"/>
      <c r="O44" t="s">
        <v>504</v>
      </c>
      <c r="P44" s="196" t="s">
        <v>501</v>
      </c>
      <c r="Q44" s="186" t="b">
        <f t="shared" ref="Q44:Q46" si="6">IF(T44=1,TRUE)</f>
        <v>0</v>
      </c>
      <c r="R44" s="196" t="s">
        <v>315</v>
      </c>
      <c r="S44" s="455">
        <f>公表用スコア!M81</f>
        <v>3</v>
      </c>
      <c r="T44" s="196" t="b">
        <f t="shared" ref="T44:T46" si="7">IF(S44&gt;3,1)</f>
        <v>0</v>
      </c>
      <c r="U44" s="36"/>
    </row>
    <row r="45" spans="1:21" customFormat="1" ht="21.95" customHeight="1">
      <c r="A45" s="116"/>
      <c r="B45" s="143"/>
      <c r="C45" s="270"/>
      <c r="D45" s="215"/>
      <c r="E45" s="150"/>
      <c r="F45" s="150"/>
      <c r="G45" s="150"/>
      <c r="H45" s="150"/>
      <c r="I45" s="150"/>
      <c r="J45" s="150"/>
      <c r="K45" s="150"/>
      <c r="L45" s="150"/>
      <c r="M45" s="151"/>
      <c r="N45" s="116"/>
      <c r="O45" t="s">
        <v>505</v>
      </c>
      <c r="P45" s="196" t="s">
        <v>502</v>
      </c>
      <c r="Q45" s="186" t="b">
        <f t="shared" si="6"/>
        <v>0</v>
      </c>
      <c r="R45" s="196" t="s">
        <v>316</v>
      </c>
      <c r="S45" s="455">
        <f>公表用スコア!M84</f>
        <v>3</v>
      </c>
      <c r="T45" s="196" t="b">
        <f t="shared" si="7"/>
        <v>0</v>
      </c>
      <c r="U45" s="36"/>
    </row>
    <row r="46" spans="1:21" customFormat="1" ht="21.95" customHeight="1">
      <c r="A46" s="116"/>
      <c r="B46" s="143"/>
      <c r="C46" s="270"/>
      <c r="D46" s="215"/>
      <c r="E46" s="267"/>
      <c r="F46" s="267"/>
      <c r="G46" s="267"/>
      <c r="H46" s="267"/>
      <c r="I46" s="267"/>
      <c r="J46" s="267"/>
      <c r="K46" s="267"/>
      <c r="L46" s="267"/>
      <c r="M46" s="466"/>
      <c r="N46" s="116"/>
      <c r="P46" s="196" t="s">
        <v>209</v>
      </c>
      <c r="Q46" s="186" t="b">
        <f t="shared" si="6"/>
        <v>0</v>
      </c>
      <c r="R46" s="196" t="s">
        <v>317</v>
      </c>
      <c r="S46" s="455">
        <f>公表用スコア!M95</f>
        <v>1.4</v>
      </c>
      <c r="T46" s="196" t="b">
        <f t="shared" si="7"/>
        <v>0</v>
      </c>
      <c r="U46" s="36"/>
    </row>
    <row r="47" spans="1:21" customFormat="1" ht="21.95" customHeight="1" thickBot="1">
      <c r="A47" s="116"/>
      <c r="B47" s="143"/>
      <c r="C47" s="270"/>
      <c r="D47" s="215"/>
      <c r="E47" s="469"/>
      <c r="F47" s="469"/>
      <c r="G47" s="469"/>
      <c r="H47" s="469"/>
      <c r="I47" s="469"/>
      <c r="J47" s="469"/>
      <c r="K47" s="469"/>
      <c r="L47" s="469"/>
      <c r="M47" s="466"/>
      <c r="N47" s="116"/>
      <c r="P47" s="444"/>
      <c r="Q47" s="185"/>
      <c r="R47" s="444"/>
      <c r="S47" s="445"/>
      <c r="T47" s="444"/>
      <c r="U47" s="36"/>
    </row>
    <row r="48" spans="1:21" customFormat="1" ht="21.95" customHeight="1" thickBot="1">
      <c r="A48" s="116"/>
      <c r="B48" s="477"/>
      <c r="C48" s="299" t="s">
        <v>368</v>
      </c>
      <c r="D48" s="158"/>
      <c r="E48" s="158"/>
      <c r="F48" s="158"/>
      <c r="G48" s="158"/>
      <c r="H48" s="158"/>
      <c r="I48" s="1238" t="s">
        <v>142</v>
      </c>
      <c r="J48" s="1239"/>
      <c r="K48" s="1240" t="s">
        <v>301</v>
      </c>
      <c r="L48" s="1241"/>
      <c r="M48" s="470">
        <f>S53</f>
        <v>1</v>
      </c>
      <c r="N48" s="116"/>
      <c r="P48" s="36"/>
      <c r="Q48" s="36"/>
      <c r="R48" s="36"/>
      <c r="S48" s="36"/>
      <c r="T48" s="36"/>
    </row>
    <row r="49" spans="1:21" customFormat="1" ht="21.95" customHeight="1">
      <c r="A49" s="116"/>
      <c r="B49" s="143"/>
      <c r="C49" s="144" t="s">
        <v>187</v>
      </c>
      <c r="D49" s="144"/>
      <c r="E49" s="256"/>
      <c r="F49" s="256" t="s">
        <v>326</v>
      </c>
      <c r="G49" s="256"/>
      <c r="H49" s="256" t="s">
        <v>324</v>
      </c>
      <c r="I49" s="256"/>
      <c r="J49" s="256" t="s">
        <v>325</v>
      </c>
      <c r="K49" s="37"/>
      <c r="L49" s="256"/>
      <c r="M49" s="464"/>
      <c r="N49" s="116"/>
      <c r="O49" t="s">
        <v>491</v>
      </c>
      <c r="P49" s="186"/>
      <c r="Q49" s="186" t="s">
        <v>307</v>
      </c>
      <c r="R49" s="186"/>
      <c r="S49" s="186" t="s">
        <v>278</v>
      </c>
      <c r="T49" s="186" t="s">
        <v>515</v>
      </c>
      <c r="U49" s="36"/>
    </row>
    <row r="50" spans="1:21" customFormat="1" ht="21.95" customHeight="1">
      <c r="A50" s="116"/>
      <c r="B50" s="143"/>
      <c r="C50" s="270"/>
      <c r="D50" s="215"/>
      <c r="E50" s="150"/>
      <c r="F50" s="150"/>
      <c r="G50" s="150"/>
      <c r="H50" s="150"/>
      <c r="I50" s="150"/>
      <c r="J50" s="150"/>
      <c r="K50" s="150"/>
      <c r="L50" s="150"/>
      <c r="M50" s="151"/>
      <c r="N50" s="116"/>
      <c r="O50" t="s">
        <v>492</v>
      </c>
      <c r="P50" s="196" t="s">
        <v>318</v>
      </c>
      <c r="Q50" s="186" t="b">
        <f>IF(T50=1,TRUE)</f>
        <v>0</v>
      </c>
      <c r="R50" s="196" t="s">
        <v>319</v>
      </c>
      <c r="S50" s="455">
        <f>公表用スコア!M115</f>
        <v>1</v>
      </c>
      <c r="T50" s="196" t="b">
        <f t="shared" ref="T50:T52" si="8">IF(S50&gt;3,1)</f>
        <v>0</v>
      </c>
      <c r="U50" s="36"/>
    </row>
    <row r="51" spans="1:21" customFormat="1" ht="21.95" customHeight="1">
      <c r="A51" s="116"/>
      <c r="B51" s="143"/>
      <c r="C51" s="270"/>
      <c r="D51" s="215"/>
      <c r="E51" s="150"/>
      <c r="F51" s="150"/>
      <c r="G51" s="150"/>
      <c r="H51" s="150"/>
      <c r="I51" s="150"/>
      <c r="J51" s="150"/>
      <c r="K51" s="150"/>
      <c r="L51" s="150"/>
      <c r="M51" s="151"/>
      <c r="N51" s="116"/>
      <c r="O51" t="s">
        <v>493</v>
      </c>
      <c r="P51" s="196" t="s">
        <v>320</v>
      </c>
      <c r="Q51" s="186" t="b">
        <f t="shared" ref="Q51:Q52" si="9">IF(T51=1,TRUE)</f>
        <v>0</v>
      </c>
      <c r="R51" s="196" t="s">
        <v>321</v>
      </c>
      <c r="S51" s="455">
        <f>公表用スコア!M118</f>
        <v>1</v>
      </c>
      <c r="T51" s="196" t="b">
        <f>IF(S51&gt;3,1)</f>
        <v>0</v>
      </c>
      <c r="U51" s="36"/>
    </row>
    <row r="52" spans="1:21" customFormat="1" ht="21.95" customHeight="1">
      <c r="A52" s="116"/>
      <c r="B52" s="143"/>
      <c r="C52" s="270"/>
      <c r="D52" s="215"/>
      <c r="E52" s="150"/>
      <c r="F52" s="150"/>
      <c r="G52" s="150"/>
      <c r="H52" s="150"/>
      <c r="I52" s="150"/>
      <c r="J52" s="150"/>
      <c r="K52" s="150"/>
      <c r="L52" s="150"/>
      <c r="M52" s="151"/>
      <c r="N52" s="116"/>
      <c r="P52" s="196" t="s">
        <v>322</v>
      </c>
      <c r="Q52" s="186" t="b">
        <f t="shared" si="9"/>
        <v>0</v>
      </c>
      <c r="R52" s="196" t="s">
        <v>323</v>
      </c>
      <c r="S52" s="457">
        <f>公表用スコア!M120</f>
        <v>1</v>
      </c>
      <c r="T52" s="196" t="b">
        <f t="shared" si="8"/>
        <v>0</v>
      </c>
      <c r="U52" s="36"/>
    </row>
    <row r="53" spans="1:21" customFormat="1" ht="21.95" customHeight="1" thickBot="1">
      <c r="A53" s="116"/>
      <c r="B53" s="143"/>
      <c r="C53" s="270"/>
      <c r="D53" s="215"/>
      <c r="E53" s="150"/>
      <c r="F53" s="150"/>
      <c r="G53" s="150"/>
      <c r="H53" s="150"/>
      <c r="I53" s="150"/>
      <c r="J53" s="150"/>
      <c r="K53" s="150"/>
      <c r="L53" s="150"/>
      <c r="M53" s="151"/>
      <c r="N53" s="116"/>
      <c r="P53" s="444"/>
      <c r="Q53" s="185"/>
      <c r="R53" s="281" t="s">
        <v>277</v>
      </c>
      <c r="S53" s="476">
        <f>AVERAGE(S50:S52)</f>
        <v>1</v>
      </c>
      <c r="T53" s="444"/>
      <c r="U53" s="36"/>
    </row>
    <row r="54" spans="1:21" customFormat="1" ht="24.95" customHeight="1" thickTop="1">
      <c r="A54" s="116"/>
      <c r="B54" s="317"/>
      <c r="C54" s="318" t="s">
        <v>348</v>
      </c>
      <c r="D54" s="190"/>
      <c r="E54" s="190"/>
      <c r="F54" s="319" t="s">
        <v>349</v>
      </c>
      <c r="G54" s="189"/>
      <c r="H54" s="189"/>
      <c r="I54" s="320"/>
      <c r="J54" s="321"/>
      <c r="K54" s="321"/>
      <c r="L54" s="321"/>
      <c r="M54" s="322"/>
      <c r="N54" s="116"/>
      <c r="P54" s="36"/>
      <c r="R54" s="36"/>
      <c r="S54" s="36"/>
    </row>
    <row r="55" spans="1:21" customFormat="1" ht="21.95" customHeight="1">
      <c r="A55" s="116"/>
      <c r="B55" s="143"/>
      <c r="C55" s="471" t="s">
        <v>350</v>
      </c>
      <c r="D55" s="26"/>
      <c r="E55" s="44"/>
      <c r="F55" s="144"/>
      <c r="G55" s="144" t="s">
        <v>338</v>
      </c>
      <c r="H55" s="144"/>
      <c r="I55" s="144"/>
      <c r="J55" s="460" t="s">
        <v>283</v>
      </c>
      <c r="K55" s="37"/>
      <c r="L55" s="37"/>
      <c r="M55" s="145"/>
      <c r="N55" s="116"/>
      <c r="P55" s="36"/>
      <c r="Q55" s="36"/>
      <c r="R55" s="36"/>
      <c r="S55" s="36"/>
      <c r="T55" s="36"/>
    </row>
    <row r="56" spans="1:21" customFormat="1" ht="21.95" customHeight="1">
      <c r="A56" s="116"/>
      <c r="B56" s="143"/>
      <c r="C56" s="1237" t="s">
        <v>147</v>
      </c>
      <c r="D56" s="1237"/>
      <c r="E56" s="1237"/>
      <c r="F56" s="144"/>
      <c r="G56" s="144" t="s">
        <v>339</v>
      </c>
      <c r="H56" s="144"/>
      <c r="I56" s="144"/>
      <c r="J56" s="460" t="s">
        <v>283</v>
      </c>
      <c r="K56" s="37"/>
      <c r="L56" s="37"/>
      <c r="M56" s="145"/>
      <c r="N56" s="116"/>
      <c r="P56" t="s">
        <v>284</v>
      </c>
      <c r="Q56" t="s">
        <v>285</v>
      </c>
      <c r="R56" s="186" t="s">
        <v>355</v>
      </c>
      <c r="S56" s="186" t="str">
        <f>IF(J55=$P$56,$R56,"")</f>
        <v/>
      </c>
    </row>
    <row r="57" spans="1:21" customFormat="1" ht="21.95" customHeight="1">
      <c r="A57" s="116"/>
      <c r="B57" s="143"/>
      <c r="C57" s="311" t="s">
        <v>337</v>
      </c>
      <c r="D57" s="312"/>
      <c r="E57" s="312"/>
      <c r="F57" s="144"/>
      <c r="G57" s="144" t="s">
        <v>340</v>
      </c>
      <c r="H57" s="144"/>
      <c r="I57" s="144"/>
      <c r="J57" s="460" t="s">
        <v>283</v>
      </c>
      <c r="K57" s="37"/>
      <c r="L57" s="37"/>
      <c r="M57" s="145"/>
      <c r="N57" s="116"/>
      <c r="P57" s="186" t="s">
        <v>147</v>
      </c>
      <c r="Q57" s="186"/>
      <c r="R57" s="186" t="s">
        <v>361</v>
      </c>
      <c r="S57" s="186" t="str">
        <f>IF(J56=$P$56,$R57,"")</f>
        <v/>
      </c>
    </row>
    <row r="58" spans="1:21" customFormat="1" ht="21.95" customHeight="1">
      <c r="A58" s="116"/>
      <c r="B58" s="143"/>
      <c r="C58" s="144"/>
      <c r="D58" s="144" t="s">
        <v>351</v>
      </c>
      <c r="E58" s="460" t="s">
        <v>283</v>
      </c>
      <c r="F58" s="144"/>
      <c r="G58" s="144" t="s">
        <v>341</v>
      </c>
      <c r="H58" s="144" t="s">
        <v>256</v>
      </c>
      <c r="I58" s="144"/>
      <c r="J58" s="460" t="s">
        <v>283</v>
      </c>
      <c r="K58" s="313" t="s">
        <v>342</v>
      </c>
      <c r="L58" s="37"/>
      <c r="M58" s="145"/>
      <c r="N58" s="116"/>
      <c r="P58" s="186" t="s">
        <v>144</v>
      </c>
      <c r="Q58" s="186">
        <f>IF($C$56=P58,1,0)</f>
        <v>0</v>
      </c>
      <c r="R58" s="186" t="s">
        <v>356</v>
      </c>
      <c r="S58" s="186" t="str">
        <f>IF(J57=$P$56,$R58,"")</f>
        <v/>
      </c>
    </row>
    <row r="59" spans="1:21" customFormat="1" ht="21.95" customHeight="1">
      <c r="A59" s="116"/>
      <c r="B59" s="143"/>
      <c r="C59" s="144"/>
      <c r="D59" s="144" t="s">
        <v>352</v>
      </c>
      <c r="E59" s="460" t="s">
        <v>283</v>
      </c>
      <c r="F59" s="144"/>
      <c r="G59" s="144" t="s">
        <v>343</v>
      </c>
      <c r="H59" s="144"/>
      <c r="I59" s="144"/>
      <c r="J59" s="460" t="s">
        <v>283</v>
      </c>
      <c r="K59" s="37"/>
      <c r="L59" s="37"/>
      <c r="M59" s="145"/>
      <c r="N59" s="116"/>
      <c r="P59" s="186" t="s">
        <v>145</v>
      </c>
      <c r="Q59" s="186">
        <f>IF($C$56=P59,1,0)</f>
        <v>0</v>
      </c>
      <c r="R59" s="186" t="s">
        <v>357</v>
      </c>
      <c r="S59" s="186" t="str">
        <f>IF(J58=$P$56,$R59,"")</f>
        <v/>
      </c>
    </row>
    <row r="60" spans="1:21" customFormat="1" ht="21.95" customHeight="1">
      <c r="A60" s="116"/>
      <c r="B60" s="143"/>
      <c r="C60" s="144"/>
      <c r="D60" s="144" t="s">
        <v>353</v>
      </c>
      <c r="E60" s="460" t="s">
        <v>283</v>
      </c>
      <c r="F60" s="144"/>
      <c r="G60" s="144" t="s">
        <v>344</v>
      </c>
      <c r="H60" s="144"/>
      <c r="I60" s="144"/>
      <c r="J60" s="460" t="s">
        <v>283</v>
      </c>
      <c r="K60" s="37"/>
      <c r="L60" s="37"/>
      <c r="M60" s="145"/>
      <c r="N60" s="116"/>
      <c r="P60" s="186" t="s">
        <v>146</v>
      </c>
      <c r="Q60" s="186">
        <f>IF($C$56=P60,1,0)</f>
        <v>0</v>
      </c>
      <c r="R60" s="186" t="s">
        <v>358</v>
      </c>
      <c r="S60" s="186" t="str">
        <f>IF(J59=$P$56,R60,"")</f>
        <v/>
      </c>
    </row>
    <row r="61" spans="1:21" customFormat="1" ht="21.95" customHeight="1">
      <c r="A61" s="116"/>
      <c r="B61" s="143"/>
      <c r="C61" s="144"/>
      <c r="D61" s="144" t="s">
        <v>354</v>
      </c>
      <c r="E61" s="460" t="s">
        <v>283</v>
      </c>
      <c r="F61" s="144"/>
      <c r="G61" s="260" t="s">
        <v>529</v>
      </c>
      <c r="H61" s="144"/>
      <c r="I61" s="144"/>
      <c r="J61" s="460" t="s">
        <v>283</v>
      </c>
      <c r="K61" s="37"/>
      <c r="L61" s="37"/>
      <c r="M61" s="145"/>
      <c r="N61" s="116"/>
      <c r="P61" t="str">
        <f>" "&amp;S56&amp;S57&amp;S58</f>
        <v xml:space="preserve"> </v>
      </c>
      <c r="Q61" s="36"/>
      <c r="R61" s="186" t="s">
        <v>359</v>
      </c>
      <c r="S61" s="186" t="str">
        <f>IF(J60=$P$56,R61,"")</f>
        <v/>
      </c>
    </row>
    <row r="62" spans="1:21" customFormat="1" ht="21.95" customHeight="1">
      <c r="A62" s="116"/>
      <c r="B62" s="143"/>
      <c r="C62" s="144"/>
      <c r="D62" s="26"/>
      <c r="E62" s="44"/>
      <c r="F62" s="144"/>
      <c r="G62" s="144" t="s">
        <v>345</v>
      </c>
      <c r="H62" s="460" t="s">
        <v>283</v>
      </c>
      <c r="I62" s="197" t="s">
        <v>346</v>
      </c>
      <c r="J62" s="462" t="s">
        <v>347</v>
      </c>
      <c r="K62" s="323"/>
      <c r="L62" s="324"/>
      <c r="M62" s="145"/>
      <c r="N62" s="116"/>
      <c r="Q62" s="36"/>
      <c r="R62" s="186" t="s">
        <v>530</v>
      </c>
      <c r="S62" s="186" t="str">
        <f>IF(J61=$P$56,R62,"")</f>
        <v/>
      </c>
    </row>
    <row r="63" spans="1:21" customFormat="1" ht="6.75" customHeight="1" thickBot="1">
      <c r="A63" s="116"/>
      <c r="B63" s="167"/>
      <c r="C63" s="326"/>
      <c r="D63" s="168"/>
      <c r="E63" s="327"/>
      <c r="F63" s="168"/>
      <c r="G63" s="168"/>
      <c r="H63" s="168"/>
      <c r="I63" s="315"/>
      <c r="J63" s="315"/>
      <c r="K63" s="314"/>
      <c r="L63" s="316"/>
      <c r="M63" s="170"/>
      <c r="N63" s="116"/>
      <c r="P63" t="str">
        <f>" "&amp;S59&amp;S60&amp;S61&amp;S62</f>
        <v xml:space="preserve"> </v>
      </c>
      <c r="Q63" s="36"/>
      <c r="R63" s="186" t="s">
        <v>360</v>
      </c>
      <c r="S63" s="186" t="str">
        <f>IF(H62=$P$56,R63&amp;J62,"")</f>
        <v/>
      </c>
    </row>
    <row r="64" spans="1:21" customFormat="1" ht="6.75" customHeight="1">
      <c r="P64" t="str">
        <f>" "&amp;S63</f>
        <v xml:space="preserve"> </v>
      </c>
      <c r="Q64" s="36"/>
      <c r="S64" s="36"/>
    </row>
    <row r="65" spans="1:19" customFormat="1" ht="21.95" customHeight="1">
      <c r="A65" s="10"/>
      <c r="B65" s="25"/>
      <c r="C65" s="25"/>
      <c r="D65" s="26"/>
      <c r="E65" s="27"/>
      <c r="F65" s="28"/>
      <c r="G65" s="28"/>
      <c r="H65" s="28"/>
      <c r="I65" s="29"/>
      <c r="J65" s="29"/>
      <c r="K65" s="28"/>
      <c r="L65" s="28"/>
      <c r="M65" s="32"/>
      <c r="N65" s="10"/>
      <c r="O65" s="10"/>
      <c r="Q65" s="36"/>
      <c r="S65" s="36"/>
    </row>
    <row r="66" spans="1:19" customFormat="1" ht="21.95" customHeight="1">
      <c r="A66" s="10"/>
      <c r="B66" s="25"/>
      <c r="C66" s="25"/>
      <c r="D66" s="26"/>
      <c r="E66" s="27"/>
      <c r="F66" s="28"/>
      <c r="G66" s="28"/>
      <c r="H66" s="28"/>
      <c r="I66" s="29"/>
      <c r="J66" s="29"/>
      <c r="K66" s="28"/>
      <c r="L66" s="28"/>
      <c r="M66" s="32"/>
      <c r="N66" s="10"/>
      <c r="O66" s="10"/>
      <c r="P66" s="36"/>
      <c r="Q66" s="36"/>
      <c r="S66" s="36"/>
    </row>
    <row r="67" spans="1:19" customFormat="1" ht="21.95" customHeight="1">
      <c r="A67" s="10"/>
      <c r="B67" s="25"/>
      <c r="C67" s="25"/>
      <c r="D67" s="26"/>
      <c r="E67" s="27"/>
      <c r="F67" s="28"/>
      <c r="G67" s="28"/>
      <c r="H67" s="28"/>
      <c r="I67" s="29"/>
      <c r="J67" s="29"/>
      <c r="K67" s="28"/>
      <c r="L67" s="28"/>
      <c r="M67" s="32"/>
      <c r="N67" s="10"/>
      <c r="O67" s="10"/>
      <c r="P67" s="36"/>
      <c r="Q67" s="36"/>
      <c r="R67" s="36"/>
    </row>
    <row r="68" spans="1:19" customFormat="1" ht="21.95" customHeight="1">
      <c r="A68" s="10"/>
      <c r="B68" s="25"/>
      <c r="C68" s="25"/>
      <c r="D68" s="26"/>
      <c r="E68" s="27"/>
      <c r="F68" s="28"/>
      <c r="G68" s="28"/>
      <c r="H68" s="28"/>
      <c r="I68" s="29"/>
      <c r="J68" s="29"/>
      <c r="K68" s="28"/>
      <c r="L68" s="28"/>
      <c r="M68" s="32"/>
      <c r="N68" s="10"/>
      <c r="O68" s="10"/>
      <c r="P68" s="36"/>
      <c r="Q68" s="36"/>
    </row>
    <row r="69" spans="1:19" customFormat="1" ht="21.95" customHeight="1">
      <c r="A69" s="10"/>
      <c r="B69" s="25"/>
      <c r="C69" s="25"/>
      <c r="D69" s="26"/>
      <c r="E69" s="27"/>
      <c r="F69" s="28"/>
      <c r="G69" s="28"/>
      <c r="H69" s="28"/>
      <c r="I69" s="29"/>
      <c r="J69" s="29"/>
      <c r="K69" s="28"/>
      <c r="L69" s="28"/>
      <c r="M69" s="32"/>
      <c r="N69" s="10"/>
      <c r="O69" s="10"/>
      <c r="P69" s="36"/>
      <c r="Q69" s="36"/>
    </row>
    <row r="70" spans="1:19" customFormat="1" ht="21.95" customHeight="1">
      <c r="A70" s="10"/>
      <c r="B70" s="25"/>
      <c r="C70" s="25"/>
      <c r="D70" s="26"/>
      <c r="E70" s="27"/>
      <c r="F70" s="28"/>
      <c r="G70" s="28"/>
      <c r="H70" s="28"/>
      <c r="I70" s="29"/>
      <c r="J70" s="29"/>
      <c r="K70" s="28"/>
      <c r="L70" s="28"/>
      <c r="M70" s="32"/>
      <c r="N70" s="10"/>
      <c r="O70" s="10"/>
      <c r="P70" s="36"/>
      <c r="Q70" s="36"/>
    </row>
    <row r="71" spans="1:19" customFormat="1" ht="21.95" customHeight="1">
      <c r="A71" s="10"/>
      <c r="B71" s="25"/>
      <c r="C71" s="25"/>
      <c r="D71" s="26"/>
      <c r="E71" s="27"/>
      <c r="F71" s="28"/>
      <c r="G71" s="28"/>
      <c r="H71" s="28"/>
      <c r="I71" s="29"/>
      <c r="J71" s="29"/>
      <c r="K71" s="28"/>
      <c r="L71" s="28"/>
      <c r="M71" s="32"/>
      <c r="N71" s="10"/>
      <c r="O71" s="10"/>
      <c r="P71" s="36"/>
      <c r="Q71" s="36"/>
    </row>
    <row r="72" spans="1:19" customFormat="1" ht="24.95" customHeight="1">
      <c r="A72" s="10"/>
      <c r="B72" s="25"/>
      <c r="C72" s="25"/>
      <c r="D72" s="26"/>
      <c r="E72" s="27"/>
      <c r="F72" s="28"/>
      <c r="G72" s="28"/>
      <c r="H72" s="28"/>
      <c r="I72" s="29"/>
      <c r="J72" s="29"/>
      <c r="K72" s="28"/>
      <c r="L72" s="28"/>
      <c r="M72" s="32"/>
      <c r="N72" s="10"/>
      <c r="O72" s="10"/>
    </row>
    <row r="73" spans="1:19" customFormat="1" ht="21.95" customHeight="1">
      <c r="A73" s="10"/>
      <c r="B73" s="25"/>
      <c r="C73" s="25"/>
      <c r="D73" s="26"/>
      <c r="E73" s="27"/>
      <c r="F73" s="28"/>
      <c r="G73" s="28"/>
      <c r="H73" s="28"/>
      <c r="I73" s="29"/>
      <c r="J73" s="29"/>
      <c r="K73" s="28"/>
      <c r="L73" s="28"/>
      <c r="M73" s="32"/>
      <c r="N73" s="10"/>
      <c r="O73" s="10"/>
    </row>
    <row r="74" spans="1:19" customFormat="1" ht="21.95" customHeight="1">
      <c r="A74" s="10"/>
      <c r="B74" s="25"/>
      <c r="C74" s="25"/>
      <c r="D74" s="26"/>
      <c r="E74" s="27"/>
      <c r="F74" s="28"/>
      <c r="G74" s="28"/>
      <c r="H74" s="28"/>
      <c r="I74" s="29"/>
      <c r="J74" s="29"/>
      <c r="K74" s="28"/>
      <c r="L74" s="28"/>
      <c r="M74" s="32"/>
      <c r="N74" s="10"/>
      <c r="O74" s="10"/>
    </row>
    <row r="75" spans="1:19" customFormat="1" ht="21.95" customHeight="1">
      <c r="A75" s="10"/>
      <c r="B75" s="25"/>
      <c r="C75" s="25"/>
      <c r="D75" s="26"/>
      <c r="E75" s="27"/>
      <c r="F75" s="28"/>
      <c r="G75" s="28"/>
      <c r="H75" s="28"/>
      <c r="I75" s="29"/>
      <c r="J75" s="29"/>
      <c r="K75" s="28"/>
      <c r="L75" s="28"/>
      <c r="M75" s="32"/>
      <c r="N75" s="10"/>
      <c r="O75" s="10"/>
    </row>
    <row r="76" spans="1:19" customFormat="1" ht="21.95" customHeight="1">
      <c r="A76" s="10"/>
      <c r="B76" s="25"/>
      <c r="C76" s="25"/>
      <c r="D76" s="26"/>
      <c r="E76" s="27"/>
      <c r="F76" s="28"/>
      <c r="G76" s="28"/>
      <c r="H76" s="28"/>
      <c r="I76" s="29"/>
      <c r="J76" s="29"/>
      <c r="K76" s="28"/>
      <c r="L76" s="28"/>
      <c r="M76" s="32"/>
      <c r="N76" s="10"/>
      <c r="O76" s="10"/>
    </row>
    <row r="77" spans="1:19" customFormat="1" ht="21.95" customHeight="1">
      <c r="A77" s="10"/>
      <c r="B77" s="25"/>
      <c r="C77" s="25"/>
      <c r="D77" s="26"/>
      <c r="E77" s="27"/>
      <c r="F77" s="28"/>
      <c r="G77" s="28"/>
      <c r="H77" s="28"/>
      <c r="I77" s="29"/>
      <c r="J77" s="29"/>
      <c r="K77" s="28"/>
      <c r="L77" s="28"/>
      <c r="M77" s="32"/>
      <c r="N77" s="10"/>
      <c r="O77" s="10"/>
    </row>
    <row r="78" spans="1:19" customFormat="1" ht="21.95" customHeight="1">
      <c r="A78" s="10"/>
      <c r="B78" s="25"/>
      <c r="C78" s="25"/>
      <c r="D78" s="26"/>
      <c r="E78" s="27"/>
      <c r="F78" s="28"/>
      <c r="G78" s="28"/>
      <c r="H78" s="28"/>
      <c r="I78" s="29"/>
      <c r="J78" s="29"/>
      <c r="K78" s="28"/>
      <c r="L78" s="28"/>
      <c r="M78" s="32"/>
      <c r="N78" s="10"/>
      <c r="O78" s="10"/>
    </row>
    <row r="79" spans="1:19" customFormat="1" ht="21.95" customHeight="1">
      <c r="A79" s="10"/>
      <c r="B79" s="25"/>
      <c r="C79" s="25"/>
      <c r="D79" s="26"/>
      <c r="E79" s="44"/>
      <c r="F79" s="37"/>
      <c r="G79" s="37"/>
      <c r="H79" s="37"/>
      <c r="I79" s="38"/>
      <c r="J79" s="38"/>
      <c r="K79" s="37"/>
      <c r="L79" s="37"/>
      <c r="M79" s="39"/>
      <c r="N79" s="10"/>
      <c r="O79" s="10"/>
    </row>
    <row r="80" spans="1:19" customFormat="1" ht="21.95" customHeight="1">
      <c r="A80" s="10"/>
      <c r="B80" s="25"/>
      <c r="C80" s="25"/>
      <c r="D80" s="26"/>
      <c r="E80" s="44"/>
      <c r="F80" s="37"/>
      <c r="G80" s="37"/>
      <c r="H80" s="37"/>
      <c r="I80" s="38"/>
      <c r="J80" s="38"/>
      <c r="K80" s="37"/>
      <c r="L80" s="37"/>
      <c r="M80" s="39"/>
      <c r="N80" s="10"/>
      <c r="O80" s="10"/>
    </row>
    <row r="81" spans="1:15" customFormat="1" ht="21.95" customHeight="1">
      <c r="A81" s="10"/>
      <c r="B81" s="25"/>
      <c r="C81" s="25"/>
      <c r="D81" s="26"/>
      <c r="E81" s="44"/>
      <c r="F81" s="37"/>
      <c r="G81" s="37"/>
      <c r="H81" s="37"/>
      <c r="I81" s="38"/>
      <c r="J81" s="38"/>
      <c r="K81" s="37"/>
      <c r="L81" s="37"/>
      <c r="M81" s="39"/>
      <c r="N81" s="10"/>
      <c r="O81" s="10"/>
    </row>
    <row r="82" spans="1:15" customFormat="1" ht="21.95" customHeight="1">
      <c r="A82" s="10"/>
      <c r="B82" s="25"/>
      <c r="C82" s="25"/>
      <c r="D82" s="26"/>
      <c r="E82" s="44"/>
      <c r="F82" s="37"/>
      <c r="G82" s="37"/>
      <c r="H82" s="37"/>
      <c r="I82" s="38"/>
      <c r="J82" s="38"/>
      <c r="K82" s="37"/>
      <c r="L82" s="37"/>
      <c r="M82" s="39"/>
      <c r="N82" s="10"/>
      <c r="O82" s="10"/>
    </row>
    <row r="83" spans="1:15" customFormat="1" ht="24.95" customHeight="1">
      <c r="A83" s="10"/>
      <c r="B83" s="25"/>
      <c r="C83" s="25"/>
      <c r="D83" s="26"/>
      <c r="E83" s="44"/>
      <c r="F83" s="37"/>
      <c r="G83" s="37"/>
      <c r="H83" s="37"/>
      <c r="I83" s="38"/>
      <c r="J83" s="38"/>
      <c r="K83" s="37"/>
      <c r="L83" s="37"/>
      <c r="M83" s="39"/>
      <c r="N83" s="10"/>
      <c r="O83" s="10"/>
    </row>
    <row r="84" spans="1:15" customFormat="1" ht="21.95" customHeight="1">
      <c r="A84" s="10"/>
      <c r="B84" s="25"/>
      <c r="C84" s="25"/>
      <c r="D84" s="26"/>
      <c r="E84" s="44"/>
      <c r="F84" s="37"/>
      <c r="G84" s="37"/>
      <c r="H84" s="37"/>
      <c r="I84" s="38"/>
      <c r="J84" s="38"/>
      <c r="K84" s="37"/>
      <c r="L84" s="37"/>
      <c r="M84" s="39"/>
      <c r="N84" s="10"/>
      <c r="O84" s="10"/>
    </row>
    <row r="85" spans="1:15" customFormat="1" ht="21.95" customHeight="1">
      <c r="A85" s="10"/>
      <c r="B85" s="25"/>
      <c r="C85" s="25"/>
      <c r="D85" s="26"/>
      <c r="E85" s="44"/>
      <c r="F85" s="37"/>
      <c r="G85" s="37"/>
      <c r="H85" s="37"/>
      <c r="I85" s="38"/>
      <c r="J85" s="38"/>
      <c r="K85" s="37"/>
      <c r="L85" s="37"/>
      <c r="M85" s="39"/>
      <c r="N85" s="10"/>
      <c r="O85" s="10"/>
    </row>
    <row r="86" spans="1:15" customFormat="1" ht="21.95" customHeight="1">
      <c r="A86" s="10"/>
      <c r="B86" s="25"/>
      <c r="C86" s="25"/>
      <c r="D86" s="26"/>
      <c r="E86" s="44"/>
      <c r="F86" s="37"/>
      <c r="G86" s="37"/>
      <c r="H86" s="37"/>
      <c r="I86" s="38"/>
      <c r="J86" s="38"/>
      <c r="K86" s="37"/>
      <c r="L86" s="37"/>
      <c r="M86" s="39"/>
      <c r="N86" s="10"/>
      <c r="O86" s="10"/>
    </row>
    <row r="87" spans="1:15" customFormat="1" ht="21.95" customHeight="1">
      <c r="A87" s="10"/>
      <c r="B87" s="25"/>
      <c r="C87" s="25"/>
      <c r="D87" s="26"/>
      <c r="E87" s="44"/>
      <c r="F87" s="37"/>
      <c r="G87" s="37"/>
      <c r="H87" s="37"/>
      <c r="I87" s="38"/>
      <c r="J87" s="38"/>
      <c r="K87" s="37"/>
      <c r="L87" s="37"/>
      <c r="M87" s="39"/>
      <c r="N87" s="10"/>
      <c r="O87" s="10"/>
    </row>
    <row r="88" spans="1:15" customFormat="1" ht="21.95" customHeight="1">
      <c r="A88" s="10"/>
      <c r="B88" s="25"/>
      <c r="C88" s="25"/>
      <c r="D88" s="26"/>
      <c r="E88" s="44"/>
      <c r="F88" s="37"/>
      <c r="G88" s="37"/>
      <c r="H88" s="37"/>
      <c r="I88" s="38"/>
      <c r="J88" s="38"/>
      <c r="K88" s="37"/>
      <c r="L88" s="37"/>
      <c r="M88" s="39"/>
      <c r="N88" s="10"/>
      <c r="O88" s="10"/>
    </row>
    <row r="89" spans="1:15" customFormat="1" ht="21.95" customHeight="1">
      <c r="A89" s="10"/>
      <c r="B89" s="25"/>
      <c r="C89" s="25"/>
      <c r="D89" s="26"/>
      <c r="E89" s="44"/>
      <c r="F89" s="37"/>
      <c r="G89" s="37"/>
      <c r="H89" s="37"/>
      <c r="I89" s="38"/>
      <c r="J89" s="38"/>
      <c r="K89" s="37"/>
      <c r="L89" s="37"/>
      <c r="M89" s="39"/>
      <c r="N89" s="10"/>
      <c r="O89" s="10"/>
    </row>
    <row r="90" spans="1:15" customFormat="1" ht="21.95" customHeight="1">
      <c r="A90" s="10"/>
      <c r="B90" s="25"/>
      <c r="C90" s="25"/>
      <c r="D90" s="26"/>
      <c r="E90" s="44"/>
      <c r="F90" s="37"/>
      <c r="G90" s="37"/>
      <c r="H90" s="37"/>
      <c r="I90" s="38"/>
      <c r="J90" s="38"/>
      <c r="K90" s="37"/>
      <c r="L90" s="37"/>
      <c r="M90" s="39"/>
      <c r="N90" s="10"/>
      <c r="O90" s="10"/>
    </row>
    <row r="91" spans="1:15" customFormat="1" ht="21.95" customHeight="1">
      <c r="A91" s="10"/>
      <c r="B91" s="25"/>
      <c r="C91" s="25"/>
      <c r="D91" s="26"/>
      <c r="E91" s="44"/>
      <c r="F91" s="37"/>
      <c r="G91" s="37"/>
      <c r="H91" s="37"/>
      <c r="I91" s="38"/>
      <c r="J91" s="38"/>
      <c r="K91" s="37"/>
      <c r="L91" s="37"/>
      <c r="M91" s="39"/>
      <c r="N91" s="10"/>
      <c r="O91" s="10"/>
    </row>
    <row r="92" spans="1:15" customFormat="1" ht="21.95" customHeight="1">
      <c r="A92" s="10"/>
      <c r="B92" s="25"/>
      <c r="C92" s="25"/>
      <c r="D92" s="26"/>
      <c r="E92" s="44"/>
      <c r="F92" s="37"/>
      <c r="G92" s="37"/>
      <c r="H92" s="37"/>
      <c r="I92" s="38"/>
      <c r="J92" s="38"/>
      <c r="K92" s="37"/>
      <c r="L92" s="37"/>
      <c r="M92" s="39"/>
      <c r="N92" s="10"/>
      <c r="O92" s="10"/>
    </row>
    <row r="93" spans="1:15" customFormat="1" ht="21.95" customHeight="1">
      <c r="A93" s="10"/>
      <c r="B93" s="25"/>
      <c r="C93" s="25"/>
      <c r="D93" s="26"/>
      <c r="E93" s="44"/>
      <c r="F93" s="37"/>
      <c r="G93" s="37"/>
      <c r="H93" s="37"/>
      <c r="I93" s="38"/>
      <c r="J93" s="38"/>
      <c r="K93" s="37"/>
      <c r="L93" s="37"/>
      <c r="M93" s="39"/>
      <c r="N93" s="10"/>
      <c r="O93" s="10"/>
    </row>
    <row r="94" spans="1:15" customFormat="1" ht="24.95" customHeight="1">
      <c r="A94" s="10"/>
      <c r="B94" s="25"/>
      <c r="C94" s="25"/>
      <c r="D94" s="26"/>
      <c r="E94" s="44"/>
      <c r="F94" s="37"/>
      <c r="G94" s="37"/>
      <c r="H94" s="37"/>
      <c r="I94" s="38"/>
      <c r="J94" s="38"/>
      <c r="K94" s="37"/>
      <c r="L94" s="37"/>
      <c r="M94" s="39"/>
      <c r="N94" s="10"/>
      <c r="O94" s="10"/>
    </row>
    <row r="95" spans="1:15" customFormat="1" ht="21.95" customHeight="1">
      <c r="A95" s="10"/>
      <c r="B95" s="25"/>
      <c r="C95" s="25"/>
      <c r="D95" s="26"/>
      <c r="E95" s="44"/>
      <c r="F95" s="37"/>
      <c r="G95" s="37"/>
      <c r="H95" s="37"/>
      <c r="I95" s="38"/>
      <c r="J95" s="38"/>
      <c r="K95" s="37"/>
      <c r="L95" s="37"/>
      <c r="M95" s="39"/>
      <c r="N95" s="10"/>
      <c r="O95" s="10"/>
    </row>
    <row r="96" spans="1:15" customFormat="1" ht="21.95" customHeight="1">
      <c r="A96" s="10"/>
      <c r="B96" s="25"/>
      <c r="C96" s="25"/>
      <c r="D96" s="26"/>
      <c r="E96" s="44"/>
      <c r="F96" s="37"/>
      <c r="G96" s="37"/>
      <c r="H96" s="37"/>
      <c r="I96" s="38"/>
      <c r="J96" s="38"/>
      <c r="K96" s="37"/>
      <c r="L96" s="37"/>
      <c r="M96" s="39"/>
      <c r="N96" s="10"/>
      <c r="O96" s="10"/>
    </row>
    <row r="97" spans="1:20" customFormat="1" ht="21.95" customHeight="1">
      <c r="A97" s="10"/>
      <c r="B97" s="25"/>
      <c r="C97" s="25"/>
      <c r="D97" s="26"/>
      <c r="E97" s="44"/>
      <c r="F97" s="37"/>
      <c r="G97" s="37"/>
      <c r="H97" s="37"/>
      <c r="I97" s="38"/>
      <c r="J97" s="38"/>
      <c r="K97" s="37"/>
      <c r="L97" s="37"/>
      <c r="M97" s="39"/>
      <c r="N97" s="10"/>
      <c r="O97" s="10"/>
    </row>
    <row r="98" spans="1:20" customFormat="1" ht="21.95" customHeight="1">
      <c r="A98" s="10"/>
      <c r="B98" s="25"/>
      <c r="C98" s="25"/>
      <c r="D98" s="26"/>
      <c r="E98" s="44"/>
      <c r="F98" s="37"/>
      <c r="G98" s="37"/>
      <c r="H98" s="37"/>
      <c r="I98" s="38"/>
      <c r="J98" s="38"/>
      <c r="K98" s="37"/>
      <c r="L98" s="37"/>
      <c r="M98" s="39"/>
      <c r="N98" s="10"/>
      <c r="O98" s="10"/>
    </row>
    <row r="99" spans="1:20" customFormat="1" ht="21.95" customHeight="1">
      <c r="A99" s="10"/>
      <c r="B99" s="25"/>
      <c r="C99" s="25"/>
      <c r="D99" s="26"/>
      <c r="E99" s="44"/>
      <c r="F99" s="37"/>
      <c r="G99" s="37"/>
      <c r="H99" s="37"/>
      <c r="I99" s="38"/>
      <c r="J99" s="38"/>
      <c r="K99" s="37"/>
      <c r="L99" s="37"/>
      <c r="M99" s="39"/>
      <c r="N99" s="10"/>
      <c r="O99" s="10"/>
    </row>
    <row r="100" spans="1:20" customFormat="1" ht="21.95" customHeight="1">
      <c r="A100" s="10"/>
      <c r="B100" s="25"/>
      <c r="C100" s="25"/>
      <c r="D100" s="26"/>
      <c r="E100" s="44"/>
      <c r="F100" s="37"/>
      <c r="G100" s="37"/>
      <c r="H100" s="37"/>
      <c r="I100" s="38"/>
      <c r="J100" s="38"/>
      <c r="K100" s="37"/>
      <c r="L100" s="37"/>
      <c r="M100" s="39"/>
      <c r="N100" s="10"/>
      <c r="O100" s="10"/>
    </row>
    <row r="101" spans="1:20" customFormat="1" ht="21.95" customHeight="1">
      <c r="A101" s="10"/>
      <c r="B101" s="25"/>
      <c r="C101" s="25"/>
      <c r="D101" s="26"/>
      <c r="E101" s="44"/>
      <c r="F101" s="37"/>
      <c r="G101" s="37"/>
      <c r="H101" s="37"/>
      <c r="I101" s="38"/>
      <c r="J101" s="38"/>
      <c r="K101" s="37"/>
      <c r="L101" s="37"/>
      <c r="M101" s="39"/>
      <c r="N101" s="10"/>
      <c r="O101" s="10"/>
    </row>
    <row r="102" spans="1:20" customFormat="1" ht="24.95" customHeight="1">
      <c r="A102" s="10"/>
      <c r="B102" s="25"/>
      <c r="C102" s="25"/>
      <c r="D102" s="26"/>
      <c r="E102" s="44"/>
      <c r="F102" s="37"/>
      <c r="G102" s="37"/>
      <c r="H102" s="37"/>
      <c r="I102" s="38"/>
      <c r="J102" s="38"/>
      <c r="K102" s="37"/>
      <c r="L102" s="37"/>
      <c r="M102" s="39"/>
      <c r="N102" s="10"/>
      <c r="O102" s="10"/>
    </row>
    <row r="103" spans="1:20" customFormat="1" ht="21.95" customHeight="1">
      <c r="A103" s="10"/>
      <c r="B103" s="25"/>
      <c r="C103" s="25"/>
      <c r="D103" s="26"/>
      <c r="E103" s="44"/>
      <c r="F103" s="37"/>
      <c r="G103" s="37"/>
      <c r="H103" s="37"/>
      <c r="I103" s="38"/>
      <c r="J103" s="38"/>
      <c r="K103" s="37"/>
      <c r="L103" s="37"/>
      <c r="M103" s="39"/>
      <c r="N103" s="10"/>
      <c r="O103" s="10"/>
    </row>
    <row r="104" spans="1:20" customFormat="1" ht="21.95" customHeight="1">
      <c r="A104" s="10"/>
      <c r="B104" s="25"/>
      <c r="C104" s="25"/>
      <c r="D104" s="26"/>
      <c r="E104" s="44"/>
      <c r="F104" s="37"/>
      <c r="G104" s="37"/>
      <c r="H104" s="37"/>
      <c r="I104" s="38"/>
      <c r="J104" s="38"/>
      <c r="K104" s="37"/>
      <c r="L104" s="37"/>
      <c r="M104" s="39"/>
      <c r="N104" s="10"/>
      <c r="O104" s="10"/>
    </row>
    <row r="105" spans="1:20" customFormat="1" ht="21.95" customHeight="1">
      <c r="A105" s="10"/>
      <c r="B105" s="25"/>
      <c r="C105" s="25"/>
      <c r="D105" s="26"/>
      <c r="E105" s="44"/>
      <c r="F105" s="37"/>
      <c r="G105" s="37"/>
      <c r="H105" s="37"/>
      <c r="I105" s="38"/>
      <c r="J105" s="38"/>
      <c r="K105" s="37"/>
      <c r="L105" s="37"/>
      <c r="M105" s="39"/>
      <c r="N105" s="10"/>
      <c r="O105" s="10"/>
    </row>
    <row r="106" spans="1:20" customFormat="1" ht="21.95" customHeight="1">
      <c r="A106" s="10"/>
      <c r="B106" s="25"/>
      <c r="C106" s="25"/>
      <c r="D106" s="26"/>
      <c r="E106" s="44"/>
      <c r="F106" s="37"/>
      <c r="G106" s="37"/>
      <c r="H106" s="37"/>
      <c r="I106" s="38"/>
      <c r="J106" s="38"/>
      <c r="K106" s="37"/>
      <c r="L106" s="37"/>
      <c r="M106" s="39"/>
      <c r="N106" s="10"/>
      <c r="O106" s="10"/>
    </row>
    <row r="107" spans="1:20" customFormat="1" ht="21.95" customHeight="1">
      <c r="A107" s="10"/>
      <c r="B107" s="25"/>
      <c r="C107" s="25"/>
      <c r="D107" s="26"/>
      <c r="E107" s="44"/>
      <c r="F107" s="37"/>
      <c r="G107" s="37"/>
      <c r="H107" s="37"/>
      <c r="I107" s="38"/>
      <c r="J107" s="38"/>
      <c r="K107" s="37"/>
      <c r="L107" s="37"/>
      <c r="M107" s="39"/>
      <c r="N107" s="10"/>
      <c r="O107" s="10"/>
    </row>
    <row r="108" spans="1:20" customFormat="1" ht="6.75" customHeight="1">
      <c r="A108" s="10"/>
      <c r="B108" s="25"/>
      <c r="C108" s="25"/>
      <c r="D108" s="26"/>
      <c r="E108" s="44"/>
      <c r="F108" s="37"/>
      <c r="G108" s="37"/>
      <c r="H108" s="37"/>
      <c r="I108" s="38"/>
      <c r="J108" s="38"/>
      <c r="K108" s="37"/>
      <c r="L108" s="37"/>
      <c r="M108" s="39"/>
      <c r="N108" s="10"/>
      <c r="O108" s="10"/>
    </row>
    <row r="109" spans="1:20" ht="14.25" hidden="1" customHeight="1">
      <c r="P109"/>
      <c r="Q109"/>
      <c r="R109"/>
      <c r="S109"/>
      <c r="T109"/>
    </row>
    <row r="110" spans="1:20" ht="14.25" hidden="1" customHeight="1"/>
    <row r="111" spans="1:20" ht="14.25" hidden="1" customHeight="1"/>
    <row r="112" spans="1:20"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row r="125" ht="14.25" hidden="1" customHeight="1"/>
    <row r="126" ht="14.25" hidden="1" customHeight="1"/>
    <row r="127" ht="14.25" hidden="1" customHeight="1"/>
    <row r="128" ht="14.25" hidden="1" customHeight="1"/>
    <row r="129" ht="14.25" hidden="1" customHeight="1"/>
    <row r="130" ht="14.25" hidden="1" customHeight="1"/>
    <row r="131" ht="14.25" hidden="1" customHeight="1"/>
    <row r="132" ht="14.25" hidden="1" customHeight="1"/>
    <row r="133" ht="14.25" hidden="1" customHeight="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customHeight="1"/>
    <row r="213" ht="14.25" hidden="1" customHeight="1"/>
    <row r="214" ht="14.25" hidden="1" customHeight="1"/>
    <row r="215" ht="14.25" hidden="1" customHeight="1"/>
    <row r="216" ht="14.25" hidden="1" customHeight="1"/>
    <row r="217" ht="14.25" hidden="1" customHeight="1"/>
    <row r="218" ht="14.25" hidden="1" customHeight="1"/>
    <row r="219" ht="14.25" hidden="1" customHeight="1"/>
    <row r="220" ht="14.25" hidden="1" customHeight="1"/>
    <row r="221" ht="14.25" hidden="1" customHeight="1"/>
    <row r="222" ht="14.25" hidden="1" customHeight="1"/>
  </sheetData>
  <sheetProtection algorithmName="SHA-512" hashValue="COCCX1I8Uza+mEpoSTZW2YvFANxpHGCE8k5YzZQGhu55f7R6FRhfkrT6n2GViqvDF54lg0U5FkVMwTqaLz/+VQ==" saltValue="+ulKyxik+mp018c6q47reA==" spinCount="100000" sheet="1" objects="1" scenarios="1"/>
  <mergeCells count="13">
    <mergeCell ref="I9:J9"/>
    <mergeCell ref="K9:L9"/>
    <mergeCell ref="I10:J10"/>
    <mergeCell ref="K10:L10"/>
    <mergeCell ref="C56:E56"/>
    <mergeCell ref="I48:J48"/>
    <mergeCell ref="K48:L48"/>
    <mergeCell ref="I32:J32"/>
    <mergeCell ref="K32:L32"/>
    <mergeCell ref="I21:J21"/>
    <mergeCell ref="K21:L21"/>
    <mergeCell ref="I42:J42"/>
    <mergeCell ref="K42:L42"/>
  </mergeCells>
  <phoneticPr fontId="20"/>
  <conditionalFormatting sqref="F16 G23">
    <cfRule type="expression" dxfId="32" priority="240">
      <formula>$Q$18=TRUE</formula>
    </cfRule>
  </conditionalFormatting>
  <conditionalFormatting sqref="G39 G36">
    <cfRule type="expression" dxfId="31" priority="45">
      <formula>#REF!=TRUE</formula>
    </cfRule>
  </conditionalFormatting>
  <conditionalFormatting sqref="I36">
    <cfRule type="expression" dxfId="30" priority="46">
      <formula>#REF!=TRUE</formula>
    </cfRule>
  </conditionalFormatting>
  <conditionalFormatting sqref="I16">
    <cfRule type="expression" dxfId="29" priority="40">
      <formula>$Q$19=TRUE</formula>
    </cfRule>
  </conditionalFormatting>
  <conditionalFormatting sqref="K16">
    <cfRule type="expression" dxfId="28" priority="39">
      <formula>$Q$20=TRUE</formula>
    </cfRule>
  </conditionalFormatting>
  <conditionalFormatting sqref="F23">
    <cfRule type="expression" dxfId="27" priority="29">
      <formula>$Q$25=TRUE</formula>
    </cfRule>
  </conditionalFormatting>
  <conditionalFormatting sqref="H23">
    <cfRule type="expression" dxfId="26" priority="27">
      <formula>$Q$26=TRUE</formula>
    </cfRule>
  </conditionalFormatting>
  <conditionalFormatting sqref="I23">
    <cfRule type="expression" dxfId="25" priority="26">
      <formula>$Q$27=TRUE</formula>
    </cfRule>
  </conditionalFormatting>
  <conditionalFormatting sqref="G26">
    <cfRule type="expression" dxfId="24" priority="25">
      <formula>$Q$29=TRUE</formula>
    </cfRule>
  </conditionalFormatting>
  <conditionalFormatting sqref="F33">
    <cfRule type="expression" dxfId="23" priority="24">
      <formula>$Q$35=TRUE</formula>
    </cfRule>
  </conditionalFormatting>
  <conditionalFormatting sqref="F36">
    <cfRule type="expression" dxfId="22" priority="23">
      <formula>OR($Q$36=TRUE,$Q$37=TRUE,$Q$38=TRUE)</formula>
    </cfRule>
  </conditionalFormatting>
  <conditionalFormatting sqref="H36">
    <cfRule type="expression" dxfId="21" priority="22">
      <formula>$Q$39=TRUE</formula>
    </cfRule>
  </conditionalFormatting>
  <conditionalFormatting sqref="F39">
    <cfRule type="expression" dxfId="20" priority="21">
      <formula>$Q$40=TRUE</formula>
    </cfRule>
  </conditionalFormatting>
  <conditionalFormatting sqref="F43">
    <cfRule type="expression" dxfId="19" priority="20">
      <formula>$Q$44=TRUE</formula>
    </cfRule>
  </conditionalFormatting>
  <conditionalFormatting sqref="H43">
    <cfRule type="expression" dxfId="18" priority="19">
      <formula>$Q$45=TRUE</formula>
    </cfRule>
  </conditionalFormatting>
  <conditionalFormatting sqref="K43">
    <cfRule type="expression" dxfId="17" priority="18">
      <formula>$Q$46=TRUE</formula>
    </cfRule>
  </conditionalFormatting>
  <conditionalFormatting sqref="F49">
    <cfRule type="expression" dxfId="16" priority="17">
      <formula>$Q$50=TRUE</formula>
    </cfRule>
  </conditionalFormatting>
  <conditionalFormatting sqref="H49">
    <cfRule type="expression" dxfId="15" priority="16">
      <formula>$Q$51=TRUE</formula>
    </cfRule>
  </conditionalFormatting>
  <conditionalFormatting sqref="J49">
    <cfRule type="expression" dxfId="14" priority="15">
      <formula>$Q$52=TRUE</formula>
    </cfRule>
  </conditionalFormatting>
  <conditionalFormatting sqref="F26">
    <cfRule type="expression" dxfId="13" priority="14">
      <formula>$Q$28=TRUE</formula>
    </cfRule>
  </conditionalFormatting>
  <conditionalFormatting sqref="F29">
    <cfRule type="expression" dxfId="12" priority="249">
      <formula>$Q$30=TRUE</formula>
    </cfRule>
  </conditionalFormatting>
  <conditionalFormatting sqref="M16">
    <cfRule type="expression" dxfId="11" priority="252">
      <formula>$Q$21=TRUE</formula>
    </cfRule>
  </conditionalFormatting>
  <conditionalFormatting sqref="J14:J15">
    <cfRule type="expression" dxfId="10" priority="255">
      <formula>$J$13&lt;&gt;""</formula>
    </cfRule>
  </conditionalFormatting>
  <conditionalFormatting sqref="H22">
    <cfRule type="expression" dxfId="9" priority="276">
      <formula>$F$22=$P$23</formula>
    </cfRule>
  </conditionalFormatting>
  <conditionalFormatting sqref="H13:H15">
    <cfRule type="expression" dxfId="8" priority="278">
      <formula>$F$11="なし"</formula>
    </cfRule>
  </conditionalFormatting>
  <conditionalFormatting sqref="J13:J15">
    <cfRule type="expression" dxfId="7" priority="279">
      <formula>$H$11=$P$23</formula>
    </cfRule>
  </conditionalFormatting>
  <conditionalFormatting sqref="J13">
    <cfRule type="expression" dxfId="6" priority="3">
      <formula>$K$13=$P$12</formula>
    </cfRule>
  </conditionalFormatting>
  <conditionalFormatting sqref="M9">
    <cfRule type="expression" dxfId="5" priority="290">
      <formula>#REF!=$P$16</formula>
    </cfRule>
  </conditionalFormatting>
  <conditionalFormatting sqref="M10">
    <cfRule type="expression" dxfId="4" priority="291">
      <formula>#REF!=$P$16</formula>
    </cfRule>
  </conditionalFormatting>
  <conditionalFormatting sqref="H14:H15">
    <cfRule type="expression" dxfId="3" priority="2">
      <formula>$H$13&lt;&gt;""</formula>
    </cfRule>
  </conditionalFormatting>
  <dataValidations count="8">
    <dataValidation type="textLength" operator="lessThanOrEqual" allowBlank="1" showInputMessage="1" showErrorMessage="1" sqref="D24:D25 D37:D38 D17:D20 D27:D28 D30:D31 D41 D35 D44:D47 D50:D53" xr:uid="{00000000-0002-0000-0000-000000000000}">
      <formula1>60</formula1>
    </dataValidation>
    <dataValidation type="textLength" operator="lessThanOrEqual" allowBlank="1" showInputMessage="1" showErrorMessage="1" errorTitle="文字数制限エラー" error="１行の最大文字数は６０文字です。" sqref="C17:C20 C27:C28 C30:C31 C35 C41 C37:C38 C24:C25 C44:C47 C50:C53 E17:G17 H14:H15" xr:uid="{00000000-0002-0000-0000-000001000000}">
      <formula1>60</formula1>
    </dataValidation>
    <dataValidation type="list" allowBlank="1" showInputMessage="1" showErrorMessage="1" sqref="H22 F11 H11 F22 E40" xr:uid="{00000000-0002-0000-0000-000002000000}">
      <formula1>$P$22:$P$23</formula1>
    </dataValidation>
    <dataValidation type="list" allowBlank="1" showInputMessage="1" showErrorMessage="1" sqref="E34" xr:uid="{00000000-0002-0000-0000-000003000000}">
      <formula1>$P$33:$T$33</formula1>
    </dataValidation>
    <dataValidation type="list" allowBlank="1" showInputMessage="1" showErrorMessage="1" sqref="C56:E56" xr:uid="{00000000-0002-0000-0000-000004000000}">
      <formula1>$P$57:$P$60</formula1>
    </dataValidation>
    <dataValidation type="list" allowBlank="1" showInputMessage="1" showErrorMessage="1" sqref="E58:E61 J55:J61 H62" xr:uid="{00000000-0002-0000-0000-000005000000}">
      <formula1>$P$56:$Q$56</formula1>
    </dataValidation>
    <dataValidation type="list" allowBlank="1" showInputMessage="1" showErrorMessage="1" sqref="H13" xr:uid="{4C30A77F-4605-44AF-ACCC-DD5E61A058EE}">
      <formula1>$P$8:$P$10</formula1>
    </dataValidation>
    <dataValidation type="list" allowBlank="1" showInputMessage="1" showErrorMessage="1" sqref="J13" xr:uid="{72E6364B-51E4-4A38-BF54-5F17C01B5E95}">
      <formula1>$P$11:$P$13</formula1>
    </dataValidation>
  </dataValidations>
  <printOptions horizontalCentered="1"/>
  <pageMargins left="0.25" right="0.25" top="0.75" bottom="0.75" header="0.3" footer="0.3"/>
  <pageSetup paperSize="9" scale="58" fitToWidth="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
  <sheetViews>
    <sheetView showGridLines="0" zoomScaleNormal="100" workbookViewId="0"/>
  </sheetViews>
  <sheetFormatPr defaultColWidth="0" defaultRowHeight="13.5" zeroHeight="1"/>
  <cols>
    <col min="1" max="1" width="1.25" customWidth="1"/>
    <col min="2" max="2" width="3.75" customWidth="1"/>
    <col min="3" max="3" width="10.125" customWidth="1"/>
    <col min="4" max="4" width="10.625" customWidth="1"/>
    <col min="5" max="12" width="9.625" customWidth="1"/>
    <col min="13" max="13" width="2.75" customWidth="1"/>
    <col min="14" max="15" width="0" hidden="1" customWidth="1"/>
    <col min="16" max="16384" width="9" hidden="1"/>
  </cols>
  <sheetData>
    <row r="1" spans="1:15" ht="6" customHeight="1"/>
    <row r="2" spans="1:15" ht="25.5">
      <c r="B2" s="443" t="s">
        <v>143</v>
      </c>
      <c r="C2" s="119"/>
      <c r="D2" s="120"/>
      <c r="E2" s="121"/>
      <c r="F2" s="442" t="s">
        <v>370</v>
      </c>
      <c r="G2" s="37"/>
      <c r="H2" s="123"/>
      <c r="I2" s="124"/>
      <c r="J2" s="124"/>
    </row>
    <row r="3" spans="1:15" ht="12.75" customHeight="1">
      <c r="B3" s="118"/>
      <c r="C3" s="119"/>
      <c r="D3" s="120"/>
      <c r="E3" s="121"/>
      <c r="F3" s="122"/>
      <c r="G3" s="37"/>
      <c r="H3" s="123"/>
      <c r="I3" s="124"/>
      <c r="J3" s="124"/>
    </row>
    <row r="4" spans="1:15" ht="18" thickBot="1">
      <c r="C4" s="337" t="s">
        <v>371</v>
      </c>
      <c r="D4" s="338"/>
      <c r="E4" s="338"/>
      <c r="G4" s="339"/>
      <c r="H4" s="338"/>
      <c r="I4" s="338"/>
      <c r="J4" s="338"/>
      <c r="K4" s="338"/>
      <c r="L4" s="447" t="s">
        <v>509</v>
      </c>
    </row>
    <row r="5" spans="1:15" ht="16.5" thickBot="1">
      <c r="A5" s="340"/>
      <c r="B5" s="337"/>
      <c r="C5" s="341">
        <f>IF(E23&gt;=8,5,IF(E23&gt;=5,4,IF(E23&gt;=2,3,IF(E23=1,2,1))))</f>
        <v>1</v>
      </c>
      <c r="D5" s="1254" t="s">
        <v>372</v>
      </c>
      <c r="E5" s="1255"/>
      <c r="F5" s="1255"/>
      <c r="G5" s="1255"/>
      <c r="H5" s="1255"/>
      <c r="I5" s="1255"/>
      <c r="J5" s="1255"/>
      <c r="K5" s="1255"/>
      <c r="L5" s="1255"/>
    </row>
    <row r="6" spans="1:15" ht="15.75">
      <c r="A6" s="342"/>
      <c r="B6" s="343"/>
      <c r="C6" s="344" t="str">
        <f>IF(C5=1,$O$6,$N$6)</f>
        <v>■レベル　1</v>
      </c>
      <c r="D6" s="345" t="s">
        <v>373</v>
      </c>
      <c r="E6" s="346"/>
      <c r="F6" s="346"/>
      <c r="G6" s="346"/>
      <c r="H6" s="346"/>
      <c r="I6" s="346"/>
      <c r="J6" s="346"/>
      <c r="K6" s="346"/>
      <c r="L6" s="347"/>
      <c r="N6" s="186" t="s">
        <v>374</v>
      </c>
      <c r="O6" s="186" t="s">
        <v>375</v>
      </c>
    </row>
    <row r="7" spans="1:15" ht="15.75">
      <c r="A7" s="342"/>
      <c r="B7" s="343"/>
      <c r="C7" s="348" t="str">
        <f>IF(C5=2,$O$7,$N$7)</f>
        <v>　レベル　2</v>
      </c>
      <c r="D7" s="349" t="s">
        <v>376</v>
      </c>
      <c r="E7" s="350"/>
      <c r="F7" s="350"/>
      <c r="G7" s="350"/>
      <c r="H7" s="350"/>
      <c r="I7" s="350"/>
      <c r="J7" s="350"/>
      <c r="K7" s="350"/>
      <c r="L7" s="351"/>
      <c r="N7" s="186" t="s">
        <v>377</v>
      </c>
      <c r="O7" s="186" t="s">
        <v>378</v>
      </c>
    </row>
    <row r="8" spans="1:15" ht="15.75">
      <c r="A8" s="342"/>
      <c r="B8" s="343"/>
      <c r="C8" s="348" t="str">
        <f>IF(C5=3,$O$8,$N$8)</f>
        <v>　レベル　3</v>
      </c>
      <c r="D8" s="349" t="s">
        <v>379</v>
      </c>
      <c r="E8" s="350"/>
      <c r="F8" s="350"/>
      <c r="G8" s="350"/>
      <c r="H8" s="350"/>
      <c r="I8" s="350"/>
      <c r="J8" s="350"/>
      <c r="K8" s="350"/>
      <c r="L8" s="351"/>
      <c r="N8" s="186" t="s">
        <v>380</v>
      </c>
      <c r="O8" s="186" t="s">
        <v>381</v>
      </c>
    </row>
    <row r="9" spans="1:15" ht="15.75">
      <c r="A9" s="342"/>
      <c r="B9" s="343"/>
      <c r="C9" s="348" t="str">
        <f>IF(C5=4,$O$9,$N$9)</f>
        <v>　レベル　4</v>
      </c>
      <c r="D9" s="349" t="s">
        <v>382</v>
      </c>
      <c r="E9" s="350"/>
      <c r="F9" s="350"/>
      <c r="G9" s="350"/>
      <c r="H9" s="350"/>
      <c r="I9" s="350"/>
      <c r="J9" s="350"/>
      <c r="K9" s="350"/>
      <c r="L9" s="351"/>
      <c r="N9" s="186" t="s">
        <v>383</v>
      </c>
      <c r="O9" s="186" t="s">
        <v>384</v>
      </c>
    </row>
    <row r="10" spans="1:15" ht="15.75">
      <c r="A10" s="342"/>
      <c r="B10" s="343"/>
      <c r="C10" s="352" t="str">
        <f>IF(C5=5,$O$10,$N$10)</f>
        <v>　レベル　5</v>
      </c>
      <c r="D10" s="353" t="s">
        <v>385</v>
      </c>
      <c r="E10" s="354"/>
      <c r="F10" s="354"/>
      <c r="G10" s="354"/>
      <c r="H10" s="354"/>
      <c r="I10" s="354"/>
      <c r="J10" s="354"/>
      <c r="K10" s="354"/>
      <c r="L10" s="355"/>
      <c r="N10" s="186" t="s">
        <v>386</v>
      </c>
      <c r="O10" s="186" t="s">
        <v>387</v>
      </c>
    </row>
    <row r="11" spans="1:15" ht="15.75">
      <c r="A11" s="342"/>
      <c r="B11" s="343"/>
      <c r="C11" s="356"/>
      <c r="D11" s="357" t="s">
        <v>388</v>
      </c>
      <c r="E11" s="358"/>
      <c r="F11" s="359"/>
      <c r="G11" s="360"/>
      <c r="H11" s="358"/>
      <c r="I11" s="358"/>
      <c r="J11" s="358"/>
      <c r="K11" s="358"/>
      <c r="L11" s="358"/>
    </row>
    <row r="12" spans="1:15" ht="16.5" thickBot="1">
      <c r="A12" s="342"/>
      <c r="B12" s="343"/>
      <c r="C12" s="356"/>
      <c r="D12" s="361" t="s">
        <v>389</v>
      </c>
      <c r="E12" s="1256" t="s">
        <v>390</v>
      </c>
      <c r="F12" s="1257"/>
      <c r="G12" s="1256" t="s">
        <v>391</v>
      </c>
      <c r="H12" s="1257"/>
      <c r="I12" s="1257"/>
      <c r="J12" s="1257"/>
      <c r="K12" s="1258"/>
      <c r="L12" s="362" t="s">
        <v>392</v>
      </c>
    </row>
    <row r="13" spans="1:15" ht="42.75" customHeight="1">
      <c r="A13" s="342"/>
      <c r="B13" s="56"/>
      <c r="C13" s="356"/>
      <c r="D13" s="363">
        <v>0</v>
      </c>
      <c r="E13" s="1259" t="s">
        <v>393</v>
      </c>
      <c r="F13" s="1260"/>
      <c r="G13" s="1261" t="s">
        <v>394</v>
      </c>
      <c r="H13" s="1262"/>
      <c r="I13" s="1262"/>
      <c r="J13" s="1262"/>
      <c r="K13" s="1263"/>
      <c r="L13" s="364">
        <v>2</v>
      </c>
    </row>
    <row r="14" spans="1:15" ht="31.5" customHeight="1">
      <c r="A14" s="342"/>
      <c r="B14" s="56"/>
      <c r="C14" s="356"/>
      <c r="D14" s="365">
        <v>0</v>
      </c>
      <c r="E14" s="1264" t="s">
        <v>395</v>
      </c>
      <c r="F14" s="1265"/>
      <c r="G14" s="366" t="s">
        <v>396</v>
      </c>
      <c r="H14" s="367"/>
      <c r="I14" s="367"/>
      <c r="J14" s="367"/>
      <c r="K14" s="368"/>
      <c r="L14" s="369">
        <v>1</v>
      </c>
    </row>
    <row r="15" spans="1:15" ht="31.5" customHeight="1">
      <c r="A15" s="342"/>
      <c r="B15" s="56"/>
      <c r="C15" s="356"/>
      <c r="D15" s="365">
        <v>0</v>
      </c>
      <c r="E15" s="1266"/>
      <c r="F15" s="1267"/>
      <c r="G15" s="370" t="s">
        <v>397</v>
      </c>
      <c r="H15" s="371"/>
      <c r="I15" s="371"/>
      <c r="J15" s="371"/>
      <c r="K15" s="372"/>
      <c r="L15" s="369">
        <v>1</v>
      </c>
    </row>
    <row r="16" spans="1:15" ht="31.5" customHeight="1">
      <c r="A16" s="342"/>
      <c r="B16" s="56"/>
      <c r="C16" s="356"/>
      <c r="D16" s="365">
        <v>0</v>
      </c>
      <c r="E16" s="373" t="s">
        <v>398</v>
      </c>
      <c r="F16" s="374"/>
      <c r="G16" s="1250" t="s">
        <v>399</v>
      </c>
      <c r="H16" s="1251"/>
      <c r="I16" s="1251"/>
      <c r="J16" s="1251"/>
      <c r="K16" s="1252"/>
      <c r="L16" s="369">
        <v>1</v>
      </c>
    </row>
    <row r="17" spans="1:12" ht="31.5" customHeight="1">
      <c r="A17" s="342"/>
      <c r="B17" s="56"/>
      <c r="C17" s="356"/>
      <c r="D17" s="365">
        <v>0</v>
      </c>
      <c r="E17" s="373" t="s">
        <v>400</v>
      </c>
      <c r="F17" s="374"/>
      <c r="G17" s="375" t="s">
        <v>401</v>
      </c>
      <c r="H17" s="376"/>
      <c r="I17" s="376"/>
      <c r="J17" s="376"/>
      <c r="K17" s="377"/>
      <c r="L17" s="369">
        <v>1</v>
      </c>
    </row>
    <row r="18" spans="1:12" ht="31.5" customHeight="1">
      <c r="A18" s="342"/>
      <c r="B18" s="56"/>
      <c r="C18" s="356"/>
      <c r="D18" s="365">
        <v>0</v>
      </c>
      <c r="E18" s="373" t="s">
        <v>402</v>
      </c>
      <c r="F18" s="374"/>
      <c r="G18" s="375" t="s">
        <v>403</v>
      </c>
      <c r="H18" s="376"/>
      <c r="I18" s="376"/>
      <c r="J18" s="376"/>
      <c r="K18" s="377"/>
      <c r="L18" s="369">
        <v>1</v>
      </c>
    </row>
    <row r="19" spans="1:12" ht="31.5" customHeight="1">
      <c r="A19" s="342"/>
      <c r="B19" s="56"/>
      <c r="C19" s="356"/>
      <c r="D19" s="365">
        <v>0</v>
      </c>
      <c r="E19" s="373" t="s">
        <v>404</v>
      </c>
      <c r="F19" s="374"/>
      <c r="G19" s="1250" t="s">
        <v>405</v>
      </c>
      <c r="H19" s="1251"/>
      <c r="I19" s="1251"/>
      <c r="J19" s="1251"/>
      <c r="K19" s="1252"/>
      <c r="L19" s="369">
        <v>1</v>
      </c>
    </row>
    <row r="20" spans="1:12" ht="31.5" customHeight="1">
      <c r="A20" s="342"/>
      <c r="B20" s="56"/>
      <c r="C20" s="356"/>
      <c r="D20" s="365">
        <v>0</v>
      </c>
      <c r="E20" s="373" t="s">
        <v>406</v>
      </c>
      <c r="F20" s="374"/>
      <c r="G20" s="1250" t="s">
        <v>407</v>
      </c>
      <c r="H20" s="1251"/>
      <c r="I20" s="1251"/>
      <c r="J20" s="1251"/>
      <c r="K20" s="1252"/>
      <c r="L20" s="369">
        <v>1</v>
      </c>
    </row>
    <row r="21" spans="1:12" ht="31.5" customHeight="1">
      <c r="A21" s="342"/>
      <c r="B21" s="56"/>
      <c r="C21" s="356"/>
      <c r="D21" s="365">
        <v>0</v>
      </c>
      <c r="E21" s="373" t="s">
        <v>408</v>
      </c>
      <c r="F21" s="374"/>
      <c r="G21" s="375" t="s">
        <v>409</v>
      </c>
      <c r="H21" s="376"/>
      <c r="I21" s="376"/>
      <c r="J21" s="376"/>
      <c r="K21" s="377"/>
      <c r="L21" s="369">
        <v>1</v>
      </c>
    </row>
    <row r="22" spans="1:12" ht="31.5" customHeight="1" thickBot="1">
      <c r="A22" s="342"/>
      <c r="B22" s="56"/>
      <c r="C22" s="356"/>
      <c r="D22" s="378">
        <v>0</v>
      </c>
      <c r="E22" s="379" t="s">
        <v>410</v>
      </c>
      <c r="F22" s="374"/>
      <c r="G22" s="366" t="s">
        <v>411</v>
      </c>
      <c r="H22" s="367"/>
      <c r="I22" s="367"/>
      <c r="J22" s="367"/>
      <c r="K22" s="368"/>
      <c r="L22" s="380">
        <v>1</v>
      </c>
    </row>
    <row r="23" spans="1:12" ht="15.75">
      <c r="A23" s="342"/>
      <c r="B23" s="56"/>
      <c r="C23" s="356"/>
      <c r="D23" s="381" t="s">
        <v>412</v>
      </c>
      <c r="E23" s="1253">
        <f>SUM(D13:D22)</f>
        <v>0</v>
      </c>
      <c r="F23" s="1253"/>
      <c r="G23" s="382"/>
      <c r="H23" s="383"/>
      <c r="I23" s="382"/>
      <c r="J23" s="383"/>
      <c r="K23" s="382"/>
      <c r="L23" s="384"/>
    </row>
    <row r="24" spans="1:12"/>
  </sheetData>
  <sheetProtection algorithmName="SHA-512" hashValue="yGpAuuCmw9CK2LJuoSQ/QxLFy+BYdslW8HzBScRUfueCuUe6eP1FQnFEmpUCkoE/kvO5xQO8MM7QWvforBkPjQ==" saltValue="PnTKTVMCn3trUfEJxsQTKw==" spinCount="100000" sheet="1" objects="1" scenarios="1"/>
  <mergeCells count="10">
    <mergeCell ref="G16:K16"/>
    <mergeCell ref="G20:K20"/>
    <mergeCell ref="E23:F23"/>
    <mergeCell ref="G19:K19"/>
    <mergeCell ref="D5:L5"/>
    <mergeCell ref="E12:F12"/>
    <mergeCell ref="G12:K12"/>
    <mergeCell ref="E13:F13"/>
    <mergeCell ref="G13:K13"/>
    <mergeCell ref="E14:F15"/>
  </mergeCells>
  <phoneticPr fontId="20"/>
  <dataValidations count="2">
    <dataValidation type="list" allowBlank="1" showInputMessage="1" showErrorMessage="1" sqref="D14:D22" xr:uid="{00000000-0002-0000-0100-000000000000}">
      <formula1>"0,1"</formula1>
    </dataValidation>
    <dataValidation type="list" allowBlank="1" showInputMessage="1" showErrorMessage="1" sqref="D13" xr:uid="{00000000-0002-0000-0100-000001000000}">
      <formula1>"0,1,2"</formula1>
    </dataValidation>
  </dataValidations>
  <pageMargins left="0.7" right="0.7" top="0.75" bottom="0.75" header="0.3" footer="0.3"/>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1"/>
  <sheetViews>
    <sheetView showGridLines="0" zoomScaleNormal="100" workbookViewId="0"/>
  </sheetViews>
  <sheetFormatPr defaultColWidth="0" defaultRowHeight="13.5" zeroHeight="1"/>
  <cols>
    <col min="1" max="1" width="1.75" customWidth="1"/>
    <col min="2" max="2" width="5.375" customWidth="1"/>
    <col min="3" max="3" width="3.25" customWidth="1"/>
    <col min="4" max="13" width="10.125" customWidth="1"/>
    <col min="14" max="14" width="3.75" customWidth="1"/>
    <col min="15" max="15" width="10.25" hidden="1" customWidth="1"/>
    <col min="16" max="16" width="11" hidden="1" customWidth="1"/>
    <col min="17" max="18" width="3.375" hidden="1" customWidth="1"/>
    <col min="19" max="16384" width="9" hidden="1"/>
  </cols>
  <sheetData>
    <row r="1" spans="2:16"/>
    <row r="2" spans="2:16" ht="25.5">
      <c r="B2" s="443" t="s">
        <v>143</v>
      </c>
      <c r="C2" s="119"/>
      <c r="D2" s="120"/>
      <c r="E2" s="121"/>
      <c r="F2" s="122" t="s">
        <v>413</v>
      </c>
      <c r="G2" s="37"/>
      <c r="O2" s="186" t="s">
        <v>435</v>
      </c>
      <c r="P2" s="186" t="s">
        <v>436</v>
      </c>
    </row>
    <row r="3" spans="2:16">
      <c r="O3" s="186" t="s">
        <v>377</v>
      </c>
      <c r="P3" s="186" t="s">
        <v>378</v>
      </c>
    </row>
    <row r="4" spans="2:16" ht="14.25">
      <c r="B4" s="385"/>
      <c r="C4" s="385"/>
      <c r="D4" s="385"/>
      <c r="E4" s="386"/>
      <c r="F4" s="386"/>
      <c r="G4" s="386"/>
      <c r="H4" s="386"/>
      <c r="I4" s="387"/>
      <c r="J4" s="387"/>
      <c r="K4" s="387"/>
      <c r="L4" s="387"/>
      <c r="M4" s="387"/>
      <c r="O4" s="186" t="s">
        <v>380</v>
      </c>
      <c r="P4" s="186" t="s">
        <v>381</v>
      </c>
    </row>
    <row r="5" spans="2:16" ht="16.5" thickBot="1">
      <c r="B5" s="388">
        <v>1</v>
      </c>
      <c r="C5" s="389" t="s">
        <v>219</v>
      </c>
      <c r="D5" s="390"/>
      <c r="E5" s="386"/>
      <c r="F5" s="386"/>
      <c r="G5" s="386"/>
      <c r="H5" s="386"/>
      <c r="I5" s="387"/>
      <c r="J5" s="387"/>
      <c r="K5" s="387"/>
      <c r="L5" s="387"/>
      <c r="M5" s="447" t="s">
        <v>510</v>
      </c>
      <c r="O5" s="186" t="s">
        <v>383</v>
      </c>
      <c r="P5" s="186" t="s">
        <v>384</v>
      </c>
    </row>
    <row r="6" spans="2:16" ht="16.5" thickBot="1">
      <c r="B6" s="391"/>
      <c r="C6" s="386"/>
      <c r="D6" s="392">
        <v>3</v>
      </c>
      <c r="E6" s="1268" t="s">
        <v>414</v>
      </c>
      <c r="F6" s="1269"/>
      <c r="G6" s="1269"/>
      <c r="H6" s="1269"/>
      <c r="I6" s="1269"/>
      <c r="J6" s="1269"/>
      <c r="K6" s="1269"/>
      <c r="L6" s="1269"/>
      <c r="M6" s="1270"/>
      <c r="O6" s="186" t="s">
        <v>386</v>
      </c>
      <c r="P6" s="186" t="s">
        <v>387</v>
      </c>
    </row>
    <row r="7" spans="2:16" ht="15.75">
      <c r="B7" s="391"/>
      <c r="C7" s="386"/>
      <c r="D7" s="344" t="str">
        <f>IF(D6=1,$P$2,$O$2)</f>
        <v>　レベル　1</v>
      </c>
      <c r="E7" s="375" t="s">
        <v>415</v>
      </c>
      <c r="F7" s="393"/>
      <c r="G7" s="393"/>
      <c r="H7" s="393"/>
      <c r="I7" s="393"/>
      <c r="J7" s="393"/>
      <c r="K7" s="393"/>
      <c r="L7" s="393"/>
      <c r="M7" s="394"/>
      <c r="P7" t="s">
        <v>416</v>
      </c>
    </row>
    <row r="8" spans="2:16" ht="15.75">
      <c r="B8" s="391"/>
      <c r="C8" s="386"/>
      <c r="D8" s="348" t="str">
        <f>IF(D6=2,$P$3,$O$3)</f>
        <v>　レベル　2</v>
      </c>
      <c r="E8" s="395" t="s">
        <v>415</v>
      </c>
      <c r="F8" s="396"/>
      <c r="G8" s="396"/>
      <c r="H8" s="396"/>
      <c r="I8" s="396"/>
      <c r="J8" s="396"/>
      <c r="K8" s="396"/>
      <c r="L8" s="396"/>
      <c r="M8" s="397"/>
      <c r="P8" t="s">
        <v>416</v>
      </c>
    </row>
    <row r="9" spans="2:16" ht="15.75">
      <c r="B9" s="391"/>
      <c r="C9" s="386"/>
      <c r="D9" s="348" t="str">
        <f>IF(D6=3,$P$4,$O$4)</f>
        <v>■レベル　3</v>
      </c>
      <c r="E9" s="395" t="s">
        <v>417</v>
      </c>
      <c r="F9" s="396"/>
      <c r="G9" s="396"/>
      <c r="H9" s="396"/>
      <c r="I9" s="396"/>
      <c r="J9" s="396"/>
      <c r="K9" s="396"/>
      <c r="L9" s="396"/>
      <c r="M9" s="397"/>
      <c r="P9">
        <v>3</v>
      </c>
    </row>
    <row r="10" spans="2:16" ht="15.75">
      <c r="B10" s="391"/>
      <c r="C10" s="386"/>
      <c r="D10" s="348" t="str">
        <f>IF(D6=4,$P$5,$O$5)</f>
        <v>　レベル　4</v>
      </c>
      <c r="E10" s="366" t="s">
        <v>418</v>
      </c>
      <c r="F10" s="398"/>
      <c r="G10" s="398"/>
      <c r="H10" s="398"/>
      <c r="I10" s="398"/>
      <c r="J10" s="398"/>
      <c r="K10" s="398"/>
      <c r="L10" s="398"/>
      <c r="M10" s="399"/>
      <c r="P10">
        <v>4</v>
      </c>
    </row>
    <row r="11" spans="2:16" ht="15.75">
      <c r="B11" s="391"/>
      <c r="C11" s="386"/>
      <c r="D11" s="352" t="str">
        <f>IF(D6=5,$P$6,$O$6)</f>
        <v>　レベル　5</v>
      </c>
      <c r="E11" s="400" t="s">
        <v>419</v>
      </c>
      <c r="F11" s="401"/>
      <c r="G11" s="401"/>
      <c r="H11" s="401"/>
      <c r="I11" s="401"/>
      <c r="J11" s="401"/>
      <c r="K11" s="401"/>
      <c r="L11" s="401"/>
      <c r="M11" s="402"/>
      <c r="P11">
        <v>5</v>
      </c>
    </row>
    <row r="12" spans="2:16" ht="15.75">
      <c r="B12" s="391"/>
      <c r="C12" s="403"/>
      <c r="D12" s="404"/>
      <c r="E12" s="404"/>
      <c r="F12" s="405"/>
      <c r="G12" s="405"/>
      <c r="H12" s="405"/>
      <c r="I12" s="405"/>
      <c r="J12" s="405"/>
      <c r="K12" s="405"/>
      <c r="L12" s="405"/>
      <c r="M12" s="405"/>
    </row>
    <row r="13" spans="2:16" ht="16.5" thickBot="1">
      <c r="B13" s="388">
        <v>2</v>
      </c>
      <c r="C13" s="389" t="s">
        <v>420</v>
      </c>
      <c r="D13" s="406"/>
      <c r="E13" s="407"/>
      <c r="F13" s="408"/>
      <c r="G13" s="408"/>
      <c r="H13" s="408"/>
      <c r="I13" s="387"/>
      <c r="J13" s="387"/>
      <c r="K13" s="387"/>
      <c r="L13" s="387"/>
      <c r="M13" s="447" t="s">
        <v>510</v>
      </c>
    </row>
    <row r="14" spans="2:16" ht="15" thickBot="1">
      <c r="B14" s="409"/>
      <c r="C14" s="410"/>
      <c r="D14" s="392">
        <v>3</v>
      </c>
      <c r="E14" s="1268" t="s">
        <v>414</v>
      </c>
      <c r="F14" s="1269"/>
      <c r="G14" s="1269"/>
      <c r="H14" s="1269"/>
      <c r="I14" s="1269"/>
      <c r="J14" s="1269"/>
      <c r="K14" s="1269"/>
      <c r="L14" s="1269"/>
      <c r="M14" s="1270"/>
    </row>
    <row r="15" spans="2:16" ht="14.25">
      <c r="B15" s="409"/>
      <c r="C15" s="410"/>
      <c r="D15" s="344" t="str">
        <f>IF(D14=1,$P$2,$O$2)</f>
        <v>　レベル　1</v>
      </c>
      <c r="E15" s="375" t="s">
        <v>421</v>
      </c>
      <c r="F15" s="393"/>
      <c r="G15" s="393"/>
      <c r="H15" s="393"/>
      <c r="I15" s="393"/>
      <c r="J15" s="393"/>
      <c r="K15" s="393"/>
      <c r="L15" s="393"/>
      <c r="M15" s="394"/>
      <c r="P15" t="s">
        <v>416</v>
      </c>
    </row>
    <row r="16" spans="2:16" ht="14.25">
      <c r="B16" s="409"/>
      <c r="C16" s="410"/>
      <c r="D16" s="348" t="str">
        <f>IF(D14=2,$P$3,$O$3)</f>
        <v>　レベル　2</v>
      </c>
      <c r="E16" s="395" t="s">
        <v>422</v>
      </c>
      <c r="F16" s="396"/>
      <c r="G16" s="396"/>
      <c r="H16" s="396"/>
      <c r="I16" s="396"/>
      <c r="J16" s="396"/>
      <c r="K16" s="396"/>
      <c r="L16" s="396"/>
      <c r="M16" s="397"/>
      <c r="P16">
        <v>2</v>
      </c>
    </row>
    <row r="17" spans="2:18" ht="14.25">
      <c r="B17" s="409"/>
      <c r="C17" s="410"/>
      <c r="D17" s="348" t="str">
        <f>IF(D14=3,$P$4,$O$4)</f>
        <v>■レベル　3</v>
      </c>
      <c r="E17" s="395" t="s">
        <v>423</v>
      </c>
      <c r="F17" s="396"/>
      <c r="G17" s="396"/>
      <c r="H17" s="396"/>
      <c r="I17" s="396"/>
      <c r="J17" s="396"/>
      <c r="K17" s="396"/>
      <c r="L17" s="396"/>
      <c r="M17" s="397"/>
      <c r="P17">
        <v>3</v>
      </c>
    </row>
    <row r="18" spans="2:18" ht="14.25">
      <c r="B18" s="409"/>
      <c r="C18" s="410"/>
      <c r="D18" s="348" t="str">
        <f>IF(D14=4,$P$5,$O$5)</f>
        <v>　レベル　4</v>
      </c>
      <c r="E18" s="366" t="s">
        <v>421</v>
      </c>
      <c r="F18" s="398"/>
      <c r="G18" s="398"/>
      <c r="H18" s="398"/>
      <c r="I18" s="398"/>
      <c r="J18" s="398"/>
      <c r="K18" s="398"/>
      <c r="L18" s="398"/>
      <c r="M18" s="399"/>
      <c r="P18" t="s">
        <v>416</v>
      </c>
    </row>
    <row r="19" spans="2:18" ht="14.25">
      <c r="B19" s="409"/>
      <c r="C19" s="410"/>
      <c r="D19" s="352" t="str">
        <f>IF(D14=5,$P$6,$O$6)</f>
        <v>　レベル　5</v>
      </c>
      <c r="E19" s="400" t="s">
        <v>424</v>
      </c>
      <c r="F19" s="401"/>
      <c r="G19" s="401"/>
      <c r="H19" s="401"/>
      <c r="I19" s="401"/>
      <c r="J19" s="401"/>
      <c r="K19" s="401"/>
      <c r="L19" s="401"/>
      <c r="M19" s="402"/>
      <c r="P19">
        <v>5</v>
      </c>
    </row>
    <row r="20" spans="2:18" ht="15.75">
      <c r="B20" s="391"/>
      <c r="C20" s="403"/>
      <c r="D20" s="404"/>
      <c r="E20" s="404"/>
      <c r="F20" s="405"/>
      <c r="G20" s="405"/>
      <c r="H20" s="405"/>
      <c r="I20" s="405"/>
      <c r="J20" s="405"/>
      <c r="K20" s="405"/>
      <c r="L20" s="405"/>
      <c r="M20" s="405"/>
    </row>
    <row r="21" spans="2:18" ht="16.5" thickBot="1">
      <c r="B21" s="388">
        <v>3</v>
      </c>
      <c r="C21" s="389" t="s">
        <v>425</v>
      </c>
      <c r="D21" s="406"/>
      <c r="E21" s="407"/>
      <c r="F21" s="408"/>
      <c r="G21" s="408"/>
      <c r="H21" s="408"/>
      <c r="I21" s="387"/>
      <c r="J21" s="387"/>
      <c r="K21" s="387"/>
      <c r="L21" s="387"/>
      <c r="M21" s="447" t="s">
        <v>510</v>
      </c>
    </row>
    <row r="22" spans="2:18" ht="15" thickBot="1">
      <c r="B22" s="409"/>
      <c r="C22" s="410"/>
      <c r="D22" s="392">
        <v>3</v>
      </c>
      <c r="E22" s="1268" t="s">
        <v>414</v>
      </c>
      <c r="F22" s="1269"/>
      <c r="G22" s="1269"/>
      <c r="H22" s="1269"/>
      <c r="I22" s="1269"/>
      <c r="J22" s="1269"/>
      <c r="K22" s="1269"/>
      <c r="L22" s="1269"/>
      <c r="M22" s="1270"/>
    </row>
    <row r="23" spans="2:18" ht="14.25">
      <c r="B23" s="409"/>
      <c r="C23" s="410"/>
      <c r="D23" s="344" t="str">
        <f>IF(D22=1,$P$2,$O$2)</f>
        <v>　レベル　1</v>
      </c>
      <c r="E23" s="375" t="s">
        <v>426</v>
      </c>
      <c r="F23" s="393"/>
      <c r="G23" s="393"/>
      <c r="H23" s="393"/>
      <c r="I23" s="393"/>
      <c r="J23" s="393"/>
      <c r="K23" s="393"/>
      <c r="L23" s="393"/>
      <c r="M23" s="394"/>
      <c r="P23">
        <v>1</v>
      </c>
    </row>
    <row r="24" spans="2:18" ht="14.25">
      <c r="B24" s="409"/>
      <c r="C24" s="410"/>
      <c r="D24" s="348" t="str">
        <f>IF(D22=2,$P$3,$O$3)</f>
        <v>　レベル　2</v>
      </c>
      <c r="E24" s="395" t="s">
        <v>415</v>
      </c>
      <c r="F24" s="396"/>
      <c r="G24" s="396"/>
      <c r="H24" s="396"/>
      <c r="I24" s="396"/>
      <c r="J24" s="396"/>
      <c r="K24" s="396"/>
      <c r="L24" s="396"/>
      <c r="M24" s="397"/>
      <c r="P24" t="s">
        <v>416</v>
      </c>
    </row>
    <row r="25" spans="2:18" ht="14.25">
      <c r="B25" s="409"/>
      <c r="C25" s="410"/>
      <c r="D25" s="348" t="str">
        <f>IF(D22=3,$P$4,$O$4)</f>
        <v>■レベル　3</v>
      </c>
      <c r="E25" s="395" t="s">
        <v>427</v>
      </c>
      <c r="F25" s="396"/>
      <c r="G25" s="396"/>
      <c r="H25" s="396"/>
      <c r="I25" s="396"/>
      <c r="J25" s="396"/>
      <c r="K25" s="396"/>
      <c r="L25" s="396"/>
      <c r="M25" s="397"/>
      <c r="P25">
        <v>3</v>
      </c>
    </row>
    <row r="26" spans="2:18" ht="14.25">
      <c r="B26" s="409"/>
      <c r="C26" s="410"/>
      <c r="D26" s="348" t="str">
        <f>IF(D22=4,$P$5,$O$5)</f>
        <v>　レベル　4</v>
      </c>
      <c r="E26" s="366" t="s">
        <v>428</v>
      </c>
      <c r="F26" s="398"/>
      <c r="G26" s="398"/>
      <c r="H26" s="398"/>
      <c r="I26" s="398"/>
      <c r="J26" s="398"/>
      <c r="K26" s="398"/>
      <c r="L26" s="398"/>
      <c r="M26" s="399"/>
      <c r="P26">
        <v>4</v>
      </c>
    </row>
    <row r="27" spans="2:18" ht="14.25">
      <c r="B27" s="409"/>
      <c r="C27" s="410"/>
      <c r="D27" s="352" t="str">
        <f>IF(D22=5,$P$6,$O$6)</f>
        <v>　レベル　5</v>
      </c>
      <c r="E27" s="400" t="s">
        <v>429</v>
      </c>
      <c r="F27" s="401"/>
      <c r="G27" s="401"/>
      <c r="H27" s="401"/>
      <c r="I27" s="401"/>
      <c r="J27" s="401"/>
      <c r="K27" s="401"/>
      <c r="L27" s="401"/>
      <c r="M27" s="402"/>
      <c r="P27">
        <v>5</v>
      </c>
    </row>
    <row r="28" spans="2:18" ht="15.75">
      <c r="B28" s="391"/>
      <c r="C28" s="403"/>
      <c r="D28" s="404"/>
      <c r="E28" s="404"/>
      <c r="F28" s="405"/>
      <c r="G28" s="405"/>
      <c r="H28" s="405"/>
      <c r="I28" s="405"/>
      <c r="J28" s="405"/>
      <c r="K28" s="405"/>
      <c r="L28" s="405"/>
      <c r="M28" s="405"/>
    </row>
    <row r="29" spans="2:18" ht="15.75">
      <c r="B29" s="388">
        <v>4</v>
      </c>
      <c r="C29" s="389" t="s">
        <v>430</v>
      </c>
      <c r="D29" s="390"/>
      <c r="E29" s="385"/>
      <c r="F29" s="385"/>
      <c r="G29" s="385"/>
      <c r="H29" s="385"/>
      <c r="I29" s="387"/>
      <c r="J29" s="387"/>
      <c r="K29" s="387"/>
      <c r="L29" s="387"/>
      <c r="M29" s="387"/>
      <c r="O29" s="386"/>
    </row>
    <row r="30" spans="2:18" ht="16.5" hidden="1" thickBot="1">
      <c r="B30" s="411"/>
      <c r="C30" s="388" t="s">
        <v>431</v>
      </c>
      <c r="D30" s="412" t="s">
        <v>432</v>
      </c>
      <c r="E30" s="413"/>
      <c r="F30" s="414"/>
      <c r="G30" s="390"/>
      <c r="H30" s="390"/>
      <c r="I30" s="387"/>
      <c r="J30" s="387"/>
      <c r="K30" s="387"/>
      <c r="L30" s="415" t="s">
        <v>433</v>
      </c>
      <c r="M30" s="416">
        <v>0.5</v>
      </c>
      <c r="O30" s="386"/>
      <c r="R30" t="s">
        <v>434</v>
      </c>
    </row>
    <row r="31" spans="2:18" ht="14.25" hidden="1" thickBot="1">
      <c r="B31" s="411"/>
      <c r="D31" s="417">
        <v>1</v>
      </c>
      <c r="E31" s="1268" t="s">
        <v>414</v>
      </c>
      <c r="F31" s="1269"/>
      <c r="G31" s="1269"/>
      <c r="H31" s="1269"/>
      <c r="I31" s="1269"/>
      <c r="J31" s="1269"/>
      <c r="K31" s="1269"/>
      <c r="L31" s="1269"/>
      <c r="M31" s="1270"/>
    </row>
    <row r="32" spans="2:18" hidden="1">
      <c r="B32" s="411"/>
      <c r="D32" s="344" t="str">
        <f>IF(D31=1,$P$2,$O$2)</f>
        <v>■レベル　1</v>
      </c>
      <c r="E32" s="375" t="s">
        <v>437</v>
      </c>
      <c r="F32" s="393"/>
      <c r="G32" s="393"/>
      <c r="H32" s="393"/>
      <c r="I32" s="393"/>
      <c r="J32" s="393"/>
      <c r="K32" s="393"/>
      <c r="L32" s="393"/>
      <c r="M32" s="394"/>
      <c r="Q32" s="186">
        <v>1</v>
      </c>
    </row>
    <row r="33" spans="2:17" hidden="1">
      <c r="B33" s="411"/>
      <c r="D33" s="348" t="str">
        <f>IF(D31=2,$P$3,$O$3)</f>
        <v>　レベル　2</v>
      </c>
      <c r="E33" s="395" t="s">
        <v>415</v>
      </c>
      <c r="F33" s="396"/>
      <c r="G33" s="396"/>
      <c r="H33" s="396"/>
      <c r="I33" s="396"/>
      <c r="J33" s="396"/>
      <c r="K33" s="396"/>
      <c r="L33" s="396"/>
      <c r="M33" s="397"/>
      <c r="Q33" s="186" t="s">
        <v>438</v>
      </c>
    </row>
    <row r="34" spans="2:17" hidden="1">
      <c r="B34" s="411"/>
      <c r="D34" s="348" t="str">
        <f>IF(D31=3,$P$4,$O$4)</f>
        <v>　レベル　3</v>
      </c>
      <c r="E34" s="1250" t="s">
        <v>439</v>
      </c>
      <c r="F34" s="1271"/>
      <c r="G34" s="1271"/>
      <c r="H34" s="1271"/>
      <c r="I34" s="1271"/>
      <c r="J34" s="1271"/>
      <c r="K34" s="1271"/>
      <c r="L34" s="1271"/>
      <c r="M34" s="1272"/>
      <c r="Q34" s="186">
        <v>3</v>
      </c>
    </row>
    <row r="35" spans="2:17" hidden="1">
      <c r="B35" s="411"/>
      <c r="D35" s="348" t="str">
        <f>IF(D31=4,$P$5,$O$5)</f>
        <v>　レベル　4</v>
      </c>
      <c r="E35" s="1250" t="s">
        <v>440</v>
      </c>
      <c r="F35" s="1251"/>
      <c r="G35" s="1251"/>
      <c r="H35" s="1251"/>
      <c r="I35" s="1251"/>
      <c r="J35" s="1251"/>
      <c r="K35" s="1251"/>
      <c r="L35" s="1251"/>
      <c r="M35" s="1252"/>
      <c r="Q35" s="186">
        <v>4</v>
      </c>
    </row>
    <row r="36" spans="2:17" ht="14.25" hidden="1">
      <c r="B36" s="411"/>
      <c r="D36" s="352" t="str">
        <f>IF(D31=5,$P$6,$O$6)</f>
        <v>　レベル　5</v>
      </c>
      <c r="E36" s="1273" t="s">
        <v>441</v>
      </c>
      <c r="F36" s="1274"/>
      <c r="G36" s="1274"/>
      <c r="H36" s="1274"/>
      <c r="I36" s="1274"/>
      <c r="J36" s="1274"/>
      <c r="K36" s="1274"/>
      <c r="L36" s="1274"/>
      <c r="M36" s="1275"/>
      <c r="O36" s="386"/>
      <c r="Q36" s="186">
        <v>5</v>
      </c>
    </row>
    <row r="37" spans="2:17" ht="16.5" thickBot="1">
      <c r="B37" s="411"/>
      <c r="C37" s="388"/>
      <c r="D37" s="412" t="s">
        <v>442</v>
      </c>
      <c r="E37" s="404"/>
      <c r="F37" s="405"/>
      <c r="G37" s="405"/>
      <c r="H37" s="405"/>
      <c r="I37" s="405"/>
      <c r="J37" s="405"/>
      <c r="K37" s="405"/>
      <c r="L37" s="405"/>
      <c r="M37" s="447" t="s">
        <v>511</v>
      </c>
      <c r="O37" s="386"/>
    </row>
    <row r="38" spans="2:17" ht="15" thickBot="1">
      <c r="D38" s="418">
        <f>IF(AND(G54&gt;=3,K54&gt;=2,COUNTIF(F57:F61,R30)&gt;=1),5,IF(AND(G54&gt;=3,K54&gt;=2),4,IF(G54&gt;=3,3,1)))</f>
        <v>1</v>
      </c>
      <c r="E38" s="1268" t="s">
        <v>414</v>
      </c>
      <c r="F38" s="1269"/>
      <c r="G38" s="1269"/>
      <c r="H38" s="1269"/>
      <c r="I38" s="1269"/>
      <c r="J38" s="1269"/>
      <c r="K38" s="1269"/>
      <c r="L38" s="1269"/>
      <c r="M38" s="1270"/>
      <c r="O38" s="386"/>
    </row>
    <row r="39" spans="2:17" ht="14.25">
      <c r="D39" s="344" t="str">
        <f>IF(D38=1,$P$2,$O$2)</f>
        <v>■レベル　1</v>
      </c>
      <c r="E39" s="375" t="s">
        <v>426</v>
      </c>
      <c r="F39" s="393"/>
      <c r="G39" s="393"/>
      <c r="H39" s="393"/>
      <c r="I39" s="393"/>
      <c r="J39" s="393"/>
      <c r="K39" s="393"/>
      <c r="L39" s="393"/>
      <c r="M39" s="394"/>
      <c r="O39" s="386"/>
    </row>
    <row r="40" spans="2:17" ht="14.25">
      <c r="D40" s="348" t="str">
        <f>IF(D38=2,$P$3,$O$3)</f>
        <v>　レベル　2</v>
      </c>
      <c r="E40" s="395" t="s">
        <v>415</v>
      </c>
      <c r="F40" s="396"/>
      <c r="G40" s="396"/>
      <c r="H40" s="396"/>
      <c r="I40" s="396"/>
      <c r="J40" s="396"/>
      <c r="K40" s="396"/>
      <c r="L40" s="396"/>
      <c r="M40" s="397"/>
      <c r="O40" s="386"/>
    </row>
    <row r="41" spans="2:17" ht="14.25">
      <c r="D41" s="348" t="str">
        <f>IF(D38=3,$P$4,$O$4)</f>
        <v>　レベル　3</v>
      </c>
      <c r="E41" s="395" t="s">
        <v>443</v>
      </c>
      <c r="F41" s="396"/>
      <c r="G41" s="396"/>
      <c r="H41" s="396"/>
      <c r="I41" s="396"/>
      <c r="J41" s="396"/>
      <c r="K41" s="396"/>
      <c r="L41" s="396"/>
      <c r="M41" s="397"/>
      <c r="O41" s="386"/>
    </row>
    <row r="42" spans="2:17" ht="14.25">
      <c r="D42" s="348" t="str">
        <f>IF(D38=4,$P$5,$O$5)</f>
        <v>　レベル　4</v>
      </c>
      <c r="E42" s="366" t="s">
        <v>444</v>
      </c>
      <c r="F42" s="398"/>
      <c r="G42" s="398"/>
      <c r="H42" s="398"/>
      <c r="I42" s="398"/>
      <c r="J42" s="398"/>
      <c r="K42" s="398"/>
      <c r="L42" s="398"/>
      <c r="M42" s="399"/>
      <c r="O42" s="386"/>
    </row>
    <row r="43" spans="2:17" ht="14.25">
      <c r="D43" s="352" t="str">
        <f>IF(D38=5,$P$6,$O$6)</f>
        <v>　レベル　5</v>
      </c>
      <c r="E43" s="400" t="s">
        <v>445</v>
      </c>
      <c r="F43" s="401"/>
      <c r="G43" s="401"/>
      <c r="H43" s="401"/>
      <c r="I43" s="401"/>
      <c r="J43" s="401"/>
      <c r="K43" s="401"/>
      <c r="L43" s="401"/>
      <c r="M43" s="402"/>
      <c r="O43" s="386"/>
    </row>
    <row r="44" spans="2:17" ht="14.25">
      <c r="D44" s="404"/>
      <c r="E44" s="419" t="s">
        <v>446</v>
      </c>
      <c r="F44" s="405"/>
      <c r="G44" s="405"/>
      <c r="H44" s="405"/>
      <c r="I44" s="405"/>
      <c r="J44" s="405"/>
      <c r="K44" s="405"/>
      <c r="L44" s="405"/>
      <c r="M44" s="405"/>
      <c r="O44" s="386"/>
    </row>
    <row r="45" spans="2:17" hidden="1">
      <c r="D45" s="420"/>
      <c r="E45" s="421" t="s">
        <v>447</v>
      </c>
      <c r="F45" s="422" t="s">
        <v>448</v>
      </c>
      <c r="G45" s="423"/>
      <c r="H45" s="424"/>
      <c r="I45" s="424"/>
      <c r="J45" s="424"/>
      <c r="K45" s="424"/>
      <c r="L45" s="424"/>
      <c r="M45" s="425"/>
      <c r="O45" s="179"/>
    </row>
    <row r="46" spans="2:17" ht="15" thickBot="1">
      <c r="D46" s="426"/>
      <c r="E46" s="421" t="s">
        <v>449</v>
      </c>
      <c r="F46" s="361" t="s">
        <v>389</v>
      </c>
      <c r="G46" s="502" t="s">
        <v>450</v>
      </c>
      <c r="H46" s="424"/>
      <c r="I46" s="424"/>
      <c r="J46" s="361" t="s">
        <v>389</v>
      </c>
      <c r="K46" s="424" t="s">
        <v>451</v>
      </c>
      <c r="L46" s="424"/>
      <c r="M46" s="425"/>
      <c r="O46" s="386"/>
    </row>
    <row r="47" spans="2:17" ht="31.5" customHeight="1">
      <c r="D47" s="426"/>
      <c r="E47" s="1276" t="s">
        <v>452</v>
      </c>
      <c r="F47" s="493"/>
      <c r="G47" s="478" t="s">
        <v>453</v>
      </c>
      <c r="H47" s="479"/>
      <c r="I47" s="479"/>
      <c r="J47" s="491"/>
      <c r="K47" s="478"/>
      <c r="L47" s="479"/>
      <c r="M47" s="500"/>
      <c r="O47" s="386"/>
    </row>
    <row r="48" spans="2:17" ht="31.5" customHeight="1" thickBot="1">
      <c r="D48" s="426"/>
      <c r="E48" s="1277"/>
      <c r="F48" s="494"/>
      <c r="G48" s="1278" t="s">
        <v>454</v>
      </c>
      <c r="H48" s="1279"/>
      <c r="I48" s="1280"/>
      <c r="J48" s="497"/>
      <c r="K48" s="498" t="s">
        <v>455</v>
      </c>
      <c r="L48" s="499"/>
      <c r="M48" s="501"/>
      <c r="O48" s="386"/>
    </row>
    <row r="49" spans="4:15" ht="31.5" customHeight="1" thickBot="1">
      <c r="D49" s="426"/>
      <c r="E49" s="492" t="s">
        <v>456</v>
      </c>
      <c r="F49" s="490"/>
      <c r="G49" s="495" t="s">
        <v>457</v>
      </c>
      <c r="H49" s="482"/>
      <c r="I49" s="482"/>
      <c r="J49" s="480"/>
      <c r="K49" s="483"/>
      <c r="L49" s="483"/>
      <c r="M49" s="484"/>
      <c r="O49" s="386"/>
    </row>
    <row r="50" spans="4:15" ht="31.5" customHeight="1">
      <c r="D50" s="426"/>
      <c r="E50" s="1281" t="s">
        <v>458</v>
      </c>
      <c r="F50" s="496"/>
      <c r="G50" s="1283" t="s">
        <v>459</v>
      </c>
      <c r="H50" s="1284"/>
      <c r="I50" s="1284"/>
      <c r="J50" s="493"/>
      <c r="K50" s="478" t="s">
        <v>460</v>
      </c>
      <c r="L50" s="479"/>
      <c r="M50" s="481"/>
      <c r="O50" s="386"/>
    </row>
    <row r="51" spans="4:15" ht="31.5" customHeight="1" thickBot="1">
      <c r="D51" s="426"/>
      <c r="E51" s="1282"/>
      <c r="F51" s="497"/>
      <c r="G51" s="485" t="s">
        <v>461</v>
      </c>
      <c r="H51" s="485"/>
      <c r="I51" s="485"/>
      <c r="J51" s="494"/>
      <c r="K51" s="1278" t="s">
        <v>462</v>
      </c>
      <c r="L51" s="1279"/>
      <c r="M51" s="1285"/>
      <c r="N51" s="178"/>
      <c r="O51" s="386"/>
    </row>
    <row r="52" spans="4:15" ht="31.5" customHeight="1">
      <c r="D52" s="426"/>
      <c r="E52" s="1281" t="s">
        <v>463</v>
      </c>
      <c r="F52" s="479"/>
      <c r="G52" s="479"/>
      <c r="H52" s="479"/>
      <c r="I52" s="479"/>
      <c r="J52" s="493"/>
      <c r="K52" s="1283" t="s">
        <v>464</v>
      </c>
      <c r="L52" s="1289"/>
      <c r="M52" s="1290"/>
      <c r="O52" s="386"/>
    </row>
    <row r="53" spans="4:15" ht="31.5" customHeight="1" thickBot="1">
      <c r="D53" s="426"/>
      <c r="E53" s="1282"/>
      <c r="F53" s="485"/>
      <c r="G53" s="485"/>
      <c r="H53" s="485"/>
      <c r="I53" s="485"/>
      <c r="J53" s="494"/>
      <c r="K53" s="1278" t="s">
        <v>465</v>
      </c>
      <c r="L53" s="1279"/>
      <c r="M53" s="1285"/>
      <c r="O53" s="386"/>
    </row>
    <row r="54" spans="4:15" ht="14.25">
      <c r="D54" s="426"/>
      <c r="E54" s="486"/>
      <c r="F54" s="432" t="s">
        <v>466</v>
      </c>
      <c r="G54" s="431">
        <f>COUNTIF(F47:F51,R30)</f>
        <v>0</v>
      </c>
      <c r="H54" s="487"/>
      <c r="I54" s="487"/>
      <c r="J54" s="432" t="s">
        <v>466</v>
      </c>
      <c r="K54" s="431">
        <f>COUNTIF(J47:J53,R30)</f>
        <v>0</v>
      </c>
      <c r="L54" s="488"/>
      <c r="M54" s="489"/>
      <c r="O54" s="386"/>
    </row>
    <row r="55" spans="4:15"/>
    <row r="56" spans="4:15" ht="15" thickBot="1">
      <c r="D56" s="426"/>
      <c r="E56" s="433" t="s">
        <v>449</v>
      </c>
      <c r="F56" s="434" t="s">
        <v>389</v>
      </c>
      <c r="G56" s="1256" t="s">
        <v>467</v>
      </c>
      <c r="H56" s="1257"/>
      <c r="I56" s="1257"/>
      <c r="J56" s="1257"/>
      <c r="K56" s="1257"/>
      <c r="L56" s="1257"/>
      <c r="M56" s="1258"/>
      <c r="O56" s="386"/>
    </row>
    <row r="57" spans="4:15" ht="28.5" customHeight="1">
      <c r="D57" s="426"/>
      <c r="E57" s="435"/>
      <c r="F57" s="427"/>
      <c r="G57" s="1259" t="s">
        <v>468</v>
      </c>
      <c r="H57" s="1291"/>
      <c r="I57" s="1291"/>
      <c r="J57" s="1291"/>
      <c r="K57" s="1291"/>
      <c r="L57" s="1291"/>
      <c r="M57" s="1292"/>
      <c r="O57" s="386"/>
    </row>
    <row r="58" spans="4:15" ht="28.5" customHeight="1">
      <c r="D58" s="426"/>
      <c r="E58" s="435" t="s">
        <v>469</v>
      </c>
      <c r="F58" s="428"/>
      <c r="G58" s="1293" t="s">
        <v>470</v>
      </c>
      <c r="H58" s="1271"/>
      <c r="I58" s="1271"/>
      <c r="J58" s="1271"/>
      <c r="K58" s="1271"/>
      <c r="L58" s="1271"/>
      <c r="M58" s="1272"/>
      <c r="O58" s="386"/>
    </row>
    <row r="59" spans="4:15" ht="28.5" customHeight="1">
      <c r="D59" s="426"/>
      <c r="E59" s="435"/>
      <c r="F59" s="428"/>
      <c r="G59" s="1286" t="s">
        <v>471</v>
      </c>
      <c r="H59" s="1287"/>
      <c r="I59" s="1287"/>
      <c r="J59" s="1287"/>
      <c r="K59" s="1287"/>
      <c r="L59" s="1287"/>
      <c r="M59" s="1288"/>
      <c r="O59" s="386"/>
    </row>
    <row r="60" spans="4:15" ht="28.5" customHeight="1">
      <c r="D60" s="426"/>
      <c r="E60" s="435"/>
      <c r="F60" s="428"/>
      <c r="G60" s="436" t="s">
        <v>472</v>
      </c>
      <c r="H60" s="436"/>
      <c r="I60" s="436"/>
      <c r="J60" s="436"/>
      <c r="K60" s="436"/>
      <c r="L60" s="436"/>
      <c r="M60" s="437"/>
      <c r="O60" s="386"/>
    </row>
    <row r="61" spans="4:15" ht="28.5" customHeight="1" thickBot="1">
      <c r="D61" s="426"/>
      <c r="E61" s="438"/>
      <c r="F61" s="429"/>
      <c r="G61" s="430" t="s">
        <v>473</v>
      </c>
      <c r="H61" s="430"/>
      <c r="I61" s="430"/>
      <c r="J61" s="430"/>
      <c r="K61" s="430"/>
      <c r="L61" s="430"/>
      <c r="M61" s="439"/>
      <c r="O61" s="386"/>
    </row>
    <row r="62" spans="4:15" ht="14.25">
      <c r="J62" s="304"/>
      <c r="K62" s="304"/>
      <c r="L62" s="304"/>
      <c r="M62" s="304"/>
      <c r="O62" s="386"/>
    </row>
    <row r="63" spans="4:15"/>
    <row r="64" spans="4:15"/>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sheetData>
  <sheetProtection algorithmName="SHA-512" hashValue="ou4VMVsBnOuxDtnxSLJdF19usgT23Vv2QUUpIjb6ZZcWmlxJtjMz8v2UI1BhYr4hVaCFOK9zr6cO5fksKmhOHg==" saltValue="baLxSYHhxl/KsvjkZjHTAQ==" spinCount="100000" sheet="1" objects="1" scenarios="1"/>
  <mergeCells count="20">
    <mergeCell ref="G59:M59"/>
    <mergeCell ref="E52:E53"/>
    <mergeCell ref="K52:M52"/>
    <mergeCell ref="K53:M53"/>
    <mergeCell ref="G56:M56"/>
    <mergeCell ref="G57:M57"/>
    <mergeCell ref="G58:M58"/>
    <mergeCell ref="E36:M36"/>
    <mergeCell ref="E38:M38"/>
    <mergeCell ref="E47:E48"/>
    <mergeCell ref="G48:I48"/>
    <mergeCell ref="E50:E51"/>
    <mergeCell ref="G50:I50"/>
    <mergeCell ref="K51:M51"/>
    <mergeCell ref="E35:M35"/>
    <mergeCell ref="E6:M6"/>
    <mergeCell ref="E14:M14"/>
    <mergeCell ref="E22:M22"/>
    <mergeCell ref="E31:M31"/>
    <mergeCell ref="E34:M34"/>
  </mergeCells>
  <phoneticPr fontId="20"/>
  <dataValidations count="5">
    <dataValidation type="list" allowBlank="1" showInputMessage="1" sqref="F45" xr:uid="{00000000-0002-0000-0200-000000000000}">
      <formula1>#REF!</formula1>
    </dataValidation>
    <dataValidation type="list" allowBlank="1" showInputMessage="1" sqref="D14 D22 D6" xr:uid="{00000000-0002-0000-0200-000001000000}">
      <formula1>P7:P12</formula1>
    </dataValidation>
    <dataValidation type="list" allowBlank="1" showInputMessage="1" sqref="D31" xr:uid="{00000000-0002-0000-0200-000002000000}">
      <formula1>Q32:Q37</formula1>
    </dataValidation>
    <dataValidation type="list" allowBlank="1" showInputMessage="1" showErrorMessage="1" sqref="F57:F61 F47:F51 J50:J53 J48" xr:uid="{00000000-0002-0000-0200-000003000000}">
      <formula1>$R$30:$R$31</formula1>
    </dataValidation>
    <dataValidation allowBlank="1" showInputMessage="1" sqref="D38 E45" xr:uid="{00000000-0002-0000-0200-000004000000}"/>
  </dataValidations>
  <pageMargins left="0.7" right="0.7" top="0.75" bottom="0.75" header="0.3" footer="0.3"/>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DF5E-8FB2-44BE-8D89-F2237760FACE}">
  <sheetPr>
    <pageSetUpPr autoPageBreaks="0" fitToPage="1"/>
  </sheetPr>
  <dimension ref="A1:W576"/>
  <sheetViews>
    <sheetView showGridLines="0" workbookViewId="0"/>
  </sheetViews>
  <sheetFormatPr defaultColWidth="0" defaultRowHeight="0" customHeight="1" zeroHeight="1"/>
  <cols>
    <col min="1" max="1" width="0.875" customWidth="1"/>
    <col min="2" max="2" width="4" style="503" customWidth="1"/>
    <col min="3" max="3" width="5.125" customWidth="1"/>
    <col min="4" max="4" width="5.375" customWidth="1"/>
    <col min="5" max="5" width="25" customWidth="1"/>
    <col min="6" max="6" width="0.75" customWidth="1"/>
    <col min="7" max="8" width="7.375" customWidth="1"/>
    <col min="9" max="15" width="5.625" customWidth="1"/>
    <col min="16" max="18" width="7.25" customWidth="1"/>
    <col min="19" max="19" width="7.25" hidden="1" customWidth="1"/>
    <col min="20" max="22" width="7.25" customWidth="1"/>
    <col min="23" max="23" width="15.625" customWidth="1"/>
    <col min="24" max="16384" width="9" hidden="1"/>
  </cols>
  <sheetData>
    <row r="1" spans="1:23" ht="6" customHeight="1" thickBot="1"/>
    <row r="2" spans="1:23" ht="17.25">
      <c r="B2" s="1077" t="str">
        <f>R3</f>
        <v>CASBEE横浜2025年版v1.0</v>
      </c>
      <c r="C2" s="504"/>
      <c r="D2" s="505"/>
      <c r="E2" s="506"/>
      <c r="F2" s="506"/>
      <c r="G2" s="506"/>
      <c r="H2" s="507"/>
      <c r="I2" s="508"/>
      <c r="J2" s="508"/>
      <c r="K2" s="508"/>
      <c r="L2" s="508"/>
      <c r="M2" s="508"/>
      <c r="P2" s="509" t="s">
        <v>97</v>
      </c>
      <c r="Q2" s="1106"/>
      <c r="R2" s="1107" t="s">
        <v>547</v>
      </c>
      <c r="S2" s="1107"/>
      <c r="T2" s="184"/>
      <c r="U2" s="1108"/>
      <c r="V2" s="1108"/>
      <c r="W2" s="510"/>
    </row>
    <row r="3" spans="1:23" ht="14.25" customHeight="1" thickBot="1">
      <c r="B3" s="1300" t="str">
        <f>'入力1(共通)'!E5</f>
        <v>○○マンション</v>
      </c>
      <c r="C3" s="1301"/>
      <c r="D3" s="1301"/>
      <c r="E3" s="1301"/>
      <c r="F3" s="1301"/>
      <c r="G3" s="1301"/>
      <c r="H3" s="1302"/>
      <c r="I3" s="508"/>
      <c r="P3" s="509" t="s">
        <v>526</v>
      </c>
      <c r="Q3" s="184"/>
      <c r="R3" s="1109" t="s">
        <v>578</v>
      </c>
      <c r="S3" s="1109"/>
      <c r="T3" s="184"/>
      <c r="U3" s="1110"/>
      <c r="V3" s="1110"/>
      <c r="W3" s="511"/>
    </row>
    <row r="4" spans="1:23" ht="3.75" customHeight="1" thickBot="1">
      <c r="B4" s="512"/>
      <c r="C4" s="513"/>
      <c r="D4" s="514"/>
      <c r="E4" s="515"/>
      <c r="F4" s="515"/>
      <c r="G4" s="515"/>
      <c r="H4" s="515"/>
      <c r="I4" s="515"/>
      <c r="J4" s="515"/>
      <c r="K4" s="515"/>
      <c r="L4" s="515"/>
      <c r="M4" s="515"/>
      <c r="N4" s="515"/>
      <c r="O4" s="515"/>
      <c r="P4" s="516"/>
      <c r="Q4" s="1111"/>
      <c r="R4" s="1112"/>
      <c r="S4" s="1112"/>
      <c r="T4" s="1112"/>
      <c r="U4" s="1112"/>
      <c r="V4" s="1113"/>
      <c r="W4" s="511"/>
    </row>
    <row r="5" spans="1:23" ht="17.25" customHeight="1" thickBot="1">
      <c r="B5" s="517" t="s">
        <v>173</v>
      </c>
      <c r="C5" s="518"/>
      <c r="D5" s="519"/>
      <c r="E5" s="1303" t="s">
        <v>548</v>
      </c>
      <c r="F5" s="1303"/>
      <c r="G5" s="1303"/>
      <c r="H5" s="1304"/>
      <c r="I5" s="520"/>
      <c r="J5" s="521"/>
      <c r="K5" s="521"/>
      <c r="L5" s="521"/>
      <c r="M5" s="521"/>
      <c r="N5" s="521"/>
      <c r="O5" s="521"/>
      <c r="P5" s="521"/>
      <c r="Q5" s="1114"/>
      <c r="R5" s="1114"/>
      <c r="S5" s="1114"/>
      <c r="T5" s="1114"/>
      <c r="U5" s="1114"/>
      <c r="V5" s="1115"/>
      <c r="W5" s="511"/>
    </row>
    <row r="6" spans="1:23" ht="12.75" customHeight="1" thickBot="1">
      <c r="B6" s="522"/>
      <c r="C6" s="523"/>
      <c r="D6" s="524"/>
      <c r="E6" s="525"/>
      <c r="F6" s="525"/>
      <c r="G6" s="1305" t="s">
        <v>141</v>
      </c>
      <c r="H6" s="1306"/>
      <c r="I6" s="526"/>
      <c r="J6" s="527"/>
      <c r="K6" s="527"/>
      <c r="L6" s="527"/>
      <c r="M6" s="527"/>
      <c r="N6" s="527"/>
      <c r="O6" s="527"/>
      <c r="P6" s="527"/>
      <c r="Q6" s="1116" t="s">
        <v>531</v>
      </c>
      <c r="R6" s="1117"/>
      <c r="S6" s="1118"/>
      <c r="T6" s="1116" t="s">
        <v>532</v>
      </c>
      <c r="U6" s="1118"/>
      <c r="V6" s="1119"/>
      <c r="W6" s="511"/>
    </row>
    <row r="7" spans="1:23" ht="23.25" customHeight="1" thickBot="1">
      <c r="B7" s="528" t="s">
        <v>174</v>
      </c>
      <c r="C7" s="529"/>
      <c r="D7" s="530"/>
      <c r="E7" s="531"/>
      <c r="F7" s="531"/>
      <c r="G7" s="258" t="s">
        <v>154</v>
      </c>
      <c r="H7" s="258" t="s">
        <v>525</v>
      </c>
      <c r="I7" s="532" t="s">
        <v>148</v>
      </c>
      <c r="J7" s="533"/>
      <c r="K7" s="533"/>
      <c r="L7" s="533"/>
      <c r="M7" s="533"/>
      <c r="N7" s="533"/>
      <c r="O7" s="533"/>
      <c r="P7" s="534"/>
      <c r="Q7" s="1120" t="s">
        <v>89</v>
      </c>
      <c r="R7" s="1121" t="s">
        <v>90</v>
      </c>
      <c r="S7" s="1122"/>
      <c r="T7" s="1123" t="s">
        <v>89</v>
      </c>
      <c r="U7" s="1124" t="s">
        <v>90</v>
      </c>
      <c r="V7" s="1125" t="s">
        <v>166</v>
      </c>
      <c r="W7" s="511"/>
    </row>
    <row r="8" spans="1:23" ht="14.25" customHeight="1" thickBot="1">
      <c r="B8" s="535" t="s">
        <v>188</v>
      </c>
      <c r="C8" s="536"/>
      <c r="D8" s="537"/>
      <c r="E8" s="538"/>
      <c r="F8" s="538"/>
      <c r="G8" s="539"/>
      <c r="H8" s="540"/>
      <c r="I8" s="1350"/>
      <c r="J8" s="1351"/>
      <c r="K8" s="1351"/>
      <c r="L8" s="1351"/>
      <c r="M8" s="1351"/>
      <c r="N8" s="1351"/>
      <c r="O8" s="1351"/>
      <c r="P8" s="1352"/>
      <c r="Q8" s="1126"/>
      <c r="R8" s="1127"/>
      <c r="S8" s="1128"/>
      <c r="T8" s="1129"/>
      <c r="U8" s="1130"/>
      <c r="V8" s="1131">
        <v>2.2999999999999998</v>
      </c>
      <c r="W8" s="511"/>
    </row>
    <row r="9" spans="1:23" ht="14.25" customHeight="1" thickBot="1">
      <c r="B9" s="541" t="s">
        <v>189</v>
      </c>
      <c r="C9" s="542" t="s">
        <v>91</v>
      </c>
      <c r="D9" s="542"/>
      <c r="E9" s="542"/>
      <c r="F9" s="542"/>
      <c r="G9" s="543"/>
      <c r="H9" s="544"/>
      <c r="I9" s="1353"/>
      <c r="J9" s="1354"/>
      <c r="K9" s="1354"/>
      <c r="L9" s="1354"/>
      <c r="M9" s="1354"/>
      <c r="N9" s="1354"/>
      <c r="O9" s="1354"/>
      <c r="P9" s="1355"/>
      <c r="Q9" s="1132"/>
      <c r="R9" s="1133">
        <v>0.4</v>
      </c>
      <c r="S9" s="1134"/>
      <c r="T9" s="1135"/>
      <c r="U9" s="1133">
        <v>0</v>
      </c>
      <c r="V9" s="1136">
        <v>3</v>
      </c>
      <c r="W9" s="511"/>
    </row>
    <row r="10" spans="1:23" ht="14.25" customHeight="1" thickBot="1">
      <c r="B10" s="546">
        <v>1</v>
      </c>
      <c r="C10" s="547" t="s">
        <v>0</v>
      </c>
      <c r="D10" s="548"/>
      <c r="E10" s="549"/>
      <c r="F10" s="549"/>
      <c r="G10" s="550"/>
      <c r="H10" s="551"/>
      <c r="I10" s="1323"/>
      <c r="J10" s="1324"/>
      <c r="K10" s="1324"/>
      <c r="L10" s="1324"/>
      <c r="M10" s="1324"/>
      <c r="N10" s="1324"/>
      <c r="O10" s="1324"/>
      <c r="P10" s="1325"/>
      <c r="Q10" s="1137">
        <v>3</v>
      </c>
      <c r="R10" s="1138">
        <v>0.15</v>
      </c>
      <c r="S10" s="1139"/>
      <c r="T10" s="1137">
        <v>3</v>
      </c>
      <c r="U10" s="1140">
        <v>1</v>
      </c>
      <c r="V10" s="1141">
        <v>3</v>
      </c>
      <c r="W10" s="511"/>
    </row>
    <row r="11" spans="1:23" ht="14.25" thickBot="1">
      <c r="B11" s="552"/>
      <c r="C11" s="553">
        <v>1.1000000000000001</v>
      </c>
      <c r="D11" s="554" t="s">
        <v>533</v>
      </c>
      <c r="E11" s="555"/>
      <c r="F11" s="555"/>
      <c r="G11" s="556"/>
      <c r="H11" s="556"/>
      <c r="I11" s="1307">
        <v>0</v>
      </c>
      <c r="J11" s="1308"/>
      <c r="K11" s="1308"/>
      <c r="L11" s="1308"/>
      <c r="M11" s="1308"/>
      <c r="N11" s="1308"/>
      <c r="O11" s="1308"/>
      <c r="P11" s="1309"/>
      <c r="Q11" s="1142">
        <v>3</v>
      </c>
      <c r="R11" s="1143">
        <v>0.41304347826086957</v>
      </c>
      <c r="S11" s="1139"/>
      <c r="T11" s="1142">
        <v>3</v>
      </c>
      <c r="U11" s="1143">
        <v>0.5</v>
      </c>
      <c r="V11" s="1144"/>
      <c r="W11" s="511"/>
    </row>
    <row r="12" spans="1:23" ht="15" hidden="1" customHeight="1" thickBot="1">
      <c r="A12" t="s">
        <v>534</v>
      </c>
      <c r="B12" s="557"/>
      <c r="C12" s="558"/>
      <c r="D12" s="559">
        <v>1</v>
      </c>
      <c r="E12" s="560" t="s">
        <v>190</v>
      </c>
      <c r="F12" s="560"/>
      <c r="G12" s="561"/>
      <c r="H12" s="562"/>
      <c r="I12" s="1294"/>
      <c r="J12" s="1295"/>
      <c r="K12" s="1295"/>
      <c r="L12" s="1295"/>
      <c r="M12" s="1295"/>
      <c r="N12" s="1295"/>
      <c r="O12" s="1295"/>
      <c r="P12" s="1296"/>
      <c r="Q12" s="1145">
        <v>0</v>
      </c>
      <c r="R12" s="1139">
        <v>0</v>
      </c>
      <c r="S12" s="1139"/>
      <c r="T12" s="1145">
        <v>0</v>
      </c>
      <c r="U12" s="1139">
        <v>0</v>
      </c>
      <c r="V12" s="1141"/>
      <c r="W12" s="511"/>
    </row>
    <row r="13" spans="1:23" ht="14.25" hidden="1" customHeight="1" thickBot="1">
      <c r="B13" s="563"/>
      <c r="C13" s="564"/>
      <c r="D13" s="565">
        <v>2</v>
      </c>
      <c r="E13" s="566" t="s">
        <v>191</v>
      </c>
      <c r="F13" s="566"/>
      <c r="G13" s="561"/>
      <c r="H13" s="567"/>
      <c r="I13" s="1294"/>
      <c r="J13" s="1295"/>
      <c r="K13" s="1295"/>
      <c r="L13" s="1295"/>
      <c r="M13" s="1295"/>
      <c r="N13" s="1295"/>
      <c r="O13" s="1295"/>
      <c r="P13" s="1296"/>
      <c r="Q13" s="1146">
        <v>0</v>
      </c>
      <c r="R13" s="1139">
        <v>0</v>
      </c>
      <c r="S13" s="1139"/>
      <c r="T13" s="1146">
        <v>0</v>
      </c>
      <c r="U13" s="1139">
        <v>0</v>
      </c>
      <c r="V13" s="1141"/>
      <c r="W13" s="511"/>
    </row>
    <row r="14" spans="1:23" ht="14.25" thickBot="1">
      <c r="B14" s="552"/>
      <c r="C14" s="553">
        <v>1.2</v>
      </c>
      <c r="D14" s="555" t="s">
        <v>11</v>
      </c>
      <c r="E14" s="568"/>
      <c r="F14" s="568"/>
      <c r="G14" s="562"/>
      <c r="H14" s="562"/>
      <c r="I14" s="1315"/>
      <c r="J14" s="1316"/>
      <c r="K14" s="1316"/>
      <c r="L14" s="1316"/>
      <c r="M14" s="1316"/>
      <c r="N14" s="1316"/>
      <c r="O14" s="1316"/>
      <c r="P14" s="1317"/>
      <c r="Q14" s="1147">
        <v>3</v>
      </c>
      <c r="R14" s="1139">
        <v>0.41304347826086957</v>
      </c>
      <c r="S14" s="1139"/>
      <c r="T14" s="1147">
        <v>3</v>
      </c>
      <c r="U14" s="1139">
        <v>0.5</v>
      </c>
      <c r="V14" s="1141"/>
      <c r="W14" s="511"/>
    </row>
    <row r="15" spans="1:23" ht="14.25" customHeight="1">
      <c r="B15" s="552"/>
      <c r="C15" s="569"/>
      <c r="D15" s="570">
        <v>1</v>
      </c>
      <c r="E15" s="571" t="s">
        <v>192</v>
      </c>
      <c r="F15" s="555"/>
      <c r="G15" s="562"/>
      <c r="H15" s="562"/>
      <c r="I15" s="1294">
        <v>0</v>
      </c>
      <c r="J15" s="1295"/>
      <c r="K15" s="1295"/>
      <c r="L15" s="1295"/>
      <c r="M15" s="1295"/>
      <c r="N15" s="1295"/>
      <c r="O15" s="1295"/>
      <c r="P15" s="1296"/>
      <c r="Q15" s="1148">
        <v>3</v>
      </c>
      <c r="R15" s="1139">
        <v>0.65217391304347827</v>
      </c>
      <c r="S15" s="1139"/>
      <c r="T15" s="1148">
        <v>3</v>
      </c>
      <c r="U15" s="1139">
        <v>0.3</v>
      </c>
      <c r="V15" s="1141"/>
      <c r="W15" s="511"/>
    </row>
    <row r="16" spans="1:23" ht="14.25" customHeight="1">
      <c r="B16" s="552"/>
      <c r="C16" s="572"/>
      <c r="D16" s="570">
        <v>2</v>
      </c>
      <c r="E16" s="571" t="s">
        <v>12</v>
      </c>
      <c r="F16" s="555"/>
      <c r="G16" s="562"/>
      <c r="H16" s="562"/>
      <c r="I16" s="1294">
        <v>0</v>
      </c>
      <c r="J16" s="1295"/>
      <c r="K16" s="1295"/>
      <c r="L16" s="1295"/>
      <c r="M16" s="1295"/>
      <c r="N16" s="1295"/>
      <c r="O16" s="1295"/>
      <c r="P16" s="1296"/>
      <c r="Q16" s="1145">
        <v>3</v>
      </c>
      <c r="R16" s="1139">
        <v>0.34782608695652173</v>
      </c>
      <c r="S16" s="1139"/>
      <c r="T16" s="1145">
        <v>3</v>
      </c>
      <c r="U16" s="1139">
        <v>0.3</v>
      </c>
      <c r="V16" s="1141"/>
      <c r="W16" s="511"/>
    </row>
    <row r="17" spans="2:23" ht="14.25" customHeight="1">
      <c r="B17" s="552"/>
      <c r="C17" s="572"/>
      <c r="D17" s="570">
        <v>3</v>
      </c>
      <c r="E17" s="571" t="s">
        <v>52</v>
      </c>
      <c r="F17" s="555"/>
      <c r="G17" s="562"/>
      <c r="H17" s="562"/>
      <c r="I17" s="1294">
        <v>0</v>
      </c>
      <c r="J17" s="1295"/>
      <c r="K17" s="1295"/>
      <c r="L17" s="1295"/>
      <c r="M17" s="1295"/>
      <c r="N17" s="1295"/>
      <c r="O17" s="1295"/>
      <c r="P17" s="1296"/>
      <c r="Q17" s="1145">
        <v>3</v>
      </c>
      <c r="R17" s="1139">
        <v>0</v>
      </c>
      <c r="S17" s="1139"/>
      <c r="T17" s="1145">
        <v>3</v>
      </c>
      <c r="U17" s="1139">
        <v>0.2</v>
      </c>
      <c r="V17" s="1141"/>
      <c r="W17" s="511"/>
    </row>
    <row r="18" spans="2:23" ht="14.25" customHeight="1">
      <c r="B18" s="552"/>
      <c r="C18" s="573"/>
      <c r="D18" s="570">
        <v>4</v>
      </c>
      <c r="E18" s="571" t="s">
        <v>53</v>
      </c>
      <c r="F18" s="555"/>
      <c r="G18" s="562"/>
      <c r="H18" s="562"/>
      <c r="I18" s="1294">
        <v>0</v>
      </c>
      <c r="J18" s="1295"/>
      <c r="K18" s="1295"/>
      <c r="L18" s="1295"/>
      <c r="M18" s="1295"/>
      <c r="N18" s="1295"/>
      <c r="O18" s="1295"/>
      <c r="P18" s="1296"/>
      <c r="Q18" s="1145">
        <v>3</v>
      </c>
      <c r="R18" s="1139">
        <v>0</v>
      </c>
      <c r="S18" s="1139"/>
      <c r="T18" s="1145">
        <v>3</v>
      </c>
      <c r="U18" s="1139">
        <v>0.2</v>
      </c>
      <c r="V18" s="1141"/>
      <c r="W18" s="511"/>
    </row>
    <row r="19" spans="2:23" ht="14.25" customHeight="1" thickBot="1">
      <c r="B19" s="574"/>
      <c r="C19" s="575">
        <v>1.3</v>
      </c>
      <c r="D19" s="555" t="s">
        <v>54</v>
      </c>
      <c r="E19" s="555"/>
      <c r="F19" s="555"/>
      <c r="G19" s="576"/>
      <c r="H19" s="576"/>
      <c r="I19" s="1297">
        <v>0</v>
      </c>
      <c r="J19" s="1298"/>
      <c r="K19" s="1298"/>
      <c r="L19" s="1298"/>
      <c r="M19" s="1298"/>
      <c r="N19" s="1298"/>
      <c r="O19" s="1298"/>
      <c r="P19" s="1299"/>
      <c r="Q19" s="1149">
        <v>3</v>
      </c>
      <c r="R19" s="1139">
        <v>0.17391304347826086</v>
      </c>
      <c r="S19" s="1139"/>
      <c r="T19" s="1149">
        <v>3</v>
      </c>
      <c r="U19" s="1139">
        <v>0</v>
      </c>
      <c r="V19" s="1141"/>
      <c r="W19" s="511"/>
    </row>
    <row r="20" spans="2:23" ht="14.25" customHeight="1">
      <c r="B20" s="577">
        <v>2</v>
      </c>
      <c r="C20" s="578" t="s">
        <v>1</v>
      </c>
      <c r="D20" s="579"/>
      <c r="E20" s="580"/>
      <c r="F20" s="580"/>
      <c r="G20" s="247" t="s">
        <v>225</v>
      </c>
      <c r="H20" s="581"/>
      <c r="I20" s="1335"/>
      <c r="J20" s="1336"/>
      <c r="K20" s="1336"/>
      <c r="L20" s="1336"/>
      <c r="M20" s="1336"/>
      <c r="N20" s="1336"/>
      <c r="O20" s="1336"/>
      <c r="P20" s="1337"/>
      <c r="Q20" s="1150">
        <v>3</v>
      </c>
      <c r="R20" s="1151">
        <v>0.35</v>
      </c>
      <c r="S20" s="1152"/>
      <c r="T20" s="1153">
        <v>3</v>
      </c>
      <c r="U20" s="1154">
        <v>1</v>
      </c>
      <c r="V20" s="1155">
        <v>3</v>
      </c>
      <c r="W20" s="511"/>
    </row>
    <row r="21" spans="2:23" ht="14.25" customHeight="1" thickBot="1">
      <c r="B21" s="552"/>
      <c r="C21" s="553">
        <v>2.1</v>
      </c>
      <c r="D21" s="582" t="s">
        <v>2</v>
      </c>
      <c r="E21" s="580"/>
      <c r="F21" s="580"/>
      <c r="G21" s="245"/>
      <c r="H21" s="245"/>
      <c r="I21" s="1312"/>
      <c r="J21" s="1313"/>
      <c r="K21" s="1313"/>
      <c r="L21" s="1313"/>
      <c r="M21" s="1313"/>
      <c r="N21" s="1313"/>
      <c r="O21" s="1313"/>
      <c r="P21" s="1314"/>
      <c r="Q21" s="1156">
        <v>3</v>
      </c>
      <c r="R21" s="1157">
        <v>0.5</v>
      </c>
      <c r="S21" s="1143"/>
      <c r="T21" s="1158">
        <v>3</v>
      </c>
      <c r="U21" s="1159">
        <v>0.5</v>
      </c>
      <c r="V21" s="1144"/>
      <c r="W21" s="511"/>
    </row>
    <row r="22" spans="2:23" ht="14.25" customHeight="1">
      <c r="B22" s="552"/>
      <c r="C22" s="583"/>
      <c r="D22" s="570">
        <v>1</v>
      </c>
      <c r="E22" s="555" t="s">
        <v>94</v>
      </c>
      <c r="F22" s="555"/>
      <c r="G22" s="449" t="s">
        <v>226</v>
      </c>
      <c r="H22" s="246"/>
      <c r="I22" s="1294">
        <v>0</v>
      </c>
      <c r="J22" s="1295"/>
      <c r="K22" s="1295"/>
      <c r="L22" s="1295"/>
      <c r="M22" s="1295"/>
      <c r="N22" s="1295"/>
      <c r="O22" s="1295"/>
      <c r="P22" s="1296"/>
      <c r="Q22" s="1148">
        <v>3</v>
      </c>
      <c r="R22" s="1139">
        <v>0.40760869565217395</v>
      </c>
      <c r="S22" s="1139"/>
      <c r="T22" s="1148">
        <v>3</v>
      </c>
      <c r="U22" s="1139">
        <v>0.625</v>
      </c>
      <c r="V22" s="1141"/>
      <c r="W22" s="511"/>
    </row>
    <row r="23" spans="2:23" ht="12.95" hidden="1" customHeight="1">
      <c r="B23" s="563"/>
      <c r="C23" s="584"/>
      <c r="D23" s="565">
        <v>2</v>
      </c>
      <c r="E23" s="566" t="s">
        <v>149</v>
      </c>
      <c r="F23" s="566"/>
      <c r="G23" s="450" t="s">
        <v>227</v>
      </c>
      <c r="H23" s="246" t="s">
        <v>225</v>
      </c>
      <c r="I23" s="1294"/>
      <c r="J23" s="1295"/>
      <c r="K23" s="1295"/>
      <c r="L23" s="1295"/>
      <c r="M23" s="1295"/>
      <c r="N23" s="1295"/>
      <c r="O23" s="1295"/>
      <c r="P23" s="1296"/>
      <c r="Q23" s="1145">
        <v>0</v>
      </c>
      <c r="R23" s="1160">
        <v>0</v>
      </c>
      <c r="S23" s="1160"/>
      <c r="T23" s="1145">
        <v>0</v>
      </c>
      <c r="U23" s="1160">
        <v>0</v>
      </c>
      <c r="V23" s="1161"/>
      <c r="W23" s="511"/>
    </row>
    <row r="24" spans="2:23" ht="14.25" customHeight="1">
      <c r="B24" s="552"/>
      <c r="C24" s="583"/>
      <c r="D24" s="570">
        <v>2</v>
      </c>
      <c r="E24" s="555" t="s">
        <v>55</v>
      </c>
      <c r="F24" s="555"/>
      <c r="G24" s="449" t="s">
        <v>226</v>
      </c>
      <c r="H24" s="449" t="s">
        <v>227</v>
      </c>
      <c r="I24" s="1294">
        <v>0</v>
      </c>
      <c r="J24" s="1295"/>
      <c r="K24" s="1295"/>
      <c r="L24" s="1295"/>
      <c r="M24" s="1295"/>
      <c r="N24" s="1295"/>
      <c r="O24" s="1295"/>
      <c r="P24" s="1296"/>
      <c r="Q24" s="1145">
        <v>3</v>
      </c>
      <c r="R24" s="1139">
        <v>0.26630434782608697</v>
      </c>
      <c r="S24" s="1139"/>
      <c r="T24" s="1145">
        <v>3</v>
      </c>
      <c r="U24" s="1139">
        <v>0.37499999999999994</v>
      </c>
      <c r="V24" s="1141"/>
      <c r="W24" s="511"/>
    </row>
    <row r="25" spans="2:23" ht="14.25" customHeight="1">
      <c r="B25" s="552"/>
      <c r="C25" s="583"/>
      <c r="D25" s="570">
        <v>3</v>
      </c>
      <c r="E25" s="555" t="s">
        <v>56</v>
      </c>
      <c r="F25" s="555"/>
      <c r="G25" s="449" t="s">
        <v>228</v>
      </c>
      <c r="H25" s="246"/>
      <c r="I25" s="1294">
        <v>0</v>
      </c>
      <c r="J25" s="1295"/>
      <c r="K25" s="1295"/>
      <c r="L25" s="1295"/>
      <c r="M25" s="1295"/>
      <c r="N25" s="1295"/>
      <c r="O25" s="1295"/>
      <c r="P25" s="1296"/>
      <c r="Q25" s="1145">
        <v>3</v>
      </c>
      <c r="R25" s="1139">
        <v>0.32608695652173914</v>
      </c>
      <c r="S25" s="1139"/>
      <c r="T25" s="1145">
        <v>0</v>
      </c>
      <c r="U25" s="1139">
        <v>0</v>
      </c>
      <c r="V25" s="1141"/>
      <c r="W25" s="511"/>
    </row>
    <row r="26" spans="2:23" ht="12.95" hidden="1" customHeight="1">
      <c r="B26" s="563"/>
      <c r="C26" s="584"/>
      <c r="D26" s="565">
        <v>5</v>
      </c>
      <c r="E26" s="566" t="s">
        <v>150</v>
      </c>
      <c r="F26" s="566"/>
      <c r="G26" s="450" t="s">
        <v>228</v>
      </c>
      <c r="H26" s="246"/>
      <c r="I26" s="1294"/>
      <c r="J26" s="1295"/>
      <c r="K26" s="1295"/>
      <c r="L26" s="1295"/>
      <c r="M26" s="1295"/>
      <c r="N26" s="1295"/>
      <c r="O26" s="1295"/>
      <c r="P26" s="1296"/>
      <c r="Q26" s="1145">
        <v>0</v>
      </c>
      <c r="R26" s="1160">
        <v>0</v>
      </c>
      <c r="S26" s="1160"/>
      <c r="T26" s="1145">
        <v>0</v>
      </c>
      <c r="U26" s="1160">
        <v>0</v>
      </c>
      <c r="V26" s="1161"/>
      <c r="W26" s="511"/>
    </row>
    <row r="27" spans="2:23" ht="12.95" hidden="1" customHeight="1">
      <c r="B27" s="563"/>
      <c r="C27" s="584"/>
      <c r="D27" s="565">
        <v>6</v>
      </c>
      <c r="E27" s="566" t="s">
        <v>57</v>
      </c>
      <c r="F27" s="566"/>
      <c r="G27" s="450" t="s">
        <v>228</v>
      </c>
      <c r="H27" s="246" t="s">
        <v>229</v>
      </c>
      <c r="I27" s="1294"/>
      <c r="J27" s="1295"/>
      <c r="K27" s="1295"/>
      <c r="L27" s="1295"/>
      <c r="M27" s="1295"/>
      <c r="N27" s="1295"/>
      <c r="O27" s="1295"/>
      <c r="P27" s="1296"/>
      <c r="Q27" s="1145">
        <v>0</v>
      </c>
      <c r="R27" s="1160">
        <v>0</v>
      </c>
      <c r="S27" s="1160"/>
      <c r="T27" s="1145">
        <v>0</v>
      </c>
      <c r="U27" s="1160">
        <v>0</v>
      </c>
      <c r="V27" s="1161"/>
      <c r="W27" s="511"/>
    </row>
    <row r="28" spans="2:23" ht="12.95" hidden="1" customHeight="1">
      <c r="B28" s="563"/>
      <c r="C28" s="584"/>
      <c r="D28" s="565">
        <v>7</v>
      </c>
      <c r="E28" s="566" t="s">
        <v>138</v>
      </c>
      <c r="F28" s="566"/>
      <c r="G28" s="450" t="s">
        <v>228</v>
      </c>
      <c r="H28" s="246" t="s">
        <v>229</v>
      </c>
      <c r="I28" s="1294"/>
      <c r="J28" s="1295"/>
      <c r="K28" s="1295"/>
      <c r="L28" s="1295"/>
      <c r="M28" s="1295"/>
      <c r="N28" s="1295"/>
      <c r="O28" s="1295"/>
      <c r="P28" s="1296"/>
      <c r="Q28" s="1145">
        <v>0</v>
      </c>
      <c r="R28" s="1160">
        <v>0</v>
      </c>
      <c r="S28" s="1160"/>
      <c r="T28" s="1145">
        <v>0</v>
      </c>
      <c r="U28" s="1160">
        <v>0</v>
      </c>
      <c r="V28" s="1161"/>
      <c r="W28" s="511"/>
    </row>
    <row r="29" spans="2:23" ht="12.95" hidden="1" customHeight="1">
      <c r="B29" s="563"/>
      <c r="C29" s="584"/>
      <c r="D29" s="565">
        <v>8</v>
      </c>
      <c r="E29" s="566" t="s">
        <v>139</v>
      </c>
      <c r="F29" s="566"/>
      <c r="G29" s="450" t="s">
        <v>228</v>
      </c>
      <c r="H29" s="246" t="s">
        <v>229</v>
      </c>
      <c r="I29" s="1294"/>
      <c r="J29" s="1295"/>
      <c r="K29" s="1295"/>
      <c r="L29" s="1295"/>
      <c r="M29" s="1295"/>
      <c r="N29" s="1295"/>
      <c r="O29" s="1295"/>
      <c r="P29" s="1296"/>
      <c r="Q29" s="1145">
        <v>0</v>
      </c>
      <c r="R29" s="1160">
        <v>0</v>
      </c>
      <c r="S29" s="1160"/>
      <c r="T29" s="1145">
        <v>0</v>
      </c>
      <c r="U29" s="1160">
        <v>0</v>
      </c>
      <c r="V29" s="1161"/>
      <c r="W29" s="511"/>
    </row>
    <row r="30" spans="2:23" ht="14.25" customHeight="1">
      <c r="B30" s="552"/>
      <c r="C30" s="575">
        <v>2.2000000000000002</v>
      </c>
      <c r="D30" s="555" t="s">
        <v>3</v>
      </c>
      <c r="E30" s="585"/>
      <c r="F30" s="585"/>
      <c r="G30" s="449" t="s">
        <v>228</v>
      </c>
      <c r="H30" s="246"/>
      <c r="I30" s="1294">
        <v>0</v>
      </c>
      <c r="J30" s="1295"/>
      <c r="K30" s="1295"/>
      <c r="L30" s="1295"/>
      <c r="M30" s="1295"/>
      <c r="N30" s="1295"/>
      <c r="O30" s="1295"/>
      <c r="P30" s="1296"/>
      <c r="Q30" s="1162">
        <v>3</v>
      </c>
      <c r="R30" s="1139">
        <v>0.2</v>
      </c>
      <c r="S30" s="1139"/>
      <c r="T30" s="1162">
        <v>3</v>
      </c>
      <c r="U30" s="1139">
        <v>0.2</v>
      </c>
      <c r="V30" s="1141"/>
      <c r="W30" s="511"/>
    </row>
    <row r="31" spans="2:23" ht="14.25" customHeight="1" thickBot="1">
      <c r="B31" s="552"/>
      <c r="C31" s="569">
        <v>2.2999999999999998</v>
      </c>
      <c r="D31" s="554" t="s">
        <v>140</v>
      </c>
      <c r="E31" s="580"/>
      <c r="F31" s="580"/>
      <c r="G31" s="449" t="s">
        <v>228</v>
      </c>
      <c r="H31" s="246"/>
      <c r="I31" s="1294">
        <v>0</v>
      </c>
      <c r="J31" s="1295"/>
      <c r="K31" s="1295"/>
      <c r="L31" s="1295"/>
      <c r="M31" s="1295"/>
      <c r="N31" s="1295"/>
      <c r="O31" s="1295"/>
      <c r="P31" s="1296"/>
      <c r="Q31" s="1145">
        <v>3</v>
      </c>
      <c r="R31" s="1139">
        <v>0.3</v>
      </c>
      <c r="S31" s="1139"/>
      <c r="T31" s="1145">
        <v>3</v>
      </c>
      <c r="U31" s="1139">
        <v>0.3</v>
      </c>
      <c r="V31" s="1141"/>
      <c r="W31" s="511"/>
    </row>
    <row r="32" spans="2:23" ht="14.45" hidden="1" customHeight="1" thickBot="1">
      <c r="B32" s="552"/>
      <c r="C32" s="586">
        <v>2.2999999999999998</v>
      </c>
      <c r="D32" s="587" t="s">
        <v>140</v>
      </c>
      <c r="E32" s="585"/>
      <c r="F32" s="585"/>
      <c r="G32" s="567"/>
      <c r="H32" s="567"/>
      <c r="I32" s="1315"/>
      <c r="J32" s="1316"/>
      <c r="K32" s="1316"/>
      <c r="L32" s="1316"/>
      <c r="M32" s="1316"/>
      <c r="N32" s="1316"/>
      <c r="O32" s="1316"/>
      <c r="P32" s="1356"/>
      <c r="Q32" s="1145">
        <v>0</v>
      </c>
      <c r="R32" s="1139">
        <v>0</v>
      </c>
      <c r="S32" s="1139"/>
      <c r="T32" s="1145">
        <v>0</v>
      </c>
      <c r="U32" s="1139">
        <v>0</v>
      </c>
      <c r="V32" s="1141"/>
      <c r="W32" s="511"/>
    </row>
    <row r="33" spans="2:23" ht="13.5" hidden="1" customHeight="1">
      <c r="B33" s="552"/>
      <c r="C33" s="588"/>
      <c r="D33" s="589">
        <v>1</v>
      </c>
      <c r="E33" s="587" t="s">
        <v>18</v>
      </c>
      <c r="F33" s="587"/>
      <c r="G33" s="590"/>
      <c r="H33" s="591"/>
      <c r="I33" s="1294"/>
      <c r="J33" s="1295"/>
      <c r="K33" s="1295"/>
      <c r="L33" s="1295"/>
      <c r="M33" s="1295"/>
      <c r="N33" s="1295"/>
      <c r="O33" s="1295"/>
      <c r="P33" s="1296"/>
      <c r="Q33" s="1145">
        <v>0</v>
      </c>
      <c r="R33" s="1139">
        <v>0</v>
      </c>
      <c r="S33" s="1139"/>
      <c r="T33" s="1145">
        <v>0</v>
      </c>
      <c r="U33" s="1139">
        <v>0</v>
      </c>
      <c r="V33" s="1141"/>
      <c r="W33" s="592"/>
    </row>
    <row r="34" spans="2:23" ht="13.5" hidden="1" customHeight="1">
      <c r="B34" s="593"/>
      <c r="C34" s="594"/>
      <c r="D34" s="589">
        <v>2</v>
      </c>
      <c r="E34" s="587" t="s">
        <v>19</v>
      </c>
      <c r="F34" s="587"/>
      <c r="G34" s="595"/>
      <c r="H34" s="596"/>
      <c r="I34" s="1297"/>
      <c r="J34" s="1298"/>
      <c r="K34" s="1298"/>
      <c r="L34" s="1298"/>
      <c r="M34" s="1298"/>
      <c r="N34" s="1298"/>
      <c r="O34" s="1298"/>
      <c r="P34" s="1299"/>
      <c r="Q34" s="1149">
        <v>0</v>
      </c>
      <c r="R34" s="1139">
        <v>0</v>
      </c>
      <c r="S34" s="1139"/>
      <c r="T34" s="1149">
        <v>0</v>
      </c>
      <c r="U34" s="1139">
        <v>0</v>
      </c>
      <c r="V34" s="1141"/>
      <c r="W34" s="592"/>
    </row>
    <row r="35" spans="2:23" ht="14.25" customHeight="1">
      <c r="B35" s="577">
        <v>3</v>
      </c>
      <c r="C35" s="578" t="s">
        <v>4</v>
      </c>
      <c r="D35" s="579"/>
      <c r="E35" s="580"/>
      <c r="F35" s="580"/>
      <c r="G35" s="247" t="s">
        <v>225</v>
      </c>
      <c r="H35" s="597"/>
      <c r="I35" s="1335"/>
      <c r="J35" s="1336"/>
      <c r="K35" s="1336"/>
      <c r="L35" s="1336"/>
      <c r="M35" s="1336"/>
      <c r="N35" s="1336"/>
      <c r="O35" s="1336"/>
      <c r="P35" s="1337"/>
      <c r="Q35" s="1163">
        <v>3</v>
      </c>
      <c r="R35" s="1151">
        <v>0.25</v>
      </c>
      <c r="S35" s="1152"/>
      <c r="T35" s="1163">
        <v>3</v>
      </c>
      <c r="U35" s="1154">
        <v>1</v>
      </c>
      <c r="V35" s="1155">
        <v>3</v>
      </c>
      <c r="W35" s="511"/>
    </row>
    <row r="36" spans="2:23" ht="14.25" customHeight="1" thickBot="1">
      <c r="B36" s="552"/>
      <c r="C36" s="553">
        <v>3.1</v>
      </c>
      <c r="D36" s="582" t="s">
        <v>5</v>
      </c>
      <c r="E36" s="580"/>
      <c r="F36" s="580"/>
      <c r="G36" s="245"/>
      <c r="H36" s="245"/>
      <c r="I36" s="1312"/>
      <c r="J36" s="1313"/>
      <c r="K36" s="1313"/>
      <c r="L36" s="1313"/>
      <c r="M36" s="1313"/>
      <c r="N36" s="1313"/>
      <c r="O36" s="1313"/>
      <c r="P36" s="1314"/>
      <c r="Q36" s="1156">
        <v>3</v>
      </c>
      <c r="R36" s="1157">
        <v>0.3</v>
      </c>
      <c r="S36" s="1143"/>
      <c r="T36" s="1158">
        <v>3</v>
      </c>
      <c r="U36" s="1159">
        <v>0.3</v>
      </c>
      <c r="V36" s="1144"/>
      <c r="W36" s="511"/>
    </row>
    <row r="37" spans="2:23" ht="14.25" customHeight="1">
      <c r="B37" s="552"/>
      <c r="C37" s="583"/>
      <c r="D37" s="570">
        <v>1</v>
      </c>
      <c r="E37" s="555" t="s">
        <v>20</v>
      </c>
      <c r="F37" s="555"/>
      <c r="G37" s="449" t="s">
        <v>230</v>
      </c>
      <c r="H37" s="246"/>
      <c r="I37" s="1294">
        <v>0</v>
      </c>
      <c r="J37" s="1295"/>
      <c r="K37" s="1295"/>
      <c r="L37" s="1295"/>
      <c r="M37" s="1295"/>
      <c r="N37" s="1295"/>
      <c r="O37" s="1295"/>
      <c r="P37" s="1296"/>
      <c r="Q37" s="1148">
        <v>3</v>
      </c>
      <c r="R37" s="1139">
        <v>0.6</v>
      </c>
      <c r="S37" s="1139"/>
      <c r="T37" s="1148">
        <v>3</v>
      </c>
      <c r="U37" s="1139">
        <v>0.5</v>
      </c>
      <c r="V37" s="1141"/>
      <c r="W37" s="511"/>
    </row>
    <row r="38" spans="2:23" ht="14.25" customHeight="1">
      <c r="B38" s="552"/>
      <c r="C38" s="583"/>
      <c r="D38" s="570">
        <v>2</v>
      </c>
      <c r="E38" s="555" t="s">
        <v>21</v>
      </c>
      <c r="F38" s="555"/>
      <c r="G38" s="449" t="s">
        <v>231</v>
      </c>
      <c r="H38" s="246"/>
      <c r="I38" s="1294">
        <v>0</v>
      </c>
      <c r="J38" s="1295"/>
      <c r="K38" s="1295"/>
      <c r="L38" s="1295"/>
      <c r="M38" s="1295"/>
      <c r="N38" s="1295"/>
      <c r="O38" s="1295"/>
      <c r="P38" s="1296"/>
      <c r="Q38" s="1145">
        <v>0</v>
      </c>
      <c r="R38" s="1139">
        <v>0</v>
      </c>
      <c r="S38" s="1139"/>
      <c r="T38" s="1145">
        <v>3</v>
      </c>
      <c r="U38" s="1139">
        <v>0.3</v>
      </c>
      <c r="V38" s="1141"/>
      <c r="W38" s="511"/>
    </row>
    <row r="39" spans="2:23" ht="14.25" customHeight="1" thickBot="1">
      <c r="B39" s="552"/>
      <c r="C39" s="598"/>
      <c r="D39" s="570">
        <v>3</v>
      </c>
      <c r="E39" s="555" t="s">
        <v>22</v>
      </c>
      <c r="F39" s="555"/>
      <c r="G39" s="449" t="s">
        <v>231</v>
      </c>
      <c r="H39" s="246"/>
      <c r="I39" s="1294">
        <v>0</v>
      </c>
      <c r="J39" s="1295"/>
      <c r="K39" s="1295"/>
      <c r="L39" s="1295"/>
      <c r="M39" s="1295"/>
      <c r="N39" s="1295"/>
      <c r="O39" s="1295"/>
      <c r="P39" s="1296"/>
      <c r="Q39" s="1146">
        <v>3</v>
      </c>
      <c r="R39" s="1139">
        <v>0.4</v>
      </c>
      <c r="S39" s="1139"/>
      <c r="T39" s="1146">
        <v>3</v>
      </c>
      <c r="U39" s="1139">
        <v>0.2</v>
      </c>
      <c r="V39" s="1141"/>
      <c r="W39" s="511"/>
    </row>
    <row r="40" spans="2:23" ht="14.25" customHeight="1" thickBot="1">
      <c r="B40" s="599"/>
      <c r="C40" s="569">
        <v>3.2</v>
      </c>
      <c r="D40" s="554" t="s">
        <v>58</v>
      </c>
      <c r="E40" s="580"/>
      <c r="F40" s="580"/>
      <c r="G40" s="448"/>
      <c r="H40" s="245"/>
      <c r="I40" s="1315"/>
      <c r="J40" s="1316"/>
      <c r="K40" s="1316"/>
      <c r="L40" s="1316"/>
      <c r="M40" s="1316"/>
      <c r="N40" s="1316"/>
      <c r="O40" s="1316"/>
      <c r="P40" s="1317"/>
      <c r="Q40" s="1147">
        <v>3</v>
      </c>
      <c r="R40" s="1138">
        <v>0.3</v>
      </c>
      <c r="S40" s="1139"/>
      <c r="T40" s="1147">
        <v>3</v>
      </c>
      <c r="U40" s="1140">
        <v>0.3</v>
      </c>
      <c r="V40" s="1141"/>
      <c r="W40" s="511"/>
    </row>
    <row r="41" spans="2:23" ht="14.25" hidden="1" customHeight="1" thickBot="1">
      <c r="B41" s="600"/>
      <c r="C41" s="584"/>
      <c r="D41" s="565">
        <v>1</v>
      </c>
      <c r="E41" s="566" t="s">
        <v>23</v>
      </c>
      <c r="F41" s="566"/>
      <c r="G41" s="450"/>
      <c r="H41" s="246"/>
      <c r="I41" s="1294"/>
      <c r="J41" s="1295"/>
      <c r="K41" s="1295"/>
      <c r="L41" s="1295"/>
      <c r="M41" s="1295"/>
      <c r="N41" s="1295"/>
      <c r="O41" s="1295"/>
      <c r="P41" s="1296"/>
      <c r="Q41" s="1148">
        <v>0</v>
      </c>
      <c r="R41" s="1160">
        <v>0</v>
      </c>
      <c r="S41" s="1160"/>
      <c r="T41" s="1148">
        <v>0</v>
      </c>
      <c r="U41" s="1160">
        <v>0</v>
      </c>
      <c r="V41" s="1161"/>
      <c r="W41" s="511"/>
    </row>
    <row r="42" spans="2:23" ht="14.25" customHeight="1">
      <c r="B42" s="599"/>
      <c r="C42" s="583"/>
      <c r="D42" s="570">
        <v>1</v>
      </c>
      <c r="E42" s="555" t="s">
        <v>24</v>
      </c>
      <c r="F42" s="555"/>
      <c r="G42" s="449" t="s">
        <v>231</v>
      </c>
      <c r="H42" s="246"/>
      <c r="I42" s="1294">
        <v>0</v>
      </c>
      <c r="J42" s="1295"/>
      <c r="K42" s="1295"/>
      <c r="L42" s="1295"/>
      <c r="M42" s="1295"/>
      <c r="N42" s="1295"/>
      <c r="O42" s="1295"/>
      <c r="P42" s="1296"/>
      <c r="Q42" s="1145">
        <v>3</v>
      </c>
      <c r="R42" s="1139">
        <v>1</v>
      </c>
      <c r="S42" s="1139"/>
      <c r="T42" s="1162">
        <v>3</v>
      </c>
      <c r="U42" s="1139">
        <v>1</v>
      </c>
      <c r="V42" s="1141"/>
      <c r="W42" s="511"/>
    </row>
    <row r="43" spans="2:23" ht="14.25" hidden="1" customHeight="1">
      <c r="B43" s="599"/>
      <c r="C43" s="598"/>
      <c r="D43" s="589">
        <v>2</v>
      </c>
      <c r="E43" s="587" t="s">
        <v>25</v>
      </c>
      <c r="F43" s="555"/>
      <c r="G43" s="450"/>
      <c r="H43" s="246"/>
      <c r="I43" s="1294"/>
      <c r="J43" s="1295"/>
      <c r="K43" s="1295"/>
      <c r="L43" s="1295"/>
      <c r="M43" s="1295"/>
      <c r="N43" s="1295"/>
      <c r="O43" s="1295"/>
      <c r="P43" s="1296"/>
      <c r="Q43" s="1145">
        <v>0</v>
      </c>
      <c r="R43" s="1139">
        <v>0</v>
      </c>
      <c r="S43" s="1139"/>
      <c r="T43" s="1162">
        <v>0</v>
      </c>
      <c r="U43" s="1139">
        <v>0</v>
      </c>
      <c r="V43" s="1141"/>
      <c r="W43" s="511"/>
    </row>
    <row r="44" spans="2:23" ht="14.25" customHeight="1">
      <c r="B44" s="601"/>
      <c r="C44" s="553">
        <v>3.3</v>
      </c>
      <c r="D44" s="582" t="s">
        <v>59</v>
      </c>
      <c r="E44" s="582"/>
      <c r="F44" s="555"/>
      <c r="G44" s="449" t="s">
        <v>231</v>
      </c>
      <c r="H44" s="246"/>
      <c r="I44" s="1294">
        <v>0</v>
      </c>
      <c r="J44" s="1295"/>
      <c r="K44" s="1295"/>
      <c r="L44" s="1295"/>
      <c r="M44" s="1295"/>
      <c r="N44" s="1295"/>
      <c r="O44" s="1295"/>
      <c r="P44" s="1296"/>
      <c r="Q44" s="1162">
        <v>3</v>
      </c>
      <c r="R44" s="1139">
        <v>0.15</v>
      </c>
      <c r="S44" s="1139"/>
      <c r="T44" s="1162">
        <v>3</v>
      </c>
      <c r="U44" s="1139">
        <v>0.15</v>
      </c>
      <c r="V44" s="1141"/>
      <c r="W44" s="511"/>
    </row>
    <row r="45" spans="2:23" ht="14.25" hidden="1" customHeight="1">
      <c r="B45" s="602"/>
      <c r="C45" s="603"/>
      <c r="D45" s="565">
        <v>1</v>
      </c>
      <c r="E45" s="566" t="s">
        <v>26</v>
      </c>
      <c r="F45" s="555"/>
      <c r="G45" s="450" t="s">
        <v>231</v>
      </c>
      <c r="H45" s="245"/>
      <c r="I45" s="1294"/>
      <c r="J45" s="1295"/>
      <c r="K45" s="1295"/>
      <c r="L45" s="1295"/>
      <c r="M45" s="1295"/>
      <c r="N45" s="1295"/>
      <c r="O45" s="1295"/>
      <c r="P45" s="1296"/>
      <c r="Q45" s="1145">
        <v>0</v>
      </c>
      <c r="R45" s="1160">
        <v>0</v>
      </c>
      <c r="S45" s="1160"/>
      <c r="T45" s="1145">
        <v>0</v>
      </c>
      <c r="U45" s="1160">
        <v>0</v>
      </c>
      <c r="V45" s="1161"/>
      <c r="W45" s="511"/>
    </row>
    <row r="46" spans="2:23" ht="14.25" hidden="1" customHeight="1" thickBot="1">
      <c r="B46" s="602"/>
      <c r="C46" s="564"/>
      <c r="D46" s="565">
        <v>2</v>
      </c>
      <c r="E46" s="566" t="s">
        <v>27</v>
      </c>
      <c r="F46" s="555"/>
      <c r="G46" s="450" t="s">
        <v>231</v>
      </c>
      <c r="H46" s="245"/>
      <c r="I46" s="1294"/>
      <c r="J46" s="1295"/>
      <c r="K46" s="1295"/>
      <c r="L46" s="1295"/>
      <c r="M46" s="1295"/>
      <c r="N46" s="1295"/>
      <c r="O46" s="1295"/>
      <c r="P46" s="1296"/>
      <c r="Q46" s="1145">
        <v>0</v>
      </c>
      <c r="R46" s="1160">
        <v>0</v>
      </c>
      <c r="S46" s="1160"/>
      <c r="T46" s="1145">
        <v>0</v>
      </c>
      <c r="U46" s="1160">
        <v>0</v>
      </c>
      <c r="V46" s="1161"/>
      <c r="W46" s="511"/>
    </row>
    <row r="47" spans="2:23" ht="14.25" customHeight="1" thickBot="1">
      <c r="B47" s="604"/>
      <c r="C47" s="575">
        <v>3.4</v>
      </c>
      <c r="D47" s="1310" t="s">
        <v>28</v>
      </c>
      <c r="E47" s="1311"/>
      <c r="F47" s="555"/>
      <c r="G47" s="449" t="s">
        <v>231</v>
      </c>
      <c r="H47" s="246"/>
      <c r="I47" s="1297">
        <v>0</v>
      </c>
      <c r="J47" s="1298"/>
      <c r="K47" s="1298"/>
      <c r="L47" s="1298"/>
      <c r="M47" s="1298"/>
      <c r="N47" s="1298"/>
      <c r="O47" s="1298"/>
      <c r="P47" s="1299"/>
      <c r="Q47" s="1149">
        <v>3</v>
      </c>
      <c r="R47" s="1139">
        <v>0.25</v>
      </c>
      <c r="S47" s="1139"/>
      <c r="T47" s="1149">
        <v>3</v>
      </c>
      <c r="U47" s="1139">
        <v>0.25</v>
      </c>
      <c r="V47" s="1141"/>
      <c r="W47" s="511"/>
    </row>
    <row r="48" spans="2:23" ht="14.25" customHeight="1">
      <c r="B48" s="577">
        <v>4</v>
      </c>
      <c r="C48" s="578" t="s">
        <v>29</v>
      </c>
      <c r="D48" s="579"/>
      <c r="E48" s="580"/>
      <c r="F48" s="555"/>
      <c r="G48" s="247" t="s">
        <v>225</v>
      </c>
      <c r="H48" s="597"/>
      <c r="I48" s="1335"/>
      <c r="J48" s="1336"/>
      <c r="K48" s="1336"/>
      <c r="L48" s="1336"/>
      <c r="M48" s="1336"/>
      <c r="N48" s="1336"/>
      <c r="O48" s="1336"/>
      <c r="P48" s="1337"/>
      <c r="Q48" s="1150">
        <v>3</v>
      </c>
      <c r="R48" s="1151">
        <v>0.25</v>
      </c>
      <c r="S48" s="1152"/>
      <c r="T48" s="1153">
        <v>3</v>
      </c>
      <c r="U48" s="1154">
        <v>1</v>
      </c>
      <c r="V48" s="1155">
        <v>3</v>
      </c>
      <c r="W48" s="511"/>
    </row>
    <row r="49" spans="2:23" ht="14.25" customHeight="1" thickBot="1">
      <c r="B49" s="552"/>
      <c r="C49" s="553">
        <v>4.0999999999999996</v>
      </c>
      <c r="D49" s="582" t="s">
        <v>60</v>
      </c>
      <c r="E49" s="582"/>
      <c r="F49" s="555"/>
      <c r="G49" s="245"/>
      <c r="H49" s="245"/>
      <c r="I49" s="1312"/>
      <c r="J49" s="1313"/>
      <c r="K49" s="1313"/>
      <c r="L49" s="1313"/>
      <c r="M49" s="1313"/>
      <c r="N49" s="1313"/>
      <c r="O49" s="1313"/>
      <c r="P49" s="1314"/>
      <c r="Q49" s="1164">
        <v>3</v>
      </c>
      <c r="R49" s="1138">
        <v>0.5130434782608696</v>
      </c>
      <c r="S49" s="1139"/>
      <c r="T49" s="1158">
        <v>3</v>
      </c>
      <c r="U49" s="1140">
        <v>0.625</v>
      </c>
      <c r="V49" s="1141"/>
      <c r="W49" s="511"/>
    </row>
    <row r="50" spans="2:23" ht="14.25" customHeight="1" thickBot="1">
      <c r="B50" s="552"/>
      <c r="C50" s="583"/>
      <c r="D50" s="570">
        <v>1</v>
      </c>
      <c r="E50" s="555" t="s">
        <v>30</v>
      </c>
      <c r="F50" s="555"/>
      <c r="G50" s="449" t="s">
        <v>232</v>
      </c>
      <c r="H50" s="246"/>
      <c r="I50" s="1294">
        <v>0</v>
      </c>
      <c r="J50" s="1295"/>
      <c r="K50" s="1295"/>
      <c r="L50" s="1295"/>
      <c r="M50" s="1295"/>
      <c r="N50" s="1295"/>
      <c r="O50" s="1295"/>
      <c r="P50" s="1296"/>
      <c r="Q50" s="1148">
        <v>3</v>
      </c>
      <c r="R50" s="1139">
        <v>1</v>
      </c>
      <c r="S50" s="1139"/>
      <c r="T50" s="1148">
        <v>3</v>
      </c>
      <c r="U50" s="1139">
        <v>1</v>
      </c>
      <c r="V50" s="1141"/>
      <c r="W50" s="511"/>
    </row>
    <row r="51" spans="2:23" ht="14.25" hidden="1" customHeight="1" thickBot="1">
      <c r="B51" s="552"/>
      <c r="C51" s="583"/>
      <c r="D51" s="589">
        <v>2</v>
      </c>
      <c r="E51" s="587" t="s">
        <v>31</v>
      </c>
      <c r="F51" s="555"/>
      <c r="G51" s="450"/>
      <c r="H51" s="246"/>
      <c r="I51" s="1294"/>
      <c r="J51" s="1295"/>
      <c r="K51" s="1295"/>
      <c r="L51" s="1295"/>
      <c r="M51" s="1295"/>
      <c r="N51" s="1295"/>
      <c r="O51" s="1295"/>
      <c r="P51" s="1296"/>
      <c r="Q51" s="1145">
        <v>0</v>
      </c>
      <c r="R51" s="1139">
        <v>0</v>
      </c>
      <c r="S51" s="1139"/>
      <c r="T51" s="1145">
        <v>0</v>
      </c>
      <c r="U51" s="1139">
        <v>0</v>
      </c>
      <c r="V51" s="1141"/>
      <c r="W51" s="511"/>
    </row>
    <row r="52" spans="2:23" ht="14.25" hidden="1" customHeight="1" thickBot="1">
      <c r="B52" s="563"/>
      <c r="C52" s="584"/>
      <c r="D52" s="565">
        <v>3</v>
      </c>
      <c r="E52" s="566" t="s">
        <v>32</v>
      </c>
      <c r="F52" s="555"/>
      <c r="G52" s="450"/>
      <c r="H52" s="246"/>
      <c r="I52" s="1294"/>
      <c r="J52" s="1295"/>
      <c r="K52" s="1295"/>
      <c r="L52" s="1295"/>
      <c r="M52" s="1295"/>
      <c r="N52" s="1295"/>
      <c r="O52" s="1295"/>
      <c r="P52" s="1296"/>
      <c r="Q52" s="1145">
        <v>0</v>
      </c>
      <c r="R52" s="1160">
        <v>0</v>
      </c>
      <c r="S52" s="1160"/>
      <c r="T52" s="1145">
        <v>0</v>
      </c>
      <c r="U52" s="1160">
        <v>0</v>
      </c>
      <c r="V52" s="1161"/>
      <c r="W52" s="511"/>
    </row>
    <row r="53" spans="2:23" ht="14.25" hidden="1" customHeight="1" thickBot="1">
      <c r="B53" s="563"/>
      <c r="C53" s="605"/>
      <c r="D53" s="565">
        <v>4</v>
      </c>
      <c r="E53" s="566" t="s">
        <v>33</v>
      </c>
      <c r="F53" s="555"/>
      <c r="G53" s="450"/>
      <c r="H53" s="246"/>
      <c r="I53" s="1294"/>
      <c r="J53" s="1295"/>
      <c r="K53" s="1295"/>
      <c r="L53" s="1295"/>
      <c r="M53" s="1295"/>
      <c r="N53" s="1295"/>
      <c r="O53" s="1295"/>
      <c r="P53" s="1296"/>
      <c r="Q53" s="1146">
        <v>0</v>
      </c>
      <c r="R53" s="1160">
        <v>0</v>
      </c>
      <c r="S53" s="1160"/>
      <c r="T53" s="1146">
        <v>0</v>
      </c>
      <c r="U53" s="1160">
        <v>0</v>
      </c>
      <c r="V53" s="1161"/>
      <c r="W53" s="511"/>
    </row>
    <row r="54" spans="2:23" ht="14.25" customHeight="1" thickBot="1">
      <c r="B54" s="599"/>
      <c r="C54" s="553">
        <v>4.2</v>
      </c>
      <c r="D54" s="582" t="s">
        <v>61</v>
      </c>
      <c r="E54" s="580"/>
      <c r="F54" s="555"/>
      <c r="G54" s="606"/>
      <c r="H54" s="245"/>
      <c r="I54" s="1315"/>
      <c r="J54" s="1316"/>
      <c r="K54" s="1316"/>
      <c r="L54" s="1316"/>
      <c r="M54" s="1316"/>
      <c r="N54" s="1316"/>
      <c r="O54" s="1316"/>
      <c r="P54" s="1317"/>
      <c r="Q54" s="1147">
        <v>3</v>
      </c>
      <c r="R54" s="1138">
        <v>0.31304347826086959</v>
      </c>
      <c r="S54" s="1139"/>
      <c r="T54" s="1147">
        <v>3</v>
      </c>
      <c r="U54" s="1140">
        <v>0.375</v>
      </c>
      <c r="V54" s="1141"/>
      <c r="W54" s="511"/>
    </row>
    <row r="55" spans="2:23" ht="14.25" customHeight="1">
      <c r="B55" s="599"/>
      <c r="C55" s="572"/>
      <c r="D55" s="570">
        <v>1</v>
      </c>
      <c r="E55" s="555" t="s">
        <v>34</v>
      </c>
      <c r="F55" s="555"/>
      <c r="G55" s="449" t="s">
        <v>233</v>
      </c>
      <c r="H55" s="246"/>
      <c r="I55" s="1294">
        <v>0</v>
      </c>
      <c r="J55" s="1295"/>
      <c r="K55" s="1295"/>
      <c r="L55" s="1295"/>
      <c r="M55" s="1295"/>
      <c r="N55" s="1295"/>
      <c r="O55" s="1295"/>
      <c r="P55" s="1296"/>
      <c r="Q55" s="1148">
        <v>3</v>
      </c>
      <c r="R55" s="1139">
        <v>0.35507246376811591</v>
      </c>
      <c r="S55" s="1139"/>
      <c r="T55" s="1148">
        <v>3</v>
      </c>
      <c r="U55" s="1139">
        <v>0.33333333333333331</v>
      </c>
      <c r="V55" s="1141"/>
      <c r="W55" s="511"/>
    </row>
    <row r="56" spans="2:23" ht="14.25" customHeight="1">
      <c r="B56" s="599"/>
      <c r="C56" s="572"/>
      <c r="D56" s="570">
        <v>2</v>
      </c>
      <c r="E56" s="555" t="s">
        <v>35</v>
      </c>
      <c r="F56" s="555"/>
      <c r="G56" s="449" t="s">
        <v>233</v>
      </c>
      <c r="H56" s="245"/>
      <c r="I56" s="1294">
        <v>0</v>
      </c>
      <c r="J56" s="1295"/>
      <c r="K56" s="1295"/>
      <c r="L56" s="1295"/>
      <c r="M56" s="1295"/>
      <c r="N56" s="1295"/>
      <c r="O56" s="1295"/>
      <c r="P56" s="1296"/>
      <c r="Q56" s="1145">
        <v>3</v>
      </c>
      <c r="R56" s="1139">
        <v>0.28985507246376807</v>
      </c>
      <c r="S56" s="1139"/>
      <c r="T56" s="1145">
        <v>3</v>
      </c>
      <c r="U56" s="1139">
        <v>0.33333333333333331</v>
      </c>
      <c r="V56" s="1141"/>
      <c r="W56" s="511"/>
    </row>
    <row r="57" spans="2:23" ht="14.25" customHeight="1" thickBot="1">
      <c r="B57" s="599"/>
      <c r="C57" s="572"/>
      <c r="D57" s="570">
        <v>3</v>
      </c>
      <c r="E57" s="555" t="s">
        <v>36</v>
      </c>
      <c r="F57" s="555"/>
      <c r="G57" s="449" t="s">
        <v>233</v>
      </c>
      <c r="H57" s="246"/>
      <c r="I57" s="1294">
        <v>0</v>
      </c>
      <c r="J57" s="1295"/>
      <c r="K57" s="1295"/>
      <c r="L57" s="1295"/>
      <c r="M57" s="1295"/>
      <c r="N57" s="1295"/>
      <c r="O57" s="1295"/>
      <c r="P57" s="1296"/>
      <c r="Q57" s="1146">
        <v>3</v>
      </c>
      <c r="R57" s="1139">
        <v>0.35507246376811591</v>
      </c>
      <c r="S57" s="1139"/>
      <c r="T57" s="1146">
        <v>3</v>
      </c>
      <c r="U57" s="1139">
        <v>0.33333333333333331</v>
      </c>
      <c r="V57" s="1141"/>
      <c r="W57" s="511"/>
    </row>
    <row r="58" spans="2:23" ht="14.25" hidden="1" customHeight="1" thickBot="1">
      <c r="B58" s="600"/>
      <c r="C58" s="564"/>
      <c r="D58" s="565">
        <v>4</v>
      </c>
      <c r="E58" s="566" t="s">
        <v>37</v>
      </c>
      <c r="F58" s="566"/>
      <c r="G58" s="450"/>
      <c r="H58" s="246"/>
      <c r="I58" s="1294"/>
      <c r="J58" s="1295"/>
      <c r="K58" s="1295"/>
      <c r="L58" s="1295"/>
      <c r="M58" s="1295"/>
      <c r="N58" s="1295"/>
      <c r="O58" s="1295"/>
      <c r="P58" s="1296"/>
      <c r="Q58" s="1146">
        <v>0</v>
      </c>
      <c r="R58" s="1160">
        <v>0</v>
      </c>
      <c r="S58" s="1160"/>
      <c r="T58" s="1146">
        <v>0</v>
      </c>
      <c r="U58" s="1160">
        <v>0</v>
      </c>
      <c r="V58" s="1161"/>
      <c r="W58" s="511"/>
    </row>
    <row r="59" spans="2:23" ht="14.25" customHeight="1" thickBot="1">
      <c r="B59" s="599"/>
      <c r="C59" s="553">
        <v>4.3</v>
      </c>
      <c r="D59" s="582" t="s">
        <v>38</v>
      </c>
      <c r="E59" s="580"/>
      <c r="F59" s="580"/>
      <c r="G59" s="448"/>
      <c r="H59" s="245"/>
      <c r="I59" s="1315"/>
      <c r="J59" s="1316"/>
      <c r="K59" s="1316"/>
      <c r="L59" s="1316"/>
      <c r="M59" s="1316"/>
      <c r="N59" s="1316"/>
      <c r="O59" s="1316"/>
      <c r="P59" s="1317"/>
      <c r="Q59" s="1164">
        <v>3</v>
      </c>
      <c r="R59" s="1138">
        <v>0.17391304347826089</v>
      </c>
      <c r="S59" s="1139"/>
      <c r="T59" s="1147">
        <v>0</v>
      </c>
      <c r="U59" s="1140">
        <v>0</v>
      </c>
      <c r="V59" s="1141"/>
      <c r="W59" s="511"/>
    </row>
    <row r="60" spans="2:23" ht="14.25" customHeight="1">
      <c r="B60" s="599"/>
      <c r="C60" s="572"/>
      <c r="D60" s="570">
        <v>1</v>
      </c>
      <c r="E60" s="555" t="s">
        <v>62</v>
      </c>
      <c r="F60" s="555"/>
      <c r="G60" s="449" t="s">
        <v>233</v>
      </c>
      <c r="H60" s="246"/>
      <c r="I60" s="1294">
        <v>0</v>
      </c>
      <c r="J60" s="1295"/>
      <c r="K60" s="1295"/>
      <c r="L60" s="1295"/>
      <c r="M60" s="1295"/>
      <c r="N60" s="1295"/>
      <c r="O60" s="1295"/>
      <c r="P60" s="1296"/>
      <c r="Q60" s="1148">
        <v>3</v>
      </c>
      <c r="R60" s="1139">
        <v>0.5</v>
      </c>
      <c r="S60" s="1139"/>
      <c r="T60" s="1148">
        <v>0</v>
      </c>
      <c r="U60" s="1139">
        <v>0</v>
      </c>
      <c r="V60" s="1141"/>
      <c r="W60" s="511"/>
    </row>
    <row r="61" spans="2:23" ht="14.25" customHeight="1" thickBot="1">
      <c r="B61" s="599"/>
      <c r="C61" s="572"/>
      <c r="D61" s="607">
        <v>2</v>
      </c>
      <c r="E61" s="554" t="s">
        <v>39</v>
      </c>
      <c r="F61" s="554"/>
      <c r="G61" s="449" t="s">
        <v>233</v>
      </c>
      <c r="H61" s="246"/>
      <c r="I61" s="1318">
        <v>0</v>
      </c>
      <c r="J61" s="1319"/>
      <c r="K61" s="1319"/>
      <c r="L61" s="1319"/>
      <c r="M61" s="1319"/>
      <c r="N61" s="1319"/>
      <c r="O61" s="1319"/>
      <c r="P61" s="1320"/>
      <c r="Q61" s="1145">
        <v>3</v>
      </c>
      <c r="R61" s="1139">
        <v>0.5</v>
      </c>
      <c r="S61" s="1139"/>
      <c r="T61" s="1146">
        <v>0</v>
      </c>
      <c r="U61" s="1139">
        <v>0</v>
      </c>
      <c r="V61" s="1141"/>
      <c r="W61" s="511"/>
    </row>
    <row r="62" spans="2:23" ht="14.25" customHeight="1" thickBot="1">
      <c r="B62" s="608" t="s">
        <v>167</v>
      </c>
      <c r="C62" s="609" t="s">
        <v>168</v>
      </c>
      <c r="D62" s="610"/>
      <c r="E62" s="610"/>
      <c r="F62" s="610"/>
      <c r="G62" s="610"/>
      <c r="H62" s="610"/>
      <c r="I62" s="1321"/>
      <c r="J62" s="1321"/>
      <c r="K62" s="1321"/>
      <c r="L62" s="1321"/>
      <c r="M62" s="1321"/>
      <c r="N62" s="1321"/>
      <c r="O62" s="1321"/>
      <c r="P62" s="1322"/>
      <c r="Q62" s="1165">
        <v>0</v>
      </c>
      <c r="R62" s="1166">
        <v>0.3</v>
      </c>
      <c r="S62" s="1167"/>
      <c r="T62" s="1168">
        <v>0</v>
      </c>
      <c r="U62" s="1169">
        <v>0</v>
      </c>
      <c r="V62" s="1170">
        <v>2.6</v>
      </c>
      <c r="W62" s="511"/>
    </row>
    <row r="63" spans="2:23" ht="14.25" customHeight="1">
      <c r="B63" s="546">
        <v>1</v>
      </c>
      <c r="C63" s="547" t="s">
        <v>63</v>
      </c>
      <c r="D63" s="548"/>
      <c r="E63" s="611"/>
      <c r="F63" s="611"/>
      <c r="G63" s="248" t="s">
        <v>225</v>
      </c>
      <c r="H63" s="612"/>
      <c r="I63" s="1323"/>
      <c r="J63" s="1324"/>
      <c r="K63" s="1324"/>
      <c r="L63" s="1324"/>
      <c r="M63" s="1324"/>
      <c r="N63" s="1324"/>
      <c r="O63" s="1324"/>
      <c r="P63" s="1325"/>
      <c r="Q63" s="1150">
        <v>2.4</v>
      </c>
      <c r="R63" s="1171">
        <v>0.4</v>
      </c>
      <c r="S63" s="1152"/>
      <c r="T63" s="1153">
        <v>2.6</v>
      </c>
      <c r="U63" s="1172">
        <v>1</v>
      </c>
      <c r="V63" s="1173">
        <v>2.4</v>
      </c>
      <c r="W63" s="511"/>
    </row>
    <row r="64" spans="2:23" ht="14.25" customHeight="1" thickBot="1">
      <c r="B64" s="599"/>
      <c r="C64" s="569">
        <v>1.1000000000000001</v>
      </c>
      <c r="D64" s="554" t="s">
        <v>40</v>
      </c>
      <c r="E64" s="580"/>
      <c r="F64" s="580"/>
      <c r="G64" s="245"/>
      <c r="H64" s="245"/>
      <c r="I64" s="1312"/>
      <c r="J64" s="1313"/>
      <c r="K64" s="1313"/>
      <c r="L64" s="1313"/>
      <c r="M64" s="1313"/>
      <c r="N64" s="1313"/>
      <c r="O64" s="1313"/>
      <c r="P64" s="1314"/>
      <c r="Q64" s="1164">
        <v>3</v>
      </c>
      <c r="R64" s="1138">
        <v>0.4</v>
      </c>
      <c r="S64" s="1139"/>
      <c r="T64" s="1174">
        <v>3</v>
      </c>
      <c r="U64" s="1140">
        <v>0.6</v>
      </c>
      <c r="V64" s="1141"/>
      <c r="W64" s="511"/>
    </row>
    <row r="65" spans="2:23" ht="14.25" customHeight="1">
      <c r="B65" s="599"/>
      <c r="C65" s="572"/>
      <c r="D65" s="570">
        <v>1</v>
      </c>
      <c r="E65" s="555" t="s">
        <v>41</v>
      </c>
      <c r="F65" s="555"/>
      <c r="G65" s="449" t="s">
        <v>234</v>
      </c>
      <c r="H65" s="246"/>
      <c r="I65" s="1294">
        <v>0</v>
      </c>
      <c r="J65" s="1295"/>
      <c r="K65" s="1295"/>
      <c r="L65" s="1295"/>
      <c r="M65" s="1295"/>
      <c r="N65" s="1295"/>
      <c r="O65" s="1295"/>
      <c r="P65" s="1296"/>
      <c r="Q65" s="1148">
        <v>3</v>
      </c>
      <c r="R65" s="1139">
        <v>0.28985507246376813</v>
      </c>
      <c r="S65" s="1139"/>
      <c r="T65" s="1148">
        <v>3</v>
      </c>
      <c r="U65" s="1139">
        <v>0</v>
      </c>
      <c r="V65" s="1141"/>
      <c r="W65" s="511"/>
    </row>
    <row r="66" spans="2:23" ht="14.25" customHeight="1">
      <c r="B66" s="599"/>
      <c r="C66" s="572"/>
      <c r="D66" s="570">
        <v>2</v>
      </c>
      <c r="E66" s="555" t="s">
        <v>42</v>
      </c>
      <c r="F66" s="555"/>
      <c r="G66" s="449" t="s">
        <v>235</v>
      </c>
      <c r="H66" s="246"/>
      <c r="I66" s="1294">
        <v>0</v>
      </c>
      <c r="J66" s="1295"/>
      <c r="K66" s="1295"/>
      <c r="L66" s="1295"/>
      <c r="M66" s="1295"/>
      <c r="N66" s="1295"/>
      <c r="O66" s="1295"/>
      <c r="P66" s="1296"/>
      <c r="Q66" s="1145">
        <v>3</v>
      </c>
      <c r="R66" s="1139">
        <v>0.28985507246376813</v>
      </c>
      <c r="S66" s="1139"/>
      <c r="T66" s="1145">
        <v>3</v>
      </c>
      <c r="U66" s="1139">
        <v>1</v>
      </c>
      <c r="V66" s="1141"/>
      <c r="W66" s="511"/>
    </row>
    <row r="67" spans="2:23" ht="14.25" customHeight="1" thickBot="1">
      <c r="B67" s="599"/>
      <c r="C67" s="573"/>
      <c r="D67" s="570">
        <v>3</v>
      </c>
      <c r="E67" s="555" t="s">
        <v>43</v>
      </c>
      <c r="F67" s="555"/>
      <c r="G67" s="449" t="s">
        <v>235</v>
      </c>
      <c r="H67" s="246"/>
      <c r="I67" s="1294">
        <v>0</v>
      </c>
      <c r="J67" s="1295"/>
      <c r="K67" s="1295"/>
      <c r="L67" s="1295"/>
      <c r="M67" s="1295"/>
      <c r="N67" s="1295"/>
      <c r="O67" s="1295"/>
      <c r="P67" s="1296"/>
      <c r="Q67" s="1146">
        <v>3</v>
      </c>
      <c r="R67" s="1139">
        <v>0.4202898550724638</v>
      </c>
      <c r="S67" s="1139"/>
      <c r="T67" s="1146">
        <v>0</v>
      </c>
      <c r="U67" s="1139">
        <v>0</v>
      </c>
      <c r="V67" s="1141"/>
      <c r="W67" s="511"/>
    </row>
    <row r="68" spans="2:23" ht="14.25" customHeight="1" thickBot="1">
      <c r="B68" s="599"/>
      <c r="C68" s="553">
        <v>1.2</v>
      </c>
      <c r="D68" s="554" t="s">
        <v>64</v>
      </c>
      <c r="E68" s="580"/>
      <c r="F68" s="580"/>
      <c r="G68" s="448"/>
      <c r="H68" s="245"/>
      <c r="I68" s="1315"/>
      <c r="J68" s="1316"/>
      <c r="K68" s="1316"/>
      <c r="L68" s="1316"/>
      <c r="M68" s="1316"/>
      <c r="N68" s="1316"/>
      <c r="O68" s="1316"/>
      <c r="P68" s="1317"/>
      <c r="Q68" s="1164">
        <v>2.1</v>
      </c>
      <c r="R68" s="1139">
        <v>0.3</v>
      </c>
      <c r="S68" s="1139"/>
      <c r="T68" s="1147">
        <v>2</v>
      </c>
      <c r="U68" s="1140">
        <v>0.4</v>
      </c>
      <c r="V68" s="1141"/>
      <c r="W68" s="511"/>
    </row>
    <row r="69" spans="2:23" ht="13.5">
      <c r="B69" s="599"/>
      <c r="C69" s="572"/>
      <c r="D69" s="570">
        <v>1</v>
      </c>
      <c r="E69" s="555" t="s">
        <v>44</v>
      </c>
      <c r="F69" s="555"/>
      <c r="G69" s="449" t="s">
        <v>235</v>
      </c>
      <c r="H69" s="246"/>
      <c r="I69" s="1294">
        <v>0</v>
      </c>
      <c r="J69" s="1295"/>
      <c r="K69" s="1295"/>
      <c r="L69" s="1295"/>
      <c r="M69" s="1295"/>
      <c r="N69" s="1295"/>
      <c r="O69" s="1295"/>
      <c r="P69" s="1296"/>
      <c r="Q69" s="1148">
        <v>3</v>
      </c>
      <c r="R69" s="1139">
        <v>0.28985507246376813</v>
      </c>
      <c r="S69" s="1139"/>
      <c r="T69" s="1148">
        <v>3</v>
      </c>
      <c r="U69" s="1139">
        <v>0.5</v>
      </c>
      <c r="V69" s="1141"/>
      <c r="W69" s="511"/>
    </row>
    <row r="70" spans="2:23" ht="13.5" hidden="1" customHeight="1">
      <c r="B70" s="599"/>
      <c r="C70" s="572"/>
      <c r="D70" s="613"/>
      <c r="E70" s="614"/>
      <c r="F70" s="614"/>
      <c r="G70" s="449"/>
      <c r="H70" s="246"/>
      <c r="I70" s="1294"/>
      <c r="J70" s="1295"/>
      <c r="K70" s="1295"/>
      <c r="L70" s="1295"/>
      <c r="M70" s="1295"/>
      <c r="N70" s="1295"/>
      <c r="O70" s="1295"/>
      <c r="P70" s="1296"/>
      <c r="Q70" s="1145">
        <v>100</v>
      </c>
      <c r="R70" s="1139">
        <v>0</v>
      </c>
      <c r="S70" s="1139"/>
      <c r="T70" s="1145">
        <v>0</v>
      </c>
      <c r="U70" s="1139"/>
      <c r="V70" s="1141"/>
      <c r="W70" s="511"/>
    </row>
    <row r="71" spans="2:23" ht="13.5">
      <c r="B71" s="599"/>
      <c r="C71" s="572"/>
      <c r="D71" s="570">
        <v>2</v>
      </c>
      <c r="E71" s="555" t="s">
        <v>169</v>
      </c>
      <c r="F71" s="555"/>
      <c r="G71" s="449" t="s">
        <v>235</v>
      </c>
      <c r="H71" s="246"/>
      <c r="I71" s="1294">
        <v>0</v>
      </c>
      <c r="J71" s="1295"/>
      <c r="K71" s="1295"/>
      <c r="L71" s="1295"/>
      <c r="M71" s="1295"/>
      <c r="N71" s="1295"/>
      <c r="O71" s="1295"/>
      <c r="P71" s="1296"/>
      <c r="Q71" s="1145">
        <v>3</v>
      </c>
      <c r="R71" s="1139">
        <v>0.28985507246376813</v>
      </c>
      <c r="S71" s="1139"/>
      <c r="T71" s="1145">
        <v>0</v>
      </c>
      <c r="U71" s="1139">
        <v>0</v>
      </c>
      <c r="V71" s="1141"/>
      <c r="W71" s="511"/>
    </row>
    <row r="72" spans="2:23" ht="14.25" thickBot="1">
      <c r="B72" s="599"/>
      <c r="C72" s="572"/>
      <c r="D72" s="607">
        <v>3</v>
      </c>
      <c r="E72" s="554" t="s">
        <v>45</v>
      </c>
      <c r="F72" s="554"/>
      <c r="G72" s="449" t="s">
        <v>235</v>
      </c>
      <c r="H72" s="246"/>
      <c r="I72" s="1294">
        <v>0</v>
      </c>
      <c r="J72" s="1295"/>
      <c r="K72" s="1295"/>
      <c r="L72" s="1295"/>
      <c r="M72" s="1295"/>
      <c r="N72" s="1295"/>
      <c r="O72" s="1295"/>
      <c r="P72" s="1296"/>
      <c r="Q72" s="1145">
        <v>1</v>
      </c>
      <c r="R72" s="1139">
        <v>0.4202898550724638</v>
      </c>
      <c r="S72" s="1139"/>
      <c r="T72" s="1145">
        <v>1</v>
      </c>
      <c r="U72" s="1139">
        <v>0.5</v>
      </c>
      <c r="V72" s="1141"/>
      <c r="W72" s="511"/>
    </row>
    <row r="73" spans="2:23" ht="14.25" hidden="1" customHeight="1" thickBot="1">
      <c r="B73" s="599"/>
      <c r="C73" s="572"/>
      <c r="D73" s="615"/>
      <c r="E73" s="616"/>
      <c r="F73" s="617"/>
      <c r="G73" s="475"/>
      <c r="H73" s="245"/>
      <c r="I73" s="1294"/>
      <c r="J73" s="1295"/>
      <c r="K73" s="1295"/>
      <c r="L73" s="1295"/>
      <c r="M73" s="1295"/>
      <c r="N73" s="1295"/>
      <c r="O73" s="1295"/>
      <c r="P73" s="1296"/>
      <c r="Q73" s="1146">
        <v>100</v>
      </c>
      <c r="R73" s="1139">
        <v>0</v>
      </c>
      <c r="S73" s="1139"/>
      <c r="T73" s="1146">
        <v>0</v>
      </c>
      <c r="U73" s="1139"/>
      <c r="V73" s="1141"/>
      <c r="W73" s="511"/>
    </row>
    <row r="74" spans="2:23" ht="14.25" thickBot="1">
      <c r="B74" s="618"/>
      <c r="C74" s="553">
        <v>1.3</v>
      </c>
      <c r="D74" s="554" t="s">
        <v>46</v>
      </c>
      <c r="E74" s="580"/>
      <c r="F74" s="580"/>
      <c r="G74" s="448"/>
      <c r="H74" s="245"/>
      <c r="I74" s="1315"/>
      <c r="J74" s="1316"/>
      <c r="K74" s="1316"/>
      <c r="L74" s="1316"/>
      <c r="M74" s="1316"/>
      <c r="N74" s="1316"/>
      <c r="O74" s="1316"/>
      <c r="P74" s="1317"/>
      <c r="Q74" s="1147">
        <v>2</v>
      </c>
      <c r="R74" s="1139">
        <v>0.3</v>
      </c>
      <c r="S74" s="1139"/>
      <c r="T74" s="1175">
        <v>0</v>
      </c>
      <c r="U74" s="1139">
        <v>0</v>
      </c>
      <c r="V74" s="1141"/>
      <c r="W74" s="511"/>
    </row>
    <row r="75" spans="2:23" ht="14.25" customHeight="1">
      <c r="B75" s="618"/>
      <c r="C75" s="572"/>
      <c r="D75" s="570">
        <v>1</v>
      </c>
      <c r="E75" s="555" t="s">
        <v>95</v>
      </c>
      <c r="F75" s="555"/>
      <c r="G75" s="449" t="s">
        <v>235</v>
      </c>
      <c r="H75" s="246"/>
      <c r="I75" s="1294">
        <v>0</v>
      </c>
      <c r="J75" s="1295"/>
      <c r="K75" s="1295"/>
      <c r="L75" s="1295"/>
      <c r="M75" s="1295"/>
      <c r="N75" s="1295"/>
      <c r="O75" s="1295"/>
      <c r="P75" s="1296"/>
      <c r="Q75" s="1148">
        <v>2</v>
      </c>
      <c r="R75" s="1139">
        <v>0.5</v>
      </c>
      <c r="S75" s="1139"/>
      <c r="T75" s="1148">
        <v>0</v>
      </c>
      <c r="U75" s="1139">
        <v>0</v>
      </c>
      <c r="V75" s="1141"/>
      <c r="W75" s="511"/>
    </row>
    <row r="76" spans="2:23" ht="14.25" customHeight="1" thickBot="1">
      <c r="B76" s="599"/>
      <c r="C76" s="572"/>
      <c r="D76" s="570">
        <v>2</v>
      </c>
      <c r="E76" s="555" t="s">
        <v>96</v>
      </c>
      <c r="F76" s="555"/>
      <c r="G76" s="449" t="s">
        <v>235</v>
      </c>
      <c r="H76" s="246"/>
      <c r="I76" s="1294">
        <v>0</v>
      </c>
      <c r="J76" s="1295"/>
      <c r="K76" s="1295"/>
      <c r="L76" s="1295"/>
      <c r="M76" s="1295"/>
      <c r="N76" s="1295"/>
      <c r="O76" s="1295"/>
      <c r="P76" s="1296"/>
      <c r="Q76" s="1145">
        <v>2</v>
      </c>
      <c r="R76" s="1139">
        <v>0.5</v>
      </c>
      <c r="S76" s="1139"/>
      <c r="T76" s="1145">
        <v>0</v>
      </c>
      <c r="U76" s="1139">
        <v>0</v>
      </c>
      <c r="V76" s="1141"/>
      <c r="W76" s="511"/>
    </row>
    <row r="77" spans="2:23" ht="14.25" hidden="1" customHeight="1" thickBot="1">
      <c r="B77" s="599"/>
      <c r="C77" s="573"/>
      <c r="D77" s="589">
        <v>3</v>
      </c>
      <c r="E77" s="587" t="s">
        <v>48</v>
      </c>
      <c r="F77" s="587"/>
      <c r="G77" s="595"/>
      <c r="H77" s="596"/>
      <c r="I77" s="1297">
        <v>0</v>
      </c>
      <c r="J77" s="1298"/>
      <c r="K77" s="1298"/>
      <c r="L77" s="1298"/>
      <c r="M77" s="1298"/>
      <c r="N77" s="1298"/>
      <c r="O77" s="1298"/>
      <c r="P77" s="1299"/>
      <c r="Q77" s="1146">
        <v>3</v>
      </c>
      <c r="R77" s="1139">
        <v>0</v>
      </c>
      <c r="S77" s="1139"/>
      <c r="T77" s="1146">
        <v>0</v>
      </c>
      <c r="U77" s="1139">
        <v>0</v>
      </c>
      <c r="V77" s="1141"/>
      <c r="W77" s="511"/>
    </row>
    <row r="78" spans="2:23" ht="14.25" customHeight="1">
      <c r="B78" s="577">
        <v>2</v>
      </c>
      <c r="C78" s="578" t="s">
        <v>65</v>
      </c>
      <c r="D78" s="579"/>
      <c r="E78" s="579"/>
      <c r="F78" s="579"/>
      <c r="G78" s="249" t="s">
        <v>236</v>
      </c>
      <c r="H78" s="249" t="s">
        <v>236</v>
      </c>
      <c r="I78" s="1335"/>
      <c r="J78" s="1336"/>
      <c r="K78" s="1336"/>
      <c r="L78" s="1336"/>
      <c r="M78" s="1336"/>
      <c r="N78" s="1336"/>
      <c r="O78" s="1336"/>
      <c r="P78" s="1337"/>
      <c r="Q78" s="1163">
        <v>2.6</v>
      </c>
      <c r="R78" s="1151">
        <v>0.3</v>
      </c>
      <c r="S78" s="1152"/>
      <c r="T78" s="1163">
        <v>0</v>
      </c>
      <c r="U78" s="1154">
        <v>0</v>
      </c>
      <c r="V78" s="1155">
        <v>2.6</v>
      </c>
      <c r="W78" s="511"/>
    </row>
    <row r="79" spans="2:23" ht="14.25" customHeight="1" thickBot="1">
      <c r="B79" s="599"/>
      <c r="C79" s="553">
        <v>2.1</v>
      </c>
      <c r="D79" s="582" t="s">
        <v>535</v>
      </c>
      <c r="E79" s="580"/>
      <c r="F79" s="580"/>
      <c r="G79" s="619"/>
      <c r="H79" s="619"/>
      <c r="I79" s="1312"/>
      <c r="J79" s="1313"/>
      <c r="K79" s="1313"/>
      <c r="L79" s="1313"/>
      <c r="M79" s="1313"/>
      <c r="N79" s="1313"/>
      <c r="O79" s="1313"/>
      <c r="P79" s="1314"/>
      <c r="Q79" s="1164">
        <v>3</v>
      </c>
      <c r="R79" s="1138">
        <v>0.5</v>
      </c>
      <c r="S79" s="1139"/>
      <c r="T79" s="1176">
        <v>0</v>
      </c>
      <c r="U79" s="1140">
        <v>0</v>
      </c>
      <c r="V79" s="1141"/>
      <c r="W79" s="511"/>
    </row>
    <row r="80" spans="2:23" ht="14.25" customHeight="1">
      <c r="B80" s="599"/>
      <c r="C80" s="583"/>
      <c r="D80" s="570">
        <v>1</v>
      </c>
      <c r="E80" s="555" t="s">
        <v>536</v>
      </c>
      <c r="F80" s="555"/>
      <c r="G80" s="288" t="s">
        <v>237</v>
      </c>
      <c r="H80" s="288" t="s">
        <v>237</v>
      </c>
      <c r="I80" s="1294">
        <v>0</v>
      </c>
      <c r="J80" s="1295"/>
      <c r="K80" s="1295"/>
      <c r="L80" s="1295"/>
      <c r="M80" s="1295"/>
      <c r="N80" s="1295"/>
      <c r="O80" s="1295"/>
      <c r="P80" s="1296"/>
      <c r="Q80" s="1148">
        <v>3</v>
      </c>
      <c r="R80" s="1177">
        <v>0.8</v>
      </c>
      <c r="S80" s="1139"/>
      <c r="T80" s="1178">
        <v>0</v>
      </c>
      <c r="U80" s="1140">
        <v>0</v>
      </c>
      <c r="V80" s="1141"/>
      <c r="W80" s="511"/>
    </row>
    <row r="81" spans="2:23" ht="14.25" customHeight="1" thickBot="1">
      <c r="B81" s="599"/>
      <c r="C81" s="598"/>
      <c r="D81" s="570">
        <v>2</v>
      </c>
      <c r="E81" s="555" t="s">
        <v>537</v>
      </c>
      <c r="F81" s="555"/>
      <c r="G81" s="288" t="s">
        <v>237</v>
      </c>
      <c r="H81" s="288" t="s">
        <v>237</v>
      </c>
      <c r="I81" s="1294">
        <v>0</v>
      </c>
      <c r="J81" s="1295"/>
      <c r="K81" s="1295"/>
      <c r="L81" s="1295"/>
      <c r="M81" s="1295"/>
      <c r="N81" s="1295"/>
      <c r="O81" s="1295"/>
      <c r="P81" s="1296"/>
      <c r="Q81" s="1146">
        <v>3</v>
      </c>
      <c r="R81" s="1177">
        <v>0.2</v>
      </c>
      <c r="S81" s="1139"/>
      <c r="T81" s="1178">
        <v>0</v>
      </c>
      <c r="U81" s="1140">
        <v>0</v>
      </c>
      <c r="V81" s="1141"/>
      <c r="W81" s="511"/>
    </row>
    <row r="82" spans="2:23" ht="14.25" customHeight="1" thickBot="1">
      <c r="B82" s="599"/>
      <c r="C82" s="569">
        <v>2.2000000000000002</v>
      </c>
      <c r="D82" s="582" t="s">
        <v>13</v>
      </c>
      <c r="E82" s="580"/>
      <c r="F82" s="580"/>
      <c r="G82" s="619"/>
      <c r="H82" s="619"/>
      <c r="I82" s="1315"/>
      <c r="J82" s="1316"/>
      <c r="K82" s="1316"/>
      <c r="L82" s="1316"/>
      <c r="M82" s="1316"/>
      <c r="N82" s="1316"/>
      <c r="O82" s="1316"/>
      <c r="P82" s="1317"/>
      <c r="Q82" s="1164">
        <v>3</v>
      </c>
      <c r="R82" s="1138">
        <v>0.3</v>
      </c>
      <c r="S82" s="1139"/>
      <c r="T82" s="1176">
        <v>0</v>
      </c>
      <c r="U82" s="1140">
        <v>0</v>
      </c>
      <c r="V82" s="1141"/>
      <c r="W82" s="511"/>
    </row>
    <row r="83" spans="2:23" ht="14.25" customHeight="1">
      <c r="B83" s="599"/>
      <c r="C83" s="583"/>
      <c r="D83" s="570">
        <v>1</v>
      </c>
      <c r="E83" s="555" t="s">
        <v>14</v>
      </c>
      <c r="F83" s="555"/>
      <c r="G83" s="288" t="s">
        <v>238</v>
      </c>
      <c r="H83" s="288" t="s">
        <v>238</v>
      </c>
      <c r="I83" s="1294">
        <v>0</v>
      </c>
      <c r="J83" s="1295"/>
      <c r="K83" s="1295"/>
      <c r="L83" s="1295"/>
      <c r="M83" s="1295"/>
      <c r="N83" s="1295"/>
      <c r="O83" s="1295"/>
      <c r="P83" s="1296"/>
      <c r="Q83" s="1148">
        <v>3</v>
      </c>
      <c r="R83" s="1177">
        <v>0.2</v>
      </c>
      <c r="S83" s="1139"/>
      <c r="T83" s="1178">
        <v>0</v>
      </c>
      <c r="U83" s="1140">
        <v>0</v>
      </c>
      <c r="V83" s="1141"/>
      <c r="W83" s="511"/>
    </row>
    <row r="84" spans="2:23" ht="14.25" customHeight="1">
      <c r="B84" s="599"/>
      <c r="C84" s="583"/>
      <c r="D84" s="570">
        <v>2</v>
      </c>
      <c r="E84" s="555" t="s">
        <v>15</v>
      </c>
      <c r="F84" s="555"/>
      <c r="G84" s="288" t="s">
        <v>238</v>
      </c>
      <c r="H84" s="288" t="s">
        <v>238</v>
      </c>
      <c r="I84" s="1294">
        <v>0</v>
      </c>
      <c r="J84" s="1295"/>
      <c r="K84" s="1295"/>
      <c r="L84" s="1295"/>
      <c r="M84" s="1295"/>
      <c r="N84" s="1295"/>
      <c r="O84" s="1295"/>
      <c r="P84" s="1296"/>
      <c r="Q84" s="1145">
        <v>3</v>
      </c>
      <c r="R84" s="1177">
        <v>0.2</v>
      </c>
      <c r="S84" s="1139"/>
      <c r="T84" s="1178">
        <v>0</v>
      </c>
      <c r="U84" s="1140">
        <v>0</v>
      </c>
      <c r="V84" s="1141"/>
      <c r="W84" s="511"/>
    </row>
    <row r="85" spans="2:23" ht="14.25" customHeight="1">
      <c r="B85" s="599"/>
      <c r="C85" s="583"/>
      <c r="D85" s="570">
        <v>3</v>
      </c>
      <c r="E85" s="620" t="s">
        <v>16</v>
      </c>
      <c r="F85" s="621"/>
      <c r="G85" s="288" t="s">
        <v>238</v>
      </c>
      <c r="H85" s="288" t="s">
        <v>238</v>
      </c>
      <c r="I85" s="1294">
        <v>0</v>
      </c>
      <c r="J85" s="1295"/>
      <c r="K85" s="1295"/>
      <c r="L85" s="1295"/>
      <c r="M85" s="1295"/>
      <c r="N85" s="1295"/>
      <c r="O85" s="1295"/>
      <c r="P85" s="1296"/>
      <c r="Q85" s="1145">
        <v>3</v>
      </c>
      <c r="R85" s="1177">
        <v>0.1</v>
      </c>
      <c r="S85" s="1139"/>
      <c r="T85" s="1178">
        <v>0</v>
      </c>
      <c r="U85" s="1140">
        <v>0</v>
      </c>
      <c r="V85" s="1141"/>
      <c r="W85" s="511"/>
    </row>
    <row r="86" spans="2:23" ht="14.25" customHeight="1">
      <c r="B86" s="599"/>
      <c r="C86" s="583"/>
      <c r="D86" s="570">
        <v>4</v>
      </c>
      <c r="E86" s="555" t="s">
        <v>17</v>
      </c>
      <c r="F86" s="555"/>
      <c r="G86" s="288" t="s">
        <v>238</v>
      </c>
      <c r="H86" s="288" t="s">
        <v>238</v>
      </c>
      <c r="I86" s="1294">
        <v>0</v>
      </c>
      <c r="J86" s="1295"/>
      <c r="K86" s="1295"/>
      <c r="L86" s="1295"/>
      <c r="M86" s="1295"/>
      <c r="N86" s="1295"/>
      <c r="O86" s="1295"/>
      <c r="P86" s="1296"/>
      <c r="Q86" s="1145">
        <v>3</v>
      </c>
      <c r="R86" s="1177">
        <v>0.1</v>
      </c>
      <c r="S86" s="1139"/>
      <c r="T86" s="1178">
        <v>0</v>
      </c>
      <c r="U86" s="1140">
        <v>0</v>
      </c>
      <c r="V86" s="1141"/>
      <c r="W86" s="511"/>
    </row>
    <row r="87" spans="2:23" ht="14.25" customHeight="1">
      <c r="B87" s="599"/>
      <c r="C87" s="583"/>
      <c r="D87" s="570">
        <v>5</v>
      </c>
      <c r="E87" s="620" t="s">
        <v>98</v>
      </c>
      <c r="F87" s="621"/>
      <c r="G87" s="288" t="s">
        <v>238</v>
      </c>
      <c r="H87" s="288" t="s">
        <v>238</v>
      </c>
      <c r="I87" s="1294">
        <v>0</v>
      </c>
      <c r="J87" s="1295"/>
      <c r="K87" s="1295"/>
      <c r="L87" s="1295"/>
      <c r="M87" s="1295"/>
      <c r="N87" s="1295"/>
      <c r="O87" s="1295"/>
      <c r="P87" s="1296"/>
      <c r="Q87" s="1145">
        <v>3</v>
      </c>
      <c r="R87" s="1177">
        <v>0.2</v>
      </c>
      <c r="S87" s="1139"/>
      <c r="T87" s="1178">
        <v>0</v>
      </c>
      <c r="U87" s="1140">
        <v>0</v>
      </c>
      <c r="V87" s="1141"/>
      <c r="W87" s="511"/>
    </row>
    <row r="88" spans="2:23" ht="14.25" customHeight="1" thickBot="1">
      <c r="B88" s="599"/>
      <c r="C88" s="598"/>
      <c r="D88" s="570">
        <v>6</v>
      </c>
      <c r="E88" s="555" t="s">
        <v>99</v>
      </c>
      <c r="F88" s="555"/>
      <c r="G88" s="289" t="s">
        <v>238</v>
      </c>
      <c r="H88" s="289" t="s">
        <v>238</v>
      </c>
      <c r="I88" s="1297">
        <v>0</v>
      </c>
      <c r="J88" s="1298"/>
      <c r="K88" s="1298"/>
      <c r="L88" s="1298"/>
      <c r="M88" s="1298"/>
      <c r="N88" s="1298"/>
      <c r="O88" s="1298"/>
      <c r="P88" s="1299"/>
      <c r="Q88" s="1146">
        <v>3</v>
      </c>
      <c r="R88" s="1179">
        <v>0.2</v>
      </c>
      <c r="S88" s="1152"/>
      <c r="T88" s="1180">
        <v>0</v>
      </c>
      <c r="U88" s="1172">
        <v>0</v>
      </c>
      <c r="V88" s="1173"/>
      <c r="W88" s="511"/>
    </row>
    <row r="89" spans="2:23" ht="14.25" hidden="1" customHeight="1" thickBot="1">
      <c r="B89" s="599"/>
      <c r="C89" s="622">
        <v>2.2999999999999998</v>
      </c>
      <c r="D89" s="623" t="s">
        <v>100</v>
      </c>
      <c r="E89" s="624"/>
      <c r="F89" s="624"/>
      <c r="G89" s="591"/>
      <c r="H89" s="591"/>
      <c r="I89" s="1312"/>
      <c r="J89" s="1313"/>
      <c r="K89" s="1313"/>
      <c r="L89" s="1313"/>
      <c r="M89" s="1313"/>
      <c r="N89" s="1313"/>
      <c r="O89" s="1313"/>
      <c r="P89" s="1314"/>
      <c r="Q89" s="1164">
        <v>0</v>
      </c>
      <c r="R89" s="1157">
        <v>0</v>
      </c>
      <c r="S89" s="1143"/>
      <c r="T89" s="1181">
        <v>0</v>
      </c>
      <c r="U89" s="1159">
        <v>0</v>
      </c>
      <c r="V89" s="1144"/>
      <c r="W89" s="511"/>
    </row>
    <row r="90" spans="2:23" ht="14.25" hidden="1" customHeight="1" thickBot="1">
      <c r="B90" s="599"/>
      <c r="C90" s="625"/>
      <c r="D90" s="589">
        <v>1</v>
      </c>
      <c r="E90" s="587" t="s">
        <v>101</v>
      </c>
      <c r="F90" s="587"/>
      <c r="G90" s="590"/>
      <c r="H90" s="591"/>
      <c r="I90" s="1294"/>
      <c r="J90" s="1295"/>
      <c r="K90" s="1295"/>
      <c r="L90" s="1295"/>
      <c r="M90" s="1295"/>
      <c r="N90" s="1295"/>
      <c r="O90" s="1295"/>
      <c r="P90" s="1296"/>
      <c r="Q90" s="1148">
        <v>3</v>
      </c>
      <c r="R90" s="1177">
        <v>0</v>
      </c>
      <c r="S90" s="1139"/>
      <c r="T90" s="1178">
        <v>0</v>
      </c>
      <c r="U90" s="1140">
        <v>0</v>
      </c>
      <c r="V90" s="1141"/>
      <c r="W90" s="511"/>
    </row>
    <row r="91" spans="2:23" ht="14.25" hidden="1" customHeight="1" thickBot="1">
      <c r="B91" s="599"/>
      <c r="C91" s="625"/>
      <c r="D91" s="589">
        <v>2</v>
      </c>
      <c r="E91" s="587" t="s">
        <v>102</v>
      </c>
      <c r="F91" s="587"/>
      <c r="G91" s="590"/>
      <c r="H91" s="591"/>
      <c r="I91" s="1294"/>
      <c r="J91" s="1295"/>
      <c r="K91" s="1295"/>
      <c r="L91" s="1295"/>
      <c r="M91" s="1295"/>
      <c r="N91" s="1295"/>
      <c r="O91" s="1295"/>
      <c r="P91" s="1296"/>
      <c r="Q91" s="1145">
        <v>3</v>
      </c>
      <c r="R91" s="1177">
        <v>0</v>
      </c>
      <c r="S91" s="1139"/>
      <c r="T91" s="1178">
        <v>0</v>
      </c>
      <c r="U91" s="1140">
        <v>0</v>
      </c>
      <c r="V91" s="1141"/>
      <c r="W91" s="511"/>
    </row>
    <row r="92" spans="2:23" ht="14.25" hidden="1" customHeight="1" thickBot="1">
      <c r="B92" s="599"/>
      <c r="C92" s="626"/>
      <c r="D92" s="589">
        <v>3</v>
      </c>
      <c r="E92" s="587" t="s">
        <v>103</v>
      </c>
      <c r="F92" s="587"/>
      <c r="G92" s="590"/>
      <c r="H92" s="591"/>
      <c r="I92" s="1294"/>
      <c r="J92" s="1295"/>
      <c r="K92" s="1295"/>
      <c r="L92" s="1295"/>
      <c r="M92" s="1295"/>
      <c r="N92" s="1295"/>
      <c r="O92" s="1295"/>
      <c r="P92" s="1296"/>
      <c r="Q92" s="1146">
        <v>3</v>
      </c>
      <c r="R92" s="1177">
        <v>0</v>
      </c>
      <c r="S92" s="1139"/>
      <c r="T92" s="1178">
        <v>0</v>
      </c>
      <c r="U92" s="1140">
        <v>0</v>
      </c>
      <c r="V92" s="1141"/>
      <c r="W92" s="511"/>
    </row>
    <row r="93" spans="2:23" ht="14.25" customHeight="1" thickBot="1">
      <c r="B93" s="552"/>
      <c r="C93" s="553">
        <v>2.4</v>
      </c>
      <c r="D93" s="582" t="s">
        <v>104</v>
      </c>
      <c r="E93" s="580"/>
      <c r="F93" s="580"/>
      <c r="G93" s="567"/>
      <c r="H93" s="567"/>
      <c r="I93" s="1315"/>
      <c r="J93" s="1316"/>
      <c r="K93" s="1316"/>
      <c r="L93" s="1316"/>
      <c r="M93" s="1316"/>
      <c r="N93" s="1316"/>
      <c r="O93" s="1316"/>
      <c r="P93" s="1317"/>
      <c r="Q93" s="1164">
        <v>1.4</v>
      </c>
      <c r="R93" s="1138">
        <v>0.2</v>
      </c>
      <c r="S93" s="1139"/>
      <c r="T93" s="1176">
        <v>0</v>
      </c>
      <c r="U93" s="1140">
        <v>0</v>
      </c>
      <c r="V93" s="1141"/>
      <c r="W93" s="511"/>
    </row>
    <row r="94" spans="2:23" ht="14.25" customHeight="1">
      <c r="B94" s="552"/>
      <c r="C94" s="583"/>
      <c r="D94" s="570">
        <v>1</v>
      </c>
      <c r="E94" s="555" t="s">
        <v>105</v>
      </c>
      <c r="F94" s="555"/>
      <c r="G94" s="288" t="s">
        <v>239</v>
      </c>
      <c r="H94" s="288" t="s">
        <v>239</v>
      </c>
      <c r="I94" s="1294">
        <v>0</v>
      </c>
      <c r="J94" s="1295"/>
      <c r="K94" s="1295"/>
      <c r="L94" s="1295"/>
      <c r="M94" s="1295"/>
      <c r="N94" s="1295"/>
      <c r="O94" s="1295"/>
      <c r="P94" s="1296"/>
      <c r="Q94" s="1148">
        <v>1</v>
      </c>
      <c r="R94" s="1177">
        <v>0.2</v>
      </c>
      <c r="S94" s="1139"/>
      <c r="T94" s="1178">
        <v>0</v>
      </c>
      <c r="U94" s="1140">
        <v>0</v>
      </c>
      <c r="V94" s="1141"/>
      <c r="W94" s="511"/>
    </row>
    <row r="95" spans="2:23" ht="14.25" customHeight="1">
      <c r="B95" s="552"/>
      <c r="C95" s="583"/>
      <c r="D95" s="570">
        <v>2</v>
      </c>
      <c r="E95" s="555" t="s">
        <v>106</v>
      </c>
      <c r="F95" s="555"/>
      <c r="G95" s="288" t="s">
        <v>240</v>
      </c>
      <c r="H95" s="288" t="s">
        <v>240</v>
      </c>
      <c r="I95" s="1294">
        <v>0</v>
      </c>
      <c r="J95" s="1295"/>
      <c r="K95" s="1295"/>
      <c r="L95" s="1295"/>
      <c r="M95" s="1295"/>
      <c r="N95" s="1295"/>
      <c r="O95" s="1295"/>
      <c r="P95" s="1296"/>
      <c r="Q95" s="1145">
        <v>1</v>
      </c>
      <c r="R95" s="1177">
        <v>0.2</v>
      </c>
      <c r="S95" s="1139"/>
      <c r="T95" s="1178">
        <v>0</v>
      </c>
      <c r="U95" s="1140">
        <v>0</v>
      </c>
      <c r="V95" s="1141"/>
      <c r="W95" s="511"/>
    </row>
    <row r="96" spans="2:23" ht="14.25" customHeight="1">
      <c r="B96" s="552"/>
      <c r="C96" s="583"/>
      <c r="D96" s="570">
        <v>3</v>
      </c>
      <c r="E96" s="555" t="s">
        <v>107</v>
      </c>
      <c r="F96" s="555"/>
      <c r="G96" s="288" t="s">
        <v>240</v>
      </c>
      <c r="H96" s="288" t="s">
        <v>240</v>
      </c>
      <c r="I96" s="1294">
        <v>0</v>
      </c>
      <c r="J96" s="1295"/>
      <c r="K96" s="1295"/>
      <c r="L96" s="1295"/>
      <c r="M96" s="1295"/>
      <c r="N96" s="1295"/>
      <c r="O96" s="1295"/>
      <c r="P96" s="1296"/>
      <c r="Q96" s="1145">
        <v>1</v>
      </c>
      <c r="R96" s="1177">
        <v>0.2</v>
      </c>
      <c r="S96" s="1139"/>
      <c r="T96" s="1178">
        <v>0</v>
      </c>
      <c r="U96" s="1140">
        <v>0</v>
      </c>
      <c r="V96" s="1141"/>
      <c r="W96" s="511"/>
    </row>
    <row r="97" spans="2:23" ht="14.25" customHeight="1">
      <c r="B97" s="552"/>
      <c r="C97" s="583"/>
      <c r="D97" s="570">
        <v>4</v>
      </c>
      <c r="E97" s="555" t="s">
        <v>108</v>
      </c>
      <c r="F97" s="555"/>
      <c r="G97" s="288" t="s">
        <v>240</v>
      </c>
      <c r="H97" s="288" t="s">
        <v>240</v>
      </c>
      <c r="I97" s="1294">
        <v>0</v>
      </c>
      <c r="J97" s="1295"/>
      <c r="K97" s="1295"/>
      <c r="L97" s="1295"/>
      <c r="M97" s="1295"/>
      <c r="N97" s="1295"/>
      <c r="O97" s="1295"/>
      <c r="P97" s="1296"/>
      <c r="Q97" s="1145">
        <v>3</v>
      </c>
      <c r="R97" s="1177">
        <v>0.2</v>
      </c>
      <c r="S97" s="1139"/>
      <c r="T97" s="1178">
        <v>0</v>
      </c>
      <c r="U97" s="1140">
        <v>0</v>
      </c>
      <c r="V97" s="1141"/>
      <c r="W97" s="511"/>
    </row>
    <row r="98" spans="2:23" ht="14.25" thickBot="1">
      <c r="B98" s="627"/>
      <c r="C98" s="598"/>
      <c r="D98" s="570">
        <v>5</v>
      </c>
      <c r="E98" s="555" t="s">
        <v>109</v>
      </c>
      <c r="F98" s="555"/>
      <c r="G98" s="288" t="s">
        <v>240</v>
      </c>
      <c r="H98" s="288" t="s">
        <v>240</v>
      </c>
      <c r="I98" s="1297">
        <v>0</v>
      </c>
      <c r="J98" s="1298"/>
      <c r="K98" s="1298"/>
      <c r="L98" s="1298"/>
      <c r="M98" s="1298"/>
      <c r="N98" s="1298"/>
      <c r="O98" s="1298"/>
      <c r="P98" s="1299"/>
      <c r="Q98" s="1146">
        <v>1</v>
      </c>
      <c r="R98" s="1182">
        <v>0.2</v>
      </c>
      <c r="S98" s="1152"/>
      <c r="T98" s="1180">
        <v>0</v>
      </c>
      <c r="U98" s="1172">
        <v>0</v>
      </c>
      <c r="V98" s="1173"/>
      <c r="W98" s="511"/>
    </row>
    <row r="99" spans="2:23" ht="13.5" hidden="1" customHeight="1" thickBot="1">
      <c r="B99" s="552"/>
      <c r="C99" s="628"/>
      <c r="D99" s="629"/>
      <c r="E99" s="630"/>
      <c r="F99" s="630"/>
      <c r="G99" s="631"/>
      <c r="H99" s="632"/>
      <c r="I99" s="1329"/>
      <c r="J99" s="1330"/>
      <c r="K99" s="1330"/>
      <c r="L99" s="1330"/>
      <c r="M99" s="1330"/>
      <c r="N99" s="1330"/>
      <c r="O99" s="1330"/>
      <c r="P99" s="1331"/>
      <c r="Q99" s="1183">
        <v>0</v>
      </c>
      <c r="R99" s="1138">
        <v>0</v>
      </c>
      <c r="S99" s="1139"/>
      <c r="T99" s="1183">
        <v>0</v>
      </c>
      <c r="U99" s="1140">
        <v>0</v>
      </c>
      <c r="V99" s="1141"/>
      <c r="W99" s="511"/>
    </row>
    <row r="100" spans="2:23" ht="13.5">
      <c r="B100" s="577">
        <v>3</v>
      </c>
      <c r="C100" s="579" t="s">
        <v>110</v>
      </c>
      <c r="D100" s="579"/>
      <c r="E100" s="579"/>
      <c r="F100" s="579"/>
      <c r="G100" s="633"/>
      <c r="H100" s="634"/>
      <c r="I100" s="1335"/>
      <c r="J100" s="1336"/>
      <c r="K100" s="1336"/>
      <c r="L100" s="1336"/>
      <c r="M100" s="1336"/>
      <c r="N100" s="1336"/>
      <c r="O100" s="1336"/>
      <c r="P100" s="1337"/>
      <c r="Q100" s="1184">
        <v>3</v>
      </c>
      <c r="R100" s="1151">
        <v>0.3</v>
      </c>
      <c r="S100" s="1185"/>
      <c r="T100" s="1184">
        <v>3</v>
      </c>
      <c r="U100" s="1154">
        <v>1</v>
      </c>
      <c r="V100" s="1155">
        <v>3</v>
      </c>
      <c r="W100" s="511"/>
    </row>
    <row r="101" spans="2:23" ht="14.25" customHeight="1" thickBot="1">
      <c r="B101" s="599"/>
      <c r="C101" s="553">
        <v>3.1</v>
      </c>
      <c r="D101" s="582" t="s">
        <v>111</v>
      </c>
      <c r="E101" s="554"/>
      <c r="F101" s="554"/>
      <c r="G101" s="556"/>
      <c r="H101" s="635"/>
      <c r="I101" s="1312"/>
      <c r="J101" s="1313"/>
      <c r="K101" s="1313"/>
      <c r="L101" s="1313"/>
      <c r="M101" s="1313"/>
      <c r="N101" s="1313"/>
      <c r="O101" s="1313"/>
      <c r="P101" s="1314"/>
      <c r="Q101" s="1164">
        <v>3</v>
      </c>
      <c r="R101" s="1138">
        <v>0.2608695652173913</v>
      </c>
      <c r="S101" s="1139"/>
      <c r="T101" s="1174">
        <v>3</v>
      </c>
      <c r="U101" s="1140">
        <v>0.5</v>
      </c>
      <c r="V101" s="1141"/>
      <c r="W101" s="511"/>
    </row>
    <row r="102" spans="2:23" ht="14.25" customHeight="1">
      <c r="B102" s="599"/>
      <c r="C102" s="583"/>
      <c r="D102" s="570">
        <v>1</v>
      </c>
      <c r="E102" s="555" t="s">
        <v>112</v>
      </c>
      <c r="F102" s="555"/>
      <c r="G102" s="562"/>
      <c r="H102" s="567"/>
      <c r="I102" s="1294">
        <v>0</v>
      </c>
      <c r="J102" s="1295"/>
      <c r="K102" s="1295"/>
      <c r="L102" s="1295"/>
      <c r="M102" s="1295"/>
      <c r="N102" s="1295"/>
      <c r="O102" s="1295"/>
      <c r="P102" s="1296"/>
      <c r="Q102" s="1148">
        <v>3</v>
      </c>
      <c r="R102" s="1139">
        <v>0.6</v>
      </c>
      <c r="S102" s="1139"/>
      <c r="T102" s="1148">
        <v>3</v>
      </c>
      <c r="U102" s="1139">
        <v>0.6</v>
      </c>
      <c r="V102" s="1141"/>
      <c r="W102" s="511"/>
    </row>
    <row r="103" spans="2:23" ht="14.25" customHeight="1">
      <c r="B103" s="599"/>
      <c r="C103" s="583"/>
      <c r="D103" s="607">
        <v>2</v>
      </c>
      <c r="E103" s="554" t="s">
        <v>118</v>
      </c>
      <c r="F103" s="554"/>
      <c r="G103" s="562"/>
      <c r="H103" s="567"/>
      <c r="I103" s="1294">
        <v>0</v>
      </c>
      <c r="J103" s="1295"/>
      <c r="K103" s="1295"/>
      <c r="L103" s="1295"/>
      <c r="M103" s="1295"/>
      <c r="N103" s="1295"/>
      <c r="O103" s="1295"/>
      <c r="P103" s="1296"/>
      <c r="Q103" s="1145">
        <v>3</v>
      </c>
      <c r="R103" s="1139">
        <v>0.4</v>
      </c>
      <c r="S103" s="1139"/>
      <c r="T103" s="1145">
        <v>3</v>
      </c>
      <c r="U103" s="1139">
        <v>0.4</v>
      </c>
      <c r="V103" s="1141"/>
      <c r="W103" s="511"/>
    </row>
    <row r="104" spans="2:23" ht="14.25" customHeight="1" thickBot="1">
      <c r="B104" s="599"/>
      <c r="C104" s="575">
        <v>3.2</v>
      </c>
      <c r="D104" s="636" t="s">
        <v>119</v>
      </c>
      <c r="E104" s="555"/>
      <c r="F104" s="555"/>
      <c r="G104" s="562"/>
      <c r="H104" s="567"/>
      <c r="I104" s="1294">
        <v>0</v>
      </c>
      <c r="J104" s="1295"/>
      <c r="K104" s="1295"/>
      <c r="L104" s="1295"/>
      <c r="M104" s="1295"/>
      <c r="N104" s="1295"/>
      <c r="O104" s="1295"/>
      <c r="P104" s="1296"/>
      <c r="Q104" s="1149">
        <v>3</v>
      </c>
      <c r="R104" s="1139">
        <v>0.2608695652173913</v>
      </c>
      <c r="S104" s="1139"/>
      <c r="T104" s="1149">
        <v>3</v>
      </c>
      <c r="U104" s="1139">
        <v>0.5</v>
      </c>
      <c r="V104" s="1141"/>
      <c r="W104" s="511"/>
    </row>
    <row r="105" spans="2:23" ht="14.25" customHeight="1" thickBot="1">
      <c r="B105" s="599"/>
      <c r="C105" s="569">
        <v>3.3</v>
      </c>
      <c r="D105" s="582" t="s">
        <v>120</v>
      </c>
      <c r="E105" s="554"/>
      <c r="F105" s="554"/>
      <c r="G105" s="562"/>
      <c r="H105" s="567"/>
      <c r="I105" s="1315"/>
      <c r="J105" s="1316"/>
      <c r="K105" s="1316"/>
      <c r="L105" s="1316"/>
      <c r="M105" s="1316"/>
      <c r="N105" s="1316"/>
      <c r="O105" s="1316"/>
      <c r="P105" s="1317"/>
      <c r="Q105" s="1164">
        <v>3</v>
      </c>
      <c r="R105" s="1138">
        <v>0.47826086956521741</v>
      </c>
      <c r="S105" s="1139"/>
      <c r="T105" s="1186">
        <v>0</v>
      </c>
      <c r="U105" s="1140">
        <v>0</v>
      </c>
      <c r="V105" s="1141"/>
      <c r="W105" s="511"/>
    </row>
    <row r="106" spans="2:23" ht="14.25" customHeight="1">
      <c r="B106" s="599"/>
      <c r="C106" s="583"/>
      <c r="D106" s="570">
        <v>1</v>
      </c>
      <c r="E106" s="555" t="s">
        <v>170</v>
      </c>
      <c r="F106" s="555"/>
      <c r="G106" s="562"/>
      <c r="H106" s="567"/>
      <c r="I106" s="1294">
        <v>0</v>
      </c>
      <c r="J106" s="1295"/>
      <c r="K106" s="1295"/>
      <c r="L106" s="1295"/>
      <c r="M106" s="1295"/>
      <c r="N106" s="1295"/>
      <c r="O106" s="1295"/>
      <c r="P106" s="1296"/>
      <c r="Q106" s="1148">
        <v>3</v>
      </c>
      <c r="R106" s="1177">
        <v>0.2</v>
      </c>
      <c r="S106" s="1139"/>
      <c r="T106" s="1178">
        <v>0</v>
      </c>
      <c r="U106" s="1140">
        <v>0</v>
      </c>
      <c r="V106" s="1141"/>
      <c r="W106" s="511"/>
    </row>
    <row r="107" spans="2:23" ht="14.25" customHeight="1">
      <c r="B107" s="599"/>
      <c r="C107" s="583"/>
      <c r="D107" s="607">
        <v>2</v>
      </c>
      <c r="E107" s="554" t="s">
        <v>121</v>
      </c>
      <c r="F107" s="554"/>
      <c r="G107" s="562"/>
      <c r="H107" s="567"/>
      <c r="I107" s="1294">
        <v>0</v>
      </c>
      <c r="J107" s="1295"/>
      <c r="K107" s="1295"/>
      <c r="L107" s="1295"/>
      <c r="M107" s="1295"/>
      <c r="N107" s="1295"/>
      <c r="O107" s="1295"/>
      <c r="P107" s="1296"/>
      <c r="Q107" s="1145">
        <v>3</v>
      </c>
      <c r="R107" s="1177">
        <v>0.2</v>
      </c>
      <c r="S107" s="1139"/>
      <c r="T107" s="1178">
        <v>0</v>
      </c>
      <c r="U107" s="1140">
        <v>0</v>
      </c>
      <c r="V107" s="1141"/>
      <c r="W107" s="511"/>
    </row>
    <row r="108" spans="2:23" ht="14.25" customHeight="1">
      <c r="B108" s="599"/>
      <c r="C108" s="583"/>
      <c r="D108" s="570">
        <v>3</v>
      </c>
      <c r="E108" s="555" t="s">
        <v>122</v>
      </c>
      <c r="F108" s="555"/>
      <c r="G108" s="562"/>
      <c r="H108" s="567"/>
      <c r="I108" s="1294">
        <v>0</v>
      </c>
      <c r="J108" s="1295"/>
      <c r="K108" s="1295"/>
      <c r="L108" s="1295"/>
      <c r="M108" s="1295"/>
      <c r="N108" s="1295"/>
      <c r="O108" s="1295"/>
      <c r="P108" s="1296"/>
      <c r="Q108" s="1145">
        <v>3</v>
      </c>
      <c r="R108" s="1177">
        <v>0.1</v>
      </c>
      <c r="S108" s="1139"/>
      <c r="T108" s="1178">
        <v>0</v>
      </c>
      <c r="U108" s="1140">
        <v>0</v>
      </c>
      <c r="V108" s="1141"/>
      <c r="W108" s="511"/>
    </row>
    <row r="109" spans="2:23" ht="14.25" customHeight="1">
      <c r="B109" s="599"/>
      <c r="C109" s="583"/>
      <c r="D109" s="607">
        <v>4</v>
      </c>
      <c r="E109" s="554" t="s">
        <v>123</v>
      </c>
      <c r="F109" s="554"/>
      <c r="G109" s="562"/>
      <c r="H109" s="567"/>
      <c r="I109" s="1294">
        <v>0</v>
      </c>
      <c r="J109" s="1295"/>
      <c r="K109" s="1295"/>
      <c r="L109" s="1295"/>
      <c r="M109" s="1295"/>
      <c r="N109" s="1295"/>
      <c r="O109" s="1295"/>
      <c r="P109" s="1296"/>
      <c r="Q109" s="1145">
        <v>3</v>
      </c>
      <c r="R109" s="1177">
        <v>0.1</v>
      </c>
      <c r="S109" s="1139"/>
      <c r="T109" s="1178">
        <v>0</v>
      </c>
      <c r="U109" s="1140">
        <v>0</v>
      </c>
      <c r="V109" s="1141"/>
      <c r="W109" s="511"/>
    </row>
    <row r="110" spans="2:23" ht="14.25" customHeight="1">
      <c r="B110" s="599"/>
      <c r="C110" s="583"/>
      <c r="D110" s="570">
        <v>5</v>
      </c>
      <c r="E110" s="555" t="s">
        <v>124</v>
      </c>
      <c r="F110" s="555"/>
      <c r="G110" s="562"/>
      <c r="H110" s="567"/>
      <c r="I110" s="1294">
        <v>0</v>
      </c>
      <c r="J110" s="1295"/>
      <c r="K110" s="1295"/>
      <c r="L110" s="1295"/>
      <c r="M110" s="1295"/>
      <c r="N110" s="1295"/>
      <c r="O110" s="1295"/>
      <c r="P110" s="1296"/>
      <c r="Q110" s="1145">
        <v>3</v>
      </c>
      <c r="R110" s="1177">
        <v>0.2</v>
      </c>
      <c r="S110" s="1139"/>
      <c r="T110" s="1178">
        <v>0</v>
      </c>
      <c r="U110" s="1140">
        <v>0</v>
      </c>
      <c r="V110" s="1141"/>
      <c r="W110" s="511"/>
    </row>
    <row r="111" spans="2:23" ht="14.25" customHeight="1" thickBot="1">
      <c r="B111" s="637"/>
      <c r="C111" s="638"/>
      <c r="D111" s="639">
        <v>6</v>
      </c>
      <c r="E111" s="640" t="s">
        <v>151</v>
      </c>
      <c r="F111" s="640"/>
      <c r="G111" s="562"/>
      <c r="H111" s="567"/>
      <c r="I111" s="1318">
        <v>0</v>
      </c>
      <c r="J111" s="1319"/>
      <c r="K111" s="1319"/>
      <c r="L111" s="1319"/>
      <c r="M111" s="1319"/>
      <c r="N111" s="1319"/>
      <c r="O111" s="1319"/>
      <c r="P111" s="1320"/>
      <c r="Q111" s="1146">
        <v>3</v>
      </c>
      <c r="R111" s="1187">
        <v>0.2</v>
      </c>
      <c r="S111" s="1188"/>
      <c r="T111" s="1189">
        <v>0</v>
      </c>
      <c r="U111" s="1190">
        <v>0</v>
      </c>
      <c r="V111" s="1191"/>
      <c r="W111" s="511"/>
    </row>
    <row r="112" spans="2:23" ht="14.25" customHeight="1" thickBot="1">
      <c r="B112" s="608" t="s">
        <v>171</v>
      </c>
      <c r="C112" s="609" t="s">
        <v>172</v>
      </c>
      <c r="D112" s="609"/>
      <c r="E112" s="609"/>
      <c r="F112" s="609"/>
      <c r="G112" s="641"/>
      <c r="H112" s="641"/>
      <c r="I112" s="1332"/>
      <c r="J112" s="1333"/>
      <c r="K112" s="1333"/>
      <c r="L112" s="1333"/>
      <c r="M112" s="1333"/>
      <c r="N112" s="1333"/>
      <c r="O112" s="1333"/>
      <c r="P112" s="1334"/>
      <c r="Q112" s="1192">
        <v>0</v>
      </c>
      <c r="R112" s="1166">
        <v>0.3</v>
      </c>
      <c r="S112" s="1167"/>
      <c r="T112" s="1168">
        <v>0</v>
      </c>
      <c r="U112" s="1169">
        <v>0</v>
      </c>
      <c r="V112" s="1170">
        <v>1</v>
      </c>
      <c r="W112" s="511"/>
    </row>
    <row r="113" spans="2:23" ht="13.5" customHeight="1">
      <c r="B113" s="546">
        <v>1</v>
      </c>
      <c r="C113" s="548" t="s">
        <v>125</v>
      </c>
      <c r="D113" s="568"/>
      <c r="E113" s="568"/>
      <c r="F113" s="568"/>
      <c r="G113" s="642" t="s">
        <v>241</v>
      </c>
      <c r="H113" s="642" t="s">
        <v>241</v>
      </c>
      <c r="I113" s="1326">
        <v>0</v>
      </c>
      <c r="J113" s="1327"/>
      <c r="K113" s="1327"/>
      <c r="L113" s="1327"/>
      <c r="M113" s="1327"/>
      <c r="N113" s="1327"/>
      <c r="O113" s="1327"/>
      <c r="P113" s="1328"/>
      <c r="Q113" s="1142">
        <v>1</v>
      </c>
      <c r="R113" s="1177">
        <v>0.3</v>
      </c>
      <c r="S113" s="1139"/>
      <c r="T113" s="1193">
        <v>0</v>
      </c>
      <c r="U113" s="1140">
        <v>0</v>
      </c>
      <c r="V113" s="1141">
        <v>1</v>
      </c>
      <c r="W113" s="511"/>
    </row>
    <row r="114" spans="2:23" ht="14.25" hidden="1" customHeight="1">
      <c r="B114" s="643">
        <v>1</v>
      </c>
      <c r="C114" s="644" t="s">
        <v>538</v>
      </c>
      <c r="D114" s="614"/>
      <c r="E114" s="555"/>
      <c r="F114" s="555"/>
      <c r="G114" s="645"/>
      <c r="H114" s="646"/>
      <c r="I114" s="1335"/>
      <c r="J114" s="1336"/>
      <c r="K114" s="1336"/>
      <c r="L114" s="1336"/>
      <c r="M114" s="1336"/>
      <c r="N114" s="1336"/>
      <c r="O114" s="1336"/>
      <c r="P114" s="1337"/>
      <c r="Q114" s="1194">
        <v>0</v>
      </c>
      <c r="R114" s="1157">
        <v>0</v>
      </c>
      <c r="S114" s="1143"/>
      <c r="T114" s="1156">
        <v>0</v>
      </c>
      <c r="U114" s="1159">
        <v>0</v>
      </c>
      <c r="V114" s="1155">
        <v>0</v>
      </c>
      <c r="W114" s="511"/>
    </row>
    <row r="115" spans="2:23" ht="13.5" hidden="1" customHeight="1" thickBot="1">
      <c r="B115" s="647"/>
      <c r="C115" s="648">
        <v>1.1000000000000001</v>
      </c>
      <c r="D115" s="649" t="s">
        <v>539</v>
      </c>
      <c r="E115" s="650"/>
      <c r="F115" s="650"/>
      <c r="G115" s="651"/>
      <c r="H115" s="652"/>
      <c r="I115" s="1329"/>
      <c r="J115" s="1330"/>
      <c r="K115" s="1330"/>
      <c r="L115" s="1330"/>
      <c r="M115" s="1330"/>
      <c r="N115" s="1330"/>
      <c r="O115" s="1330"/>
      <c r="P115" s="1331"/>
      <c r="Q115" s="1142">
        <v>100</v>
      </c>
      <c r="R115" s="1195">
        <v>0</v>
      </c>
      <c r="S115" s="1185"/>
      <c r="T115" s="1196">
        <v>0</v>
      </c>
      <c r="U115" s="1154">
        <v>0</v>
      </c>
      <c r="V115" s="1155"/>
      <c r="W115" s="511"/>
    </row>
    <row r="116" spans="2:23" ht="14.25" customHeight="1" thickBot="1">
      <c r="B116" s="653">
        <v>2</v>
      </c>
      <c r="C116" s="578" t="s">
        <v>126</v>
      </c>
      <c r="D116" s="555"/>
      <c r="E116" s="555"/>
      <c r="F116" s="555"/>
      <c r="G116" s="654" t="s">
        <v>242</v>
      </c>
      <c r="H116" s="655" t="s">
        <v>242</v>
      </c>
      <c r="I116" s="1338">
        <v>0</v>
      </c>
      <c r="J116" s="1339"/>
      <c r="K116" s="1339"/>
      <c r="L116" s="1339"/>
      <c r="M116" s="1339"/>
      <c r="N116" s="1339"/>
      <c r="O116" s="1339"/>
      <c r="P116" s="1340"/>
      <c r="Q116" s="1149">
        <v>1</v>
      </c>
      <c r="R116" s="1195">
        <v>0.4</v>
      </c>
      <c r="S116" s="1185"/>
      <c r="T116" s="1196">
        <v>0</v>
      </c>
      <c r="U116" s="1154">
        <v>0</v>
      </c>
      <c r="V116" s="1155">
        <v>1</v>
      </c>
      <c r="W116" s="511"/>
    </row>
    <row r="117" spans="2:23" ht="14.25" thickBot="1">
      <c r="B117" s="577">
        <v>3</v>
      </c>
      <c r="C117" s="656" t="s">
        <v>66</v>
      </c>
      <c r="D117" s="650"/>
      <c r="E117" s="650"/>
      <c r="F117" s="650"/>
      <c r="G117" s="250"/>
      <c r="H117" s="657"/>
      <c r="I117" s="1335"/>
      <c r="J117" s="1336"/>
      <c r="K117" s="1336"/>
      <c r="L117" s="1336"/>
      <c r="M117" s="1336"/>
      <c r="N117" s="1336"/>
      <c r="O117" s="1336"/>
      <c r="P117" s="1337"/>
      <c r="Q117" s="1164">
        <v>1</v>
      </c>
      <c r="R117" s="1197">
        <v>0.3</v>
      </c>
      <c r="S117" s="1152"/>
      <c r="T117" s="1198">
        <v>0</v>
      </c>
      <c r="U117" s="1154">
        <v>0</v>
      </c>
      <c r="V117" s="1155">
        <v>1</v>
      </c>
      <c r="W117" s="511"/>
    </row>
    <row r="118" spans="2:23" ht="13.5" customHeight="1">
      <c r="B118" s="546"/>
      <c r="C118" s="569">
        <v>3.1</v>
      </c>
      <c r="D118" s="658" t="s">
        <v>127</v>
      </c>
      <c r="E118" s="650"/>
      <c r="F118" s="650"/>
      <c r="G118" s="659" t="s">
        <v>243</v>
      </c>
      <c r="H118" s="660" t="s">
        <v>243</v>
      </c>
      <c r="I118" s="1341">
        <v>0</v>
      </c>
      <c r="J118" s="1342"/>
      <c r="K118" s="1342"/>
      <c r="L118" s="1342"/>
      <c r="M118" s="1342"/>
      <c r="N118" s="1342"/>
      <c r="O118" s="1342"/>
      <c r="P118" s="1343"/>
      <c r="Q118" s="1142">
        <v>1</v>
      </c>
      <c r="R118" s="1177">
        <v>0.5</v>
      </c>
      <c r="S118" s="1139"/>
      <c r="T118" s="1176">
        <v>0</v>
      </c>
      <c r="U118" s="1140">
        <v>0</v>
      </c>
      <c r="V118" s="1141"/>
      <c r="W118" s="511"/>
    </row>
    <row r="119" spans="2:23" ht="14.25" customHeight="1" thickBot="1">
      <c r="B119" s="546"/>
      <c r="C119" s="575">
        <v>3.2</v>
      </c>
      <c r="D119" s="636" t="s">
        <v>128</v>
      </c>
      <c r="E119" s="555"/>
      <c r="F119" s="555"/>
      <c r="G119" s="661" t="s">
        <v>244</v>
      </c>
      <c r="H119" s="662"/>
      <c r="I119" s="1344">
        <v>0</v>
      </c>
      <c r="J119" s="1345"/>
      <c r="K119" s="1345"/>
      <c r="L119" s="1345"/>
      <c r="M119" s="1345"/>
      <c r="N119" s="1345"/>
      <c r="O119" s="1345"/>
      <c r="P119" s="1346"/>
      <c r="Q119" s="1149">
        <v>1</v>
      </c>
      <c r="R119" s="1177">
        <v>0.5</v>
      </c>
      <c r="S119" s="1139"/>
      <c r="T119" s="1176">
        <v>0</v>
      </c>
      <c r="U119" s="1199">
        <v>0</v>
      </c>
      <c r="V119" s="1141"/>
      <c r="W119" s="511"/>
    </row>
    <row r="120" spans="2:23" ht="14.25" hidden="1" customHeight="1" thickBot="1">
      <c r="B120" s="663"/>
      <c r="C120" s="664"/>
      <c r="D120" s="665"/>
      <c r="E120" s="666"/>
      <c r="F120" s="666"/>
      <c r="G120" s="667"/>
      <c r="H120" s="668"/>
      <c r="I120" s="1318"/>
      <c r="J120" s="1319"/>
      <c r="K120" s="1319"/>
      <c r="L120" s="1319"/>
      <c r="M120" s="1319"/>
      <c r="N120" s="1319"/>
      <c r="O120" s="1319"/>
      <c r="P120" s="1320"/>
      <c r="Q120" s="1183">
        <v>0</v>
      </c>
      <c r="R120" s="1200">
        <v>0</v>
      </c>
      <c r="S120" s="1201"/>
      <c r="T120" s="1202">
        <v>0</v>
      </c>
      <c r="U120" s="1203">
        <v>0</v>
      </c>
      <c r="V120" s="1141"/>
      <c r="W120" s="511"/>
    </row>
    <row r="121" spans="2:23" ht="16.5" thickBot="1">
      <c r="B121" s="669" t="s">
        <v>152</v>
      </c>
      <c r="C121" s="670"/>
      <c r="D121" s="670"/>
      <c r="E121" s="670"/>
      <c r="F121" s="670"/>
      <c r="G121" s="671"/>
      <c r="H121" s="671"/>
      <c r="I121" s="1350"/>
      <c r="J121" s="1351"/>
      <c r="K121" s="1351"/>
      <c r="L121" s="1351"/>
      <c r="M121" s="1351"/>
      <c r="N121" s="1351"/>
      <c r="O121" s="1351"/>
      <c r="P121" s="1352"/>
      <c r="Q121" s="1204"/>
      <c r="R121" s="1205"/>
      <c r="S121" s="1206"/>
      <c r="T121" s="1207"/>
      <c r="U121" s="1208"/>
      <c r="V121" s="1209">
        <v>2.5</v>
      </c>
      <c r="W121" s="511"/>
    </row>
    <row r="122" spans="2:23" ht="15.75" thickBot="1">
      <c r="B122" s="672" t="s">
        <v>67</v>
      </c>
      <c r="C122" s="542" t="s">
        <v>68</v>
      </c>
      <c r="D122" s="542"/>
      <c r="E122" s="542"/>
      <c r="F122" s="542"/>
      <c r="G122" s="545"/>
      <c r="H122" s="545"/>
      <c r="I122" s="1353"/>
      <c r="J122" s="1354"/>
      <c r="K122" s="1354"/>
      <c r="L122" s="1354"/>
      <c r="M122" s="1354"/>
      <c r="N122" s="1354"/>
      <c r="O122" s="1354"/>
      <c r="P122" s="1355"/>
      <c r="Q122" s="1210">
        <v>0</v>
      </c>
      <c r="R122" s="1133">
        <v>0.4</v>
      </c>
      <c r="S122" s="1134"/>
      <c r="T122" s="1135">
        <v>0</v>
      </c>
      <c r="U122" s="1211">
        <v>0</v>
      </c>
      <c r="V122" s="1136">
        <v>2.2999999999999998</v>
      </c>
      <c r="W122" s="511"/>
    </row>
    <row r="123" spans="2:23" ht="14.25" customHeight="1" thickBot="1">
      <c r="B123" s="546">
        <v>1</v>
      </c>
      <c r="C123" s="548" t="s">
        <v>153</v>
      </c>
      <c r="D123" s="548"/>
      <c r="E123" s="548"/>
      <c r="F123" s="548"/>
      <c r="G123" s="213" t="s">
        <v>245</v>
      </c>
      <c r="H123" s="213" t="s">
        <v>245</v>
      </c>
      <c r="I123" s="1347">
        <v>0</v>
      </c>
      <c r="J123" s="1348"/>
      <c r="K123" s="1348"/>
      <c r="L123" s="1348"/>
      <c r="M123" s="1348"/>
      <c r="N123" s="1348"/>
      <c r="O123" s="1348"/>
      <c r="P123" s="1349"/>
      <c r="Q123" s="1212">
        <v>2.1</v>
      </c>
      <c r="R123" s="1177">
        <v>0.2</v>
      </c>
      <c r="S123" s="1139"/>
      <c r="T123" s="1213">
        <v>0</v>
      </c>
      <c r="U123" s="1140">
        <v>0</v>
      </c>
      <c r="V123" s="1141">
        <v>2.1</v>
      </c>
      <c r="W123" s="511"/>
    </row>
    <row r="124" spans="2:23" ht="14.25" thickBot="1">
      <c r="B124" s="673">
        <v>2</v>
      </c>
      <c r="C124" s="578" t="s">
        <v>69</v>
      </c>
      <c r="D124" s="578"/>
      <c r="E124" s="578"/>
      <c r="F124" s="578"/>
      <c r="G124" s="251" t="s">
        <v>246</v>
      </c>
      <c r="H124" s="251" t="s">
        <v>246</v>
      </c>
      <c r="I124" s="1329">
        <v>0</v>
      </c>
      <c r="J124" s="1330"/>
      <c r="K124" s="1330"/>
      <c r="L124" s="1330"/>
      <c r="M124" s="1330"/>
      <c r="N124" s="1330"/>
      <c r="O124" s="1330"/>
      <c r="P124" s="1331"/>
      <c r="Q124" s="1212">
        <v>3</v>
      </c>
      <c r="R124" s="1197">
        <v>0.1</v>
      </c>
      <c r="S124" s="1152"/>
      <c r="T124" s="1198">
        <v>0</v>
      </c>
      <c r="U124" s="1154">
        <v>0</v>
      </c>
      <c r="V124" s="1155">
        <v>3</v>
      </c>
      <c r="W124" s="511"/>
    </row>
    <row r="125" spans="2:23" ht="15" hidden="1" customHeight="1" thickBot="1">
      <c r="B125" s="522"/>
      <c r="C125" s="575"/>
      <c r="D125" s="578"/>
      <c r="E125" s="578"/>
      <c r="F125" s="578"/>
      <c r="G125" s="674"/>
      <c r="H125" s="675"/>
      <c r="I125" s="1307"/>
      <c r="J125" s="1308"/>
      <c r="K125" s="1308"/>
      <c r="L125" s="1308"/>
      <c r="M125" s="1308"/>
      <c r="N125" s="1308"/>
      <c r="O125" s="1308"/>
      <c r="P125" s="1309"/>
      <c r="Q125" s="1148">
        <v>0</v>
      </c>
      <c r="R125" s="1139">
        <v>0</v>
      </c>
      <c r="S125" s="1139"/>
      <c r="T125" s="1178">
        <v>0</v>
      </c>
      <c r="U125" s="1140">
        <v>0</v>
      </c>
      <c r="V125" s="1144"/>
      <c r="W125" s="511"/>
    </row>
    <row r="126" spans="2:23" ht="15" hidden="1" customHeight="1" thickBot="1">
      <c r="B126" s="522"/>
      <c r="C126" s="575"/>
      <c r="D126" s="636"/>
      <c r="E126" s="578"/>
      <c r="F126" s="578"/>
      <c r="G126" s="676"/>
      <c r="H126" s="677"/>
      <c r="I126" s="1294"/>
      <c r="J126" s="1295"/>
      <c r="K126" s="1295"/>
      <c r="L126" s="1295"/>
      <c r="M126" s="1295"/>
      <c r="N126" s="1295"/>
      <c r="O126" s="1295"/>
      <c r="P126" s="1296"/>
      <c r="Q126" s="1149">
        <v>0</v>
      </c>
      <c r="R126" s="1139">
        <v>0</v>
      </c>
      <c r="S126" s="1139"/>
      <c r="T126" s="1178">
        <v>0</v>
      </c>
      <c r="U126" s="1140">
        <v>0</v>
      </c>
      <c r="V126" s="1141"/>
      <c r="W126" s="511"/>
    </row>
    <row r="127" spans="2:23" ht="15" hidden="1" customHeight="1" thickBot="1">
      <c r="B127" s="522"/>
      <c r="C127" s="678"/>
      <c r="D127" s="636"/>
      <c r="E127" s="578"/>
      <c r="F127" s="578"/>
      <c r="G127" s="676"/>
      <c r="H127" s="677"/>
      <c r="I127" s="1294"/>
      <c r="J127" s="1295"/>
      <c r="K127" s="1295"/>
      <c r="L127" s="1295"/>
      <c r="M127" s="1295"/>
      <c r="N127" s="1295"/>
      <c r="O127" s="1295"/>
      <c r="P127" s="1296"/>
      <c r="Q127" s="1142">
        <v>0</v>
      </c>
      <c r="R127" s="1139">
        <v>0</v>
      </c>
      <c r="S127" s="1139"/>
      <c r="T127" s="1178">
        <v>0</v>
      </c>
      <c r="U127" s="1140">
        <v>0</v>
      </c>
      <c r="V127" s="1141"/>
      <c r="W127" s="511"/>
    </row>
    <row r="128" spans="2:23" ht="15" hidden="1" customHeight="1" thickBot="1">
      <c r="B128" s="679"/>
      <c r="C128" s="678"/>
      <c r="D128" s="636"/>
      <c r="E128" s="578"/>
      <c r="F128" s="578"/>
      <c r="G128" s="676"/>
      <c r="H128" s="677"/>
      <c r="I128" s="1297"/>
      <c r="J128" s="1298"/>
      <c r="K128" s="1298"/>
      <c r="L128" s="1298"/>
      <c r="M128" s="1298"/>
      <c r="N128" s="1298"/>
      <c r="O128" s="1298"/>
      <c r="P128" s="1299"/>
      <c r="Q128" s="1149">
        <v>0</v>
      </c>
      <c r="R128" s="1139">
        <v>0</v>
      </c>
      <c r="S128" s="1139"/>
      <c r="T128" s="1178">
        <v>0</v>
      </c>
      <c r="U128" s="1140">
        <v>0</v>
      </c>
      <c r="V128" s="1173"/>
      <c r="W128" s="511"/>
    </row>
    <row r="129" spans="2:23" ht="14.25" thickBot="1">
      <c r="B129" s="673">
        <v>3</v>
      </c>
      <c r="C129" s="578" t="s">
        <v>70</v>
      </c>
      <c r="D129" s="578"/>
      <c r="E129" s="578"/>
      <c r="F129" s="578"/>
      <c r="G129" s="680"/>
      <c r="H129" s="681"/>
      <c r="I129" s="1329">
        <v>0</v>
      </c>
      <c r="J129" s="1330"/>
      <c r="K129" s="1330"/>
      <c r="L129" s="1330"/>
      <c r="M129" s="1330"/>
      <c r="N129" s="1330"/>
      <c r="O129" s="1330"/>
      <c r="P129" s="1331"/>
      <c r="Q129" s="1212">
        <v>2</v>
      </c>
      <c r="R129" s="1197">
        <v>0.5</v>
      </c>
      <c r="S129" s="1185"/>
      <c r="T129" s="1196">
        <v>0</v>
      </c>
      <c r="U129" s="1154">
        <v>0</v>
      </c>
      <c r="V129" s="1155">
        <v>2</v>
      </c>
      <c r="W129" s="511"/>
    </row>
    <row r="130" spans="2:23" ht="13.5">
      <c r="B130" s="599"/>
      <c r="C130" s="575"/>
      <c r="D130" s="582" t="s">
        <v>155</v>
      </c>
      <c r="E130" s="554"/>
      <c r="F130" s="554"/>
      <c r="G130" s="251" t="s">
        <v>527</v>
      </c>
      <c r="H130" s="635"/>
      <c r="I130" s="1307"/>
      <c r="J130" s="1308"/>
      <c r="K130" s="1308"/>
      <c r="L130" s="1308"/>
      <c r="M130" s="1308"/>
      <c r="N130" s="1308"/>
      <c r="O130" s="1308"/>
      <c r="P130" s="1309"/>
      <c r="Q130" s="1148">
        <v>2.5</v>
      </c>
      <c r="R130" s="1177">
        <v>0.86956521739130432</v>
      </c>
      <c r="S130" s="1139"/>
      <c r="T130" s="1214">
        <v>0</v>
      </c>
      <c r="U130" s="1140">
        <v>0</v>
      </c>
      <c r="V130" s="1141"/>
      <c r="W130" s="511"/>
    </row>
    <row r="131" spans="2:23" ht="14.25" thickBot="1">
      <c r="B131" s="599"/>
      <c r="C131" s="569"/>
      <c r="D131" s="636" t="s">
        <v>157</v>
      </c>
      <c r="E131" s="555"/>
      <c r="F131" s="555"/>
      <c r="G131" s="562"/>
      <c r="H131" s="251" t="s">
        <v>527</v>
      </c>
      <c r="I131" s="1294"/>
      <c r="J131" s="1295"/>
      <c r="K131" s="1295"/>
      <c r="L131" s="1295"/>
      <c r="M131" s="1295"/>
      <c r="N131" s="1295"/>
      <c r="O131" s="1295"/>
      <c r="P131" s="1296"/>
      <c r="Q131" s="1146">
        <v>3.2</v>
      </c>
      <c r="R131" s="1177">
        <v>0.13043478260869565</v>
      </c>
      <c r="S131" s="1139"/>
      <c r="T131" s="1214">
        <v>0</v>
      </c>
      <c r="U131" s="1140">
        <v>0</v>
      </c>
      <c r="V131" s="1141"/>
      <c r="W131" s="511"/>
    </row>
    <row r="132" spans="2:23" ht="13.5" hidden="1" customHeight="1" thickBot="1">
      <c r="B132" s="682"/>
      <c r="C132" s="683">
        <v>3.1</v>
      </c>
      <c r="D132" s="684" t="s">
        <v>79</v>
      </c>
      <c r="E132" s="685"/>
      <c r="F132" s="685"/>
      <c r="G132" s="562"/>
      <c r="H132" s="567"/>
      <c r="I132" s="1294"/>
      <c r="J132" s="1295"/>
      <c r="K132" s="1295"/>
      <c r="L132" s="1295"/>
      <c r="M132" s="1295"/>
      <c r="N132" s="1295"/>
      <c r="O132" s="1295"/>
      <c r="P132" s="1296"/>
      <c r="Q132" s="1148">
        <v>0</v>
      </c>
      <c r="R132" s="1160">
        <v>0</v>
      </c>
      <c r="S132" s="1160"/>
      <c r="T132" s="1178">
        <v>0</v>
      </c>
      <c r="U132" s="1215">
        <v>0</v>
      </c>
      <c r="V132" s="1161"/>
      <c r="W132" s="511"/>
    </row>
    <row r="133" spans="2:23" ht="13.5" hidden="1" customHeight="1">
      <c r="B133" s="682"/>
      <c r="C133" s="683">
        <v>3.2</v>
      </c>
      <c r="D133" s="684" t="s">
        <v>80</v>
      </c>
      <c r="E133" s="685"/>
      <c r="F133" s="685"/>
      <c r="G133" s="562"/>
      <c r="H133" s="567"/>
      <c r="I133" s="1294"/>
      <c r="J133" s="1295"/>
      <c r="K133" s="1295"/>
      <c r="L133" s="1295"/>
      <c r="M133" s="1295"/>
      <c r="N133" s="1295"/>
      <c r="O133" s="1295"/>
      <c r="P133" s="1296"/>
      <c r="Q133" s="1145">
        <v>0</v>
      </c>
      <c r="R133" s="1160">
        <v>0</v>
      </c>
      <c r="S133" s="1160"/>
      <c r="T133" s="1178">
        <v>0</v>
      </c>
      <c r="U133" s="1215">
        <v>0</v>
      </c>
      <c r="V133" s="1161"/>
      <c r="W133" s="511"/>
    </row>
    <row r="134" spans="2:23" ht="14.25" hidden="1" customHeight="1">
      <c r="B134" s="682"/>
      <c r="C134" s="683">
        <v>3.3</v>
      </c>
      <c r="D134" s="684" t="s">
        <v>81</v>
      </c>
      <c r="E134" s="685"/>
      <c r="F134" s="685"/>
      <c r="G134" s="562"/>
      <c r="H134" s="567"/>
      <c r="I134" s="1294"/>
      <c r="J134" s="1295"/>
      <c r="K134" s="1295"/>
      <c r="L134" s="1295"/>
      <c r="M134" s="1295"/>
      <c r="N134" s="1295"/>
      <c r="O134" s="1295"/>
      <c r="P134" s="1296"/>
      <c r="Q134" s="1145">
        <v>0</v>
      </c>
      <c r="R134" s="1160">
        <v>0</v>
      </c>
      <c r="S134" s="1160"/>
      <c r="T134" s="1178">
        <v>0</v>
      </c>
      <c r="U134" s="1215">
        <v>0</v>
      </c>
      <c r="V134" s="1161"/>
      <c r="W134" s="511"/>
    </row>
    <row r="135" spans="2:23" ht="13.5" hidden="1" customHeight="1">
      <c r="B135" s="682"/>
      <c r="C135" s="683">
        <v>3.4</v>
      </c>
      <c r="D135" s="684" t="s">
        <v>82</v>
      </c>
      <c r="E135" s="685"/>
      <c r="F135" s="685"/>
      <c r="G135" s="562"/>
      <c r="H135" s="567"/>
      <c r="I135" s="1294"/>
      <c r="J135" s="1295"/>
      <c r="K135" s="1295"/>
      <c r="L135" s="1295"/>
      <c r="M135" s="1295"/>
      <c r="N135" s="1295"/>
      <c r="O135" s="1295"/>
      <c r="P135" s="1296"/>
      <c r="Q135" s="1145">
        <v>0</v>
      </c>
      <c r="R135" s="1160">
        <v>0</v>
      </c>
      <c r="S135" s="1160"/>
      <c r="T135" s="1178">
        <v>0</v>
      </c>
      <c r="U135" s="1215">
        <v>0</v>
      </c>
      <c r="V135" s="1161"/>
      <c r="W135" s="511"/>
    </row>
    <row r="136" spans="2:23" ht="14.25" hidden="1" customHeight="1">
      <c r="B136" s="682"/>
      <c r="C136" s="683">
        <v>3.5</v>
      </c>
      <c r="D136" s="684" t="s">
        <v>83</v>
      </c>
      <c r="E136" s="685"/>
      <c r="F136" s="685"/>
      <c r="G136" s="562"/>
      <c r="H136" s="567"/>
      <c r="I136" s="1294"/>
      <c r="J136" s="1295"/>
      <c r="K136" s="1295"/>
      <c r="L136" s="1295"/>
      <c r="M136" s="1295"/>
      <c r="N136" s="1295"/>
      <c r="O136" s="1295"/>
      <c r="P136" s="1296"/>
      <c r="Q136" s="1145">
        <v>0</v>
      </c>
      <c r="R136" s="1216">
        <v>0</v>
      </c>
      <c r="S136" s="1160"/>
      <c r="T136" s="1178">
        <v>0</v>
      </c>
      <c r="U136" s="1215">
        <v>0</v>
      </c>
      <c r="V136" s="1161"/>
      <c r="W136" s="511"/>
    </row>
    <row r="137" spans="2:23" ht="14.25" hidden="1" customHeight="1">
      <c r="B137" s="686"/>
      <c r="C137" s="683">
        <v>3.6</v>
      </c>
      <c r="D137" s="684" t="s">
        <v>47</v>
      </c>
      <c r="E137" s="685"/>
      <c r="F137" s="685"/>
      <c r="G137" s="562"/>
      <c r="H137" s="567"/>
      <c r="I137" s="1297"/>
      <c r="J137" s="1298"/>
      <c r="K137" s="1298"/>
      <c r="L137" s="1298"/>
      <c r="M137" s="1298"/>
      <c r="N137" s="1298"/>
      <c r="O137" s="1298"/>
      <c r="P137" s="1299"/>
      <c r="Q137" s="1146">
        <v>0</v>
      </c>
      <c r="R137" s="1217">
        <v>0</v>
      </c>
      <c r="S137" s="1160"/>
      <c r="T137" s="1218">
        <v>0</v>
      </c>
      <c r="U137" s="1215">
        <v>0</v>
      </c>
      <c r="V137" s="1161"/>
      <c r="W137" s="511"/>
    </row>
    <row r="138" spans="2:23" ht="13.5">
      <c r="B138" s="673">
        <v>4</v>
      </c>
      <c r="C138" s="578" t="s">
        <v>71</v>
      </c>
      <c r="D138" s="548"/>
      <c r="E138" s="548"/>
      <c r="F138" s="548"/>
      <c r="G138" s="680"/>
      <c r="H138" s="687"/>
      <c r="I138" s="1335"/>
      <c r="J138" s="1336"/>
      <c r="K138" s="1336"/>
      <c r="L138" s="1336"/>
      <c r="M138" s="1336"/>
      <c r="N138" s="1336"/>
      <c r="O138" s="1336"/>
      <c r="P138" s="1337"/>
      <c r="Q138" s="1163">
        <v>3</v>
      </c>
      <c r="R138" s="1151">
        <v>0.2</v>
      </c>
      <c r="S138" s="1185"/>
      <c r="T138" s="1196">
        <v>0</v>
      </c>
      <c r="U138" s="1154">
        <v>0</v>
      </c>
      <c r="V138" s="1155">
        <v>3</v>
      </c>
      <c r="W138" s="511"/>
    </row>
    <row r="139" spans="2:23" ht="14.25" customHeight="1" thickBot="1">
      <c r="B139" s="599"/>
      <c r="C139" s="569"/>
      <c r="D139" s="582" t="s">
        <v>155</v>
      </c>
      <c r="E139" s="554"/>
      <c r="F139" s="554"/>
      <c r="G139" s="556"/>
      <c r="H139" s="635"/>
      <c r="I139" s="1312"/>
      <c r="J139" s="1313"/>
      <c r="K139" s="1313"/>
      <c r="L139" s="1313"/>
      <c r="M139" s="1313"/>
      <c r="N139" s="1313"/>
      <c r="O139" s="1313"/>
      <c r="P139" s="1314"/>
      <c r="Q139" s="1164">
        <v>3</v>
      </c>
      <c r="R139" s="1138">
        <v>0.86956521739130432</v>
      </c>
      <c r="S139" s="1139"/>
      <c r="T139" s="1218">
        <v>0</v>
      </c>
      <c r="U139" s="1140">
        <v>0</v>
      </c>
      <c r="V139" s="1141"/>
      <c r="W139" s="511"/>
    </row>
    <row r="140" spans="2:23" ht="14.25" customHeight="1">
      <c r="B140" s="599"/>
      <c r="C140" s="688"/>
      <c r="D140" s="570">
        <v>4.0999999999999996</v>
      </c>
      <c r="E140" s="555" t="s">
        <v>156</v>
      </c>
      <c r="F140" s="555"/>
      <c r="G140" s="213" t="s">
        <v>247</v>
      </c>
      <c r="H140" s="567"/>
      <c r="I140" s="1294">
        <v>0</v>
      </c>
      <c r="J140" s="1295"/>
      <c r="K140" s="1295"/>
      <c r="L140" s="1295"/>
      <c r="M140" s="1295"/>
      <c r="N140" s="1295"/>
      <c r="O140" s="1295"/>
      <c r="P140" s="1296"/>
      <c r="Q140" s="1148">
        <v>3</v>
      </c>
      <c r="R140" s="1177">
        <v>0.5</v>
      </c>
      <c r="S140" s="1139"/>
      <c r="T140" s="1214">
        <v>0</v>
      </c>
      <c r="U140" s="1140">
        <v>0</v>
      </c>
      <c r="V140" s="1141"/>
      <c r="W140" s="511"/>
    </row>
    <row r="141" spans="2:23" ht="14.25" customHeight="1" thickBot="1">
      <c r="B141" s="599"/>
      <c r="C141" s="689"/>
      <c r="D141" s="570">
        <v>4.2</v>
      </c>
      <c r="E141" s="555" t="s">
        <v>72</v>
      </c>
      <c r="F141" s="555"/>
      <c r="G141" s="213" t="s">
        <v>247</v>
      </c>
      <c r="H141" s="567"/>
      <c r="I141" s="1294">
        <v>0</v>
      </c>
      <c r="J141" s="1295"/>
      <c r="K141" s="1295"/>
      <c r="L141" s="1295"/>
      <c r="M141" s="1295"/>
      <c r="N141" s="1295"/>
      <c r="O141" s="1295"/>
      <c r="P141" s="1296"/>
      <c r="Q141" s="1146">
        <v>3</v>
      </c>
      <c r="R141" s="1177">
        <v>0.5</v>
      </c>
      <c r="S141" s="1139"/>
      <c r="T141" s="1214">
        <v>0</v>
      </c>
      <c r="U141" s="1140">
        <v>0</v>
      </c>
      <c r="V141" s="1141"/>
      <c r="W141" s="511"/>
    </row>
    <row r="142" spans="2:23" ht="14.25" customHeight="1" thickBot="1">
      <c r="B142" s="599"/>
      <c r="C142" s="569"/>
      <c r="D142" s="582" t="s">
        <v>157</v>
      </c>
      <c r="E142" s="554"/>
      <c r="F142" s="554"/>
      <c r="G142" s="562"/>
      <c r="H142" s="567"/>
      <c r="I142" s="1315"/>
      <c r="J142" s="1316"/>
      <c r="K142" s="1316"/>
      <c r="L142" s="1316"/>
      <c r="M142" s="1316"/>
      <c r="N142" s="1316"/>
      <c r="O142" s="1316"/>
      <c r="P142" s="1317"/>
      <c r="Q142" s="1164">
        <v>3</v>
      </c>
      <c r="R142" s="1138">
        <v>0.13043478260869565</v>
      </c>
      <c r="S142" s="1139"/>
      <c r="T142" s="1218">
        <v>0</v>
      </c>
      <c r="U142" s="1140">
        <v>0</v>
      </c>
      <c r="V142" s="1141"/>
      <c r="W142" s="511"/>
    </row>
    <row r="143" spans="2:23" ht="14.25" customHeight="1">
      <c r="B143" s="599"/>
      <c r="C143" s="688"/>
      <c r="D143" s="570">
        <v>4.0999999999999996</v>
      </c>
      <c r="E143" s="555" t="s">
        <v>156</v>
      </c>
      <c r="F143" s="555"/>
      <c r="G143" s="562"/>
      <c r="H143" s="213" t="s">
        <v>247</v>
      </c>
      <c r="I143" s="1294">
        <v>0</v>
      </c>
      <c r="J143" s="1295"/>
      <c r="K143" s="1295"/>
      <c r="L143" s="1295"/>
      <c r="M143" s="1295"/>
      <c r="N143" s="1295"/>
      <c r="O143" s="1295"/>
      <c r="P143" s="1296"/>
      <c r="Q143" s="1148">
        <v>3</v>
      </c>
      <c r="R143" s="1177">
        <v>0.5</v>
      </c>
      <c r="S143" s="1139"/>
      <c r="T143" s="1214">
        <v>0</v>
      </c>
      <c r="U143" s="1140">
        <v>0</v>
      </c>
      <c r="V143" s="1141"/>
      <c r="W143" s="511"/>
    </row>
    <row r="144" spans="2:23" ht="14.25" customHeight="1" thickBot="1">
      <c r="B144" s="690"/>
      <c r="C144" s="689"/>
      <c r="D144" s="570">
        <v>4.2</v>
      </c>
      <c r="E144" s="555" t="s">
        <v>72</v>
      </c>
      <c r="F144" s="555"/>
      <c r="G144" s="562"/>
      <c r="H144" s="214" t="s">
        <v>247</v>
      </c>
      <c r="I144" s="1318">
        <v>0</v>
      </c>
      <c r="J144" s="1319"/>
      <c r="K144" s="1319"/>
      <c r="L144" s="1319"/>
      <c r="M144" s="1319"/>
      <c r="N144" s="1319"/>
      <c r="O144" s="1319"/>
      <c r="P144" s="1320"/>
      <c r="Q144" s="1146">
        <v>3</v>
      </c>
      <c r="R144" s="1177">
        <v>0.5</v>
      </c>
      <c r="S144" s="1139"/>
      <c r="T144" s="1214">
        <v>0</v>
      </c>
      <c r="U144" s="1140">
        <v>0</v>
      </c>
      <c r="V144" s="1141"/>
      <c r="W144" s="511"/>
    </row>
    <row r="145" spans="2:23" ht="14.25" customHeight="1" thickBot="1">
      <c r="B145" s="608" t="s">
        <v>158</v>
      </c>
      <c r="C145" s="609" t="s">
        <v>159</v>
      </c>
      <c r="D145" s="609"/>
      <c r="E145" s="609"/>
      <c r="F145" s="609"/>
      <c r="G145" s="641"/>
      <c r="H145" s="641"/>
      <c r="I145" s="1332"/>
      <c r="J145" s="1333"/>
      <c r="K145" s="1333"/>
      <c r="L145" s="1333"/>
      <c r="M145" s="1333"/>
      <c r="N145" s="1333"/>
      <c r="O145" s="1333"/>
      <c r="P145" s="1334"/>
      <c r="Q145" s="1165">
        <v>0</v>
      </c>
      <c r="R145" s="1166">
        <v>0.3</v>
      </c>
      <c r="S145" s="1167"/>
      <c r="T145" s="1219">
        <v>0</v>
      </c>
      <c r="U145" s="1169">
        <v>0</v>
      </c>
      <c r="V145" s="1170">
        <v>2.8</v>
      </c>
      <c r="W145" s="511"/>
    </row>
    <row r="146" spans="2:23" ht="14.25" customHeight="1" thickBot="1">
      <c r="B146" s="691">
        <v>1</v>
      </c>
      <c r="C146" s="548" t="s">
        <v>73</v>
      </c>
      <c r="D146" s="548"/>
      <c r="E146" s="548"/>
      <c r="F146" s="548"/>
      <c r="G146" s="692"/>
      <c r="H146" s="693"/>
      <c r="I146" s="1323"/>
      <c r="J146" s="1324"/>
      <c r="K146" s="1324"/>
      <c r="L146" s="1324"/>
      <c r="M146" s="1324"/>
      <c r="N146" s="1324"/>
      <c r="O146" s="1324"/>
      <c r="P146" s="1325"/>
      <c r="Q146" s="1164">
        <v>3</v>
      </c>
      <c r="R146" s="1138">
        <v>0.2</v>
      </c>
      <c r="S146" s="1139"/>
      <c r="T146" s="1218">
        <v>0</v>
      </c>
      <c r="U146" s="1140">
        <v>0</v>
      </c>
      <c r="V146" s="1141">
        <v>3</v>
      </c>
      <c r="W146" s="511"/>
    </row>
    <row r="147" spans="2:23" ht="14.25" customHeight="1" thickBot="1">
      <c r="B147" s="599"/>
      <c r="C147" s="575">
        <v>1.1000000000000001</v>
      </c>
      <c r="D147" s="555" t="s">
        <v>74</v>
      </c>
      <c r="E147" s="555"/>
      <c r="F147" s="555"/>
      <c r="G147" s="556"/>
      <c r="H147" s="635"/>
      <c r="I147" s="1307">
        <v>0</v>
      </c>
      <c r="J147" s="1308"/>
      <c r="K147" s="1308"/>
      <c r="L147" s="1308"/>
      <c r="M147" s="1308"/>
      <c r="N147" s="1308"/>
      <c r="O147" s="1308"/>
      <c r="P147" s="1309"/>
      <c r="Q147" s="1212">
        <v>3</v>
      </c>
      <c r="R147" s="1220">
        <v>0.4</v>
      </c>
      <c r="S147" s="1143"/>
      <c r="T147" s="1221">
        <v>0</v>
      </c>
      <c r="U147" s="1159">
        <v>0</v>
      </c>
      <c r="V147" s="1144"/>
      <c r="W147" s="511"/>
    </row>
    <row r="148" spans="2:23" ht="14.25" customHeight="1" thickBot="1">
      <c r="B148" s="599"/>
      <c r="C148" s="694">
        <v>1.2</v>
      </c>
      <c r="D148" s="582" t="s">
        <v>75</v>
      </c>
      <c r="E148" s="554"/>
      <c r="F148" s="554"/>
      <c r="G148" s="562"/>
      <c r="H148" s="567"/>
      <c r="I148" s="1315"/>
      <c r="J148" s="1316"/>
      <c r="K148" s="1316"/>
      <c r="L148" s="1316"/>
      <c r="M148" s="1316"/>
      <c r="N148" s="1316"/>
      <c r="O148" s="1316"/>
      <c r="P148" s="1317"/>
      <c r="Q148" s="1164">
        <v>3</v>
      </c>
      <c r="R148" s="1138">
        <v>0.6</v>
      </c>
      <c r="S148" s="1139"/>
      <c r="T148" s="1218">
        <v>0</v>
      </c>
      <c r="U148" s="1140">
        <v>0</v>
      </c>
      <c r="V148" s="1141"/>
      <c r="W148" s="511"/>
    </row>
    <row r="149" spans="2:23" ht="14.25" customHeight="1">
      <c r="B149" s="599"/>
      <c r="C149" s="688"/>
      <c r="D149" s="570">
        <v>1</v>
      </c>
      <c r="E149" s="555" t="s">
        <v>84</v>
      </c>
      <c r="F149" s="555"/>
      <c r="G149" s="562"/>
      <c r="H149" s="567"/>
      <c r="I149" s="1294">
        <v>0</v>
      </c>
      <c r="J149" s="1295"/>
      <c r="K149" s="1295"/>
      <c r="L149" s="1295"/>
      <c r="M149" s="1295"/>
      <c r="N149" s="1295"/>
      <c r="O149" s="1295"/>
      <c r="P149" s="1296"/>
      <c r="Q149" s="1148">
        <v>3</v>
      </c>
      <c r="R149" s="1177">
        <v>0.7</v>
      </c>
      <c r="S149" s="1139"/>
      <c r="T149" s="1214">
        <v>0</v>
      </c>
      <c r="U149" s="1140">
        <v>0</v>
      </c>
      <c r="V149" s="1141"/>
      <c r="W149" s="511"/>
    </row>
    <row r="150" spans="2:23" ht="14.25" customHeight="1" thickBot="1">
      <c r="B150" s="690"/>
      <c r="C150" s="689"/>
      <c r="D150" s="570">
        <v>2</v>
      </c>
      <c r="E150" s="620" t="s">
        <v>92</v>
      </c>
      <c r="F150" s="621"/>
      <c r="G150" s="695"/>
      <c r="H150" s="696"/>
      <c r="I150" s="1297">
        <v>0</v>
      </c>
      <c r="J150" s="1298"/>
      <c r="K150" s="1298"/>
      <c r="L150" s="1298"/>
      <c r="M150" s="1298"/>
      <c r="N150" s="1298"/>
      <c r="O150" s="1298"/>
      <c r="P150" s="1299"/>
      <c r="Q150" s="1146">
        <v>3</v>
      </c>
      <c r="R150" s="1177">
        <v>0.3</v>
      </c>
      <c r="S150" s="1139"/>
      <c r="T150" s="1214">
        <v>0</v>
      </c>
      <c r="U150" s="1140">
        <v>0</v>
      </c>
      <c r="V150" s="1141"/>
      <c r="W150" s="511"/>
    </row>
    <row r="151" spans="2:23" ht="14.25" customHeight="1" thickBot="1">
      <c r="B151" s="673">
        <v>2</v>
      </c>
      <c r="C151" s="579" t="s">
        <v>93</v>
      </c>
      <c r="D151" s="579"/>
      <c r="E151" s="579"/>
      <c r="F151" s="579"/>
      <c r="G151" s="633"/>
      <c r="H151" s="634"/>
      <c r="I151" s="1335"/>
      <c r="J151" s="1336"/>
      <c r="K151" s="1336"/>
      <c r="L151" s="1336"/>
      <c r="M151" s="1336"/>
      <c r="N151" s="1336"/>
      <c r="O151" s="1336"/>
      <c r="P151" s="1337"/>
      <c r="Q151" s="1164">
        <v>2.9</v>
      </c>
      <c r="R151" s="1151">
        <v>0.6</v>
      </c>
      <c r="S151" s="1185"/>
      <c r="T151" s="1222">
        <v>0</v>
      </c>
      <c r="U151" s="1154">
        <v>0</v>
      </c>
      <c r="V151" s="1155">
        <v>2.9</v>
      </c>
      <c r="W151" s="511"/>
    </row>
    <row r="152" spans="2:23" ht="14.25" customHeight="1">
      <c r="B152" s="522"/>
      <c r="C152" s="575">
        <v>2.1</v>
      </c>
      <c r="D152" s="636" t="s">
        <v>86</v>
      </c>
      <c r="E152" s="555"/>
      <c r="F152" s="555"/>
      <c r="G152" s="556"/>
      <c r="H152" s="635"/>
      <c r="I152" s="1307">
        <v>0</v>
      </c>
      <c r="J152" s="1308"/>
      <c r="K152" s="1308"/>
      <c r="L152" s="1308"/>
      <c r="M152" s="1308"/>
      <c r="N152" s="1308"/>
      <c r="O152" s="1308"/>
      <c r="P152" s="1309"/>
      <c r="Q152" s="1148">
        <v>2</v>
      </c>
      <c r="R152" s="1177">
        <v>0.1</v>
      </c>
      <c r="S152" s="1139"/>
      <c r="T152" s="1214">
        <v>0</v>
      </c>
      <c r="U152" s="1140">
        <v>0</v>
      </c>
      <c r="V152" s="1141"/>
      <c r="W152" s="511"/>
    </row>
    <row r="153" spans="2:23" ht="14.25" customHeight="1">
      <c r="B153" s="601"/>
      <c r="C153" s="575">
        <v>2.2000000000000002</v>
      </c>
      <c r="D153" s="636" t="s">
        <v>87</v>
      </c>
      <c r="E153" s="555"/>
      <c r="F153" s="555"/>
      <c r="G153" s="562"/>
      <c r="H153" s="567"/>
      <c r="I153" s="1294">
        <v>0</v>
      </c>
      <c r="J153" s="1295"/>
      <c r="K153" s="1295"/>
      <c r="L153" s="1295"/>
      <c r="M153" s="1295"/>
      <c r="N153" s="1295"/>
      <c r="O153" s="1295"/>
      <c r="P153" s="1296"/>
      <c r="Q153" s="1145">
        <v>3</v>
      </c>
      <c r="R153" s="1177">
        <v>0.2</v>
      </c>
      <c r="S153" s="1139"/>
      <c r="T153" s="1214">
        <v>0</v>
      </c>
      <c r="U153" s="1140">
        <v>0</v>
      </c>
      <c r="V153" s="1141"/>
      <c r="W153" s="511"/>
    </row>
    <row r="154" spans="2:23" ht="14.25" customHeight="1">
      <c r="B154" s="599"/>
      <c r="C154" s="575">
        <v>2.2999999999999998</v>
      </c>
      <c r="D154" s="555" t="s">
        <v>88</v>
      </c>
      <c r="E154" s="555"/>
      <c r="F154" s="555"/>
      <c r="G154" s="562"/>
      <c r="H154" s="567"/>
      <c r="I154" s="1294">
        <v>0</v>
      </c>
      <c r="J154" s="1295"/>
      <c r="K154" s="1295"/>
      <c r="L154" s="1295"/>
      <c r="M154" s="1295"/>
      <c r="N154" s="1295"/>
      <c r="O154" s="1295"/>
      <c r="P154" s="1296"/>
      <c r="Q154" s="1145">
        <v>3</v>
      </c>
      <c r="R154" s="1177">
        <v>0.2</v>
      </c>
      <c r="S154" s="1139"/>
      <c r="T154" s="1214">
        <v>0</v>
      </c>
      <c r="U154" s="1140">
        <v>0</v>
      </c>
      <c r="V154" s="1141"/>
      <c r="W154" s="511"/>
    </row>
    <row r="155" spans="2:23" ht="14.25" customHeight="1">
      <c r="B155" s="599"/>
      <c r="C155" s="575">
        <v>2.4</v>
      </c>
      <c r="D155" s="1310" t="s">
        <v>160</v>
      </c>
      <c r="E155" s="1310"/>
      <c r="F155" s="697"/>
      <c r="G155" s="698"/>
      <c r="H155" s="698"/>
      <c r="I155" s="1294">
        <v>0</v>
      </c>
      <c r="J155" s="1295"/>
      <c r="K155" s="1295"/>
      <c r="L155" s="1295"/>
      <c r="M155" s="1295"/>
      <c r="N155" s="1295"/>
      <c r="O155" s="1295"/>
      <c r="P155" s="1296"/>
      <c r="Q155" s="1145">
        <v>3</v>
      </c>
      <c r="R155" s="1177">
        <v>0.2</v>
      </c>
      <c r="S155" s="1139"/>
      <c r="T155" s="1214">
        <v>0</v>
      </c>
      <c r="U155" s="1140">
        <v>0</v>
      </c>
      <c r="V155" s="1141"/>
      <c r="W155" s="511"/>
    </row>
    <row r="156" spans="2:23" ht="14.25" customHeight="1">
      <c r="B156" s="599"/>
      <c r="C156" s="575">
        <v>2.5</v>
      </c>
      <c r="D156" s="636" t="s">
        <v>129</v>
      </c>
      <c r="E156" s="555"/>
      <c r="F156" s="555"/>
      <c r="G156" s="562"/>
      <c r="H156" s="567"/>
      <c r="I156" s="1294">
        <v>0</v>
      </c>
      <c r="J156" s="1295"/>
      <c r="K156" s="1295"/>
      <c r="L156" s="1295"/>
      <c r="M156" s="1295"/>
      <c r="N156" s="1295"/>
      <c r="O156" s="1295"/>
      <c r="P156" s="1296"/>
      <c r="Q156" s="1145">
        <v>3</v>
      </c>
      <c r="R156" s="1177">
        <v>0.1</v>
      </c>
      <c r="S156" s="1139"/>
      <c r="T156" s="1214">
        <v>0</v>
      </c>
      <c r="U156" s="1140">
        <v>0</v>
      </c>
      <c r="V156" s="1141"/>
      <c r="W156" s="511"/>
    </row>
    <row r="157" spans="2:23" ht="14.25" thickBot="1">
      <c r="B157" s="599"/>
      <c r="C157" s="553">
        <v>2.6</v>
      </c>
      <c r="D157" s="636" t="s">
        <v>130</v>
      </c>
      <c r="E157" s="555"/>
      <c r="F157" s="555"/>
      <c r="G157" s="562"/>
      <c r="H157" s="567"/>
      <c r="I157" s="1294">
        <v>0</v>
      </c>
      <c r="J157" s="1295"/>
      <c r="K157" s="1295"/>
      <c r="L157" s="1295"/>
      <c r="M157" s="1295"/>
      <c r="N157" s="1295"/>
      <c r="O157" s="1295"/>
      <c r="P157" s="1296"/>
      <c r="Q157" s="1146">
        <v>3</v>
      </c>
      <c r="R157" s="1177">
        <v>0.2</v>
      </c>
      <c r="S157" s="1139"/>
      <c r="T157" s="1214">
        <v>0</v>
      </c>
      <c r="U157" s="1140">
        <v>0</v>
      </c>
      <c r="V157" s="1141"/>
      <c r="W157" s="511"/>
    </row>
    <row r="158" spans="2:23" ht="14.25" hidden="1" customHeight="1" thickBot="1">
      <c r="B158" s="599"/>
      <c r="C158" s="699">
        <v>2.6</v>
      </c>
      <c r="D158" s="700" t="s">
        <v>130</v>
      </c>
      <c r="E158" s="701"/>
      <c r="F158" s="701"/>
      <c r="G158" s="702"/>
      <c r="H158" s="703"/>
      <c r="I158" s="1315"/>
      <c r="J158" s="1316"/>
      <c r="K158" s="1316"/>
      <c r="L158" s="1316"/>
      <c r="M158" s="1316"/>
      <c r="N158" s="1316"/>
      <c r="O158" s="1316"/>
      <c r="P158" s="1317"/>
      <c r="Q158" s="1147">
        <v>0</v>
      </c>
      <c r="R158" s="1138">
        <v>0</v>
      </c>
      <c r="S158" s="1139"/>
      <c r="T158" s="1218">
        <v>0</v>
      </c>
      <c r="U158" s="1199">
        <v>0</v>
      </c>
      <c r="V158" s="1141"/>
      <c r="W158" s="511"/>
    </row>
    <row r="159" spans="2:23" ht="13.5" hidden="1" customHeight="1" thickBot="1">
      <c r="B159" s="599"/>
      <c r="C159" s="704"/>
      <c r="D159" s="705">
        <v>1</v>
      </c>
      <c r="E159" s="701" t="s">
        <v>540</v>
      </c>
      <c r="F159" s="701"/>
      <c r="G159" s="702"/>
      <c r="H159" s="703"/>
      <c r="I159" s="1294"/>
      <c r="J159" s="1295"/>
      <c r="K159" s="1295"/>
      <c r="L159" s="1295"/>
      <c r="M159" s="1295"/>
      <c r="N159" s="1295"/>
      <c r="O159" s="1295"/>
      <c r="P159" s="1296"/>
      <c r="Q159" s="1148">
        <v>5</v>
      </c>
      <c r="R159" s="1177">
        <v>0</v>
      </c>
      <c r="S159" s="1139"/>
      <c r="T159" s="1214">
        <v>0</v>
      </c>
      <c r="U159" s="1140">
        <v>0</v>
      </c>
      <c r="V159" s="1141"/>
      <c r="W159" s="511"/>
    </row>
    <row r="160" spans="2:23" ht="13.5" hidden="1" customHeight="1" thickBot="1">
      <c r="B160" s="599"/>
      <c r="C160" s="704"/>
      <c r="D160" s="705">
        <v>2</v>
      </c>
      <c r="E160" s="701" t="s">
        <v>541</v>
      </c>
      <c r="F160" s="701"/>
      <c r="G160" s="702"/>
      <c r="H160" s="703"/>
      <c r="I160" s="1294"/>
      <c r="J160" s="1295"/>
      <c r="K160" s="1295"/>
      <c r="L160" s="1295"/>
      <c r="M160" s="1295"/>
      <c r="N160" s="1295"/>
      <c r="O160" s="1295"/>
      <c r="P160" s="1296"/>
      <c r="Q160" s="1145">
        <v>4</v>
      </c>
      <c r="R160" s="1177">
        <v>0</v>
      </c>
      <c r="S160" s="1139"/>
      <c r="T160" s="1214">
        <v>0</v>
      </c>
      <c r="U160" s="1140">
        <v>0</v>
      </c>
      <c r="V160" s="1141"/>
      <c r="W160" s="511"/>
    </row>
    <row r="161" spans="2:23" ht="13.5" hidden="1" customHeight="1" thickBot="1">
      <c r="B161" s="601"/>
      <c r="C161" s="704"/>
      <c r="D161" s="705">
        <v>3</v>
      </c>
      <c r="E161" s="701" t="s">
        <v>542</v>
      </c>
      <c r="F161" s="701"/>
      <c r="G161" s="702"/>
      <c r="H161" s="703"/>
      <c r="I161" s="1294"/>
      <c r="J161" s="1295"/>
      <c r="K161" s="1295"/>
      <c r="L161" s="1295"/>
      <c r="M161" s="1295"/>
      <c r="N161" s="1295"/>
      <c r="O161" s="1295"/>
      <c r="P161" s="1296"/>
      <c r="Q161" s="1145">
        <v>4</v>
      </c>
      <c r="R161" s="1177">
        <v>0</v>
      </c>
      <c r="S161" s="1139"/>
      <c r="T161" s="1214">
        <v>0</v>
      </c>
      <c r="U161" s="1140">
        <v>0</v>
      </c>
      <c r="V161" s="1141"/>
      <c r="W161" s="511"/>
    </row>
    <row r="162" spans="2:23" ht="13.5" hidden="1" customHeight="1" thickBot="1">
      <c r="B162" s="601"/>
      <c r="C162" s="704"/>
      <c r="D162" s="705">
        <v>4</v>
      </c>
      <c r="E162" s="701" t="s">
        <v>543</v>
      </c>
      <c r="F162" s="701"/>
      <c r="G162" s="702"/>
      <c r="H162" s="703"/>
      <c r="I162" s="1294"/>
      <c r="J162" s="1295"/>
      <c r="K162" s="1295"/>
      <c r="L162" s="1295"/>
      <c r="M162" s="1295"/>
      <c r="N162" s="1295"/>
      <c r="O162" s="1295"/>
      <c r="P162" s="1296"/>
      <c r="Q162" s="1145">
        <v>4</v>
      </c>
      <c r="R162" s="1177">
        <v>0</v>
      </c>
      <c r="S162" s="1139"/>
      <c r="T162" s="1214">
        <v>0</v>
      </c>
      <c r="U162" s="1140">
        <v>0</v>
      </c>
      <c r="V162" s="1141"/>
      <c r="W162" s="511"/>
    </row>
    <row r="163" spans="2:23" ht="13.5" hidden="1" customHeight="1" thickBot="1">
      <c r="B163" s="601"/>
      <c r="C163" s="704"/>
      <c r="D163" s="705">
        <v>5</v>
      </c>
      <c r="E163" s="701" t="s">
        <v>544</v>
      </c>
      <c r="F163" s="701"/>
      <c r="G163" s="702"/>
      <c r="H163" s="703"/>
      <c r="I163" s="1294"/>
      <c r="J163" s="1295"/>
      <c r="K163" s="1295"/>
      <c r="L163" s="1295"/>
      <c r="M163" s="1295"/>
      <c r="N163" s="1295"/>
      <c r="O163" s="1295"/>
      <c r="P163" s="1296"/>
      <c r="Q163" s="1145">
        <v>5</v>
      </c>
      <c r="R163" s="1177">
        <v>0</v>
      </c>
      <c r="S163" s="1139"/>
      <c r="T163" s="1214">
        <v>0</v>
      </c>
      <c r="U163" s="1140">
        <v>0</v>
      </c>
      <c r="V163" s="1141"/>
      <c r="W163" s="511"/>
    </row>
    <row r="164" spans="2:23" ht="13.5" hidden="1" customHeight="1" thickBot="1">
      <c r="B164" s="601"/>
      <c r="C164" s="704"/>
      <c r="D164" s="705">
        <v>6</v>
      </c>
      <c r="E164" s="701" t="s">
        <v>545</v>
      </c>
      <c r="F164" s="701"/>
      <c r="G164" s="702"/>
      <c r="H164" s="703"/>
      <c r="I164" s="1294"/>
      <c r="J164" s="1295"/>
      <c r="K164" s="1295"/>
      <c r="L164" s="1295"/>
      <c r="M164" s="1295"/>
      <c r="N164" s="1295"/>
      <c r="O164" s="1295"/>
      <c r="P164" s="1296"/>
      <c r="Q164" s="1145">
        <v>5</v>
      </c>
      <c r="R164" s="1177">
        <v>0</v>
      </c>
      <c r="S164" s="1139"/>
      <c r="T164" s="1214">
        <v>0</v>
      </c>
      <c r="U164" s="1140">
        <v>0</v>
      </c>
      <c r="V164" s="1141"/>
      <c r="W164" s="511"/>
    </row>
    <row r="165" spans="2:23" ht="14.25" hidden="1" customHeight="1" thickBot="1">
      <c r="B165" s="601"/>
      <c r="C165" s="706">
        <v>2.7</v>
      </c>
      <c r="D165" s="700" t="s">
        <v>546</v>
      </c>
      <c r="E165" s="701"/>
      <c r="F165" s="701"/>
      <c r="G165" s="707"/>
      <c r="H165" s="708"/>
      <c r="I165" s="1297"/>
      <c r="J165" s="1298"/>
      <c r="K165" s="1298"/>
      <c r="L165" s="1298"/>
      <c r="M165" s="1298"/>
      <c r="N165" s="1298"/>
      <c r="O165" s="1298"/>
      <c r="P165" s="1299"/>
      <c r="Q165" s="1146">
        <v>5</v>
      </c>
      <c r="R165" s="1177">
        <v>0</v>
      </c>
      <c r="S165" s="1139"/>
      <c r="T165" s="1214">
        <v>0</v>
      </c>
      <c r="U165" s="1140">
        <v>0</v>
      </c>
      <c r="V165" s="1141"/>
      <c r="W165" s="511"/>
    </row>
    <row r="166" spans="2:23" ht="14.25" thickBot="1">
      <c r="B166" s="673">
        <v>3</v>
      </c>
      <c r="C166" s="579" t="s">
        <v>131</v>
      </c>
      <c r="D166" s="636"/>
      <c r="E166" s="555"/>
      <c r="F166" s="555"/>
      <c r="G166" s="709"/>
      <c r="H166" s="634"/>
      <c r="I166" s="1335"/>
      <c r="J166" s="1336"/>
      <c r="K166" s="1336"/>
      <c r="L166" s="1336"/>
      <c r="M166" s="1336"/>
      <c r="N166" s="1336"/>
      <c r="O166" s="1336"/>
      <c r="P166" s="1337"/>
      <c r="Q166" s="1164">
        <v>2.5</v>
      </c>
      <c r="R166" s="1151">
        <v>0.2</v>
      </c>
      <c r="S166" s="1185"/>
      <c r="T166" s="1222">
        <v>0</v>
      </c>
      <c r="U166" s="1154">
        <v>0</v>
      </c>
      <c r="V166" s="1155">
        <v>2.5</v>
      </c>
      <c r="W166" s="511"/>
    </row>
    <row r="167" spans="2:23" ht="14.25" customHeight="1" thickBot="1">
      <c r="B167" s="601"/>
      <c r="C167" s="575">
        <v>3.1</v>
      </c>
      <c r="D167" s="636" t="s">
        <v>132</v>
      </c>
      <c r="E167" s="555"/>
      <c r="F167" s="555"/>
      <c r="G167" s="556"/>
      <c r="H167" s="635"/>
      <c r="I167" s="1307">
        <v>0</v>
      </c>
      <c r="J167" s="1308"/>
      <c r="K167" s="1308"/>
      <c r="L167" s="1308"/>
      <c r="M167" s="1308"/>
      <c r="N167" s="1308"/>
      <c r="O167" s="1308"/>
      <c r="P167" s="1309"/>
      <c r="Q167" s="1212">
        <v>3</v>
      </c>
      <c r="R167" s="1177">
        <v>0.3</v>
      </c>
      <c r="S167" s="1139"/>
      <c r="T167" s="1214">
        <v>0</v>
      </c>
      <c r="U167" s="1140">
        <v>0</v>
      </c>
      <c r="V167" s="1141"/>
      <c r="W167" s="511"/>
    </row>
    <row r="168" spans="2:23" ht="14.25" customHeight="1" thickBot="1">
      <c r="B168" s="601"/>
      <c r="C168" s="553">
        <v>3.2</v>
      </c>
      <c r="D168" s="636" t="s">
        <v>133</v>
      </c>
      <c r="E168" s="554"/>
      <c r="F168" s="554"/>
      <c r="G168" s="562"/>
      <c r="H168" s="567"/>
      <c r="I168" s="1315"/>
      <c r="J168" s="1316"/>
      <c r="K168" s="1316"/>
      <c r="L168" s="1316"/>
      <c r="M168" s="1316"/>
      <c r="N168" s="1316"/>
      <c r="O168" s="1316"/>
      <c r="P168" s="1317"/>
      <c r="Q168" s="1164">
        <v>2.2999999999999998</v>
      </c>
      <c r="R168" s="1138">
        <v>0.7</v>
      </c>
      <c r="S168" s="1139"/>
      <c r="T168" s="1218">
        <v>0</v>
      </c>
      <c r="U168" s="1199">
        <v>0</v>
      </c>
      <c r="V168" s="1141"/>
      <c r="W168" s="511"/>
    </row>
    <row r="169" spans="2:23" ht="14.25" customHeight="1">
      <c r="B169" s="601"/>
      <c r="C169" s="572"/>
      <c r="D169" s="570">
        <v>1</v>
      </c>
      <c r="E169" s="555" t="s">
        <v>134</v>
      </c>
      <c r="F169" s="555"/>
      <c r="G169" s="562"/>
      <c r="H169" s="567"/>
      <c r="I169" s="1294">
        <v>0</v>
      </c>
      <c r="J169" s="1295"/>
      <c r="K169" s="1295"/>
      <c r="L169" s="1295"/>
      <c r="M169" s="1295"/>
      <c r="N169" s="1295"/>
      <c r="O169" s="1295"/>
      <c r="P169" s="1296"/>
      <c r="Q169" s="1148">
        <v>2</v>
      </c>
      <c r="R169" s="1177">
        <v>0.33333333333333331</v>
      </c>
      <c r="S169" s="1139"/>
      <c r="T169" s="1214">
        <v>0</v>
      </c>
      <c r="U169" s="1140">
        <v>0</v>
      </c>
      <c r="V169" s="1141"/>
      <c r="W169" s="511"/>
    </row>
    <row r="170" spans="2:23" ht="14.25" customHeight="1">
      <c r="B170" s="601"/>
      <c r="C170" s="572"/>
      <c r="D170" s="570">
        <v>2</v>
      </c>
      <c r="E170" s="555" t="s">
        <v>135</v>
      </c>
      <c r="F170" s="555"/>
      <c r="G170" s="562"/>
      <c r="H170" s="567"/>
      <c r="I170" s="1294">
        <v>0</v>
      </c>
      <c r="J170" s="1295"/>
      <c r="K170" s="1295"/>
      <c r="L170" s="1295"/>
      <c r="M170" s="1295"/>
      <c r="N170" s="1295"/>
      <c r="O170" s="1295"/>
      <c r="P170" s="1296"/>
      <c r="Q170" s="1145">
        <v>2</v>
      </c>
      <c r="R170" s="1177">
        <v>0.33333333333333331</v>
      </c>
      <c r="S170" s="1139"/>
      <c r="T170" s="1214">
        <v>0</v>
      </c>
      <c r="U170" s="1140">
        <v>0</v>
      </c>
      <c r="V170" s="1141"/>
      <c r="W170" s="511"/>
    </row>
    <row r="171" spans="2:23" ht="14.25" customHeight="1" thickBot="1">
      <c r="B171" s="710"/>
      <c r="C171" s="711"/>
      <c r="D171" s="639">
        <v>3</v>
      </c>
      <c r="E171" s="640" t="s">
        <v>136</v>
      </c>
      <c r="F171" s="640"/>
      <c r="G171" s="562"/>
      <c r="H171" s="567"/>
      <c r="I171" s="1318">
        <v>0</v>
      </c>
      <c r="J171" s="1319"/>
      <c r="K171" s="1319"/>
      <c r="L171" s="1319"/>
      <c r="M171" s="1319"/>
      <c r="N171" s="1319"/>
      <c r="O171" s="1319"/>
      <c r="P171" s="1320"/>
      <c r="Q171" s="1146">
        <v>3</v>
      </c>
      <c r="R171" s="1187">
        <v>0.33333333333333331</v>
      </c>
      <c r="S171" s="1188"/>
      <c r="T171" s="1223">
        <v>0</v>
      </c>
      <c r="U171" s="1190">
        <v>0</v>
      </c>
      <c r="V171" s="1191"/>
      <c r="W171" s="511"/>
    </row>
    <row r="172" spans="2:23" ht="14.25" customHeight="1" thickBot="1">
      <c r="B172" s="608" t="s">
        <v>193</v>
      </c>
      <c r="C172" s="609" t="s">
        <v>194</v>
      </c>
      <c r="D172" s="609"/>
      <c r="E172" s="609"/>
      <c r="F172" s="609"/>
      <c r="G172" s="641"/>
      <c r="H172" s="641"/>
      <c r="I172" s="1332"/>
      <c r="J172" s="1333"/>
      <c r="K172" s="1333"/>
      <c r="L172" s="1333"/>
      <c r="M172" s="1333"/>
      <c r="N172" s="1333"/>
      <c r="O172" s="1333"/>
      <c r="P172" s="1334"/>
      <c r="Q172" s="1224">
        <v>0</v>
      </c>
      <c r="R172" s="1166">
        <v>0.3</v>
      </c>
      <c r="S172" s="1167"/>
      <c r="T172" s="1219">
        <v>0</v>
      </c>
      <c r="U172" s="1169">
        <v>0</v>
      </c>
      <c r="V172" s="1170">
        <v>2.6</v>
      </c>
      <c r="W172" s="511"/>
    </row>
    <row r="173" spans="2:23" ht="14.25" customHeight="1" thickBot="1">
      <c r="B173" s="546">
        <v>1</v>
      </c>
      <c r="C173" s="548" t="s">
        <v>76</v>
      </c>
      <c r="D173" s="656"/>
      <c r="E173" s="656"/>
      <c r="F173" s="656"/>
      <c r="G173" s="692"/>
      <c r="H173" s="693"/>
      <c r="I173" s="1347">
        <v>0</v>
      </c>
      <c r="J173" s="1348"/>
      <c r="K173" s="1348"/>
      <c r="L173" s="1348"/>
      <c r="M173" s="1348"/>
      <c r="N173" s="1348"/>
      <c r="O173" s="1348"/>
      <c r="P173" s="1349"/>
      <c r="Q173" s="1212">
        <v>3.5</v>
      </c>
      <c r="R173" s="1177">
        <v>0.33333333333333331</v>
      </c>
      <c r="S173" s="1139"/>
      <c r="T173" s="1218">
        <v>0</v>
      </c>
      <c r="U173" s="1140">
        <v>0</v>
      </c>
      <c r="V173" s="1141">
        <v>3.5</v>
      </c>
      <c r="W173" s="511"/>
    </row>
    <row r="174" spans="2:23" ht="14.25" customHeight="1" thickBot="1">
      <c r="B174" s="577">
        <v>2</v>
      </c>
      <c r="C174" s="578" t="s">
        <v>77</v>
      </c>
      <c r="D174" s="578"/>
      <c r="E174" s="578"/>
      <c r="F174" s="578"/>
      <c r="G174" s="633"/>
      <c r="H174" s="634"/>
      <c r="I174" s="1335"/>
      <c r="J174" s="1336"/>
      <c r="K174" s="1336"/>
      <c r="L174" s="1336"/>
      <c r="M174" s="1336"/>
      <c r="N174" s="1336"/>
      <c r="O174" s="1336"/>
      <c r="P174" s="1337"/>
      <c r="Q174" s="1164">
        <v>1.7</v>
      </c>
      <c r="R174" s="1151">
        <v>0.33333333333333331</v>
      </c>
      <c r="S174" s="1185"/>
      <c r="T174" s="1196">
        <v>0</v>
      </c>
      <c r="U174" s="1185">
        <v>0</v>
      </c>
      <c r="V174" s="1155">
        <v>1.7</v>
      </c>
      <c r="W174" s="511"/>
    </row>
    <row r="175" spans="2:23" ht="14.25" customHeight="1">
      <c r="B175" s="546"/>
      <c r="C175" s="575">
        <v>2.1</v>
      </c>
      <c r="D175" s="658" t="s">
        <v>78</v>
      </c>
      <c r="E175" s="656"/>
      <c r="F175" s="656"/>
      <c r="G175" s="674"/>
      <c r="H175" s="635"/>
      <c r="I175" s="1307">
        <v>0</v>
      </c>
      <c r="J175" s="1308"/>
      <c r="K175" s="1308"/>
      <c r="L175" s="1308"/>
      <c r="M175" s="1308"/>
      <c r="N175" s="1308"/>
      <c r="O175" s="1308"/>
      <c r="P175" s="1309"/>
      <c r="Q175" s="1142">
        <v>3</v>
      </c>
      <c r="R175" s="1177">
        <v>0.25</v>
      </c>
      <c r="S175" s="1139"/>
      <c r="T175" s="1218">
        <v>0</v>
      </c>
      <c r="U175" s="1140">
        <v>0</v>
      </c>
      <c r="V175" s="1141"/>
      <c r="W175" s="511"/>
    </row>
    <row r="176" spans="2:23" ht="14.25" customHeight="1" thickBot="1">
      <c r="B176" s="546"/>
      <c r="C176" s="575">
        <v>2.2000000000000002</v>
      </c>
      <c r="D176" s="658" t="s">
        <v>161</v>
      </c>
      <c r="E176" s="578"/>
      <c r="F176" s="578"/>
      <c r="G176" s="676"/>
      <c r="H176" s="567"/>
      <c r="I176" s="1344">
        <v>0</v>
      </c>
      <c r="J176" s="1345"/>
      <c r="K176" s="1345"/>
      <c r="L176" s="1345"/>
      <c r="M176" s="1345"/>
      <c r="N176" s="1345"/>
      <c r="O176" s="1345"/>
      <c r="P176" s="1346"/>
      <c r="Q176" s="1149">
        <v>1</v>
      </c>
      <c r="R176" s="1177">
        <v>0.5</v>
      </c>
      <c r="S176" s="1139"/>
      <c r="T176" s="1218">
        <v>0</v>
      </c>
      <c r="U176" s="1199">
        <v>0</v>
      </c>
      <c r="V176" s="1141"/>
      <c r="W176" s="511"/>
    </row>
    <row r="177" spans="2:23" ht="14.25" customHeight="1" thickBot="1">
      <c r="B177" s="546"/>
      <c r="C177" s="569">
        <v>2.2999999999999998</v>
      </c>
      <c r="D177" s="712" t="s">
        <v>137</v>
      </c>
      <c r="E177" s="548"/>
      <c r="F177" s="548"/>
      <c r="G177" s="676"/>
      <c r="H177" s="567"/>
      <c r="I177" s="1315"/>
      <c r="J177" s="1316"/>
      <c r="K177" s="1316"/>
      <c r="L177" s="1316"/>
      <c r="M177" s="1316"/>
      <c r="N177" s="1316"/>
      <c r="O177" s="1316"/>
      <c r="P177" s="1317"/>
      <c r="Q177" s="1164">
        <v>2</v>
      </c>
      <c r="R177" s="1225">
        <v>0.25</v>
      </c>
      <c r="S177" s="1225"/>
      <c r="T177" s="1178">
        <v>0</v>
      </c>
      <c r="U177" s="1140">
        <v>0</v>
      </c>
      <c r="V177" s="1141"/>
      <c r="W177" s="511"/>
    </row>
    <row r="178" spans="2:23" ht="14.25" customHeight="1">
      <c r="B178" s="546"/>
      <c r="C178" s="583"/>
      <c r="D178" s="570">
        <v>1</v>
      </c>
      <c r="E178" s="636" t="s">
        <v>162</v>
      </c>
      <c r="F178" s="636"/>
      <c r="G178" s="713"/>
      <c r="H178" s="567"/>
      <c r="I178" s="1294">
        <v>0</v>
      </c>
      <c r="J178" s="1295"/>
      <c r="K178" s="1295"/>
      <c r="L178" s="1295"/>
      <c r="M178" s="1295"/>
      <c r="N178" s="1295"/>
      <c r="O178" s="1295"/>
      <c r="P178" s="1296"/>
      <c r="Q178" s="1148">
        <v>3</v>
      </c>
      <c r="R178" s="1139">
        <v>0.25</v>
      </c>
      <c r="S178" s="1139"/>
      <c r="T178" s="1178">
        <v>0</v>
      </c>
      <c r="U178" s="1139">
        <v>0</v>
      </c>
      <c r="V178" s="1141"/>
      <c r="W178" s="511"/>
    </row>
    <row r="179" spans="2:23" ht="14.25" customHeight="1">
      <c r="B179" s="546"/>
      <c r="C179" s="583"/>
      <c r="D179" s="607">
        <v>2</v>
      </c>
      <c r="E179" s="636" t="s">
        <v>163</v>
      </c>
      <c r="F179" s="636"/>
      <c r="G179" s="713"/>
      <c r="H179" s="567"/>
      <c r="I179" s="1294">
        <v>0</v>
      </c>
      <c r="J179" s="1295"/>
      <c r="K179" s="1295"/>
      <c r="L179" s="1295"/>
      <c r="M179" s="1295"/>
      <c r="N179" s="1295"/>
      <c r="O179" s="1295"/>
      <c r="P179" s="1296"/>
      <c r="Q179" s="1145">
        <v>3</v>
      </c>
      <c r="R179" s="1139">
        <v>0.25</v>
      </c>
      <c r="S179" s="1139"/>
      <c r="T179" s="1176">
        <v>0</v>
      </c>
      <c r="U179" s="1139">
        <v>0</v>
      </c>
      <c r="V179" s="1141"/>
      <c r="W179" s="511"/>
    </row>
    <row r="180" spans="2:23" ht="14.25" customHeight="1">
      <c r="B180" s="546"/>
      <c r="C180" s="583"/>
      <c r="D180" s="570">
        <v>3</v>
      </c>
      <c r="E180" s="636" t="s">
        <v>6</v>
      </c>
      <c r="F180" s="636"/>
      <c r="G180" s="713"/>
      <c r="H180" s="567"/>
      <c r="I180" s="1294">
        <v>0</v>
      </c>
      <c r="J180" s="1295"/>
      <c r="K180" s="1295"/>
      <c r="L180" s="1295"/>
      <c r="M180" s="1295"/>
      <c r="N180" s="1295"/>
      <c r="O180" s="1295"/>
      <c r="P180" s="1296"/>
      <c r="Q180" s="1145">
        <v>1</v>
      </c>
      <c r="R180" s="1139">
        <v>0.25</v>
      </c>
      <c r="S180" s="1139"/>
      <c r="T180" s="1176">
        <v>0</v>
      </c>
      <c r="U180" s="1139">
        <v>0</v>
      </c>
      <c r="V180" s="1141"/>
      <c r="W180" s="511"/>
    </row>
    <row r="181" spans="2:23" ht="14.25" thickBot="1">
      <c r="B181" s="546"/>
      <c r="C181" s="598"/>
      <c r="D181" s="570">
        <v>4</v>
      </c>
      <c r="E181" s="636" t="s">
        <v>7</v>
      </c>
      <c r="F181" s="636"/>
      <c r="G181" s="713"/>
      <c r="H181" s="567"/>
      <c r="I181" s="1297">
        <v>0</v>
      </c>
      <c r="J181" s="1298"/>
      <c r="K181" s="1298"/>
      <c r="L181" s="1298"/>
      <c r="M181" s="1298"/>
      <c r="N181" s="1298"/>
      <c r="O181" s="1298"/>
      <c r="P181" s="1299"/>
      <c r="Q181" s="1145">
        <v>1</v>
      </c>
      <c r="R181" s="1152">
        <v>0.25</v>
      </c>
      <c r="S181" s="1152"/>
      <c r="T181" s="1198">
        <v>0</v>
      </c>
      <c r="U181" s="1152">
        <v>0</v>
      </c>
      <c r="V181" s="1173"/>
      <c r="W181" s="511"/>
    </row>
    <row r="182" spans="2:23" ht="14.25" hidden="1" customHeight="1" thickBot="1">
      <c r="B182" s="546"/>
      <c r="C182" s="714">
        <v>2.1</v>
      </c>
      <c r="D182" s="649" t="s">
        <v>7</v>
      </c>
      <c r="E182" s="636"/>
      <c r="F182" s="636"/>
      <c r="G182" s="715"/>
      <c r="H182" s="632"/>
      <c r="I182" s="1329"/>
      <c r="J182" s="1330"/>
      <c r="K182" s="1330"/>
      <c r="L182" s="1330"/>
      <c r="M182" s="1330"/>
      <c r="N182" s="1330"/>
      <c r="O182" s="1330"/>
      <c r="P182" s="1331"/>
      <c r="Q182" s="1149">
        <v>100</v>
      </c>
      <c r="R182" s="1177">
        <v>0</v>
      </c>
      <c r="S182" s="1139"/>
      <c r="T182" s="1218">
        <v>0</v>
      </c>
      <c r="U182" s="1140">
        <v>0</v>
      </c>
      <c r="V182" s="1141"/>
      <c r="W182" s="511"/>
    </row>
    <row r="183" spans="2:23" ht="13.5">
      <c r="B183" s="673">
        <v>3</v>
      </c>
      <c r="C183" s="578" t="s">
        <v>8</v>
      </c>
      <c r="D183" s="636"/>
      <c r="E183" s="578"/>
      <c r="F183" s="578"/>
      <c r="G183" s="633"/>
      <c r="H183" s="634"/>
      <c r="I183" s="1335"/>
      <c r="J183" s="1336"/>
      <c r="K183" s="1336"/>
      <c r="L183" s="1336"/>
      <c r="M183" s="1336"/>
      <c r="N183" s="1336"/>
      <c r="O183" s="1336"/>
      <c r="P183" s="1337"/>
      <c r="Q183" s="1163">
        <v>2.7</v>
      </c>
      <c r="R183" s="1151">
        <v>0.33333333333333331</v>
      </c>
      <c r="S183" s="1185"/>
      <c r="T183" s="1222">
        <v>0</v>
      </c>
      <c r="U183" s="1154">
        <v>0</v>
      </c>
      <c r="V183" s="1155">
        <v>2.7</v>
      </c>
      <c r="W183" s="511"/>
    </row>
    <row r="184" spans="2:23" ht="14.25" customHeight="1" thickBot="1">
      <c r="B184" s="522"/>
      <c r="C184" s="553">
        <v>3.1</v>
      </c>
      <c r="D184" s="658" t="s">
        <v>9</v>
      </c>
      <c r="E184" s="548"/>
      <c r="F184" s="548"/>
      <c r="G184" s="674"/>
      <c r="H184" s="635"/>
      <c r="I184" s="1312"/>
      <c r="J184" s="1313"/>
      <c r="K184" s="1313"/>
      <c r="L184" s="1313"/>
      <c r="M184" s="1313"/>
      <c r="N184" s="1313"/>
      <c r="O184" s="1313"/>
      <c r="P184" s="1314"/>
      <c r="Q184" s="1174">
        <v>3</v>
      </c>
      <c r="R184" s="1138">
        <v>0.4</v>
      </c>
      <c r="S184" s="1139"/>
      <c r="T184" s="1218">
        <v>0</v>
      </c>
      <c r="U184" s="1140">
        <v>0</v>
      </c>
      <c r="V184" s="1141"/>
      <c r="W184" s="511"/>
    </row>
    <row r="185" spans="2:23" ht="14.25" customHeight="1">
      <c r="B185" s="716"/>
      <c r="C185" s="583"/>
      <c r="D185" s="570">
        <v>1</v>
      </c>
      <c r="E185" s="636" t="s">
        <v>10</v>
      </c>
      <c r="F185" s="636"/>
      <c r="G185" s="713"/>
      <c r="H185" s="567"/>
      <c r="I185" s="1294">
        <v>0</v>
      </c>
      <c r="J185" s="1295"/>
      <c r="K185" s="1295"/>
      <c r="L185" s="1295"/>
      <c r="M185" s="1295"/>
      <c r="N185" s="1295"/>
      <c r="O185" s="1295"/>
      <c r="P185" s="1296"/>
      <c r="Q185" s="1226">
        <v>3</v>
      </c>
      <c r="R185" s="1177">
        <v>0.33333333333333331</v>
      </c>
      <c r="S185" s="1139"/>
      <c r="T185" s="1218">
        <v>0</v>
      </c>
      <c r="U185" s="1140">
        <v>0</v>
      </c>
      <c r="V185" s="1141"/>
      <c r="W185" s="511"/>
    </row>
    <row r="186" spans="2:23" ht="14.25" customHeight="1">
      <c r="B186" s="716"/>
      <c r="C186" s="583"/>
      <c r="D186" s="607">
        <v>2</v>
      </c>
      <c r="E186" s="636" t="s">
        <v>195</v>
      </c>
      <c r="F186" s="636"/>
      <c r="G186" s="713"/>
      <c r="H186" s="567"/>
      <c r="I186" s="1294">
        <v>0</v>
      </c>
      <c r="J186" s="1295"/>
      <c r="K186" s="1295"/>
      <c r="L186" s="1295"/>
      <c r="M186" s="1295"/>
      <c r="N186" s="1295"/>
      <c r="O186" s="1295"/>
      <c r="P186" s="1296"/>
      <c r="Q186" s="1227">
        <v>3</v>
      </c>
      <c r="R186" s="1177">
        <v>0.33333333333333331</v>
      </c>
      <c r="S186" s="1139"/>
      <c r="T186" s="1218">
        <v>0</v>
      </c>
      <c r="U186" s="1140">
        <v>0</v>
      </c>
      <c r="V186" s="1141"/>
      <c r="W186" s="511"/>
    </row>
    <row r="187" spans="2:23" ht="14.25" customHeight="1" thickBot="1">
      <c r="B187" s="716"/>
      <c r="C187" s="583"/>
      <c r="D187" s="570">
        <v>3</v>
      </c>
      <c r="E187" s="636" t="s">
        <v>196</v>
      </c>
      <c r="F187" s="636"/>
      <c r="G187" s="713"/>
      <c r="H187" s="567"/>
      <c r="I187" s="1294">
        <v>0</v>
      </c>
      <c r="J187" s="1295"/>
      <c r="K187" s="1295"/>
      <c r="L187" s="1295"/>
      <c r="M187" s="1295"/>
      <c r="N187" s="1295"/>
      <c r="O187" s="1295"/>
      <c r="P187" s="1296"/>
      <c r="Q187" s="1228">
        <v>3</v>
      </c>
      <c r="R187" s="1177">
        <v>0.33333333333333331</v>
      </c>
      <c r="S187" s="1139"/>
      <c r="T187" s="1218">
        <v>0</v>
      </c>
      <c r="U187" s="1140">
        <v>0</v>
      </c>
      <c r="V187" s="1141"/>
      <c r="W187" s="511"/>
    </row>
    <row r="188" spans="2:23" ht="14.25" customHeight="1" thickBot="1">
      <c r="B188" s="716"/>
      <c r="C188" s="553">
        <v>3.2</v>
      </c>
      <c r="D188" s="636" t="s">
        <v>164</v>
      </c>
      <c r="E188" s="656"/>
      <c r="F188" s="656"/>
      <c r="G188" s="676"/>
      <c r="H188" s="567"/>
      <c r="I188" s="1315"/>
      <c r="J188" s="1316"/>
      <c r="K188" s="1316"/>
      <c r="L188" s="1316"/>
      <c r="M188" s="1316"/>
      <c r="N188" s="1316"/>
      <c r="O188" s="1316"/>
      <c r="P188" s="1317"/>
      <c r="Q188" s="1174">
        <v>3</v>
      </c>
      <c r="R188" s="1177">
        <v>0.4</v>
      </c>
      <c r="S188" s="1139"/>
      <c r="T188" s="1218">
        <v>0</v>
      </c>
      <c r="U188" s="1140">
        <v>0</v>
      </c>
      <c r="V188" s="1141"/>
      <c r="W188" s="511"/>
    </row>
    <row r="189" spans="2:23" ht="14.25" customHeight="1">
      <c r="B189" s="716"/>
      <c r="C189" s="583"/>
      <c r="D189" s="570">
        <v>1</v>
      </c>
      <c r="E189" s="636" t="s">
        <v>165</v>
      </c>
      <c r="F189" s="636"/>
      <c r="G189" s="713"/>
      <c r="H189" s="567"/>
      <c r="I189" s="1294">
        <v>0</v>
      </c>
      <c r="J189" s="1295"/>
      <c r="K189" s="1295"/>
      <c r="L189" s="1295"/>
      <c r="M189" s="1295"/>
      <c r="N189" s="1295"/>
      <c r="O189" s="1295"/>
      <c r="P189" s="1296"/>
      <c r="Q189" s="1148">
        <v>3</v>
      </c>
      <c r="R189" s="1177">
        <v>0.7</v>
      </c>
      <c r="S189" s="1139"/>
      <c r="T189" s="1218">
        <v>0</v>
      </c>
      <c r="U189" s="1140">
        <v>0</v>
      </c>
      <c r="V189" s="1141"/>
      <c r="W189" s="511"/>
    </row>
    <row r="190" spans="2:23" ht="14.25" customHeight="1">
      <c r="B190" s="716"/>
      <c r="C190" s="583"/>
      <c r="D190" s="570">
        <v>2</v>
      </c>
      <c r="E190" s="636" t="s">
        <v>113</v>
      </c>
      <c r="F190" s="636"/>
      <c r="G190" s="713"/>
      <c r="H190" s="567"/>
      <c r="I190" s="1294">
        <v>0</v>
      </c>
      <c r="J190" s="1295"/>
      <c r="K190" s="1295"/>
      <c r="L190" s="1295"/>
      <c r="M190" s="1295"/>
      <c r="N190" s="1295"/>
      <c r="O190" s="1295"/>
      <c r="P190" s="1296"/>
      <c r="Q190" s="1145">
        <v>1</v>
      </c>
      <c r="R190" s="1229">
        <v>0</v>
      </c>
      <c r="S190" s="1139"/>
      <c r="T190" s="1218">
        <v>0</v>
      </c>
      <c r="U190" s="1140">
        <v>0</v>
      </c>
      <c r="V190" s="1141"/>
      <c r="W190" s="511"/>
    </row>
    <row r="191" spans="2:23" ht="14.25" customHeight="1" thickBot="1">
      <c r="B191" s="716"/>
      <c r="C191" s="583"/>
      <c r="D191" s="607">
        <v>3</v>
      </c>
      <c r="E191" s="636" t="s">
        <v>114</v>
      </c>
      <c r="F191" s="636"/>
      <c r="G191" s="713"/>
      <c r="H191" s="567"/>
      <c r="I191" s="1294">
        <v>0</v>
      </c>
      <c r="J191" s="1295"/>
      <c r="K191" s="1295"/>
      <c r="L191" s="1295"/>
      <c r="M191" s="1295"/>
      <c r="N191" s="1295"/>
      <c r="O191" s="1295"/>
      <c r="P191" s="1296"/>
      <c r="Q191" s="1146">
        <v>3</v>
      </c>
      <c r="R191" s="1229">
        <v>0.3</v>
      </c>
      <c r="S191" s="1139"/>
      <c r="T191" s="1218">
        <v>0</v>
      </c>
      <c r="U191" s="1140">
        <v>0</v>
      </c>
      <c r="V191" s="1141"/>
      <c r="W191" s="511"/>
    </row>
    <row r="192" spans="2:23" ht="14.25" customHeight="1" thickBot="1">
      <c r="B192" s="716"/>
      <c r="C192" s="553">
        <v>3.3</v>
      </c>
      <c r="D192" s="636" t="s">
        <v>115</v>
      </c>
      <c r="E192" s="656"/>
      <c r="F192" s="656"/>
      <c r="G192" s="676"/>
      <c r="H192" s="567"/>
      <c r="I192" s="1315"/>
      <c r="J192" s="1316"/>
      <c r="K192" s="1316"/>
      <c r="L192" s="1316"/>
      <c r="M192" s="1316"/>
      <c r="N192" s="1316"/>
      <c r="O192" s="1316"/>
      <c r="P192" s="1317"/>
      <c r="Q192" s="1174">
        <v>1.6</v>
      </c>
      <c r="R192" s="1177">
        <v>0.2</v>
      </c>
      <c r="S192" s="1139"/>
      <c r="T192" s="1218">
        <v>0</v>
      </c>
      <c r="U192" s="1140">
        <v>0</v>
      </c>
      <c r="V192" s="1141"/>
      <c r="W192" s="511"/>
    </row>
    <row r="193" spans="2:23" ht="14.25" customHeight="1">
      <c r="B193" s="716"/>
      <c r="C193" s="583"/>
      <c r="D193" s="570">
        <v>1</v>
      </c>
      <c r="E193" s="620" t="s">
        <v>116</v>
      </c>
      <c r="F193" s="621"/>
      <c r="G193" s="717"/>
      <c r="H193" s="698"/>
      <c r="I193" s="1294">
        <v>0</v>
      </c>
      <c r="J193" s="1295"/>
      <c r="K193" s="1295"/>
      <c r="L193" s="1295"/>
      <c r="M193" s="1295"/>
      <c r="N193" s="1295"/>
      <c r="O193" s="1295"/>
      <c r="P193" s="1296"/>
      <c r="Q193" s="1148">
        <v>1</v>
      </c>
      <c r="R193" s="1177">
        <v>0.7</v>
      </c>
      <c r="S193" s="1139"/>
      <c r="T193" s="1218">
        <v>0</v>
      </c>
      <c r="U193" s="1140">
        <v>0</v>
      </c>
      <c r="V193" s="1141"/>
      <c r="W193" s="511"/>
    </row>
    <row r="194" spans="2:23" ht="14.25" customHeight="1" thickBot="1">
      <c r="B194" s="716"/>
      <c r="C194" s="583"/>
      <c r="D194" s="607">
        <v>2</v>
      </c>
      <c r="E194" s="718" t="s">
        <v>117</v>
      </c>
      <c r="F194" s="719"/>
      <c r="G194" s="720"/>
      <c r="H194" s="721"/>
      <c r="I194" s="1318">
        <v>0</v>
      </c>
      <c r="J194" s="1319"/>
      <c r="K194" s="1319"/>
      <c r="L194" s="1319"/>
      <c r="M194" s="1319"/>
      <c r="N194" s="1319"/>
      <c r="O194" s="1319"/>
      <c r="P194" s="1320"/>
      <c r="Q194" s="1145">
        <v>3</v>
      </c>
      <c r="R194" s="1229">
        <v>0.3</v>
      </c>
      <c r="S194" s="1139"/>
      <c r="T194" s="1230">
        <v>0</v>
      </c>
      <c r="U194" s="1140">
        <v>0</v>
      </c>
      <c r="V194" s="1141"/>
      <c r="W194" s="511"/>
    </row>
    <row r="195" spans="2:23" ht="13.5">
      <c r="B195" s="722"/>
      <c r="C195" s="723"/>
      <c r="D195" s="723"/>
      <c r="E195" s="723"/>
      <c r="F195" s="723"/>
      <c r="G195" s="723"/>
      <c r="H195" s="723"/>
      <c r="I195" s="723"/>
      <c r="J195" s="723"/>
      <c r="K195" s="723"/>
      <c r="L195" s="723"/>
      <c r="M195" s="723"/>
      <c r="N195" s="723"/>
      <c r="O195" s="723"/>
      <c r="P195" s="723"/>
      <c r="Q195" s="723"/>
      <c r="R195" s="723"/>
      <c r="S195" s="723"/>
      <c r="T195" s="723"/>
      <c r="U195" s="723"/>
      <c r="V195" s="723"/>
      <c r="W195" s="511"/>
    </row>
    <row r="196" spans="2:23" ht="14.25" customHeight="1"/>
    <row r="197" spans="2:23" ht="14.25" customHeight="1"/>
    <row r="198" spans="2:23" ht="14.25" customHeight="1"/>
    <row r="199" spans="2:23" ht="14.25" customHeight="1"/>
    <row r="200" spans="2:23" ht="14.25" customHeight="1"/>
    <row r="201" spans="2:23" ht="14.25" customHeight="1"/>
    <row r="202" spans="2:23" ht="14.25" customHeight="1"/>
    <row r="203" spans="2:23" ht="14.25" customHeight="1"/>
    <row r="204" spans="2:23" ht="14.25" customHeight="1"/>
    <row r="205" spans="2:23" ht="14.25" hidden="1" customHeight="1"/>
    <row r="206" spans="2:23" ht="14.25" hidden="1" customHeight="1"/>
    <row r="207" spans="2:23" ht="14.25" hidden="1" customHeight="1"/>
    <row r="208" spans="2:23" ht="14.25" hidden="1" customHeight="1"/>
    <row r="209" ht="14.25" hidden="1" customHeight="1"/>
    <row r="210" ht="14.25" hidden="1" customHeight="1"/>
    <row r="211" ht="14.25" hidden="1" customHeight="1"/>
    <row r="212" ht="14.25" hidden="1" customHeight="1"/>
    <row r="213" ht="14.25" hidden="1" customHeight="1"/>
    <row r="214" ht="14.25" hidden="1" customHeight="1"/>
    <row r="215" ht="14.25" hidden="1" customHeight="1"/>
    <row r="216" ht="14.25" hidden="1" customHeight="1"/>
    <row r="217" ht="14.25" hidden="1" customHeight="1"/>
    <row r="218" ht="14.25" hidden="1" customHeight="1"/>
    <row r="219" ht="14.25" hidden="1" customHeight="1"/>
    <row r="220" ht="14.25" hidden="1" customHeight="1"/>
    <row r="221" ht="14.25" hidden="1" customHeight="1"/>
    <row r="222" ht="14.25" hidden="1" customHeight="1"/>
    <row r="223" ht="14.25" hidden="1" customHeight="1"/>
    <row r="224" ht="14.25" hidden="1" customHeight="1"/>
    <row r="225" ht="14.25" hidden="1" customHeight="1"/>
    <row r="226" ht="14.25" hidden="1" customHeight="1"/>
    <row r="227" ht="14.25" hidden="1" customHeight="1"/>
    <row r="228" ht="14.25" hidden="1" customHeight="1"/>
    <row r="229" ht="14.25" hidden="1" customHeight="1"/>
    <row r="230" ht="14.25" hidden="1" customHeight="1"/>
    <row r="231" ht="14.25" hidden="1" customHeight="1"/>
    <row r="232" ht="14.25" hidden="1" customHeight="1"/>
    <row r="233" ht="14.25" hidden="1" customHeight="1"/>
    <row r="234" ht="14.25" hidden="1" customHeight="1"/>
    <row r="235" ht="14.25" hidden="1" customHeight="1"/>
    <row r="236" ht="14.25" hidden="1" customHeight="1"/>
    <row r="237" ht="14.25" hidden="1" customHeight="1"/>
    <row r="238" ht="14.25" hidden="1" customHeight="1"/>
    <row r="239" ht="14.25" hidden="1" customHeight="1"/>
    <row r="240" ht="14.25" hidden="1" customHeight="1"/>
    <row r="241" ht="14.25" hidden="1" customHeight="1"/>
    <row r="242" ht="14.25" hidden="1" customHeight="1"/>
    <row r="243" ht="14.25" hidden="1" customHeight="1"/>
    <row r="244" ht="14.25" hidden="1" customHeight="1"/>
    <row r="245" ht="14.25" hidden="1" customHeight="1"/>
    <row r="246" ht="14.25" hidden="1" customHeight="1"/>
    <row r="247" ht="14.25" hidden="1" customHeight="1"/>
    <row r="248" ht="14.25" hidden="1" customHeight="1"/>
    <row r="249" ht="14.25" hidden="1" customHeight="1"/>
    <row r="250" ht="14.25" hidden="1" customHeight="1"/>
    <row r="251" ht="14.25" hidden="1" customHeight="1"/>
    <row r="252" ht="14.25" hidden="1" customHeight="1"/>
    <row r="253" ht="14.25" hidden="1" customHeight="1"/>
    <row r="254" ht="14.25" hidden="1" customHeight="1"/>
    <row r="255" ht="14.25" hidden="1" customHeight="1"/>
    <row r="256" ht="14.25" hidden="1" customHeight="1"/>
    <row r="257" ht="14.25" hidden="1" customHeight="1"/>
    <row r="258" ht="14.25" hidden="1" customHeight="1"/>
    <row r="259" ht="14.25" hidden="1" customHeight="1"/>
    <row r="260" ht="14.25" hidden="1" customHeight="1"/>
    <row r="261" ht="14.25" hidden="1" customHeight="1"/>
    <row r="262" ht="14.25" hidden="1" customHeight="1"/>
    <row r="263" ht="14.25" hidden="1" customHeight="1"/>
    <row r="264" ht="14.25" hidden="1" customHeight="1"/>
    <row r="265" ht="14.25" hidden="1" customHeight="1"/>
    <row r="266" ht="14.25" hidden="1" customHeight="1"/>
    <row r="267" ht="14.25" hidden="1" customHeight="1"/>
    <row r="268" ht="14.25" hidden="1" customHeight="1"/>
    <row r="269" ht="14.25" hidden="1" customHeight="1"/>
    <row r="270" ht="14.25" hidden="1" customHeight="1"/>
    <row r="271" ht="14.25" hidden="1" customHeight="1"/>
    <row r="272" ht="14.25" hidden="1" customHeight="1"/>
    <row r="273" ht="14.25" hidden="1" customHeight="1"/>
    <row r="274" ht="14.25" hidden="1" customHeight="1"/>
    <row r="275" ht="14.25" hidden="1" customHeight="1"/>
    <row r="276" ht="14.25" hidden="1" customHeight="1"/>
    <row r="277" ht="14.25" hidden="1" customHeight="1"/>
    <row r="278" ht="14.25" hidden="1" customHeight="1"/>
    <row r="279" ht="14.25" hidden="1" customHeight="1"/>
    <row r="280" ht="14.25" hidden="1" customHeight="1"/>
    <row r="281" ht="14.25" hidden="1" customHeight="1"/>
    <row r="282" ht="14.25" hidden="1" customHeight="1"/>
    <row r="283" ht="14.25" hidden="1" customHeight="1"/>
    <row r="284" ht="14.25" hidden="1" customHeight="1"/>
    <row r="285" ht="14.25" hidden="1" customHeight="1"/>
    <row r="286" ht="14.25" hidden="1" customHeight="1"/>
    <row r="287" ht="14.25" hidden="1" customHeight="1"/>
    <row r="288" ht="14.25" hidden="1" customHeight="1"/>
    <row r="289" ht="14.25" hidden="1" customHeight="1"/>
    <row r="290" ht="14.25" hidden="1" customHeight="1"/>
    <row r="291" ht="14.25" hidden="1" customHeight="1"/>
    <row r="292" ht="14.25" hidden="1" customHeight="1"/>
    <row r="293" ht="14.25" hidden="1" customHeight="1"/>
    <row r="294" ht="14.25" hidden="1" customHeight="1"/>
    <row r="295" ht="14.25" hidden="1" customHeight="1"/>
    <row r="296" ht="14.25" hidden="1" customHeight="1"/>
    <row r="297" ht="14.25" hidden="1" customHeight="1"/>
    <row r="298" ht="14.25" hidden="1" customHeight="1"/>
    <row r="299" ht="14.25" hidden="1" customHeight="1"/>
    <row r="300" ht="14.25" hidden="1" customHeight="1"/>
    <row r="301" ht="14.25" hidden="1" customHeight="1"/>
    <row r="302" ht="14.25" hidden="1" customHeight="1"/>
    <row r="303" ht="14.25" hidden="1" customHeight="1"/>
    <row r="304" ht="14.25" hidden="1" customHeight="1"/>
    <row r="305" ht="14.25" hidden="1" customHeight="1"/>
    <row r="306" ht="14.25" hidden="1" customHeight="1"/>
    <row r="307" ht="14.25" hidden="1" customHeight="1"/>
    <row r="308" ht="14.25" hidden="1" customHeight="1"/>
    <row r="309" ht="14.25" hidden="1" customHeight="1"/>
    <row r="310" ht="14.25" hidden="1" customHeight="1"/>
    <row r="311" ht="14.25" hidden="1" customHeight="1"/>
    <row r="312" ht="14.25" hidden="1" customHeight="1"/>
    <row r="313" ht="14.25" hidden="1" customHeight="1"/>
    <row r="314" ht="14.25" hidden="1" customHeight="1"/>
    <row r="315" ht="14.25" hidden="1" customHeight="1"/>
    <row r="316" ht="14.25" hidden="1" customHeight="1"/>
    <row r="317" ht="14.25" hidden="1" customHeight="1"/>
    <row r="318" ht="14.25" hidden="1" customHeight="1"/>
    <row r="319" ht="14.25" hidden="1" customHeight="1"/>
    <row r="320" ht="14.25" hidden="1" customHeight="1"/>
    <row r="321" ht="14.25" hidden="1" customHeight="1"/>
    <row r="322" ht="14.25" hidden="1" customHeight="1"/>
    <row r="323" ht="14.25" hidden="1" customHeight="1"/>
    <row r="324" ht="14.25" hidden="1" customHeight="1"/>
    <row r="325" ht="14.25" hidden="1" customHeight="1"/>
    <row r="326" ht="14.25" hidden="1" customHeight="1"/>
    <row r="327" ht="14.25" hidden="1" customHeight="1"/>
    <row r="328" ht="14.25" hidden="1" customHeight="1"/>
    <row r="329" ht="14.25" hidden="1" customHeight="1"/>
    <row r="330" ht="14.25" hidden="1" customHeight="1"/>
    <row r="331" ht="14.25" hidden="1" customHeight="1"/>
    <row r="332" ht="14.25" hidden="1" customHeight="1"/>
    <row r="333" ht="14.25" hidden="1" customHeight="1"/>
    <row r="334" ht="14.25" hidden="1" customHeight="1"/>
    <row r="335" ht="14.25" hidden="1" customHeight="1"/>
    <row r="336" ht="14.25" hidden="1" customHeight="1"/>
    <row r="337" ht="14.25" hidden="1" customHeight="1"/>
    <row r="338" ht="14.25" hidden="1" customHeight="1"/>
    <row r="339" ht="14.25" hidden="1" customHeight="1"/>
    <row r="340" ht="14.25" hidden="1" customHeight="1"/>
    <row r="341" ht="14.25" hidden="1" customHeight="1"/>
    <row r="342" ht="14.25" hidden="1" customHeight="1"/>
    <row r="343" ht="14.25" hidden="1" customHeight="1"/>
    <row r="344" ht="14.25" hidden="1" customHeight="1"/>
    <row r="345" ht="14.25" hidden="1" customHeight="1"/>
    <row r="346" ht="14.25" hidden="1" customHeight="1"/>
    <row r="347" ht="14.25" hidden="1" customHeight="1"/>
    <row r="348" ht="14.25" hidden="1" customHeight="1"/>
    <row r="349" ht="14.25" hidden="1" customHeight="1"/>
    <row r="350" ht="14.25" hidden="1" customHeight="1"/>
    <row r="351" ht="14.25" hidden="1" customHeight="1"/>
    <row r="352" ht="14.25" hidden="1" customHeight="1"/>
    <row r="353" ht="14.25" hidden="1" customHeight="1"/>
    <row r="354" ht="14.25" hidden="1" customHeight="1"/>
    <row r="355" ht="14.25" hidden="1" customHeight="1"/>
    <row r="356" ht="14.25" hidden="1" customHeight="1"/>
    <row r="357" ht="14.25" hidden="1" customHeight="1"/>
    <row r="358" ht="14.25" hidden="1" customHeight="1"/>
    <row r="359" ht="14.25" hidden="1" customHeight="1"/>
    <row r="360" ht="14.25" hidden="1" customHeight="1"/>
    <row r="361" ht="14.25" hidden="1" customHeight="1"/>
    <row r="362" ht="14.25" hidden="1" customHeight="1"/>
    <row r="363" ht="14.25" hidden="1" customHeight="1"/>
    <row r="364" ht="14.25" hidden="1" customHeight="1"/>
    <row r="365" ht="14.25" hidden="1" customHeight="1"/>
    <row r="366" ht="14.25" hidden="1" customHeight="1"/>
    <row r="367" ht="14.25" hidden="1" customHeight="1"/>
    <row r="368" ht="14.25" hidden="1" customHeight="1"/>
    <row r="369" ht="14.25" hidden="1" customHeight="1"/>
    <row r="370" ht="14.25" hidden="1" customHeight="1"/>
    <row r="371" ht="14.25" hidden="1" customHeight="1"/>
    <row r="372" ht="14.25" hidden="1" customHeight="1"/>
    <row r="373" ht="14.25" hidden="1" customHeight="1"/>
    <row r="374" ht="14.25" hidden="1" customHeight="1"/>
    <row r="375" ht="14.25" hidden="1" customHeight="1"/>
    <row r="376" ht="14.25" hidden="1" customHeight="1"/>
    <row r="377" ht="14.25" hidden="1" customHeight="1"/>
    <row r="378" ht="14.25" hidden="1" customHeight="1"/>
    <row r="379" ht="14.25" hidden="1" customHeight="1"/>
    <row r="380" ht="14.25" hidden="1" customHeight="1"/>
    <row r="381" ht="14.25" hidden="1" customHeight="1"/>
    <row r="382" ht="14.25" hidden="1" customHeight="1"/>
    <row r="383" ht="14.25" hidden="1" customHeight="1"/>
    <row r="384" ht="14.25" hidden="1" customHeight="1"/>
    <row r="385" ht="14.25" hidden="1" customHeight="1"/>
    <row r="386" ht="14.25" hidden="1" customHeight="1"/>
    <row r="387" ht="14.25" hidden="1" customHeight="1"/>
    <row r="388" ht="14.25" hidden="1" customHeight="1"/>
    <row r="389" ht="14.25" hidden="1" customHeight="1"/>
    <row r="390" ht="14.25" hidden="1" customHeight="1"/>
    <row r="391" ht="14.25" hidden="1" customHeight="1"/>
    <row r="392" ht="14.25" hidden="1" customHeight="1"/>
    <row r="393" ht="14.25" hidden="1" customHeight="1"/>
    <row r="394" ht="14.25" hidden="1" customHeight="1"/>
    <row r="395" ht="14.25" hidden="1" customHeight="1"/>
    <row r="396" ht="14.25" hidden="1" customHeight="1"/>
    <row r="397" ht="14.25" hidden="1" customHeight="1"/>
    <row r="398" ht="14.25" hidden="1" customHeight="1"/>
    <row r="399" ht="14.25" hidden="1" customHeight="1"/>
    <row r="400" ht="14.25" hidden="1" customHeight="1"/>
    <row r="401" ht="14.25" hidden="1" customHeight="1"/>
    <row r="402" ht="14.25" hidden="1" customHeight="1"/>
    <row r="403" ht="14.25" hidden="1" customHeight="1"/>
    <row r="404" ht="14.25" hidden="1" customHeight="1"/>
    <row r="405" ht="14.25" hidden="1" customHeight="1"/>
    <row r="406" ht="14.25" hidden="1" customHeight="1"/>
    <row r="407" ht="14.25" hidden="1" customHeight="1"/>
    <row r="408" ht="14.25" hidden="1" customHeight="1"/>
    <row r="409" ht="14.25" hidden="1" customHeight="1"/>
    <row r="410" ht="14.25" hidden="1" customHeight="1"/>
    <row r="411" ht="14.25" hidden="1" customHeight="1"/>
    <row r="412" ht="14.25" hidden="1" customHeight="1"/>
    <row r="413" ht="14.25" hidden="1" customHeight="1"/>
    <row r="414" ht="14.25" hidden="1" customHeight="1"/>
    <row r="415" ht="14.25" hidden="1" customHeight="1"/>
    <row r="416" ht="14.25" hidden="1" customHeight="1"/>
    <row r="417" ht="14.25" hidden="1" customHeight="1"/>
    <row r="418" ht="14.25" hidden="1" customHeight="1"/>
    <row r="419" ht="14.25" hidden="1" customHeight="1"/>
    <row r="420" ht="14.25" hidden="1" customHeight="1"/>
    <row r="421" ht="14.25" hidden="1" customHeight="1"/>
    <row r="422" ht="14.25" hidden="1" customHeight="1"/>
    <row r="423" ht="14.25" hidden="1" customHeight="1"/>
    <row r="424" ht="14.25" hidden="1" customHeight="1"/>
    <row r="425" ht="14.25" hidden="1" customHeight="1"/>
    <row r="426" ht="14.25" hidden="1" customHeight="1"/>
    <row r="427" ht="14.25" hidden="1" customHeight="1"/>
    <row r="428" ht="14.25" hidden="1" customHeight="1"/>
    <row r="429" ht="14.25" hidden="1" customHeight="1"/>
    <row r="430" ht="14.25" hidden="1" customHeight="1"/>
    <row r="431" ht="14.25" hidden="1" customHeight="1"/>
    <row r="432" ht="14.25" hidden="1" customHeight="1"/>
    <row r="433" ht="14.25" hidden="1" customHeight="1"/>
    <row r="434" ht="14.25" hidden="1" customHeight="1"/>
    <row r="435" ht="14.25" hidden="1" customHeight="1"/>
    <row r="436" ht="14.25" hidden="1" customHeight="1"/>
    <row r="437" ht="14.25" hidden="1" customHeight="1"/>
    <row r="438" ht="14.25" hidden="1" customHeight="1"/>
    <row r="439" ht="14.25" hidden="1" customHeight="1"/>
    <row r="440" ht="14.25" hidden="1" customHeight="1"/>
    <row r="441" ht="14.25" hidden="1" customHeight="1"/>
    <row r="442" ht="14.25" hidden="1" customHeight="1"/>
    <row r="443" ht="14.25" hidden="1" customHeight="1"/>
    <row r="444" ht="14.25" hidden="1" customHeight="1"/>
    <row r="445" ht="14.25" hidden="1" customHeight="1"/>
    <row r="446" ht="14.25" hidden="1" customHeight="1"/>
    <row r="447" ht="14.25" hidden="1" customHeight="1"/>
    <row r="448" ht="14.25" hidden="1" customHeight="1"/>
    <row r="449" ht="14.25" hidden="1" customHeight="1"/>
    <row r="450" ht="14.25" hidden="1" customHeight="1"/>
    <row r="451" ht="14.25" hidden="1" customHeight="1"/>
    <row r="452" ht="14.25" hidden="1" customHeight="1"/>
    <row r="453" ht="14.25" hidden="1" customHeight="1"/>
    <row r="454" ht="14.25" hidden="1" customHeight="1"/>
    <row r="455" ht="14.25" hidden="1" customHeight="1"/>
    <row r="456" ht="14.25" hidden="1" customHeight="1"/>
    <row r="457" ht="14.25" hidden="1" customHeight="1"/>
    <row r="458" ht="14.25" hidden="1" customHeight="1"/>
    <row r="459" ht="14.25" hidden="1" customHeight="1"/>
    <row r="460" ht="14.25" hidden="1" customHeight="1"/>
    <row r="461" ht="14.25" hidden="1" customHeight="1"/>
    <row r="462" ht="14.25" hidden="1" customHeight="1"/>
    <row r="463" ht="14.25" hidden="1" customHeight="1"/>
    <row r="464" ht="14.25" hidden="1" customHeight="1"/>
    <row r="465" ht="14.25" hidden="1" customHeight="1"/>
    <row r="466" ht="14.25" hidden="1" customHeight="1"/>
    <row r="467" ht="14.25" hidden="1" customHeight="1"/>
    <row r="468" ht="14.25" hidden="1" customHeight="1"/>
    <row r="469" ht="14.25" hidden="1" customHeight="1"/>
    <row r="470" ht="14.25" hidden="1" customHeight="1"/>
    <row r="471" ht="14.25" hidden="1" customHeight="1"/>
    <row r="472" ht="14.25" hidden="1" customHeight="1"/>
    <row r="473" ht="14.25" hidden="1" customHeight="1"/>
    <row r="474" ht="14.25" hidden="1" customHeight="1"/>
    <row r="475" ht="14.25" hidden="1" customHeight="1"/>
    <row r="476" ht="14.25" hidden="1" customHeight="1"/>
    <row r="477" ht="14.25" hidden="1" customHeight="1"/>
    <row r="478" ht="14.25" hidden="1" customHeight="1"/>
    <row r="479" ht="14.25" hidden="1" customHeight="1"/>
    <row r="480" ht="14.25" hidden="1" customHeight="1"/>
    <row r="481" ht="14.25" hidden="1" customHeight="1"/>
    <row r="482" ht="14.25" hidden="1" customHeight="1"/>
    <row r="483" ht="14.25" hidden="1" customHeight="1"/>
    <row r="484" ht="14.25" hidden="1" customHeight="1"/>
    <row r="485" ht="14.25" hidden="1" customHeight="1"/>
    <row r="486" ht="14.25" hidden="1" customHeight="1"/>
    <row r="487" ht="14.25" hidden="1" customHeight="1"/>
    <row r="488" ht="14.25" hidden="1" customHeight="1"/>
    <row r="489" ht="14.25" hidden="1" customHeight="1"/>
    <row r="490" ht="14.25" hidden="1" customHeight="1"/>
    <row r="491" ht="14.25" hidden="1" customHeight="1"/>
    <row r="492" ht="14.25" hidden="1" customHeight="1"/>
    <row r="493" ht="14.25" hidden="1" customHeight="1"/>
    <row r="494" ht="14.25" hidden="1" customHeight="1"/>
    <row r="495" ht="14.25" hidden="1" customHeight="1"/>
    <row r="496" ht="14.25" hidden="1" customHeight="1"/>
    <row r="497" ht="14.25" hidden="1" customHeight="1"/>
    <row r="498" ht="14.25" hidden="1" customHeight="1"/>
    <row r="499" ht="14.25" hidden="1" customHeight="1"/>
    <row r="500" ht="14.25" hidden="1" customHeight="1"/>
    <row r="501" ht="14.25" hidden="1" customHeight="1"/>
    <row r="502" ht="14.25" hidden="1" customHeight="1"/>
    <row r="503" ht="14.25" hidden="1" customHeight="1"/>
    <row r="504" ht="14.25" hidden="1" customHeight="1"/>
    <row r="505" ht="14.25" hidden="1" customHeight="1"/>
    <row r="506" ht="14.25" hidden="1" customHeight="1"/>
    <row r="507" ht="14.25" hidden="1" customHeight="1"/>
    <row r="508" ht="14.25" hidden="1" customHeight="1"/>
    <row r="509" ht="14.25" hidden="1" customHeight="1"/>
    <row r="510" ht="14.25" hidden="1" customHeight="1"/>
    <row r="511" ht="14.25" hidden="1" customHeight="1"/>
    <row r="512" ht="14.25" hidden="1" customHeight="1"/>
    <row r="513" ht="14.25" hidden="1" customHeight="1"/>
    <row r="514" ht="14.25" hidden="1" customHeight="1"/>
    <row r="515" ht="14.25" hidden="1" customHeight="1"/>
    <row r="516" ht="14.25" hidden="1" customHeight="1"/>
    <row r="517" ht="14.25" hidden="1" customHeight="1"/>
    <row r="518" ht="14.25" hidden="1" customHeight="1"/>
    <row r="519" ht="14.25" hidden="1" customHeight="1"/>
    <row r="520" ht="14.25" hidden="1" customHeight="1"/>
    <row r="521" ht="14.25" hidden="1" customHeight="1"/>
    <row r="522" ht="14.25" hidden="1" customHeight="1"/>
    <row r="523" ht="14.25" hidden="1" customHeight="1"/>
    <row r="524" ht="14.25" hidden="1" customHeight="1"/>
    <row r="525" ht="14.25" hidden="1" customHeight="1"/>
    <row r="526" ht="14.25" hidden="1" customHeight="1"/>
    <row r="527" ht="14.25" hidden="1" customHeight="1"/>
    <row r="528" ht="14.25" hidden="1" customHeight="1"/>
    <row r="529" ht="14.25" hidden="1" customHeight="1"/>
    <row r="530" ht="14.25" hidden="1" customHeight="1"/>
    <row r="531" ht="14.25" hidden="1" customHeight="1"/>
    <row r="532" ht="14.25" hidden="1" customHeight="1"/>
    <row r="533" ht="14.25" hidden="1" customHeight="1"/>
    <row r="534" ht="14.25" hidden="1" customHeight="1"/>
    <row r="535" ht="14.25" hidden="1" customHeight="1"/>
    <row r="536" ht="14.25" hidden="1" customHeight="1"/>
    <row r="537" ht="14.25" hidden="1" customHeight="1"/>
    <row r="538" ht="14.25" hidden="1" customHeight="1"/>
    <row r="539" ht="14.25" hidden="1" customHeight="1"/>
    <row r="540" ht="14.25" hidden="1" customHeight="1"/>
    <row r="541" ht="14.25" hidden="1" customHeight="1"/>
    <row r="542" ht="14.25" hidden="1" customHeight="1"/>
    <row r="543" ht="14.25" hidden="1" customHeight="1"/>
    <row r="544" ht="14.25" hidden="1" customHeight="1"/>
    <row r="545" ht="14.25" hidden="1" customHeight="1"/>
    <row r="546" ht="14.25" hidden="1" customHeight="1"/>
    <row r="547" ht="14.25" hidden="1" customHeight="1"/>
    <row r="548" ht="14.25" hidden="1" customHeight="1"/>
    <row r="549" ht="14.25" hidden="1" customHeight="1"/>
    <row r="550" ht="14.25" hidden="1" customHeight="1"/>
    <row r="551" ht="14.25" hidden="1" customHeight="1"/>
    <row r="552" ht="14.25" hidden="1" customHeight="1"/>
    <row r="553" ht="14.25" hidden="1" customHeight="1"/>
    <row r="554" ht="14.25" hidden="1" customHeight="1"/>
    <row r="555" ht="14.25" hidden="1" customHeight="1"/>
    <row r="556" ht="14.25" hidden="1" customHeight="1"/>
    <row r="557" ht="14.25" hidden="1" customHeight="1"/>
    <row r="558" ht="14.25" hidden="1" customHeight="1"/>
    <row r="559" ht="14.25" hidden="1" customHeight="1"/>
    <row r="560" ht="14.25" hidden="1" customHeight="1"/>
    <row r="561" ht="14.25" hidden="1" customHeight="1"/>
    <row r="562" ht="14.25" hidden="1" customHeight="1"/>
    <row r="563" ht="14.25" hidden="1" customHeight="1"/>
    <row r="564" ht="14.25" hidden="1" customHeight="1"/>
    <row r="565" ht="14.25" hidden="1" customHeight="1"/>
    <row r="566" ht="14.25" hidden="1" customHeight="1"/>
    <row r="567" ht="14.25" hidden="1" customHeight="1"/>
    <row r="568" ht="14.25" hidden="1" customHeight="1"/>
    <row r="569" ht="14.25" hidden="1" customHeight="1"/>
    <row r="570" ht="14.25" hidden="1" customHeight="1"/>
    <row r="571" ht="14.25" hidden="1" customHeight="1"/>
    <row r="572" ht="14.25" hidden="1" customHeight="1"/>
    <row r="573" ht="14.25" hidden="1" customHeight="1"/>
    <row r="574" ht="14.25" hidden="1" customHeight="1"/>
    <row r="575" ht="14.25" hidden="1" customHeight="1"/>
    <row r="576" ht="14.25" hidden="1" customHeight="1"/>
  </sheetData>
  <sheetProtection algorithmName="SHA-512" hashValue="7crFCsYAT62X9+L59ZcRy0PcOlmsSCexh6kTKneLJnYBMeA4ahXL8wr9UN2jNjKmL/7jp5uJkW6U6dbAb75cVA==" saltValue="Ex+KwCFjTsc9z/xst/b/rA==" spinCount="100000" sheet="1" formatRows="0"/>
  <mergeCells count="192">
    <mergeCell ref="I188:P188"/>
    <mergeCell ref="I192:P192"/>
    <mergeCell ref="I146:P146"/>
    <mergeCell ref="I148:P148"/>
    <mergeCell ref="I151:P151"/>
    <mergeCell ref="I158:P158"/>
    <mergeCell ref="I166:P166"/>
    <mergeCell ref="I168:P168"/>
    <mergeCell ref="I68:P68"/>
    <mergeCell ref="I74:P74"/>
    <mergeCell ref="I78:P78"/>
    <mergeCell ref="I79:P79"/>
    <mergeCell ref="I82:P82"/>
    <mergeCell ref="I89:P89"/>
    <mergeCell ref="I153:P153"/>
    <mergeCell ref="I154:P154"/>
    <mergeCell ref="I131:P131"/>
    <mergeCell ref="I132:P132"/>
    <mergeCell ref="I133:P133"/>
    <mergeCell ref="I134:P134"/>
    <mergeCell ref="I135:P135"/>
    <mergeCell ref="I136:P136"/>
    <mergeCell ref="I125:P125"/>
    <mergeCell ref="I126:P126"/>
    <mergeCell ref="I21:P21"/>
    <mergeCell ref="I32:P32"/>
    <mergeCell ref="I35:P35"/>
    <mergeCell ref="I36:P36"/>
    <mergeCell ref="I40:P40"/>
    <mergeCell ref="I48:P48"/>
    <mergeCell ref="I189:P189"/>
    <mergeCell ref="I190:P190"/>
    <mergeCell ref="I191:P191"/>
    <mergeCell ref="I163:P163"/>
    <mergeCell ref="I164:P164"/>
    <mergeCell ref="I165:P165"/>
    <mergeCell ref="I167:P167"/>
    <mergeCell ref="I169:P169"/>
    <mergeCell ref="I170:P170"/>
    <mergeCell ref="I156:P156"/>
    <mergeCell ref="I157:P157"/>
    <mergeCell ref="I159:P159"/>
    <mergeCell ref="I160:P160"/>
    <mergeCell ref="I161:P161"/>
    <mergeCell ref="I162:P162"/>
    <mergeCell ref="I149:P149"/>
    <mergeCell ref="I150:P150"/>
    <mergeCell ref="I152:P152"/>
    <mergeCell ref="I193:P193"/>
    <mergeCell ref="I194:P194"/>
    <mergeCell ref="I8:P8"/>
    <mergeCell ref="I9:P9"/>
    <mergeCell ref="I10:P10"/>
    <mergeCell ref="I14:P14"/>
    <mergeCell ref="I20:P20"/>
    <mergeCell ref="I180:P180"/>
    <mergeCell ref="I181:P181"/>
    <mergeCell ref="I182:P182"/>
    <mergeCell ref="I185:P185"/>
    <mergeCell ref="I186:P186"/>
    <mergeCell ref="I187:P187"/>
    <mergeCell ref="I183:P183"/>
    <mergeCell ref="I184:P184"/>
    <mergeCell ref="I171:P171"/>
    <mergeCell ref="I173:P173"/>
    <mergeCell ref="I175:P175"/>
    <mergeCell ref="I176:P176"/>
    <mergeCell ref="I178:P178"/>
    <mergeCell ref="I179:P179"/>
    <mergeCell ref="I172:P172"/>
    <mergeCell ref="I174:P174"/>
    <mergeCell ref="I177:P177"/>
    <mergeCell ref="D155:E155"/>
    <mergeCell ref="I155:P155"/>
    <mergeCell ref="I137:P137"/>
    <mergeCell ref="I140:P140"/>
    <mergeCell ref="I141:P141"/>
    <mergeCell ref="I143:P143"/>
    <mergeCell ref="I144:P144"/>
    <mergeCell ref="I147:P147"/>
    <mergeCell ref="I138:P138"/>
    <mergeCell ref="I139:P139"/>
    <mergeCell ref="I142:P142"/>
    <mergeCell ref="I145:P145"/>
    <mergeCell ref="I127:P127"/>
    <mergeCell ref="I128:P128"/>
    <mergeCell ref="I129:P129"/>
    <mergeCell ref="I130:P130"/>
    <mergeCell ref="I116:P116"/>
    <mergeCell ref="I118:P118"/>
    <mergeCell ref="I119:P119"/>
    <mergeCell ref="I120:P120"/>
    <mergeCell ref="I123:P123"/>
    <mergeCell ref="I124:P124"/>
    <mergeCell ref="I117:P117"/>
    <mergeCell ref="I121:P121"/>
    <mergeCell ref="I122:P122"/>
    <mergeCell ref="I108:P108"/>
    <mergeCell ref="I109:P109"/>
    <mergeCell ref="I110:P110"/>
    <mergeCell ref="I111:P111"/>
    <mergeCell ref="I113:P113"/>
    <mergeCell ref="I115:P115"/>
    <mergeCell ref="I112:P112"/>
    <mergeCell ref="I114:P114"/>
    <mergeCell ref="I99:P99"/>
    <mergeCell ref="I102:P102"/>
    <mergeCell ref="I103:P103"/>
    <mergeCell ref="I104:P104"/>
    <mergeCell ref="I106:P106"/>
    <mergeCell ref="I107:P107"/>
    <mergeCell ref="I100:P100"/>
    <mergeCell ref="I101:P101"/>
    <mergeCell ref="I105:P105"/>
    <mergeCell ref="I92:P92"/>
    <mergeCell ref="I94:P94"/>
    <mergeCell ref="I95:P95"/>
    <mergeCell ref="I96:P96"/>
    <mergeCell ref="I97:P97"/>
    <mergeCell ref="I98:P98"/>
    <mergeCell ref="I93:P93"/>
    <mergeCell ref="I85:P85"/>
    <mergeCell ref="I86:P86"/>
    <mergeCell ref="I87:P87"/>
    <mergeCell ref="I88:P88"/>
    <mergeCell ref="I90:P90"/>
    <mergeCell ref="I91:P91"/>
    <mergeCell ref="I76:P76"/>
    <mergeCell ref="I77:P77"/>
    <mergeCell ref="I80:P80"/>
    <mergeCell ref="I81:P81"/>
    <mergeCell ref="I83:P83"/>
    <mergeCell ref="I84:P84"/>
    <mergeCell ref="I69:P69"/>
    <mergeCell ref="I70:P70"/>
    <mergeCell ref="I71:P71"/>
    <mergeCell ref="I72:P72"/>
    <mergeCell ref="I73:P73"/>
    <mergeCell ref="I75:P75"/>
    <mergeCell ref="I58:P58"/>
    <mergeCell ref="I60:P60"/>
    <mergeCell ref="I61:P61"/>
    <mergeCell ref="I65:P65"/>
    <mergeCell ref="I66:P66"/>
    <mergeCell ref="I67:P67"/>
    <mergeCell ref="I59:P59"/>
    <mergeCell ref="I62:P62"/>
    <mergeCell ref="I63:P63"/>
    <mergeCell ref="I64:P64"/>
    <mergeCell ref="I51:P51"/>
    <mergeCell ref="I52:P52"/>
    <mergeCell ref="I53:P53"/>
    <mergeCell ref="I55:P55"/>
    <mergeCell ref="I56:P56"/>
    <mergeCell ref="I57:P57"/>
    <mergeCell ref="I54:P54"/>
    <mergeCell ref="I44:P44"/>
    <mergeCell ref="I45:P45"/>
    <mergeCell ref="I46:P46"/>
    <mergeCell ref="D47:E47"/>
    <mergeCell ref="I47:P47"/>
    <mergeCell ref="I50:P50"/>
    <mergeCell ref="I49:P49"/>
    <mergeCell ref="I37:P37"/>
    <mergeCell ref="I38:P38"/>
    <mergeCell ref="I39:P39"/>
    <mergeCell ref="I41:P41"/>
    <mergeCell ref="I42:P42"/>
    <mergeCell ref="I43:P43"/>
    <mergeCell ref="I28:P28"/>
    <mergeCell ref="I29:P29"/>
    <mergeCell ref="I30:P30"/>
    <mergeCell ref="I31:P31"/>
    <mergeCell ref="I33:P33"/>
    <mergeCell ref="I34:P34"/>
    <mergeCell ref="I22:P22"/>
    <mergeCell ref="I23:P23"/>
    <mergeCell ref="I24:P24"/>
    <mergeCell ref="I25:P25"/>
    <mergeCell ref="I26:P26"/>
    <mergeCell ref="I27:P27"/>
    <mergeCell ref="I13:P13"/>
    <mergeCell ref="I15:P15"/>
    <mergeCell ref="I16:P16"/>
    <mergeCell ref="I17:P17"/>
    <mergeCell ref="I18:P18"/>
    <mergeCell ref="I19:P19"/>
    <mergeCell ref="B3:H3"/>
    <mergeCell ref="E5:H5"/>
    <mergeCell ref="G6:H6"/>
    <mergeCell ref="I11:P11"/>
    <mergeCell ref="I12:P12"/>
  </mergeCells>
  <phoneticPr fontId="20"/>
  <conditionalFormatting sqref="I10:I194">
    <cfRule type="expression" dxfId="2" priority="24" stopIfTrue="1">
      <formula>AND($V10="",OR($Q10&gt;3,$T10&gt;3))</formula>
    </cfRule>
  </conditionalFormatting>
  <conditionalFormatting sqref="Q10:Q194 T10:T194">
    <cfRule type="expression" dxfId="1" priority="23" stopIfTrue="1">
      <formula>AND(R10&lt;&gt;"",R10=0)</formula>
    </cfRule>
  </conditionalFormatting>
  <dataValidations count="1">
    <dataValidation allowBlank="1" showErrorMessage="1" sqref="Q10:T194" xr:uid="{3D9002AC-2C72-4DFD-A435-74A8B21AC274}"/>
  </dataValidations>
  <printOptions horizontalCentered="1"/>
  <pageMargins left="0.59055118110236227" right="0.59055118110236227" top="0.78740157480314965" bottom="0.59055118110236227" header="0.51181102362204722" footer="0.51181102362204722"/>
  <pageSetup paperSize="9" scale="72" fitToHeight="0" orientation="portrait" verticalDpi="4294967293" r:id="rId1"/>
  <headerFooter alignWithMargins="0">
    <oddHeader>&amp;L&amp;F&amp;R&amp;A</oddHeader>
    <oddFooter>&amp;C&amp;P/&amp;N</oddFooter>
  </headerFooter>
  <rowBreaks count="1" manualBreakCount="1">
    <brk id="99"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F226"/>
  <sheetViews>
    <sheetView showGridLines="0" zoomScaleNormal="100" zoomScaleSheetLayoutView="70" workbookViewId="0"/>
  </sheetViews>
  <sheetFormatPr defaultColWidth="0" defaultRowHeight="0" customHeight="1" zeroHeight="1"/>
  <cols>
    <col min="1" max="1" width="0.75" style="10" customWidth="1"/>
    <col min="2" max="2" width="2.125" style="25" customWidth="1"/>
    <col min="3" max="3" width="3.625" style="25" customWidth="1"/>
    <col min="4" max="4" width="16.5" style="26" customWidth="1"/>
    <col min="5" max="5" width="9.625" style="44" customWidth="1"/>
    <col min="6" max="8" width="9.625" style="37" customWidth="1"/>
    <col min="9" max="10" width="9.625" style="38" customWidth="1"/>
    <col min="11" max="12" width="9.625" style="37" customWidth="1"/>
    <col min="13" max="13" width="9.625" style="39" customWidth="1"/>
    <col min="14" max="14" width="0.75" style="10" customWidth="1"/>
    <col min="15" max="15" width="3.875" style="10" hidden="1" customWidth="1"/>
    <col min="16" max="18" width="9.875" style="36" hidden="1" customWidth="1"/>
    <col min="19" max="19" width="19.25" style="36" hidden="1" customWidth="1"/>
    <col min="20" max="20" width="18.625" style="36" hidden="1" customWidth="1"/>
    <col min="21" max="21" width="11.125" style="36" hidden="1" customWidth="1"/>
    <col min="22" max="22" width="20.5" style="36" hidden="1" customWidth="1"/>
    <col min="23" max="23" width="18.625" style="36" hidden="1" customWidth="1"/>
    <col min="24" max="24" width="23" style="36" hidden="1" customWidth="1"/>
    <col min="25" max="25" width="4.5" style="36" hidden="1" customWidth="1"/>
    <col min="26" max="27" width="6.375" style="36" hidden="1" customWidth="1"/>
    <col min="28" max="29" width="5" style="36" hidden="1" customWidth="1"/>
    <col min="30" max="30" width="5.125" style="36" hidden="1" customWidth="1"/>
    <col min="31" max="31" width="5" style="36" hidden="1" customWidth="1"/>
    <col min="32" max="32" width="5.125" style="36" hidden="1" customWidth="1"/>
    <col min="33" max="16384" width="9" style="36" hidden="1"/>
  </cols>
  <sheetData>
    <row r="1" spans="1:17" s="1" customFormat="1" ht="6" customHeight="1">
      <c r="A1" s="2"/>
      <c r="B1" s="3"/>
      <c r="C1" s="4"/>
      <c r="D1" s="5"/>
      <c r="E1" s="6"/>
      <c r="F1" s="7"/>
      <c r="G1" s="7"/>
      <c r="H1" s="7"/>
      <c r="I1" s="8"/>
      <c r="J1" s="8"/>
      <c r="K1" s="7"/>
      <c r="L1" s="9"/>
      <c r="M1" s="2"/>
      <c r="N1" s="2"/>
      <c r="O1" s="2"/>
    </row>
    <row r="2" spans="1:17" s="1" customFormat="1" ht="3.75" customHeight="1">
      <c r="A2" s="10"/>
      <c r="B2" s="11"/>
      <c r="C2" s="12"/>
      <c r="D2" s="13"/>
      <c r="E2" s="14"/>
      <c r="F2" s="15"/>
      <c r="G2" s="15"/>
      <c r="H2" s="15"/>
      <c r="I2" s="16"/>
      <c r="J2" s="17"/>
      <c r="K2" s="17"/>
      <c r="L2" s="17"/>
      <c r="M2" s="18"/>
      <c r="N2" s="10"/>
    </row>
    <row r="3" spans="1:17" s="1" customFormat="1" ht="18.75" customHeight="1">
      <c r="A3" s="10"/>
      <c r="B3" s="11"/>
      <c r="C3" s="12"/>
      <c r="D3" s="13"/>
      <c r="E3" s="14"/>
      <c r="F3" s="15"/>
      <c r="G3" s="15"/>
      <c r="H3" s="15"/>
      <c r="I3" s="16"/>
      <c r="J3" s="17"/>
      <c r="K3" s="1359" t="str">
        <f>'入力1(共通)'!H5&amp;"-"&amp;'入力1(共通)'!J5</f>
        <v>7-000</v>
      </c>
      <c r="L3" s="1359"/>
      <c r="M3" s="19"/>
      <c r="N3" s="10"/>
    </row>
    <row r="4" spans="1:17" s="1" customFormat="1" ht="18.75" customHeight="1">
      <c r="A4" s="10"/>
      <c r="B4" s="11"/>
      <c r="C4" s="12"/>
      <c r="D4" s="13"/>
      <c r="E4" s="14"/>
      <c r="F4" s="15"/>
      <c r="G4" s="15"/>
      <c r="H4" s="15"/>
      <c r="I4" s="20"/>
      <c r="J4" s="17"/>
      <c r="K4" s="1359"/>
      <c r="L4" s="1359"/>
      <c r="M4" s="18"/>
      <c r="N4" s="10"/>
    </row>
    <row r="5" spans="1:17" s="1" customFormat="1" ht="13.7" customHeight="1">
      <c r="A5" s="10"/>
      <c r="B5" s="21"/>
      <c r="C5" s="22"/>
      <c r="D5" s="13"/>
      <c r="E5" s="14"/>
      <c r="F5" s="15"/>
      <c r="G5" s="15"/>
      <c r="H5" s="15"/>
      <c r="I5" s="23"/>
      <c r="J5" s="38"/>
      <c r="L5" s="1231" t="str">
        <f>'入力4(スコア転記)'!R3</f>
        <v>CASBEE横浜2025年版v1.0</v>
      </c>
      <c r="N5" s="10"/>
    </row>
    <row r="6" spans="1:17" s="1" customFormat="1" ht="6" customHeight="1" thickBot="1">
      <c r="A6" s="10"/>
      <c r="B6" s="24"/>
      <c r="C6" s="25"/>
      <c r="D6" s="26"/>
      <c r="E6" s="27"/>
      <c r="F6" s="28"/>
      <c r="G6" s="28"/>
      <c r="H6" s="28"/>
      <c r="I6" s="29"/>
      <c r="J6" s="30"/>
      <c r="K6" s="30"/>
      <c r="L6" s="31"/>
      <c r="M6" s="27"/>
      <c r="N6" s="10"/>
      <c r="O6" s="10"/>
    </row>
    <row r="7" spans="1:17" s="1" customFormat="1" ht="21.2" customHeight="1">
      <c r="A7" s="10"/>
      <c r="B7" s="137" t="s">
        <v>197</v>
      </c>
      <c r="C7" s="138"/>
      <c r="D7" s="139"/>
      <c r="E7" s="138"/>
      <c r="F7" s="138"/>
      <c r="G7" s="138"/>
      <c r="H7" s="137" t="s">
        <v>369</v>
      </c>
      <c r="I7" s="141"/>
      <c r="J7" s="138"/>
      <c r="K7" s="1087" t="s">
        <v>566</v>
      </c>
      <c r="L7" s="1360" t="str">
        <f>'入力1(共通)'!L5</f>
        <v>2025/xx/xx</v>
      </c>
      <c r="M7" s="1361"/>
      <c r="N7" s="10"/>
      <c r="O7" s="33"/>
    </row>
    <row r="8" spans="1:17" s="1" customFormat="1" ht="40.5" customHeight="1">
      <c r="A8" s="10"/>
      <c r="B8" s="277"/>
      <c r="C8" s="278" t="s">
        <v>85</v>
      </c>
      <c r="D8" s="144"/>
      <c r="E8" s="144"/>
      <c r="F8" s="144"/>
      <c r="G8" s="144"/>
      <c r="H8" s="144"/>
      <c r="I8" s="144"/>
      <c r="J8" s="144" t="s">
        <v>176</v>
      </c>
      <c r="K8" s="1357" t="str">
        <f>'入力1(共通)'!E5</f>
        <v>○○マンション</v>
      </c>
      <c r="L8" s="1357"/>
      <c r="M8" s="1358"/>
      <c r="N8" s="10"/>
      <c r="O8" s="33"/>
    </row>
    <row r="9" spans="1:17" s="1" customFormat="1" ht="21.95" customHeight="1">
      <c r="A9" s="10"/>
      <c r="B9" s="146"/>
      <c r="C9" s="147" t="s">
        <v>251</v>
      </c>
      <c r="D9" s="148"/>
      <c r="E9" s="148"/>
      <c r="F9" s="148"/>
      <c r="G9" s="148"/>
      <c r="H9" s="148"/>
      <c r="I9" s="148"/>
      <c r="J9" s="300" t="s">
        <v>142</v>
      </c>
      <c r="K9" s="261" t="s">
        <v>254</v>
      </c>
      <c r="L9" s="262"/>
      <c r="M9" s="330">
        <f>'入力1(共通)'!M9</f>
        <v>2</v>
      </c>
      <c r="N9" s="10"/>
      <c r="O9" s="33"/>
    </row>
    <row r="10" spans="1:17" s="1" customFormat="1" ht="21.75" customHeight="1" thickBot="1">
      <c r="A10" s="10"/>
      <c r="B10" s="143"/>
      <c r="C10" s="274" t="s">
        <v>576</v>
      </c>
      <c r="D10" s="274"/>
      <c r="E10" s="274"/>
      <c r="F10" s="274"/>
      <c r="G10" s="275"/>
      <c r="H10" s="275"/>
      <c r="I10" s="38"/>
      <c r="J10" s="276"/>
      <c r="K10" s="276"/>
      <c r="L10" s="276"/>
      <c r="M10" s="271"/>
      <c r="N10" s="10"/>
      <c r="O10" s="33"/>
    </row>
    <row r="11" spans="1:17" s="1" customFormat="1" ht="20.25" customHeight="1" thickBot="1">
      <c r="A11" s="10"/>
      <c r="B11" s="143"/>
      <c r="C11" s="256"/>
      <c r="D11" s="26"/>
      <c r="E11" s="26"/>
      <c r="F11" s="295" t="s">
        <v>575</v>
      </c>
      <c r="G11" s="454">
        <f>IF('入力1(共通)'!R14="","-",(IF('入力1(共通)'!R14&lt;0,-1*'入力1(共通)'!R14,'入力1(共通)'!R14)))</f>
        <v>0</v>
      </c>
      <c r="H11" s="1104" t="str">
        <f>IF('入力1(共通)'!R14&lt;0,"％増加","％削減")</f>
        <v>％削減</v>
      </c>
      <c r="I11" s="1095"/>
      <c r="J11" s="1094"/>
      <c r="K11" s="267"/>
      <c r="L11" s="1096" t="str">
        <f>IF('入力1(共通)'!H13='入力1(共通)'!P9,"※省エネ計算対象設備なし",IF('入力1(共通)'!H13='入力1(共通)'!P10,"※建築物省エネ法の適用除外",""))</f>
        <v/>
      </c>
      <c r="M11" s="151"/>
      <c r="N11" s="10"/>
      <c r="O11" s="33"/>
      <c r="P11" s="36" t="s">
        <v>263</v>
      </c>
      <c r="Q11" s="1232">
        <f>'入力1(共通)'!R12</f>
        <v>100</v>
      </c>
    </row>
    <row r="12" spans="1:17" s="1" customFormat="1" ht="21.75" customHeight="1">
      <c r="A12" s="10"/>
      <c r="B12" s="143"/>
      <c r="C12" s="150"/>
      <c r="D12" s="150"/>
      <c r="E12" s="150"/>
      <c r="F12" s="256"/>
      <c r="G12" s="150"/>
      <c r="H12" s="150"/>
      <c r="I12" s="1362" t="s">
        <v>564</v>
      </c>
      <c r="J12" s="1362"/>
      <c r="K12" s="1362" t="s">
        <v>565</v>
      </c>
      <c r="L12" s="1362"/>
      <c r="M12" s="1090"/>
      <c r="N12" s="10"/>
      <c r="O12" s="33"/>
      <c r="P12" s="1" t="s">
        <v>264</v>
      </c>
      <c r="Q12" s="1">
        <v>1</v>
      </c>
    </row>
    <row r="13" spans="1:17" s="1" customFormat="1" ht="21.75" customHeight="1">
      <c r="A13" s="10"/>
      <c r="B13" s="143"/>
      <c r="C13" s="260"/>
      <c r="D13" s="260"/>
      <c r="E13" s="260"/>
      <c r="F13" s="260"/>
      <c r="G13" s="260"/>
      <c r="H13" s="260"/>
      <c r="I13" s="1091" t="s">
        <v>567</v>
      </c>
      <c r="J13" s="1105">
        <f>IF('入力1(共通)'!H13="",1-J14,"-")</f>
        <v>0</v>
      </c>
      <c r="K13" s="1091" t="s">
        <v>567</v>
      </c>
      <c r="L13" s="1092">
        <f>IF('入力1(共通)'!H13="",1-L14,"-")</f>
        <v>0</v>
      </c>
      <c r="M13" s="1088"/>
      <c r="N13" s="10"/>
      <c r="O13" s="33"/>
    </row>
    <row r="14" spans="1:17" s="1" customFormat="1" ht="21.75" customHeight="1">
      <c r="A14" s="10"/>
      <c r="B14" s="259"/>
      <c r="C14" s="150"/>
      <c r="D14" s="150"/>
      <c r="E14" s="150"/>
      <c r="F14" s="150"/>
      <c r="G14" s="150"/>
      <c r="H14" s="150"/>
      <c r="I14" s="1091" t="s">
        <v>568</v>
      </c>
      <c r="J14" s="1093">
        <f>IF('入力1(共通)'!H13="",'入力1(共通)'!H14,"-")</f>
        <v>1</v>
      </c>
      <c r="K14" s="1091" t="s">
        <v>568</v>
      </c>
      <c r="L14" s="1093">
        <f>IF('入力1(共通)'!H13="",'入力1(共通)'!H15,"-")</f>
        <v>1</v>
      </c>
      <c r="M14" s="1089"/>
      <c r="N14" s="10"/>
      <c r="O14" s="33"/>
    </row>
    <row r="15" spans="1:17" s="1" customFormat="1" ht="21.75" customHeight="1">
      <c r="A15" s="10"/>
      <c r="B15" s="143"/>
      <c r="C15" s="25"/>
      <c r="D15" s="294"/>
      <c r="E15" s="294"/>
      <c r="F15" s="294"/>
      <c r="G15" s="294"/>
      <c r="H15" s="294"/>
      <c r="I15" s="256"/>
      <c r="J15" s="446"/>
      <c r="K15" s="256"/>
      <c r="L15" s="256"/>
      <c r="M15" s="271"/>
      <c r="N15" s="10"/>
      <c r="O15" s="33"/>
    </row>
    <row r="16" spans="1:17" s="1" customFormat="1" ht="21.95" customHeight="1">
      <c r="A16" s="10"/>
      <c r="B16" s="143"/>
      <c r="C16" s="150" t="s">
        <v>508</v>
      </c>
      <c r="D16" s="25"/>
      <c r="E16" s="25"/>
      <c r="F16" s="25"/>
      <c r="G16" s="25"/>
      <c r="H16" s="144"/>
      <c r="I16" s="37"/>
      <c r="J16" s="25"/>
      <c r="K16" s="25"/>
      <c r="L16" s="25"/>
      <c r="M16" s="151"/>
      <c r="N16" s="10"/>
      <c r="O16" s="10"/>
    </row>
    <row r="17" spans="1:15" s="1" customFormat="1" ht="21.95" customHeight="1">
      <c r="A17" s="10"/>
      <c r="B17" s="143"/>
      <c r="C17" s="150" t="str">
        <f>IF('入力1(共通)'!D17=0,"",'入力1(共通)'!D17)</f>
        <v/>
      </c>
      <c r="D17" s="150"/>
      <c r="E17" s="150"/>
      <c r="F17" s="150"/>
      <c r="G17" s="150"/>
      <c r="H17" s="150"/>
      <c r="I17" s="150"/>
      <c r="J17" s="150"/>
      <c r="K17" s="150"/>
      <c r="L17" s="150"/>
      <c r="M17" s="151"/>
      <c r="N17" s="10"/>
      <c r="O17" s="10"/>
    </row>
    <row r="18" spans="1:15" s="1" customFormat="1" ht="21.95" customHeight="1">
      <c r="A18" s="10"/>
      <c r="B18" s="143"/>
      <c r="C18" s="150" t="str">
        <f>IF('入力1(共通)'!D18=0,"",'入力1(共通)'!D18)</f>
        <v/>
      </c>
      <c r="D18" s="150"/>
      <c r="E18" s="150"/>
      <c r="F18" s="150"/>
      <c r="G18" s="150"/>
      <c r="H18" s="150"/>
      <c r="I18" s="150"/>
      <c r="J18" s="150"/>
      <c r="K18" s="150"/>
      <c r="L18" s="150"/>
      <c r="M18" s="151"/>
      <c r="N18" s="10"/>
      <c r="O18" s="10"/>
    </row>
    <row r="19" spans="1:15" s="1" customFormat="1" ht="21.95" customHeight="1">
      <c r="A19" s="10"/>
      <c r="B19" s="143"/>
      <c r="C19" s="150" t="str">
        <f>IF('入力1(共通)'!D19=0,"",'入力1(共通)'!D19)</f>
        <v/>
      </c>
      <c r="D19" s="150"/>
      <c r="E19" s="150"/>
      <c r="F19" s="150"/>
      <c r="G19" s="150"/>
      <c r="H19" s="150"/>
      <c r="I19" s="150"/>
      <c r="J19" s="150"/>
      <c r="K19" s="150"/>
      <c r="L19" s="150"/>
      <c r="M19" s="151"/>
      <c r="N19" s="10"/>
      <c r="O19" s="10"/>
    </row>
    <row r="20" spans="1:15" s="1" customFormat="1" ht="21.95" customHeight="1">
      <c r="A20" s="10"/>
      <c r="B20" s="143"/>
      <c r="C20" s="150" t="str">
        <f>IF('入力1(共通)'!D20=0,"",'入力1(共通)'!D20)</f>
        <v/>
      </c>
      <c r="D20" s="150"/>
      <c r="E20" s="150"/>
      <c r="F20" s="150"/>
      <c r="G20" s="150"/>
      <c r="H20" s="150"/>
      <c r="I20" s="150"/>
      <c r="J20" s="150"/>
      <c r="K20" s="150"/>
      <c r="L20" s="150"/>
      <c r="M20" s="272"/>
      <c r="N20" s="10"/>
      <c r="O20" s="10"/>
    </row>
    <row r="21" spans="1:15" s="1" customFormat="1" ht="21.95" customHeight="1">
      <c r="A21" s="10"/>
      <c r="B21" s="152"/>
      <c r="C21" s="153" t="s">
        <v>252</v>
      </c>
      <c r="D21" s="154"/>
      <c r="E21" s="154"/>
      <c r="F21" s="154"/>
      <c r="G21" s="154"/>
      <c r="H21" s="154"/>
      <c r="I21" s="154"/>
      <c r="J21" s="301" t="s">
        <v>142</v>
      </c>
      <c r="K21" s="263" t="s">
        <v>258</v>
      </c>
      <c r="L21" s="264"/>
      <c r="M21" s="155">
        <f>ROUND('入力1(共通)'!M21,0)</f>
        <v>2</v>
      </c>
      <c r="N21" s="10"/>
      <c r="O21" s="10"/>
    </row>
    <row r="22" spans="1:15" s="1" customFormat="1" ht="21.95" customHeight="1">
      <c r="A22" s="10"/>
      <c r="B22" s="143"/>
      <c r="C22" s="144" t="s">
        <v>362</v>
      </c>
      <c r="D22" s="144"/>
      <c r="E22" s="144"/>
      <c r="F22" s="144"/>
      <c r="G22" s="144"/>
      <c r="H22" s="144"/>
      <c r="I22" s="144"/>
      <c r="J22" s="144"/>
      <c r="K22" s="144"/>
      <c r="L22" s="144"/>
      <c r="M22" s="145"/>
      <c r="N22" s="10"/>
      <c r="O22" s="10"/>
    </row>
    <row r="23" spans="1:15" s="1" customFormat="1" ht="21.95" customHeight="1">
      <c r="A23" s="10"/>
      <c r="B23" s="143"/>
      <c r="C23" s="150" t="str">
        <f>IF('入力1(共通)'!D24=0,"",'入力1(共通)'!D24)</f>
        <v/>
      </c>
      <c r="D23" s="150"/>
      <c r="E23" s="150"/>
      <c r="F23" s="150"/>
      <c r="G23" s="150"/>
      <c r="H23" s="150"/>
      <c r="I23" s="150"/>
      <c r="J23" s="150"/>
      <c r="K23" s="150"/>
      <c r="L23" s="150"/>
      <c r="M23" s="151"/>
      <c r="N23" s="10"/>
      <c r="O23" s="10"/>
    </row>
    <row r="24" spans="1:15" s="1" customFormat="1" ht="21.95" customHeight="1">
      <c r="A24" s="10"/>
      <c r="B24" s="143"/>
      <c r="C24" s="150" t="str">
        <f>IF('入力1(共通)'!D25=0,"",'入力1(共通)'!D25)</f>
        <v/>
      </c>
      <c r="D24" s="150"/>
      <c r="E24" s="150"/>
      <c r="F24" s="150"/>
      <c r="G24" s="150"/>
      <c r="H24" s="150"/>
      <c r="I24" s="150"/>
      <c r="J24" s="150"/>
      <c r="K24" s="150"/>
      <c r="L24" s="150"/>
      <c r="M24" s="151"/>
      <c r="N24" s="10"/>
      <c r="O24" s="10"/>
    </row>
    <row r="25" spans="1:15" s="1" customFormat="1" ht="21.95" customHeight="1">
      <c r="A25" s="10"/>
      <c r="B25" s="143"/>
      <c r="C25" s="144" t="s">
        <v>363</v>
      </c>
      <c r="D25" s="150"/>
      <c r="E25" s="150"/>
      <c r="F25" s="150"/>
      <c r="G25" s="150"/>
      <c r="H25" s="150"/>
      <c r="I25" s="150"/>
      <c r="J25" s="150"/>
      <c r="K25" s="150"/>
      <c r="L25" s="150"/>
      <c r="M25" s="151"/>
      <c r="N25" s="10"/>
      <c r="O25" s="10"/>
    </row>
    <row r="26" spans="1:15" s="1" customFormat="1" ht="21.95" customHeight="1">
      <c r="A26" s="10"/>
      <c r="B26" s="143"/>
      <c r="C26" s="150" t="str">
        <f>IF('入力1(共通)'!D27=0,"",'入力1(共通)'!D27)</f>
        <v/>
      </c>
      <c r="D26" s="144"/>
      <c r="E26" s="144"/>
      <c r="F26" s="144"/>
      <c r="G26" s="144"/>
      <c r="H26" s="144"/>
      <c r="I26" s="144"/>
      <c r="J26" s="144"/>
      <c r="K26" s="144"/>
      <c r="L26" s="144"/>
      <c r="M26" s="145"/>
      <c r="N26" s="10"/>
      <c r="O26" s="10"/>
    </row>
    <row r="27" spans="1:15" s="1" customFormat="1" ht="21.95" customHeight="1">
      <c r="A27" s="116"/>
      <c r="B27" s="143"/>
      <c r="C27" s="150" t="str">
        <f>IF('入力1(共通)'!D28=0,"",'入力1(共通)'!D28)</f>
        <v/>
      </c>
      <c r="D27" s="150"/>
      <c r="E27" s="150"/>
      <c r="F27" s="150"/>
      <c r="G27" s="150"/>
      <c r="H27" s="150"/>
      <c r="I27" s="150"/>
      <c r="J27" s="150"/>
      <c r="K27" s="150"/>
      <c r="L27" s="150"/>
      <c r="M27" s="151"/>
      <c r="N27" s="10"/>
      <c r="O27" s="10"/>
    </row>
    <row r="28" spans="1:15" s="1" customFormat="1" ht="21.95" customHeight="1">
      <c r="A28" s="116"/>
      <c r="B28" s="143"/>
      <c r="C28" s="144" t="s">
        <v>364</v>
      </c>
      <c r="D28" s="150"/>
      <c r="E28" s="150"/>
      <c r="F28" s="150"/>
      <c r="G28" s="150"/>
      <c r="H28" s="150"/>
      <c r="I28" s="150"/>
      <c r="J28" s="150"/>
      <c r="K28" s="150"/>
      <c r="L28" s="150"/>
      <c r="M28" s="151"/>
      <c r="N28" s="10"/>
      <c r="O28" s="10"/>
    </row>
    <row r="29" spans="1:15" s="1" customFormat="1" ht="21.95" customHeight="1">
      <c r="A29" s="116"/>
      <c r="B29" s="143"/>
      <c r="C29" s="150" t="str">
        <f>IF('入力1(共通)'!D30=0,"",'入力1(共通)'!D30)</f>
        <v/>
      </c>
      <c r="D29" s="150"/>
      <c r="E29" s="150"/>
      <c r="F29" s="150"/>
      <c r="G29" s="150"/>
      <c r="H29" s="150"/>
      <c r="I29" s="150"/>
      <c r="J29" s="150"/>
      <c r="K29" s="150"/>
      <c r="L29" s="150"/>
      <c r="M29" s="151"/>
      <c r="N29" s="10"/>
      <c r="O29" s="10"/>
    </row>
    <row r="30" spans="1:15" s="1" customFormat="1" ht="21.95" customHeight="1">
      <c r="A30" s="116"/>
      <c r="B30" s="143"/>
      <c r="C30" s="150" t="str">
        <f>IF('入力1(共通)'!D31=0,"",'入力1(共通)'!D31)</f>
        <v/>
      </c>
      <c r="D30" s="150"/>
      <c r="E30" s="150"/>
      <c r="F30" s="150"/>
      <c r="G30" s="150"/>
      <c r="H30" s="150"/>
      <c r="I30" s="150"/>
      <c r="J30" s="150"/>
      <c r="K30" s="150"/>
      <c r="L30" s="150"/>
      <c r="M30" s="151"/>
      <c r="N30" s="10"/>
      <c r="O30" s="10"/>
    </row>
    <row r="31" spans="1:15" s="1" customFormat="1" ht="21.95" customHeight="1">
      <c r="A31" s="10"/>
      <c r="B31" s="284"/>
      <c r="C31" s="285" t="s">
        <v>257</v>
      </c>
      <c r="D31" s="283"/>
      <c r="E31" s="283"/>
      <c r="F31" s="283"/>
      <c r="G31" s="283"/>
      <c r="H31" s="283"/>
      <c r="I31" s="283"/>
      <c r="J31" s="302" t="s">
        <v>142</v>
      </c>
      <c r="K31" s="286" t="s">
        <v>302</v>
      </c>
      <c r="L31" s="287"/>
      <c r="M31" s="331">
        <f>ROUND('入力1(共通)'!M42,0)</f>
        <v>3</v>
      </c>
      <c r="N31" s="10"/>
      <c r="O31" s="33"/>
    </row>
    <row r="32" spans="1:15" s="1" customFormat="1" ht="21.95" customHeight="1">
      <c r="A32" s="10"/>
      <c r="B32" s="143"/>
      <c r="C32" s="144" t="s">
        <v>366</v>
      </c>
      <c r="D32" s="144"/>
      <c r="E32" s="144"/>
      <c r="F32" s="144"/>
      <c r="G32" s="144"/>
      <c r="H32" s="144"/>
      <c r="I32" s="144"/>
      <c r="J32" s="144"/>
      <c r="K32" s="144"/>
      <c r="L32" s="144"/>
      <c r="M32" s="145"/>
      <c r="N32" s="10"/>
      <c r="O32" s="10"/>
    </row>
    <row r="33" spans="1:20" s="1" customFormat="1" ht="21.95" customHeight="1">
      <c r="A33" s="10"/>
      <c r="B33" s="143"/>
      <c r="C33" s="150" t="str">
        <f>IF('入力1(共通)'!D44=0,"",'入力1(共通)'!D44)</f>
        <v/>
      </c>
      <c r="D33" s="150"/>
      <c r="E33" s="150"/>
      <c r="F33" s="150"/>
      <c r="G33" s="150"/>
      <c r="H33" s="150"/>
      <c r="I33" s="150"/>
      <c r="J33" s="150"/>
      <c r="K33" s="150"/>
      <c r="L33" s="150"/>
      <c r="M33" s="151"/>
      <c r="N33" s="10"/>
      <c r="O33" s="10"/>
    </row>
    <row r="34" spans="1:20" s="1" customFormat="1" ht="21.95" customHeight="1">
      <c r="A34" s="10"/>
      <c r="B34" s="143"/>
      <c r="C34" s="150" t="str">
        <f>IF('入力1(共通)'!D45=0,"",'入力1(共通)'!D45)</f>
        <v/>
      </c>
      <c r="D34" s="150"/>
      <c r="E34" s="150"/>
      <c r="F34" s="150"/>
      <c r="G34" s="150"/>
      <c r="H34" s="150"/>
      <c r="I34" s="150"/>
      <c r="J34" s="150"/>
      <c r="K34" s="150"/>
      <c r="L34" s="150"/>
      <c r="M34" s="151"/>
      <c r="N34" s="10"/>
      <c r="O34" s="10"/>
    </row>
    <row r="35" spans="1:20" s="1" customFormat="1" ht="21.95" customHeight="1">
      <c r="A35" s="10"/>
      <c r="B35" s="143"/>
      <c r="C35" s="150" t="str">
        <f>IF('入力1(共通)'!D46=0,"",'入力1(共通)'!D46)</f>
        <v/>
      </c>
      <c r="D35" s="150"/>
      <c r="E35" s="150"/>
      <c r="F35" s="150"/>
      <c r="G35" s="150"/>
      <c r="H35" s="150"/>
      <c r="I35" s="150"/>
      <c r="J35" s="150"/>
      <c r="K35" s="150"/>
      <c r="L35" s="150"/>
      <c r="M35" s="151"/>
      <c r="N35" s="10"/>
      <c r="O35" s="10"/>
    </row>
    <row r="36" spans="1:20" s="1" customFormat="1" ht="21.95" customHeight="1">
      <c r="A36" s="10"/>
      <c r="B36" s="143"/>
      <c r="C36" s="150" t="str">
        <f>IF('入力1(共通)'!D47=0,"",'入力1(共通)'!D47)</f>
        <v/>
      </c>
      <c r="D36" s="150"/>
      <c r="E36" s="150"/>
      <c r="F36" s="150"/>
      <c r="G36" s="150"/>
      <c r="H36" s="150"/>
      <c r="I36" s="150"/>
      <c r="J36" s="150"/>
      <c r="K36" s="150"/>
      <c r="L36" s="150"/>
      <c r="M36" s="151"/>
      <c r="N36" s="10"/>
      <c r="O36" s="10"/>
    </row>
    <row r="37" spans="1:20" s="1" customFormat="1" ht="21.95" customHeight="1">
      <c r="A37" s="10"/>
      <c r="B37" s="156"/>
      <c r="C37" s="157" t="s">
        <v>367</v>
      </c>
      <c r="D37" s="158"/>
      <c r="E37" s="158"/>
      <c r="F37" s="158"/>
      <c r="G37" s="158"/>
      <c r="H37" s="158"/>
      <c r="I37" s="158"/>
      <c r="J37" s="303" t="s">
        <v>142</v>
      </c>
      <c r="K37" s="265" t="s">
        <v>259</v>
      </c>
      <c r="L37" s="266"/>
      <c r="M37" s="332">
        <f>ROUND('入力1(共通)'!M48,0)</f>
        <v>1</v>
      </c>
      <c r="N37" s="10"/>
      <c r="O37" s="10"/>
    </row>
    <row r="38" spans="1:20" s="1" customFormat="1" ht="21.95" customHeight="1">
      <c r="A38" s="10"/>
      <c r="B38" s="143"/>
      <c r="C38" s="144" t="s">
        <v>365</v>
      </c>
      <c r="D38" s="144"/>
      <c r="E38" s="144"/>
      <c r="F38" s="144"/>
      <c r="G38" s="144"/>
      <c r="H38" s="144"/>
      <c r="I38" s="144"/>
      <c r="J38" s="144"/>
      <c r="K38" s="144"/>
      <c r="L38" s="144"/>
      <c r="M38" s="145"/>
      <c r="N38" s="10"/>
      <c r="O38" s="10"/>
    </row>
    <row r="39" spans="1:20" s="1" customFormat="1" ht="21.95" customHeight="1">
      <c r="A39" s="10"/>
      <c r="B39" s="143"/>
      <c r="C39" s="150" t="str">
        <f>IF('入力1(共通)'!D50=0,"",'入力1(共通)'!D50)</f>
        <v/>
      </c>
      <c r="D39" s="150"/>
      <c r="E39" s="150"/>
      <c r="F39" s="150"/>
      <c r="G39" s="150"/>
      <c r="H39" s="150"/>
      <c r="I39" s="150"/>
      <c r="J39" s="150"/>
      <c r="K39" s="150"/>
      <c r="L39" s="150"/>
      <c r="M39" s="151"/>
      <c r="N39" s="10"/>
      <c r="O39" s="10"/>
    </row>
    <row r="40" spans="1:20" s="1" customFormat="1" ht="21.95" customHeight="1">
      <c r="A40" s="10"/>
      <c r="B40" s="143"/>
      <c r="C40" s="150" t="str">
        <f>IF('入力1(共通)'!D51=0,"",'入力1(共通)'!D51)</f>
        <v/>
      </c>
      <c r="D40" s="150"/>
      <c r="E40" s="150"/>
      <c r="F40" s="150"/>
      <c r="G40" s="150"/>
      <c r="H40" s="150"/>
      <c r="I40" s="150"/>
      <c r="J40" s="150"/>
      <c r="K40" s="150"/>
      <c r="L40" s="150"/>
      <c r="M40" s="151"/>
      <c r="N40" s="10"/>
      <c r="O40" s="10"/>
    </row>
    <row r="41" spans="1:20" s="1" customFormat="1" ht="21.95" customHeight="1">
      <c r="A41" s="10"/>
      <c r="B41" s="143"/>
      <c r="C41" s="150" t="str">
        <f>IF('入力1(共通)'!D52=0,"",'入力1(共通)'!D52)</f>
        <v/>
      </c>
      <c r="D41" s="150"/>
      <c r="E41" s="150"/>
      <c r="F41" s="150"/>
      <c r="G41" s="150"/>
      <c r="H41" s="150"/>
      <c r="I41" s="150"/>
      <c r="J41" s="150"/>
      <c r="K41" s="150"/>
      <c r="L41" s="150"/>
      <c r="M41" s="151"/>
      <c r="N41" s="10"/>
      <c r="O41" s="10"/>
    </row>
    <row r="42" spans="1:20" s="1" customFormat="1" ht="21.95" customHeight="1" thickBot="1">
      <c r="A42" s="10"/>
      <c r="B42" s="143"/>
      <c r="C42" s="150" t="str">
        <f>IF('入力1(共通)'!D53=0,"",'入力1(共通)'!D53)</f>
        <v/>
      </c>
      <c r="D42" s="150"/>
      <c r="E42" s="150"/>
      <c r="F42" s="150"/>
      <c r="G42" s="150"/>
      <c r="H42" s="150"/>
      <c r="I42" s="150"/>
      <c r="J42" s="150"/>
      <c r="K42" s="150"/>
      <c r="L42" s="150"/>
      <c r="M42" s="151"/>
      <c r="N42" s="10"/>
      <c r="O42" s="10"/>
    </row>
    <row r="43" spans="1:20" s="1" customFormat="1" ht="24.95" customHeight="1" thickTop="1">
      <c r="A43" s="10"/>
      <c r="B43" s="159"/>
      <c r="C43" s="160" t="s">
        <v>262</v>
      </c>
      <c r="D43" s="161"/>
      <c r="E43" s="161"/>
      <c r="F43" s="162"/>
      <c r="G43" s="163" t="s">
        <v>261</v>
      </c>
      <c r="H43" s="160"/>
      <c r="I43" s="220"/>
      <c r="J43" s="221"/>
      <c r="K43" s="221"/>
      <c r="L43" s="221"/>
      <c r="M43" s="279" t="s">
        <v>265</v>
      </c>
      <c r="N43" s="10"/>
      <c r="O43" s="10"/>
    </row>
    <row r="44" spans="1:20" s="1" customFormat="1" ht="21.95" customHeight="1">
      <c r="A44" s="10"/>
      <c r="B44" s="143"/>
      <c r="C44" s="164"/>
      <c r="D44" s="164"/>
      <c r="E44" s="164"/>
      <c r="F44" s="165"/>
      <c r="G44" s="328" t="str">
        <f>'入力1(共通)'!P61</f>
        <v xml:space="preserve"> </v>
      </c>
      <c r="H44" s="144"/>
      <c r="I44" s="144"/>
      <c r="J44" s="144"/>
      <c r="K44" s="144"/>
      <c r="L44" s="144"/>
      <c r="M44" s="145"/>
      <c r="N44" s="10"/>
      <c r="O44" s="10"/>
      <c r="P44" s="36"/>
      <c r="R44" s="36"/>
      <c r="S44" s="36"/>
      <c r="T44" s="36"/>
    </row>
    <row r="45" spans="1:20" s="1" customFormat="1" ht="21.95" customHeight="1" thickBot="1">
      <c r="A45" s="10"/>
      <c r="B45" s="143"/>
      <c r="C45" s="144"/>
      <c r="D45" s="144"/>
      <c r="E45" s="144"/>
      <c r="F45" s="166"/>
      <c r="G45" s="328" t="str">
        <f>'入力1(共通)'!P63</f>
        <v xml:space="preserve"> </v>
      </c>
      <c r="H45" s="150"/>
      <c r="I45" s="150"/>
      <c r="J45" s="150"/>
      <c r="K45" s="150"/>
      <c r="L45" s="150"/>
      <c r="M45" s="151"/>
      <c r="N45" s="10"/>
      <c r="O45" s="10"/>
    </row>
    <row r="46" spans="1:20" s="1" customFormat="1" ht="21.95" customHeight="1" thickTop="1">
      <c r="A46" s="10"/>
      <c r="B46" s="159"/>
      <c r="C46" s="160" t="s">
        <v>260</v>
      </c>
      <c r="D46" s="161"/>
      <c r="E46" s="161"/>
      <c r="F46" s="162"/>
      <c r="G46" s="328" t="str">
        <f>'入力1(共通)'!P64</f>
        <v xml:space="preserve"> </v>
      </c>
      <c r="H46" s="150"/>
      <c r="I46" s="150"/>
      <c r="J46" s="150"/>
      <c r="K46" s="150"/>
      <c r="L46" s="150"/>
      <c r="M46" s="151"/>
      <c r="N46" s="10"/>
      <c r="O46" s="10"/>
    </row>
    <row r="47" spans="1:20" s="1" customFormat="1" ht="21.95" customHeight="1">
      <c r="A47" s="10"/>
      <c r="B47" s="143"/>
      <c r="C47" s="144"/>
      <c r="D47" s="144"/>
      <c r="E47" s="144"/>
      <c r="F47" s="166"/>
      <c r="G47" s="150"/>
      <c r="H47" s="150"/>
      <c r="I47" s="150"/>
      <c r="J47" s="150"/>
      <c r="K47" s="150"/>
      <c r="L47" s="150"/>
      <c r="M47" s="151"/>
      <c r="N47" s="10"/>
      <c r="O47" s="10"/>
      <c r="P47" s="1" t="s">
        <v>495</v>
      </c>
      <c r="Q47" s="1">
        <f>IF('入力1(共通)'!E60='入力1(共通)'!P56,0,1)</f>
        <v>1</v>
      </c>
    </row>
    <row r="48" spans="1:20" s="1" customFormat="1" ht="21.95" customHeight="1" thickBot="1">
      <c r="A48" s="10"/>
      <c r="B48" s="167"/>
      <c r="C48" s="168"/>
      <c r="D48" s="168"/>
      <c r="E48" s="168"/>
      <c r="F48" s="169"/>
      <c r="G48" s="171"/>
      <c r="H48" s="168"/>
      <c r="I48" s="168"/>
      <c r="J48" s="168"/>
      <c r="K48" s="168"/>
      <c r="L48" s="168"/>
      <c r="M48" s="170"/>
      <c r="N48" s="10"/>
      <c r="O48" s="10"/>
      <c r="P48" s="1" t="s">
        <v>496</v>
      </c>
      <c r="Q48" s="1">
        <f>IF('入力1(共通)'!E61='入力1(共通)'!P56,0,1)</f>
        <v>1</v>
      </c>
    </row>
    <row r="49" spans="1:15" s="1" customFormat="1" ht="6.75" customHeight="1">
      <c r="A49" s="10"/>
      <c r="B49" s="25"/>
      <c r="C49" s="25"/>
      <c r="D49" s="26"/>
      <c r="E49" s="44"/>
      <c r="F49" s="37"/>
      <c r="G49" s="43"/>
      <c r="H49" s="37"/>
      <c r="I49" s="38"/>
      <c r="J49" s="38"/>
      <c r="K49" s="37"/>
      <c r="L49" s="43"/>
      <c r="M49" s="32"/>
      <c r="N49" s="10"/>
      <c r="O49" s="10"/>
    </row>
    <row r="50" spans="1:15" s="1" customFormat="1" ht="14.25" hidden="1">
      <c r="A50" s="10"/>
      <c r="B50" s="25"/>
      <c r="C50" s="46"/>
      <c r="D50" s="34"/>
      <c r="E50" s="39"/>
      <c r="F50" s="45"/>
      <c r="G50" s="43"/>
      <c r="H50" s="43"/>
      <c r="I50" s="42"/>
      <c r="J50" s="42"/>
      <c r="K50" s="43"/>
      <c r="L50" s="43"/>
      <c r="M50" s="32"/>
      <c r="N50" s="10"/>
      <c r="O50" s="10"/>
    </row>
    <row r="51" spans="1:15" s="1" customFormat="1" ht="14.25" hidden="1">
      <c r="A51" s="10"/>
      <c r="B51" s="47"/>
      <c r="C51" s="48"/>
      <c r="D51" s="49"/>
      <c r="E51" s="39"/>
      <c r="F51" s="45"/>
      <c r="G51" s="40"/>
      <c r="H51" s="40"/>
      <c r="I51" s="41"/>
      <c r="J51" s="41"/>
      <c r="K51" s="42"/>
      <c r="L51" s="42"/>
      <c r="M51" s="32"/>
      <c r="N51" s="10"/>
      <c r="O51" s="10"/>
    </row>
    <row r="52" spans="1:15" s="1" customFormat="1" ht="15.75" hidden="1" customHeight="1">
      <c r="A52" s="10"/>
      <c r="B52" s="47"/>
      <c r="C52" s="47"/>
      <c r="D52" s="50"/>
      <c r="E52" s="44"/>
      <c r="F52" s="37"/>
      <c r="G52" s="40"/>
      <c r="H52" s="40"/>
      <c r="I52" s="41"/>
      <c r="J52" s="41"/>
      <c r="K52" s="42"/>
      <c r="L52" s="42"/>
      <c r="M52" s="32"/>
      <c r="N52" s="10"/>
      <c r="O52" s="10"/>
    </row>
    <row r="53" spans="1:15" s="1" customFormat="1" ht="15.75" hidden="1" customHeight="1">
      <c r="A53" s="10"/>
      <c r="B53" s="25"/>
      <c r="C53" s="25"/>
      <c r="D53" s="26"/>
      <c r="E53" s="27"/>
      <c r="F53" s="28"/>
      <c r="G53" s="28"/>
      <c r="H53" s="28"/>
      <c r="I53" s="29"/>
      <c r="J53" s="29"/>
      <c r="K53" s="28"/>
      <c r="L53" s="28"/>
      <c r="M53" s="32"/>
      <c r="N53" s="10"/>
      <c r="O53" s="10"/>
    </row>
    <row r="54" spans="1:15" s="1" customFormat="1" ht="15.75" hidden="1" customHeight="1">
      <c r="A54" s="10"/>
      <c r="B54" s="25"/>
      <c r="C54" s="25"/>
      <c r="D54" s="26"/>
      <c r="E54" s="27"/>
      <c r="F54" s="28"/>
      <c r="G54" s="28"/>
      <c r="H54" s="28"/>
      <c r="I54" s="29"/>
      <c r="J54" s="29"/>
      <c r="K54" s="28"/>
      <c r="L54" s="28"/>
      <c r="M54" s="32"/>
      <c r="N54" s="10"/>
      <c r="O54" s="10"/>
    </row>
    <row r="55" spans="1:15" s="1" customFormat="1" ht="15.75" hidden="1" customHeight="1">
      <c r="A55" s="10"/>
      <c r="B55" s="25"/>
      <c r="C55" s="25"/>
      <c r="D55" s="26"/>
      <c r="E55" s="27"/>
      <c r="F55" s="28"/>
      <c r="G55" s="28"/>
      <c r="H55" s="28"/>
      <c r="I55" s="29"/>
      <c r="J55" s="29"/>
      <c r="K55" s="28"/>
      <c r="L55" s="28"/>
      <c r="M55" s="32"/>
      <c r="N55" s="10"/>
      <c r="O55" s="10"/>
    </row>
    <row r="56" spans="1:15" s="1" customFormat="1" ht="15.75" hidden="1" customHeight="1">
      <c r="A56" s="10"/>
      <c r="B56" s="25"/>
      <c r="C56" s="25"/>
      <c r="D56" s="26"/>
      <c r="E56" s="27"/>
      <c r="F56" s="28"/>
      <c r="G56" s="28"/>
      <c r="H56" s="28"/>
      <c r="I56" s="29"/>
      <c r="J56" s="29"/>
      <c r="K56" s="28"/>
      <c r="L56" s="28"/>
      <c r="M56" s="32"/>
      <c r="N56" s="10"/>
      <c r="O56" s="10"/>
    </row>
    <row r="57" spans="1:15" s="1" customFormat="1" ht="15.75" hidden="1" customHeight="1">
      <c r="A57" s="10"/>
      <c r="B57" s="25"/>
      <c r="C57" s="25"/>
      <c r="D57" s="26"/>
      <c r="E57" s="27"/>
      <c r="F57" s="28"/>
      <c r="G57" s="28"/>
      <c r="H57" s="28"/>
      <c r="I57" s="29"/>
      <c r="J57" s="29"/>
      <c r="K57" s="28"/>
      <c r="L57" s="28"/>
      <c r="M57" s="32"/>
      <c r="N57" s="10"/>
      <c r="O57" s="10"/>
    </row>
    <row r="58" spans="1:15" s="1" customFormat="1" ht="15.75" hidden="1" customHeight="1">
      <c r="A58" s="10"/>
      <c r="B58" s="25"/>
      <c r="C58" s="25"/>
      <c r="D58" s="26"/>
      <c r="E58" s="27"/>
      <c r="F58" s="28"/>
      <c r="G58" s="28"/>
      <c r="H58" s="28"/>
      <c r="I58" s="29"/>
      <c r="J58" s="29"/>
      <c r="K58" s="28"/>
      <c r="L58" s="28"/>
      <c r="M58" s="32"/>
      <c r="N58" s="10"/>
      <c r="O58" s="10"/>
    </row>
    <row r="59" spans="1:15" s="1" customFormat="1" ht="6" hidden="1" customHeight="1">
      <c r="A59" s="10"/>
      <c r="B59" s="25"/>
      <c r="C59" s="25"/>
      <c r="D59" s="26"/>
      <c r="E59" s="27"/>
      <c r="F59" s="28"/>
      <c r="G59" s="28"/>
      <c r="H59" s="28"/>
      <c r="I59" s="29"/>
      <c r="J59" s="29"/>
      <c r="K59" s="28"/>
      <c r="L59" s="28"/>
      <c r="M59" s="32"/>
      <c r="N59" s="10"/>
      <c r="O59" s="10"/>
    </row>
    <row r="60" spans="1:15" s="1" customFormat="1" ht="14.25" hidden="1">
      <c r="A60" s="10"/>
      <c r="B60" s="25"/>
      <c r="C60" s="25"/>
      <c r="D60" s="26"/>
      <c r="E60" s="27"/>
      <c r="F60" s="28"/>
      <c r="G60" s="28"/>
      <c r="H60" s="28"/>
      <c r="I60" s="29"/>
      <c r="J60" s="29"/>
      <c r="K60" s="28"/>
      <c r="L60" s="28"/>
      <c r="M60" s="32"/>
      <c r="N60" s="10"/>
      <c r="O60" s="10"/>
    </row>
    <row r="61" spans="1:15" s="1" customFormat="1" ht="14.25" hidden="1">
      <c r="A61" s="10"/>
      <c r="B61" s="25"/>
      <c r="C61" s="25"/>
      <c r="D61" s="26"/>
      <c r="E61" s="27"/>
      <c r="F61" s="28"/>
      <c r="G61" s="28"/>
      <c r="H61" s="28"/>
      <c r="I61" s="29"/>
      <c r="J61" s="29"/>
      <c r="K61" s="28"/>
      <c r="L61" s="28"/>
      <c r="M61" s="32"/>
      <c r="N61" s="10"/>
      <c r="O61" s="10"/>
    </row>
    <row r="62" spans="1:15" s="1" customFormat="1" ht="24" hidden="1" customHeight="1">
      <c r="A62" s="10"/>
      <c r="B62" s="25"/>
      <c r="C62" s="25"/>
      <c r="D62" s="26"/>
      <c r="E62" s="27"/>
      <c r="F62" s="28"/>
      <c r="G62" s="28"/>
      <c r="H62" s="28"/>
      <c r="I62" s="29"/>
      <c r="J62" s="29"/>
      <c r="K62" s="28"/>
      <c r="L62" s="28"/>
      <c r="M62" s="32"/>
      <c r="N62" s="10"/>
      <c r="O62" s="10"/>
    </row>
    <row r="63" spans="1:15" s="1" customFormat="1" ht="3.75" hidden="1" customHeight="1">
      <c r="A63" s="10"/>
      <c r="B63" s="25"/>
      <c r="C63" s="25"/>
      <c r="D63" s="26"/>
      <c r="E63" s="27"/>
      <c r="F63" s="28"/>
      <c r="G63" s="28"/>
      <c r="H63" s="28"/>
      <c r="I63" s="29"/>
      <c r="J63" s="29"/>
      <c r="K63" s="28"/>
      <c r="L63" s="28"/>
      <c r="M63" s="32"/>
      <c r="N63" s="10"/>
      <c r="O63" s="10"/>
    </row>
    <row r="64" spans="1:15" s="1" customFormat="1" ht="21.2" hidden="1" customHeight="1">
      <c r="A64" s="10"/>
      <c r="B64" s="25"/>
      <c r="C64" s="25"/>
      <c r="D64" s="26"/>
      <c r="E64" s="27"/>
      <c r="F64" s="28"/>
      <c r="G64" s="28"/>
      <c r="H64" s="28"/>
      <c r="I64" s="29"/>
      <c r="J64" s="29"/>
      <c r="K64" s="28"/>
      <c r="L64" s="28"/>
      <c r="M64" s="32"/>
      <c r="N64" s="10"/>
      <c r="O64" s="10"/>
    </row>
    <row r="65" spans="1:15" s="1" customFormat="1" ht="40.700000000000003" hidden="1" customHeight="1">
      <c r="A65" s="10"/>
      <c r="B65" s="25"/>
      <c r="C65" s="25"/>
      <c r="D65" s="26"/>
      <c r="E65" s="27"/>
      <c r="F65" s="28"/>
      <c r="G65" s="28"/>
      <c r="H65" s="28"/>
      <c r="I65" s="29"/>
      <c r="J65" s="29"/>
      <c r="K65" s="28"/>
      <c r="L65" s="28"/>
      <c r="M65" s="32"/>
      <c r="N65" s="10"/>
      <c r="O65" s="10"/>
    </row>
    <row r="66" spans="1:15" s="1" customFormat="1" ht="24.95" hidden="1" customHeight="1">
      <c r="A66" s="10"/>
      <c r="B66" s="25"/>
      <c r="C66" s="25"/>
      <c r="D66" s="26"/>
      <c r="E66" s="27"/>
      <c r="F66" s="28"/>
      <c r="G66" s="28"/>
      <c r="H66" s="28"/>
      <c r="I66" s="29"/>
      <c r="J66" s="29"/>
      <c r="K66" s="28"/>
      <c r="L66" s="28"/>
      <c r="M66" s="32"/>
      <c r="N66" s="10"/>
      <c r="O66" s="10"/>
    </row>
    <row r="67" spans="1:15" s="1" customFormat="1" ht="21.95" hidden="1" customHeight="1">
      <c r="A67" s="10"/>
      <c r="B67" s="25"/>
      <c r="C67" s="25"/>
      <c r="D67" s="26"/>
      <c r="E67" s="27"/>
      <c r="F67" s="28"/>
      <c r="G67" s="28"/>
      <c r="H67" s="28"/>
      <c r="I67" s="29"/>
      <c r="J67" s="29"/>
      <c r="K67" s="28"/>
      <c r="L67" s="28"/>
      <c r="M67" s="32"/>
      <c r="N67" s="10"/>
      <c r="O67" s="10"/>
    </row>
    <row r="68" spans="1:15" s="1" customFormat="1" ht="21.95" hidden="1" customHeight="1">
      <c r="A68" s="10"/>
      <c r="B68" s="25"/>
      <c r="C68" s="25"/>
      <c r="D68" s="26"/>
      <c r="E68" s="27"/>
      <c r="F68" s="28"/>
      <c r="G68" s="28"/>
      <c r="H68" s="28"/>
      <c r="I68" s="29"/>
      <c r="J68" s="29"/>
      <c r="K68" s="28"/>
      <c r="L68" s="28"/>
      <c r="M68" s="32"/>
      <c r="N68" s="10"/>
      <c r="O68" s="10"/>
    </row>
    <row r="69" spans="1:15" s="1" customFormat="1" ht="21.95" hidden="1" customHeight="1">
      <c r="A69" s="10"/>
      <c r="B69" s="25"/>
      <c r="C69" s="25"/>
      <c r="D69" s="26"/>
      <c r="E69" s="27"/>
      <c r="F69" s="28"/>
      <c r="G69" s="28"/>
      <c r="H69" s="28"/>
      <c r="I69" s="29"/>
      <c r="J69" s="29"/>
      <c r="K69" s="28"/>
      <c r="L69" s="28"/>
      <c r="M69" s="32"/>
      <c r="N69" s="10"/>
      <c r="O69" s="10"/>
    </row>
    <row r="70" spans="1:15" s="1" customFormat="1" ht="21.95" hidden="1" customHeight="1">
      <c r="A70" s="10"/>
      <c r="B70" s="25"/>
      <c r="C70" s="25"/>
      <c r="D70" s="26"/>
      <c r="E70" s="27"/>
      <c r="F70" s="28"/>
      <c r="G70" s="28"/>
      <c r="H70" s="28"/>
      <c r="I70" s="29"/>
      <c r="J70" s="29"/>
      <c r="K70" s="28"/>
      <c r="L70" s="28"/>
      <c r="M70" s="32"/>
      <c r="N70" s="10"/>
      <c r="O70" s="10"/>
    </row>
    <row r="71" spans="1:15" s="1" customFormat="1" ht="21.95" hidden="1" customHeight="1">
      <c r="A71" s="10"/>
      <c r="B71" s="25"/>
      <c r="C71" s="25"/>
      <c r="D71" s="26"/>
      <c r="E71" s="27"/>
      <c r="F71" s="28"/>
      <c r="G71" s="28"/>
      <c r="H71" s="28"/>
      <c r="I71" s="29"/>
      <c r="J71" s="29"/>
      <c r="K71" s="28"/>
      <c r="L71" s="28"/>
      <c r="M71" s="32"/>
      <c r="N71" s="10"/>
      <c r="O71" s="10"/>
    </row>
    <row r="72" spans="1:15" s="1" customFormat="1" ht="21.95" hidden="1" customHeight="1">
      <c r="A72" s="10"/>
      <c r="B72" s="25"/>
      <c r="C72" s="25"/>
      <c r="D72" s="26"/>
      <c r="E72" s="27"/>
      <c r="F72" s="28"/>
      <c r="G72" s="28"/>
      <c r="H72" s="28"/>
      <c r="I72" s="29"/>
      <c r="J72" s="29"/>
      <c r="K72" s="28"/>
      <c r="L72" s="28"/>
      <c r="M72" s="32"/>
      <c r="N72" s="10"/>
      <c r="O72" s="10"/>
    </row>
    <row r="73" spans="1:15" s="1" customFormat="1" ht="21.95" hidden="1" customHeight="1">
      <c r="A73" s="10"/>
      <c r="B73" s="25"/>
      <c r="C73" s="25"/>
      <c r="D73" s="26"/>
      <c r="E73" s="27"/>
      <c r="F73" s="28"/>
      <c r="G73" s="28"/>
      <c r="H73" s="28"/>
      <c r="I73" s="29"/>
      <c r="J73" s="29"/>
      <c r="K73" s="28"/>
      <c r="L73" s="28"/>
      <c r="M73" s="32"/>
      <c r="N73" s="10"/>
      <c r="O73" s="10"/>
    </row>
    <row r="74" spans="1:15" s="1" customFormat="1" ht="21.95" hidden="1" customHeight="1">
      <c r="A74" s="10"/>
      <c r="B74" s="25"/>
      <c r="C74" s="25"/>
      <c r="D74" s="26"/>
      <c r="E74" s="27"/>
      <c r="F74" s="28"/>
      <c r="G74" s="28"/>
      <c r="H74" s="28"/>
      <c r="I74" s="29"/>
      <c r="J74" s="29"/>
      <c r="K74" s="28"/>
      <c r="L74" s="28"/>
      <c r="M74" s="32"/>
      <c r="N74" s="10"/>
      <c r="O74" s="10"/>
    </row>
    <row r="75" spans="1:15" s="1" customFormat="1" ht="21.95" hidden="1" customHeight="1">
      <c r="A75" s="10"/>
      <c r="B75" s="25"/>
      <c r="C75" s="25"/>
      <c r="D75" s="26"/>
      <c r="E75" s="27"/>
      <c r="F75" s="28"/>
      <c r="G75" s="28"/>
      <c r="H75" s="28"/>
      <c r="I75" s="29"/>
      <c r="J75" s="29"/>
      <c r="K75" s="28"/>
      <c r="L75" s="28"/>
      <c r="M75" s="32"/>
      <c r="N75" s="10"/>
      <c r="O75" s="10"/>
    </row>
    <row r="76" spans="1:15" s="1" customFormat="1" ht="24.95" hidden="1" customHeight="1">
      <c r="A76" s="10"/>
      <c r="B76" s="25"/>
      <c r="C76" s="25"/>
      <c r="D76" s="26"/>
      <c r="E76" s="27"/>
      <c r="F76" s="28"/>
      <c r="G76" s="28"/>
      <c r="H76" s="28"/>
      <c r="I76" s="29"/>
      <c r="J76" s="29"/>
      <c r="K76" s="28"/>
      <c r="L76" s="28"/>
      <c r="M76" s="32"/>
      <c r="N76" s="10"/>
      <c r="O76" s="10"/>
    </row>
    <row r="77" spans="1:15" s="1" customFormat="1" ht="21.95" hidden="1" customHeight="1">
      <c r="A77" s="10"/>
      <c r="B77" s="25"/>
      <c r="C77" s="25"/>
      <c r="D77" s="26"/>
      <c r="E77" s="27"/>
      <c r="F77" s="28"/>
      <c r="G77" s="28"/>
      <c r="H77" s="28"/>
      <c r="I77" s="29"/>
      <c r="J77" s="29"/>
      <c r="K77" s="28"/>
      <c r="L77" s="28"/>
      <c r="M77" s="32"/>
      <c r="N77" s="10"/>
      <c r="O77" s="10"/>
    </row>
    <row r="78" spans="1:15" s="1" customFormat="1" ht="21.95" hidden="1" customHeight="1">
      <c r="A78" s="10"/>
      <c r="B78" s="25"/>
      <c r="C78" s="25"/>
      <c r="D78" s="26"/>
      <c r="E78" s="27"/>
      <c r="F78" s="28"/>
      <c r="G78" s="28"/>
      <c r="H78" s="28"/>
      <c r="I78" s="29"/>
      <c r="J78" s="29"/>
      <c r="K78" s="28"/>
      <c r="L78" s="28"/>
      <c r="M78" s="32"/>
      <c r="N78" s="10"/>
      <c r="O78" s="10"/>
    </row>
    <row r="79" spans="1:15" s="1" customFormat="1" ht="21.95" hidden="1" customHeight="1">
      <c r="A79" s="10"/>
      <c r="B79" s="25"/>
      <c r="C79" s="25"/>
      <c r="D79" s="26"/>
      <c r="E79" s="27"/>
      <c r="F79" s="28"/>
      <c r="G79" s="28"/>
      <c r="H79" s="28"/>
      <c r="I79" s="29"/>
      <c r="J79" s="29"/>
      <c r="K79" s="28"/>
      <c r="L79" s="28"/>
      <c r="M79" s="32"/>
      <c r="N79" s="10"/>
      <c r="O79" s="10"/>
    </row>
    <row r="80" spans="1:15" s="1" customFormat="1" ht="21.95" hidden="1" customHeight="1">
      <c r="A80" s="10"/>
      <c r="B80" s="25"/>
      <c r="C80" s="25"/>
      <c r="D80" s="26"/>
      <c r="E80" s="27"/>
      <c r="F80" s="28"/>
      <c r="G80" s="28"/>
      <c r="H80" s="28"/>
      <c r="I80" s="29"/>
      <c r="J80" s="29"/>
      <c r="K80" s="28"/>
      <c r="L80" s="28"/>
      <c r="M80" s="32"/>
      <c r="N80" s="10"/>
      <c r="O80" s="10"/>
    </row>
    <row r="81" spans="1:15" s="1" customFormat="1" ht="21.95" hidden="1" customHeight="1">
      <c r="A81" s="10"/>
      <c r="B81" s="25"/>
      <c r="C81" s="25"/>
      <c r="D81" s="26"/>
      <c r="E81" s="27"/>
      <c r="F81" s="28"/>
      <c r="G81" s="28"/>
      <c r="H81" s="28"/>
      <c r="I81" s="29"/>
      <c r="J81" s="29"/>
      <c r="K81" s="28"/>
      <c r="L81" s="28"/>
      <c r="M81" s="32"/>
      <c r="N81" s="10"/>
      <c r="O81" s="10"/>
    </row>
    <row r="82" spans="1:15" s="1" customFormat="1" ht="21.95" hidden="1" customHeight="1">
      <c r="A82" s="10"/>
      <c r="B82" s="25"/>
      <c r="C82" s="25"/>
      <c r="D82" s="26"/>
      <c r="E82" s="27"/>
      <c r="F82" s="28"/>
      <c r="G82" s="28"/>
      <c r="H82" s="28"/>
      <c r="I82" s="29"/>
      <c r="J82" s="29"/>
      <c r="K82" s="28"/>
      <c r="L82" s="28"/>
      <c r="M82" s="32"/>
      <c r="N82" s="10"/>
      <c r="O82" s="10"/>
    </row>
    <row r="83" spans="1:15" s="1" customFormat="1" ht="21.95" hidden="1" customHeight="1">
      <c r="A83" s="10"/>
      <c r="B83" s="25"/>
      <c r="C83" s="25"/>
      <c r="D83" s="26"/>
      <c r="E83" s="44"/>
      <c r="F83" s="37"/>
      <c r="G83" s="37"/>
      <c r="H83" s="37"/>
      <c r="I83" s="38"/>
      <c r="J83" s="38"/>
      <c r="K83" s="37"/>
      <c r="L83" s="37"/>
      <c r="M83" s="39"/>
      <c r="N83" s="10"/>
      <c r="O83" s="10"/>
    </row>
    <row r="84" spans="1:15" s="1" customFormat="1" ht="21.95" hidden="1" customHeight="1">
      <c r="A84" s="10"/>
      <c r="B84" s="25"/>
      <c r="C84" s="25"/>
      <c r="D84" s="26"/>
      <c r="E84" s="44"/>
      <c r="F84" s="37"/>
      <c r="G84" s="37"/>
      <c r="H84" s="37"/>
      <c r="I84" s="38"/>
      <c r="J84" s="38"/>
      <c r="K84" s="37"/>
      <c r="L84" s="37"/>
      <c r="M84" s="39"/>
      <c r="N84" s="10"/>
      <c r="O84" s="10"/>
    </row>
    <row r="85" spans="1:15" s="1" customFormat="1" ht="21.95" hidden="1" customHeight="1">
      <c r="A85" s="10"/>
      <c r="B85" s="25"/>
      <c r="C85" s="25"/>
      <c r="D85" s="26"/>
      <c r="E85" s="44"/>
      <c r="F85" s="37"/>
      <c r="G85" s="37"/>
      <c r="H85" s="37"/>
      <c r="I85" s="38"/>
      <c r="J85" s="38"/>
      <c r="K85" s="37"/>
      <c r="L85" s="37"/>
      <c r="M85" s="39"/>
      <c r="N85" s="10"/>
      <c r="O85" s="10"/>
    </row>
    <row r="86" spans="1:15" s="1" customFormat="1" ht="21.95" hidden="1" customHeight="1">
      <c r="A86" s="10"/>
      <c r="B86" s="25"/>
      <c r="C86" s="25"/>
      <c r="D86" s="26"/>
      <c r="E86" s="44"/>
      <c r="F86" s="37"/>
      <c r="G86" s="37"/>
      <c r="H86" s="37"/>
      <c r="I86" s="38"/>
      <c r="J86" s="38"/>
      <c r="K86" s="37"/>
      <c r="L86" s="37"/>
      <c r="M86" s="39"/>
      <c r="N86" s="10"/>
      <c r="O86" s="10"/>
    </row>
    <row r="87" spans="1:15" s="1" customFormat="1" ht="24.95" hidden="1" customHeight="1">
      <c r="A87" s="10"/>
      <c r="B87" s="25"/>
      <c r="C87" s="25"/>
      <c r="D87" s="26"/>
      <c r="E87" s="44"/>
      <c r="F87" s="37"/>
      <c r="G87" s="37"/>
      <c r="H87" s="37"/>
      <c r="I87" s="38"/>
      <c r="J87" s="38"/>
      <c r="K87" s="37"/>
      <c r="L87" s="37"/>
      <c r="M87" s="39"/>
      <c r="N87" s="10"/>
      <c r="O87" s="10"/>
    </row>
    <row r="88" spans="1:15" s="1" customFormat="1" ht="21.95" hidden="1" customHeight="1">
      <c r="A88" s="10"/>
      <c r="B88" s="25"/>
      <c r="C88" s="25"/>
      <c r="D88" s="26"/>
      <c r="E88" s="44"/>
      <c r="F88" s="37"/>
      <c r="G88" s="37"/>
      <c r="H88" s="37"/>
      <c r="I88" s="38"/>
      <c r="J88" s="38"/>
      <c r="K88" s="37"/>
      <c r="L88" s="37"/>
      <c r="M88" s="39"/>
      <c r="N88" s="10"/>
      <c r="O88" s="10"/>
    </row>
    <row r="89" spans="1:15" s="1" customFormat="1" ht="21.95" hidden="1" customHeight="1">
      <c r="A89" s="10"/>
      <c r="B89" s="25"/>
      <c r="C89" s="25"/>
      <c r="D89" s="26"/>
      <c r="E89" s="44"/>
      <c r="F89" s="37"/>
      <c r="G89" s="37"/>
      <c r="H89" s="37"/>
      <c r="I89" s="38"/>
      <c r="J89" s="38"/>
      <c r="K89" s="37"/>
      <c r="L89" s="37"/>
      <c r="M89" s="39"/>
      <c r="N89" s="10"/>
      <c r="O89" s="10"/>
    </row>
    <row r="90" spans="1:15" s="1" customFormat="1" ht="21.95" hidden="1" customHeight="1">
      <c r="A90" s="10"/>
      <c r="B90" s="25"/>
      <c r="C90" s="25"/>
      <c r="D90" s="26"/>
      <c r="E90" s="44"/>
      <c r="F90" s="37"/>
      <c r="G90" s="37"/>
      <c r="H90" s="37"/>
      <c r="I90" s="38"/>
      <c r="J90" s="38"/>
      <c r="K90" s="37"/>
      <c r="L90" s="37"/>
      <c r="M90" s="39"/>
      <c r="N90" s="10"/>
      <c r="O90" s="10"/>
    </row>
    <row r="91" spans="1:15" s="1" customFormat="1" ht="21.95" hidden="1" customHeight="1">
      <c r="A91" s="10"/>
      <c r="B91" s="25"/>
      <c r="C91" s="25"/>
      <c r="D91" s="26"/>
      <c r="E91" s="44"/>
      <c r="F91" s="37"/>
      <c r="G91" s="37"/>
      <c r="H91" s="37"/>
      <c r="I91" s="38"/>
      <c r="J91" s="38"/>
      <c r="K91" s="37"/>
      <c r="L91" s="37"/>
      <c r="M91" s="39"/>
      <c r="N91" s="10"/>
      <c r="O91" s="10"/>
    </row>
    <row r="92" spans="1:15" s="1" customFormat="1" ht="21.95" hidden="1" customHeight="1">
      <c r="A92" s="10"/>
      <c r="B92" s="25"/>
      <c r="C92" s="25"/>
      <c r="D92" s="26"/>
      <c r="E92" s="44"/>
      <c r="F92" s="37"/>
      <c r="G92" s="37"/>
      <c r="H92" s="37"/>
      <c r="I92" s="38"/>
      <c r="J92" s="38"/>
      <c r="K92" s="37"/>
      <c r="L92" s="37"/>
      <c r="M92" s="39"/>
      <c r="N92" s="10"/>
      <c r="O92" s="10"/>
    </row>
    <row r="93" spans="1:15" s="1" customFormat="1" ht="21.95" hidden="1" customHeight="1">
      <c r="A93" s="10"/>
      <c r="B93" s="25"/>
      <c r="C93" s="25"/>
      <c r="D93" s="26"/>
      <c r="E93" s="44"/>
      <c r="F93" s="37"/>
      <c r="G93" s="37"/>
      <c r="H93" s="37"/>
      <c r="I93" s="38"/>
      <c r="J93" s="38"/>
      <c r="K93" s="37"/>
      <c r="L93" s="37"/>
      <c r="M93" s="39"/>
      <c r="N93" s="10"/>
      <c r="O93" s="10"/>
    </row>
    <row r="94" spans="1:15" s="1" customFormat="1" ht="21.95" hidden="1" customHeight="1">
      <c r="A94" s="10"/>
      <c r="B94" s="25"/>
      <c r="C94" s="25"/>
      <c r="D94" s="26"/>
      <c r="E94" s="44"/>
      <c r="F94" s="37"/>
      <c r="G94" s="37"/>
      <c r="H94" s="37"/>
      <c r="I94" s="38"/>
      <c r="J94" s="38"/>
      <c r="K94" s="37"/>
      <c r="L94" s="37"/>
      <c r="M94" s="39"/>
      <c r="N94" s="10"/>
      <c r="O94" s="10"/>
    </row>
    <row r="95" spans="1:15" s="1" customFormat="1" ht="21.95" hidden="1" customHeight="1">
      <c r="A95" s="10"/>
      <c r="B95" s="25"/>
      <c r="C95" s="25"/>
      <c r="D95" s="26"/>
      <c r="E95" s="44"/>
      <c r="F95" s="37"/>
      <c r="G95" s="37"/>
      <c r="H95" s="37"/>
      <c r="I95" s="38"/>
      <c r="J95" s="38"/>
      <c r="K95" s="37"/>
      <c r="L95" s="37"/>
      <c r="M95" s="39"/>
      <c r="N95" s="10"/>
      <c r="O95" s="10"/>
    </row>
    <row r="96" spans="1:15" s="1" customFormat="1" ht="21.95" hidden="1" customHeight="1">
      <c r="A96" s="10"/>
      <c r="B96" s="25"/>
      <c r="C96" s="25"/>
      <c r="D96" s="26"/>
      <c r="E96" s="44"/>
      <c r="F96" s="37"/>
      <c r="G96" s="37"/>
      <c r="H96" s="37"/>
      <c r="I96" s="38"/>
      <c r="J96" s="38"/>
      <c r="K96" s="37"/>
      <c r="L96" s="37"/>
      <c r="M96" s="39"/>
      <c r="N96" s="10"/>
      <c r="O96" s="10"/>
    </row>
    <row r="97" spans="1:15" s="1" customFormat="1" ht="21.95" hidden="1" customHeight="1">
      <c r="A97" s="10"/>
      <c r="B97" s="25"/>
      <c r="C97" s="25"/>
      <c r="D97" s="26"/>
      <c r="E97" s="44"/>
      <c r="F97" s="37"/>
      <c r="G97" s="37"/>
      <c r="H97" s="37"/>
      <c r="I97" s="38"/>
      <c r="J97" s="38"/>
      <c r="K97" s="37"/>
      <c r="L97" s="37"/>
      <c r="M97" s="39"/>
      <c r="N97" s="10"/>
      <c r="O97" s="10"/>
    </row>
    <row r="98" spans="1:15" s="1" customFormat="1" ht="24.95" hidden="1" customHeight="1">
      <c r="A98" s="10"/>
      <c r="B98" s="25"/>
      <c r="C98" s="25"/>
      <c r="D98" s="26"/>
      <c r="E98" s="44"/>
      <c r="F98" s="37"/>
      <c r="G98" s="37"/>
      <c r="H98" s="37"/>
      <c r="I98" s="38"/>
      <c r="J98" s="38"/>
      <c r="K98" s="37"/>
      <c r="L98" s="37"/>
      <c r="M98" s="39"/>
      <c r="N98" s="10"/>
      <c r="O98" s="10"/>
    </row>
    <row r="99" spans="1:15" s="1" customFormat="1" ht="21.95" hidden="1" customHeight="1">
      <c r="A99" s="10"/>
      <c r="B99" s="25"/>
      <c r="C99" s="25"/>
      <c r="D99" s="26"/>
      <c r="E99" s="44"/>
      <c r="F99" s="37"/>
      <c r="G99" s="37"/>
      <c r="H99" s="37"/>
      <c r="I99" s="38"/>
      <c r="J99" s="38"/>
      <c r="K99" s="37"/>
      <c r="L99" s="37"/>
      <c r="M99" s="39"/>
      <c r="N99" s="10"/>
      <c r="O99" s="10"/>
    </row>
    <row r="100" spans="1:15" s="1" customFormat="1" ht="21.95" hidden="1" customHeight="1">
      <c r="A100" s="10"/>
      <c r="B100" s="25"/>
      <c r="C100" s="25"/>
      <c r="D100" s="26"/>
      <c r="E100" s="44"/>
      <c r="F100" s="37"/>
      <c r="G100" s="37"/>
      <c r="H100" s="37"/>
      <c r="I100" s="38"/>
      <c r="J100" s="38"/>
      <c r="K100" s="37"/>
      <c r="L100" s="37"/>
      <c r="M100" s="39"/>
      <c r="N100" s="10"/>
      <c r="O100" s="10"/>
    </row>
    <row r="101" spans="1:15" s="1" customFormat="1" ht="21.95" hidden="1" customHeight="1">
      <c r="A101" s="10"/>
      <c r="B101" s="25"/>
      <c r="C101" s="25"/>
      <c r="D101" s="26"/>
      <c r="E101" s="44"/>
      <c r="F101" s="37"/>
      <c r="G101" s="37"/>
      <c r="H101" s="37"/>
      <c r="I101" s="38"/>
      <c r="J101" s="38"/>
      <c r="K101" s="37"/>
      <c r="L101" s="37"/>
      <c r="M101" s="39"/>
      <c r="N101" s="10"/>
      <c r="O101" s="10"/>
    </row>
    <row r="102" spans="1:15" s="1" customFormat="1" ht="21.95" hidden="1" customHeight="1">
      <c r="A102" s="10"/>
      <c r="B102" s="25"/>
      <c r="C102" s="25"/>
      <c r="D102" s="26"/>
      <c r="E102" s="44"/>
      <c r="F102" s="37"/>
      <c r="G102" s="37"/>
      <c r="H102" s="37"/>
      <c r="I102" s="38"/>
      <c r="J102" s="38"/>
      <c r="K102" s="37"/>
      <c r="L102" s="37"/>
      <c r="M102" s="39"/>
      <c r="N102" s="10"/>
      <c r="O102" s="10"/>
    </row>
    <row r="103" spans="1:15" s="1" customFormat="1" ht="21.95" hidden="1" customHeight="1">
      <c r="A103" s="10"/>
      <c r="B103" s="25"/>
      <c r="C103" s="25"/>
      <c r="D103" s="26"/>
      <c r="E103" s="44"/>
      <c r="F103" s="37"/>
      <c r="G103" s="37"/>
      <c r="H103" s="37"/>
      <c r="I103" s="38"/>
      <c r="J103" s="38"/>
      <c r="K103" s="37"/>
      <c r="L103" s="37"/>
      <c r="M103" s="39"/>
      <c r="N103" s="10"/>
      <c r="O103" s="10"/>
    </row>
    <row r="104" spans="1:15" s="1" customFormat="1" ht="21.95" hidden="1" customHeight="1">
      <c r="A104" s="10"/>
      <c r="B104" s="25"/>
      <c r="C104" s="25"/>
      <c r="D104" s="26"/>
      <c r="E104" s="44"/>
      <c r="F104" s="37"/>
      <c r="G104" s="37"/>
      <c r="H104" s="37"/>
      <c r="I104" s="38"/>
      <c r="J104" s="38"/>
      <c r="K104" s="37"/>
      <c r="L104" s="37"/>
      <c r="M104" s="39"/>
      <c r="N104" s="10"/>
      <c r="O104" s="10"/>
    </row>
    <row r="105" spans="1:15" s="1" customFormat="1" ht="21.95" hidden="1" customHeight="1">
      <c r="A105" s="10"/>
      <c r="B105" s="25"/>
      <c r="C105" s="25"/>
      <c r="D105" s="26"/>
      <c r="E105" s="44"/>
      <c r="F105" s="37"/>
      <c r="G105" s="37"/>
      <c r="H105" s="37"/>
      <c r="I105" s="38"/>
      <c r="J105" s="38"/>
      <c r="K105" s="37"/>
      <c r="L105" s="37"/>
      <c r="M105" s="39"/>
      <c r="N105" s="10"/>
      <c r="O105" s="10"/>
    </row>
    <row r="106" spans="1:15" s="1" customFormat="1" ht="24.95" hidden="1" customHeight="1">
      <c r="A106" s="10"/>
      <c r="B106" s="25"/>
      <c r="C106" s="25"/>
      <c r="D106" s="26"/>
      <c r="E106" s="44"/>
      <c r="F106" s="37"/>
      <c r="G106" s="37"/>
      <c r="H106" s="37"/>
      <c r="I106" s="38"/>
      <c r="J106" s="38"/>
      <c r="K106" s="37"/>
      <c r="L106" s="37"/>
      <c r="M106" s="39"/>
      <c r="N106" s="10"/>
      <c r="O106" s="10"/>
    </row>
    <row r="107" spans="1:15" s="1" customFormat="1" ht="21.95" hidden="1" customHeight="1">
      <c r="A107" s="10"/>
      <c r="B107" s="25"/>
      <c r="C107" s="25"/>
      <c r="D107" s="26"/>
      <c r="E107" s="44"/>
      <c r="F107" s="37"/>
      <c r="G107" s="37"/>
      <c r="H107" s="37"/>
      <c r="I107" s="38"/>
      <c r="J107" s="38"/>
      <c r="K107" s="37"/>
      <c r="L107" s="37"/>
      <c r="M107" s="39"/>
      <c r="N107" s="10"/>
      <c r="O107" s="10"/>
    </row>
    <row r="108" spans="1:15" s="1" customFormat="1" ht="21.95" hidden="1" customHeight="1">
      <c r="A108" s="10"/>
      <c r="B108" s="25"/>
      <c r="C108" s="25"/>
      <c r="D108" s="26"/>
      <c r="E108" s="44"/>
      <c r="F108" s="37"/>
      <c r="G108" s="37"/>
      <c r="H108" s="37"/>
      <c r="I108" s="38"/>
      <c r="J108" s="38"/>
      <c r="K108" s="37"/>
      <c r="L108" s="37"/>
      <c r="M108" s="39"/>
      <c r="N108" s="10"/>
      <c r="O108" s="10"/>
    </row>
    <row r="109" spans="1:15" s="1" customFormat="1" ht="21.95" hidden="1" customHeight="1">
      <c r="A109" s="10"/>
      <c r="B109" s="25"/>
      <c r="C109" s="25"/>
      <c r="D109" s="26"/>
      <c r="E109" s="44"/>
      <c r="F109" s="37"/>
      <c r="G109" s="37"/>
      <c r="H109" s="37"/>
      <c r="I109" s="38"/>
      <c r="J109" s="38"/>
      <c r="K109" s="37"/>
      <c r="L109" s="37"/>
      <c r="M109" s="39"/>
      <c r="N109" s="10"/>
      <c r="O109" s="10"/>
    </row>
    <row r="110" spans="1:15" s="1" customFormat="1" ht="21.95" hidden="1" customHeight="1">
      <c r="A110" s="10"/>
      <c r="B110" s="25"/>
      <c r="C110" s="25"/>
      <c r="D110" s="26"/>
      <c r="E110" s="44"/>
      <c r="F110" s="37"/>
      <c r="G110" s="37"/>
      <c r="H110" s="37"/>
      <c r="I110" s="38"/>
      <c r="J110" s="38"/>
      <c r="K110" s="37"/>
      <c r="L110" s="37"/>
      <c r="M110" s="39"/>
      <c r="N110" s="10"/>
      <c r="O110" s="10"/>
    </row>
    <row r="111" spans="1:15" s="1" customFormat="1" ht="21.95" hidden="1" customHeight="1">
      <c r="A111" s="10"/>
      <c r="B111" s="25"/>
      <c r="C111" s="25"/>
      <c r="D111" s="26"/>
      <c r="E111" s="44"/>
      <c r="F111" s="37"/>
      <c r="G111" s="37"/>
      <c r="H111" s="37"/>
      <c r="I111" s="38"/>
      <c r="J111" s="38"/>
      <c r="K111" s="37"/>
      <c r="L111" s="37"/>
      <c r="M111" s="39"/>
      <c r="N111" s="10"/>
      <c r="O111" s="10"/>
    </row>
    <row r="112" spans="1:15" s="1" customFormat="1" ht="6.75" hidden="1" customHeight="1">
      <c r="A112" s="10"/>
      <c r="B112" s="25"/>
      <c r="C112" s="25"/>
      <c r="D112" s="26"/>
      <c r="E112" s="44"/>
      <c r="F112" s="37"/>
      <c r="G112" s="37"/>
      <c r="H112" s="37"/>
      <c r="I112" s="38"/>
      <c r="J112" s="38"/>
      <c r="K112" s="37"/>
      <c r="L112" s="37"/>
      <c r="M112" s="39"/>
      <c r="N112" s="10"/>
      <c r="O112" s="10"/>
    </row>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row r="125" ht="14.25" hidden="1" customHeight="1"/>
    <row r="126" ht="14.25" hidden="1" customHeight="1"/>
    <row r="127" ht="14.25" hidden="1" customHeight="1"/>
    <row r="128" ht="14.25" hidden="1" customHeight="1"/>
    <row r="129" ht="14.25" hidden="1" customHeight="1"/>
    <row r="130" ht="14.25" hidden="1" customHeight="1"/>
    <row r="131" ht="14.25" hidden="1" customHeight="1"/>
    <row r="132" ht="14.25" hidden="1" customHeight="1"/>
    <row r="133" ht="14.25" hidden="1" customHeight="1"/>
    <row r="134" ht="14.25" hidden="1" customHeight="1"/>
    <row r="135" ht="14.25" hidden="1" customHeight="1"/>
    <row r="136" ht="14.25" hidden="1" customHeight="1"/>
    <row r="137" ht="14.25" hidden="1" customHeight="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customHeight="1"/>
    <row r="217" ht="14.25" hidden="1" customHeight="1"/>
    <row r="218" ht="14.25" hidden="1" customHeight="1"/>
    <row r="219" ht="14.25" hidden="1" customHeight="1"/>
    <row r="220" ht="14.25" hidden="1" customHeight="1"/>
    <row r="221" ht="14.25" hidden="1" customHeight="1"/>
    <row r="222" ht="14.25" hidden="1" customHeight="1"/>
    <row r="223" ht="14.25" hidden="1" customHeight="1"/>
    <row r="224" ht="14.25" hidden="1" customHeight="1"/>
    <row r="225" ht="14.25" hidden="1" customHeight="1"/>
    <row r="226" ht="14.25" hidden="1" customHeight="1"/>
  </sheetData>
  <sheetProtection algorithmName="SHA-512" hashValue="4rSMkZp96dc1MkvMTePX/wZ+WWRU+n1XypdGpRstPFGra2MrAM7RnogJRzd9o6oqfSN+IcBV+Q3390g0x6U7VA==" saltValue="7o0SxtCgPXplNX22gHPPVw==" spinCount="100000" sheet="1" objects="1" scenarios="1"/>
  <mergeCells count="5">
    <mergeCell ref="K8:M8"/>
    <mergeCell ref="K3:L4"/>
    <mergeCell ref="L7:M7"/>
    <mergeCell ref="I12:J12"/>
    <mergeCell ref="K12:L12"/>
  </mergeCells>
  <phoneticPr fontId="20"/>
  <printOptions horizontalCentered="1"/>
  <pageMargins left="0.23622047244094491" right="0.23622047244094491" top="0.74803149606299213" bottom="0.74803149606299213" header="0.31496062992125984" footer="0.31496062992125984"/>
  <pageSetup paperSize="9" scale="8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234"/>
  <sheetViews>
    <sheetView showGridLines="0" zoomScaleNormal="100" zoomScaleSheetLayoutView="70" workbookViewId="0"/>
  </sheetViews>
  <sheetFormatPr defaultColWidth="0" defaultRowHeight="0" customHeight="1" zeroHeight="1"/>
  <cols>
    <col min="1" max="1" width="0.75" style="10" customWidth="1"/>
    <col min="2" max="2" width="2.125" style="25" customWidth="1"/>
    <col min="3" max="3" width="3.625" style="25" customWidth="1"/>
    <col min="4" max="4" width="16.5" style="26" customWidth="1"/>
    <col min="5" max="5" width="9.625" style="44" customWidth="1"/>
    <col min="6" max="8" width="9.625" style="37" customWidth="1"/>
    <col min="9" max="10" width="9.625" style="38" customWidth="1"/>
    <col min="11" max="12" width="9.625" style="37" customWidth="1"/>
    <col min="13" max="13" width="9.625" style="39" customWidth="1"/>
    <col min="14" max="14" width="0.75" style="10" customWidth="1"/>
    <col min="15" max="15" width="3.875" style="10" hidden="1" customWidth="1"/>
    <col min="16" max="16" width="6.375" style="36" hidden="1" customWidth="1"/>
    <col min="17" max="17" width="3.5" style="36" hidden="1" customWidth="1"/>
    <col min="18" max="18" width="9.875" style="36" hidden="1" customWidth="1"/>
    <col min="19" max="19" width="19.25" style="36" hidden="1" customWidth="1"/>
    <col min="20" max="20" width="18.625" style="36" hidden="1" customWidth="1"/>
    <col min="21" max="21" width="11.125" style="36" hidden="1" customWidth="1"/>
    <col min="22" max="22" width="20.5" style="36" hidden="1" customWidth="1"/>
    <col min="23" max="23" width="18.625" style="36" hidden="1" customWidth="1"/>
    <col min="24" max="24" width="23" style="36" hidden="1" customWidth="1"/>
    <col min="25" max="25" width="4.5" style="36" hidden="1" customWidth="1"/>
    <col min="26" max="27" width="6.375" style="36" hidden="1" customWidth="1"/>
    <col min="28" max="29" width="5" style="36" hidden="1" customWidth="1"/>
    <col min="30" max="30" width="5.125" style="36" hidden="1" customWidth="1"/>
    <col min="31" max="31" width="5" style="36" hidden="1" customWidth="1"/>
    <col min="32" max="32" width="5.125" style="36" hidden="1" customWidth="1"/>
    <col min="33" max="16384" width="9" style="36" hidden="1"/>
  </cols>
  <sheetData>
    <row r="1" spans="1:17" s="1" customFormat="1" ht="6" customHeight="1">
      <c r="A1" s="2"/>
      <c r="B1" s="3"/>
      <c r="C1" s="4"/>
      <c r="D1" s="5"/>
      <c r="E1" s="6"/>
      <c r="F1" s="7"/>
      <c r="G1" s="7"/>
      <c r="H1" s="7"/>
      <c r="I1" s="8"/>
      <c r="J1" s="8"/>
      <c r="K1" s="7"/>
      <c r="L1" s="9"/>
      <c r="M1" s="2"/>
      <c r="N1" s="2"/>
      <c r="O1" s="2"/>
    </row>
    <row r="2" spans="1:17" s="1" customFormat="1" ht="3.75" customHeight="1">
      <c r="A2" s="10"/>
      <c r="B2" s="11"/>
      <c r="C2" s="12"/>
      <c r="D2" s="13"/>
      <c r="E2" s="14"/>
      <c r="F2" s="15"/>
      <c r="G2" s="15"/>
      <c r="H2" s="15"/>
      <c r="I2" s="16"/>
      <c r="J2" s="17"/>
      <c r="K2" s="17"/>
      <c r="L2" s="17"/>
      <c r="M2" s="18"/>
      <c r="N2" s="10"/>
    </row>
    <row r="3" spans="1:17" s="1" customFormat="1" ht="18.75" customHeight="1">
      <c r="A3" s="10"/>
      <c r="B3" s="11"/>
      <c r="C3" s="12"/>
      <c r="D3" s="13"/>
      <c r="E3" s="14"/>
      <c r="F3" s="15"/>
      <c r="G3" s="15"/>
      <c r="H3" s="15"/>
      <c r="I3" s="16"/>
      <c r="J3" s="17"/>
      <c r="K3" s="1359" t="str">
        <f>'入力1(共通)'!H5&amp;"-"&amp;'入力1(共通)'!J5</f>
        <v>7-000</v>
      </c>
      <c r="L3" s="1359"/>
      <c r="M3" s="19"/>
      <c r="N3" s="10"/>
    </row>
    <row r="4" spans="1:17" s="1" customFormat="1" ht="18.75" customHeight="1">
      <c r="A4" s="10"/>
      <c r="B4" s="11"/>
      <c r="C4" s="12"/>
      <c r="D4" s="13"/>
      <c r="E4" s="14"/>
      <c r="F4" s="15"/>
      <c r="G4" s="15"/>
      <c r="H4" s="15"/>
      <c r="I4" s="20"/>
      <c r="J4" s="17"/>
      <c r="K4" s="1359"/>
      <c r="L4" s="1359"/>
      <c r="M4" s="18"/>
      <c r="N4" s="10"/>
    </row>
    <row r="5" spans="1:17" s="1" customFormat="1" ht="13.7" customHeight="1">
      <c r="A5" s="10"/>
      <c r="B5" s="21"/>
      <c r="C5" s="22"/>
      <c r="D5" s="13"/>
      <c r="E5" s="14"/>
      <c r="F5" s="15"/>
      <c r="G5" s="15"/>
      <c r="H5" s="15"/>
      <c r="I5" s="23"/>
      <c r="J5" s="38"/>
      <c r="L5" s="1231" t="str">
        <f>'入力4(スコア転記)'!R3</f>
        <v>CASBEE横浜2025年版v1.0</v>
      </c>
      <c r="N5" s="10"/>
    </row>
    <row r="6" spans="1:17" s="1" customFormat="1" ht="6" customHeight="1" thickBot="1">
      <c r="A6" s="10"/>
      <c r="B6" s="24"/>
      <c r="C6" s="25"/>
      <c r="D6" s="26"/>
      <c r="E6" s="27"/>
      <c r="F6" s="28"/>
      <c r="G6" s="28"/>
      <c r="H6" s="28"/>
      <c r="I6" s="29"/>
      <c r="J6" s="30"/>
      <c r="K6" s="30"/>
      <c r="L6" s="31"/>
      <c r="M6" s="27"/>
      <c r="N6" s="10"/>
      <c r="O6" s="10"/>
    </row>
    <row r="7" spans="1:17" s="1" customFormat="1" ht="21.2" customHeight="1">
      <c r="A7" s="10"/>
      <c r="B7" s="137" t="s">
        <v>197</v>
      </c>
      <c r="C7" s="138"/>
      <c r="D7" s="139"/>
      <c r="E7" s="138"/>
      <c r="F7" s="138"/>
      <c r="G7" s="138"/>
      <c r="H7" s="137" t="s">
        <v>476</v>
      </c>
      <c r="I7" s="141"/>
      <c r="J7" s="138"/>
      <c r="K7" s="1087" t="s">
        <v>566</v>
      </c>
      <c r="L7" s="1360" t="str">
        <f>'入力1(共通)'!L5</f>
        <v>2025/xx/xx</v>
      </c>
      <c r="M7" s="1361"/>
      <c r="N7" s="10"/>
      <c r="O7" s="33"/>
    </row>
    <row r="8" spans="1:17" s="1" customFormat="1" ht="40.5" customHeight="1">
      <c r="A8" s="10"/>
      <c r="B8" s="277"/>
      <c r="C8" s="278" t="s">
        <v>85</v>
      </c>
      <c r="D8" s="144"/>
      <c r="E8" s="144"/>
      <c r="F8" s="144"/>
      <c r="G8" s="144"/>
      <c r="H8" s="144"/>
      <c r="I8" s="144"/>
      <c r="J8" s="144" t="s">
        <v>176</v>
      </c>
      <c r="K8" s="1357" t="str">
        <f>'入力1(共通)'!E5</f>
        <v>○○マンション</v>
      </c>
      <c r="L8" s="1357"/>
      <c r="M8" s="1358"/>
      <c r="N8" s="10"/>
      <c r="O8" s="33"/>
    </row>
    <row r="9" spans="1:17" s="1" customFormat="1" ht="21.95" customHeight="1">
      <c r="A9" s="10"/>
      <c r="B9" s="146"/>
      <c r="C9" s="147" t="s">
        <v>251</v>
      </c>
      <c r="D9" s="148"/>
      <c r="E9" s="148"/>
      <c r="F9" s="148"/>
      <c r="G9" s="148"/>
      <c r="H9" s="148"/>
      <c r="I9" s="148"/>
      <c r="J9" s="300" t="s">
        <v>142</v>
      </c>
      <c r="K9" s="261" t="s">
        <v>254</v>
      </c>
      <c r="L9" s="262"/>
      <c r="M9" s="330">
        <f>'入力1(共通)'!M10</f>
        <v>3</v>
      </c>
      <c r="N9" s="10"/>
      <c r="O9" s="33"/>
    </row>
    <row r="10" spans="1:17" s="1" customFormat="1" ht="21.75" customHeight="1" thickBot="1">
      <c r="A10" s="10"/>
      <c r="B10" s="143"/>
      <c r="C10" s="274" t="s">
        <v>576</v>
      </c>
      <c r="D10" s="274"/>
      <c r="E10" s="274"/>
      <c r="F10" s="274"/>
      <c r="G10" s="275"/>
      <c r="H10" s="275"/>
      <c r="I10" s="38"/>
      <c r="J10" s="276"/>
      <c r="K10" s="276"/>
      <c r="L10" s="276"/>
      <c r="M10" s="271"/>
      <c r="N10" s="10"/>
      <c r="O10" s="33"/>
    </row>
    <row r="11" spans="1:17" s="1" customFormat="1" ht="20.25" customHeight="1" thickBot="1">
      <c r="A11" s="10"/>
      <c r="B11" s="143"/>
      <c r="C11" s="256"/>
      <c r="D11" s="26"/>
      <c r="E11" s="44"/>
      <c r="F11" s="295" t="s">
        <v>288</v>
      </c>
      <c r="G11" s="453">
        <f>IF('入力1(共通)'!S14="","-",(IF('入力1(共通)'!S14&lt;0,-1*'入力1(共通)'!S14,'入力1(共通)'!S14)))</f>
        <v>0</v>
      </c>
      <c r="H11" s="1103" t="str">
        <f>IF('入力1(共通)'!S14&lt;0,"％増加","％削減")</f>
        <v>％削減</v>
      </c>
      <c r="I11" s="1095"/>
      <c r="J11" s="1094"/>
      <c r="K11" s="267"/>
      <c r="L11" s="1096" t="str">
        <f>IF('入力1(共通)'!J13='入力1(共通)'!P12,"※仕様基準による",IF('入力1(共通)'!J13='入力1(共通)'!P13,"※誘導仕様基準による",""))</f>
        <v/>
      </c>
      <c r="M11" s="151"/>
      <c r="N11" s="10"/>
      <c r="O11" s="33"/>
      <c r="P11" s="36" t="s">
        <v>263</v>
      </c>
      <c r="Q11" s="1">
        <f>'入力1(共通)'!S12</f>
        <v>100</v>
      </c>
    </row>
    <row r="12" spans="1:17" s="1" customFormat="1" ht="21.75" customHeight="1">
      <c r="A12" s="10"/>
      <c r="B12" s="143"/>
      <c r="C12" s="150"/>
      <c r="D12" s="150"/>
      <c r="E12" s="150"/>
      <c r="F12" s="256"/>
      <c r="G12" s="150"/>
      <c r="H12" s="150"/>
      <c r="I12" s="1362" t="s">
        <v>564</v>
      </c>
      <c r="J12" s="1362"/>
      <c r="K12" s="1362" t="s">
        <v>565</v>
      </c>
      <c r="L12" s="1362"/>
      <c r="M12" s="271"/>
      <c r="N12" s="10"/>
      <c r="O12" s="33"/>
      <c r="P12" s="1" t="s">
        <v>264</v>
      </c>
      <c r="Q12" s="1">
        <v>1</v>
      </c>
    </row>
    <row r="13" spans="1:17" s="1" customFormat="1" ht="21.75" customHeight="1">
      <c r="A13" s="10"/>
      <c r="B13" s="143"/>
      <c r="C13" s="260"/>
      <c r="D13" s="260"/>
      <c r="E13" s="260"/>
      <c r="F13" s="260"/>
      <c r="G13" s="260"/>
      <c r="H13" s="260"/>
      <c r="I13" s="1091" t="s">
        <v>567</v>
      </c>
      <c r="J13" s="1092">
        <f>IF('入力1(共通)'!J13='入力1(共通)'!P12,"-",IF('入力1(共通)'!J13='入力1(共通)'!P13,"20%以上",1-J14))</f>
        <v>0</v>
      </c>
      <c r="K13" s="1091" t="s">
        <v>567</v>
      </c>
      <c r="L13" s="1092">
        <f>IF('入力1(共通)'!J13='入力1(共通)'!P12,"-",IF('入力1(共通)'!J13='入力1(共通)'!P13,"20%以上",1-L14))</f>
        <v>0</v>
      </c>
      <c r="M13" s="151"/>
      <c r="N13" s="10"/>
      <c r="O13" s="33"/>
    </row>
    <row r="14" spans="1:17" s="1" customFormat="1" ht="21.75" customHeight="1">
      <c r="A14" s="10"/>
      <c r="B14" s="259"/>
      <c r="C14" s="150"/>
      <c r="D14" s="150"/>
      <c r="E14" s="150"/>
      <c r="F14" s="150"/>
      <c r="G14" s="150"/>
      <c r="H14" s="150"/>
      <c r="I14" s="1091" t="s">
        <v>568</v>
      </c>
      <c r="J14" s="1093">
        <f>IF('入力1(共通)'!J13='入力1(共通)'!P12,"-",IF('入力1(共通)'!J13='入力1(共通)'!P13,"0.80以下",'入力1(共通)'!J14))</f>
        <v>1</v>
      </c>
      <c r="K14" s="1091" t="s">
        <v>568</v>
      </c>
      <c r="L14" s="1093">
        <f>IF('入力1(共通)'!J13='入力1(共通)'!P12,"1.00以下",IF('入力1(共通)'!J13='入力1(共通)'!P13,"0.80以下",'入力1(共通)'!J15))</f>
        <v>1</v>
      </c>
      <c r="M14" s="151"/>
      <c r="N14" s="10"/>
      <c r="O14" s="33"/>
    </row>
    <row r="15" spans="1:17" s="1" customFormat="1" ht="21.75" customHeight="1">
      <c r="A15" s="10"/>
      <c r="B15" s="143"/>
      <c r="C15" s="25"/>
      <c r="D15" s="294"/>
      <c r="E15" s="294"/>
      <c r="F15" s="294"/>
      <c r="G15" s="294"/>
      <c r="H15" s="294"/>
      <c r="I15" s="294"/>
      <c r="J15" s="294"/>
      <c r="K15" s="294"/>
      <c r="L15" s="294"/>
      <c r="M15" s="271"/>
      <c r="N15" s="10"/>
      <c r="O15" s="33"/>
    </row>
    <row r="16" spans="1:17" s="1" customFormat="1" ht="21.95" customHeight="1">
      <c r="A16" s="10"/>
      <c r="B16" s="143"/>
      <c r="C16" s="150" t="s">
        <v>508</v>
      </c>
      <c r="D16" s="25"/>
      <c r="E16" s="25"/>
      <c r="F16" s="25"/>
      <c r="G16" s="25"/>
      <c r="I16" s="37"/>
      <c r="J16" s="25"/>
      <c r="K16" s="25"/>
      <c r="L16" s="25"/>
      <c r="M16" s="151"/>
      <c r="N16" s="10"/>
      <c r="O16" s="10"/>
    </row>
    <row r="17" spans="1:15" s="1" customFormat="1" ht="21.95" customHeight="1">
      <c r="A17" s="10"/>
      <c r="B17" s="143"/>
      <c r="C17" s="150" t="str">
        <f>IF('入力1(共通)'!D17=0,"",'入力1(共通)'!D17)</f>
        <v/>
      </c>
      <c r="D17" s="150"/>
      <c r="E17" s="150"/>
      <c r="F17" s="150"/>
      <c r="G17" s="150"/>
      <c r="H17" s="150"/>
      <c r="I17" s="150"/>
      <c r="J17" s="150"/>
      <c r="K17" s="150"/>
      <c r="L17" s="150"/>
      <c r="M17" s="151"/>
      <c r="N17" s="10"/>
      <c r="O17" s="10"/>
    </row>
    <row r="18" spans="1:15" s="1" customFormat="1" ht="21.95" customHeight="1">
      <c r="A18" s="10"/>
      <c r="B18" s="143"/>
      <c r="C18" s="150" t="str">
        <f>IF('入力1(共通)'!D18=0,"",'入力1(共通)'!D18)</f>
        <v/>
      </c>
      <c r="D18" s="150"/>
      <c r="E18" s="150"/>
      <c r="F18" s="150"/>
      <c r="G18" s="150"/>
      <c r="H18" s="150"/>
      <c r="I18" s="150"/>
      <c r="J18" s="150"/>
      <c r="K18" s="150"/>
      <c r="L18" s="150"/>
      <c r="M18" s="151"/>
      <c r="N18" s="10"/>
      <c r="O18" s="10"/>
    </row>
    <row r="19" spans="1:15" s="1" customFormat="1" ht="21.95" customHeight="1">
      <c r="A19" s="10"/>
      <c r="B19" s="143"/>
      <c r="C19" s="150" t="str">
        <f>IF('入力1(共通)'!D19=0,"",'入力1(共通)'!D19)</f>
        <v/>
      </c>
      <c r="D19" s="150"/>
      <c r="E19" s="150"/>
      <c r="F19" s="150"/>
      <c r="G19" s="150"/>
      <c r="H19" s="150"/>
      <c r="I19" s="150"/>
      <c r="J19" s="150"/>
      <c r="K19" s="150"/>
      <c r="L19" s="150"/>
      <c r="M19" s="151"/>
      <c r="N19" s="10"/>
      <c r="O19" s="10"/>
    </row>
    <row r="20" spans="1:15" s="1" customFormat="1" ht="21.95" customHeight="1">
      <c r="A20" s="10"/>
      <c r="B20" s="143"/>
      <c r="C20" s="150" t="str">
        <f>IF('入力1(共通)'!D20=0,"",'入力1(共通)'!D20)</f>
        <v/>
      </c>
      <c r="D20" s="150"/>
      <c r="E20" s="150"/>
      <c r="F20" s="150"/>
      <c r="G20" s="150"/>
      <c r="H20" s="150"/>
      <c r="I20" s="150"/>
      <c r="J20" s="150"/>
      <c r="K20" s="150"/>
      <c r="L20" s="150"/>
      <c r="M20" s="272"/>
      <c r="N20" s="10"/>
      <c r="O20" s="10"/>
    </row>
    <row r="21" spans="1:15" s="1" customFormat="1" ht="21.95" customHeight="1">
      <c r="A21" s="10"/>
      <c r="B21" s="152"/>
      <c r="C21" s="153" t="s">
        <v>252</v>
      </c>
      <c r="D21" s="154"/>
      <c r="E21" s="154"/>
      <c r="F21" s="154"/>
      <c r="G21" s="154"/>
      <c r="H21" s="154"/>
      <c r="I21" s="154"/>
      <c r="J21" s="301" t="s">
        <v>142</v>
      </c>
      <c r="K21" s="263" t="s">
        <v>292</v>
      </c>
      <c r="L21" s="264"/>
      <c r="M21" s="440">
        <f>ROUND('入力1(共通)'!M32,0)</f>
        <v>3</v>
      </c>
      <c r="N21" s="10"/>
      <c r="O21" s="10"/>
    </row>
    <row r="22" spans="1:15" s="1" customFormat="1" ht="21.95" customHeight="1">
      <c r="A22" s="10"/>
      <c r="B22" s="143"/>
      <c r="C22" s="144" t="s">
        <v>516</v>
      </c>
      <c r="D22" s="144"/>
      <c r="E22" s="144"/>
      <c r="F22" s="144"/>
      <c r="G22" s="144"/>
      <c r="H22" s="144"/>
      <c r="I22" s="144"/>
      <c r="J22" s="144"/>
      <c r="K22" s="144"/>
      <c r="L22" s="144"/>
      <c r="M22" s="145"/>
      <c r="N22" s="10"/>
      <c r="O22" s="10"/>
    </row>
    <row r="23" spans="1:15" s="1" customFormat="1" ht="21.95" customHeight="1">
      <c r="A23" s="10"/>
      <c r="B23" s="143"/>
      <c r="C23" s="150"/>
      <c r="D23" s="150" t="s">
        <v>304</v>
      </c>
      <c r="E23" s="1363" t="str">
        <f>'入力1(共通)'!E34</f>
        <v>等級４</v>
      </c>
      <c r="F23" s="1363"/>
      <c r="G23" s="1069" t="s">
        <v>563</v>
      </c>
      <c r="H23" s="269" t="s">
        <v>562</v>
      </c>
      <c r="I23" s="150"/>
      <c r="J23" s="150"/>
      <c r="K23" s="150"/>
      <c r="L23" s="150"/>
      <c r="M23" s="151"/>
      <c r="N23" s="10"/>
      <c r="O23" s="10"/>
    </row>
    <row r="24" spans="1:15" s="1" customFormat="1" ht="21.95" customHeight="1">
      <c r="A24" s="10"/>
      <c r="B24" s="143"/>
      <c r="C24" s="150" t="str">
        <f>IF('入力1(共通)'!D35=0,"",'入力1(共通)'!D35)</f>
        <v/>
      </c>
      <c r="D24" s="150"/>
      <c r="E24" s="150"/>
      <c r="F24" s="150"/>
      <c r="G24" s="150"/>
      <c r="H24" s="150"/>
      <c r="I24" s="150"/>
      <c r="J24" s="150"/>
      <c r="K24" s="150"/>
      <c r="L24" s="150"/>
      <c r="M24" s="151"/>
      <c r="N24" s="10"/>
      <c r="O24" s="10"/>
    </row>
    <row r="25" spans="1:15" s="1" customFormat="1" ht="21.95" customHeight="1">
      <c r="A25" s="10"/>
      <c r="B25" s="143"/>
      <c r="C25" s="144" t="s">
        <v>512</v>
      </c>
      <c r="D25" s="150"/>
      <c r="E25" s="150"/>
      <c r="F25" s="150"/>
      <c r="G25" s="150"/>
      <c r="H25" s="150"/>
      <c r="I25" s="150"/>
      <c r="J25" s="150"/>
      <c r="K25" s="150"/>
      <c r="L25" s="150"/>
      <c r="M25" s="151"/>
      <c r="N25" s="10"/>
      <c r="O25" s="10"/>
    </row>
    <row r="26" spans="1:15" s="1" customFormat="1" ht="21.95" customHeight="1">
      <c r="A26" s="10"/>
      <c r="B26" s="143"/>
      <c r="C26" s="150" t="str">
        <f>IF('入力1(共通)'!D37=0,"",'入力1(共通)'!D37)</f>
        <v/>
      </c>
      <c r="D26" s="144"/>
      <c r="E26" s="144"/>
      <c r="F26" s="144"/>
      <c r="G26" s="144"/>
      <c r="H26" s="144"/>
      <c r="I26" s="144"/>
      <c r="J26" s="144"/>
      <c r="K26" s="144"/>
      <c r="L26" s="144"/>
      <c r="M26" s="145"/>
      <c r="N26" s="10"/>
      <c r="O26" s="10"/>
    </row>
    <row r="27" spans="1:15" s="1" customFormat="1" ht="21.95" customHeight="1">
      <c r="A27" s="116"/>
      <c r="B27" s="143"/>
      <c r="C27" s="150" t="str">
        <f>IF('入力1(共通)'!D38=0,"",'入力1(共通)'!D38)</f>
        <v/>
      </c>
      <c r="D27" s="150"/>
      <c r="E27" s="150"/>
      <c r="F27" s="150"/>
      <c r="G27" s="150"/>
      <c r="H27" s="150"/>
      <c r="I27" s="150"/>
      <c r="J27" s="150"/>
      <c r="K27" s="150"/>
      <c r="L27" s="150"/>
      <c r="M27" s="151"/>
      <c r="N27" s="10"/>
      <c r="O27" s="10"/>
    </row>
    <row r="28" spans="1:15" s="1" customFormat="1" ht="21.95" customHeight="1">
      <c r="A28" s="116"/>
      <c r="B28" s="143"/>
      <c r="C28" s="144" t="s">
        <v>474</v>
      </c>
      <c r="D28" s="150"/>
      <c r="E28" s="150"/>
      <c r="F28" s="150"/>
      <c r="G28" s="150"/>
      <c r="H28" s="150"/>
      <c r="I28" s="150"/>
      <c r="J28" s="150"/>
      <c r="K28" s="150"/>
      <c r="L28" s="150"/>
      <c r="M28" s="151"/>
      <c r="N28" s="10"/>
      <c r="O28" s="10"/>
    </row>
    <row r="29" spans="1:15" s="1" customFormat="1" ht="21.95" customHeight="1">
      <c r="A29" s="116"/>
      <c r="B29" s="143"/>
      <c r="C29" s="150"/>
      <c r="D29" s="150" t="s">
        <v>475</v>
      </c>
      <c r="E29" s="150" t="str">
        <f>'入力1(共通)'!E40</f>
        <v>なし</v>
      </c>
      <c r="F29" s="150"/>
      <c r="G29" s="150"/>
      <c r="H29" s="150"/>
      <c r="I29" s="150"/>
      <c r="J29" s="150"/>
      <c r="K29" s="150"/>
      <c r="L29" s="150"/>
      <c r="M29" s="151"/>
      <c r="N29" s="10"/>
      <c r="O29" s="10"/>
    </row>
    <row r="30" spans="1:15" s="1" customFormat="1" ht="21.95" customHeight="1">
      <c r="A30" s="116"/>
      <c r="B30" s="143"/>
      <c r="C30" s="150" t="str">
        <f>IF('入力1(共通)'!D41=0,"",'入力1(共通)'!D41)</f>
        <v/>
      </c>
      <c r="D30" s="150"/>
      <c r="E30" s="150"/>
      <c r="F30" s="150"/>
      <c r="G30" s="150"/>
      <c r="H30" s="150"/>
      <c r="I30" s="150"/>
      <c r="J30" s="150"/>
      <c r="K30" s="150"/>
      <c r="L30" s="150"/>
      <c r="M30" s="151"/>
      <c r="N30" s="10"/>
      <c r="O30" s="10"/>
    </row>
    <row r="31" spans="1:15" s="1" customFormat="1" ht="21.95" customHeight="1">
      <c r="A31" s="10"/>
      <c r="B31" s="284"/>
      <c r="C31" s="285" t="s">
        <v>257</v>
      </c>
      <c r="D31" s="283"/>
      <c r="E31" s="283"/>
      <c r="F31" s="283"/>
      <c r="G31" s="283"/>
      <c r="H31" s="283"/>
      <c r="I31" s="283"/>
      <c r="J31" s="302" t="s">
        <v>142</v>
      </c>
      <c r="K31" s="286" t="s">
        <v>302</v>
      </c>
      <c r="L31" s="287"/>
      <c r="M31" s="331">
        <f>ROUND('入力1(共通)'!M42,0)</f>
        <v>3</v>
      </c>
      <c r="N31" s="10"/>
      <c r="O31" s="33"/>
    </row>
    <row r="32" spans="1:15" s="1" customFormat="1" ht="21.95" customHeight="1">
      <c r="A32" s="10"/>
      <c r="B32" s="143"/>
      <c r="C32" s="144" t="s">
        <v>366</v>
      </c>
      <c r="D32" s="144"/>
      <c r="E32" s="144"/>
      <c r="F32" s="144"/>
      <c r="G32" s="144"/>
      <c r="H32" s="144"/>
      <c r="I32" s="144"/>
      <c r="J32" s="144"/>
      <c r="K32" s="144"/>
      <c r="L32" s="144"/>
      <c r="M32" s="145"/>
      <c r="N32" s="10"/>
      <c r="O32" s="10"/>
    </row>
    <row r="33" spans="1:20" s="1" customFormat="1" ht="21.95" customHeight="1">
      <c r="A33" s="10"/>
      <c r="B33" s="143"/>
      <c r="C33" s="150" t="str">
        <f>IF('入力1(共通)'!D44=0,"",'入力1(共通)'!D44)</f>
        <v/>
      </c>
      <c r="D33" s="150"/>
      <c r="E33" s="150"/>
      <c r="F33" s="150"/>
      <c r="G33" s="150"/>
      <c r="H33" s="150"/>
      <c r="I33" s="150"/>
      <c r="J33" s="150"/>
      <c r="K33" s="150"/>
      <c r="L33" s="150"/>
      <c r="M33" s="151"/>
      <c r="N33" s="10"/>
      <c r="O33" s="10"/>
    </row>
    <row r="34" spans="1:20" s="1" customFormat="1" ht="21.95" customHeight="1">
      <c r="A34" s="10"/>
      <c r="B34" s="143"/>
      <c r="C34" s="150" t="str">
        <f>IF('入力1(共通)'!D45=0,"",'入力1(共通)'!D45)</f>
        <v/>
      </c>
      <c r="D34" s="150"/>
      <c r="E34" s="150"/>
      <c r="F34" s="150"/>
      <c r="G34" s="150"/>
      <c r="H34" s="150"/>
      <c r="I34" s="150"/>
      <c r="J34" s="150"/>
      <c r="K34" s="150"/>
      <c r="L34" s="150"/>
      <c r="M34" s="151"/>
      <c r="N34" s="10"/>
      <c r="O34" s="10"/>
    </row>
    <row r="35" spans="1:20" s="1" customFormat="1" ht="21.95" customHeight="1">
      <c r="A35" s="10"/>
      <c r="B35" s="143"/>
      <c r="C35" s="150" t="str">
        <f>IF('入力1(共通)'!D46=0,"",'入力1(共通)'!D46)</f>
        <v/>
      </c>
      <c r="D35" s="150"/>
      <c r="E35" s="150"/>
      <c r="F35" s="150"/>
      <c r="G35" s="150"/>
      <c r="H35" s="150"/>
      <c r="I35" s="150"/>
      <c r="J35" s="150"/>
      <c r="K35" s="150"/>
      <c r="L35" s="150"/>
      <c r="M35" s="151"/>
      <c r="N35" s="10"/>
      <c r="O35" s="10"/>
    </row>
    <row r="36" spans="1:20" s="1" customFormat="1" ht="21.95" customHeight="1">
      <c r="A36" s="10"/>
      <c r="B36" s="143"/>
      <c r="C36" s="150" t="str">
        <f>IF('入力1(共通)'!D47=0,"",'入力1(共通)'!D47)</f>
        <v/>
      </c>
      <c r="D36" s="150"/>
      <c r="E36" s="150"/>
      <c r="F36" s="150"/>
      <c r="G36" s="150"/>
      <c r="H36" s="150"/>
      <c r="I36" s="150"/>
      <c r="J36" s="150"/>
      <c r="K36" s="150"/>
      <c r="L36" s="150"/>
      <c r="M36" s="151"/>
      <c r="N36" s="10"/>
      <c r="O36" s="10"/>
    </row>
    <row r="37" spans="1:20" s="1" customFormat="1" ht="21.95" customHeight="1">
      <c r="A37" s="10"/>
      <c r="B37" s="156"/>
      <c r="C37" s="157" t="s">
        <v>367</v>
      </c>
      <c r="D37" s="158"/>
      <c r="E37" s="158"/>
      <c r="F37" s="158"/>
      <c r="G37" s="158"/>
      <c r="H37" s="158"/>
      <c r="I37" s="158"/>
      <c r="J37" s="303" t="s">
        <v>142</v>
      </c>
      <c r="K37" s="265" t="s">
        <v>259</v>
      </c>
      <c r="L37" s="266"/>
      <c r="M37" s="332">
        <f>ROUND('入力1(共通)'!M48,0)</f>
        <v>1</v>
      </c>
      <c r="N37" s="10"/>
      <c r="O37" s="10"/>
    </row>
    <row r="38" spans="1:20" s="1" customFormat="1" ht="21.95" customHeight="1">
      <c r="A38" s="10"/>
      <c r="B38" s="143"/>
      <c r="C38" s="144" t="s">
        <v>365</v>
      </c>
      <c r="D38" s="144"/>
      <c r="E38" s="144"/>
      <c r="F38" s="144"/>
      <c r="G38" s="144"/>
      <c r="H38" s="144"/>
      <c r="I38" s="144"/>
      <c r="J38" s="144"/>
      <c r="K38" s="144"/>
      <c r="L38" s="144"/>
      <c r="M38" s="145"/>
      <c r="N38" s="10"/>
      <c r="O38" s="10"/>
    </row>
    <row r="39" spans="1:20" s="1" customFormat="1" ht="21.95" customHeight="1">
      <c r="A39" s="10"/>
      <c r="B39" s="143"/>
      <c r="C39" s="150" t="str">
        <f>IF('入力1(共通)'!D50=0,"",'入力1(共通)'!D50)</f>
        <v/>
      </c>
      <c r="D39" s="150"/>
      <c r="E39" s="150"/>
      <c r="F39" s="150"/>
      <c r="G39" s="150"/>
      <c r="H39" s="150"/>
      <c r="I39" s="150"/>
      <c r="J39" s="150"/>
      <c r="K39" s="150"/>
      <c r="L39" s="150"/>
      <c r="M39" s="151"/>
      <c r="N39" s="10"/>
      <c r="O39" s="10"/>
    </row>
    <row r="40" spans="1:20" s="1" customFormat="1" ht="21.95" customHeight="1">
      <c r="A40" s="10"/>
      <c r="B40" s="143"/>
      <c r="C40" s="150" t="str">
        <f>IF('入力1(共通)'!D51=0,"",'入力1(共通)'!D51)</f>
        <v/>
      </c>
      <c r="D40" s="150"/>
      <c r="E40" s="150"/>
      <c r="F40" s="150"/>
      <c r="G40" s="150"/>
      <c r="H40" s="150"/>
      <c r="I40" s="150"/>
      <c r="J40" s="150"/>
      <c r="K40" s="150"/>
      <c r="L40" s="150"/>
      <c r="M40" s="151"/>
      <c r="N40" s="10"/>
      <c r="O40" s="10"/>
    </row>
    <row r="41" spans="1:20" s="1" customFormat="1" ht="21.95" customHeight="1">
      <c r="A41" s="10"/>
      <c r="B41" s="143"/>
      <c r="C41" s="150" t="str">
        <f>IF('入力1(共通)'!D52=0,"",'入力1(共通)'!D52)</f>
        <v/>
      </c>
      <c r="D41" s="150"/>
      <c r="E41" s="150"/>
      <c r="F41" s="150"/>
      <c r="G41" s="150"/>
      <c r="H41" s="150"/>
      <c r="I41" s="150"/>
      <c r="J41" s="150"/>
      <c r="K41" s="150"/>
      <c r="L41" s="150"/>
      <c r="M41" s="151"/>
      <c r="N41" s="10"/>
      <c r="O41" s="10"/>
    </row>
    <row r="42" spans="1:20" s="1" customFormat="1" ht="21.95" customHeight="1" thickBot="1">
      <c r="A42" s="10"/>
      <c r="B42" s="143"/>
      <c r="C42" s="150" t="str">
        <f>IF('入力1(共通)'!D53=0,"",'入力1(共通)'!D53)</f>
        <v/>
      </c>
      <c r="D42" s="150"/>
      <c r="E42" s="150"/>
      <c r="F42" s="150"/>
      <c r="G42" s="150"/>
      <c r="H42" s="150"/>
      <c r="I42" s="150"/>
      <c r="J42" s="150"/>
      <c r="K42" s="150"/>
      <c r="L42" s="150"/>
      <c r="M42" s="151"/>
      <c r="N42" s="10"/>
      <c r="O42" s="10"/>
    </row>
    <row r="43" spans="1:20" s="1" customFormat="1" ht="24.95" customHeight="1" thickTop="1">
      <c r="A43" s="10"/>
      <c r="B43" s="159"/>
      <c r="C43" s="160" t="s">
        <v>262</v>
      </c>
      <c r="D43" s="161"/>
      <c r="E43" s="161"/>
      <c r="F43" s="162"/>
      <c r="G43" s="163" t="s">
        <v>261</v>
      </c>
      <c r="H43" s="160"/>
      <c r="I43" s="220"/>
      <c r="J43" s="221"/>
      <c r="K43" s="221"/>
      <c r="L43" s="221"/>
      <c r="M43" s="279" t="s">
        <v>265</v>
      </c>
      <c r="N43" s="10"/>
      <c r="O43" s="10"/>
    </row>
    <row r="44" spans="1:20" s="1" customFormat="1" ht="21.95" customHeight="1">
      <c r="A44" s="10"/>
      <c r="B44" s="143"/>
      <c r="C44" s="164"/>
      <c r="D44" s="164"/>
      <c r="E44" s="164"/>
      <c r="F44" s="165"/>
      <c r="G44" s="328" t="str">
        <f>'入力1(共通)'!P61</f>
        <v xml:space="preserve"> </v>
      </c>
      <c r="H44" s="144"/>
      <c r="I44" s="144"/>
      <c r="J44" s="144"/>
      <c r="K44" s="144"/>
      <c r="L44" s="144"/>
      <c r="M44" s="145"/>
      <c r="N44" s="10"/>
      <c r="O44" s="10"/>
      <c r="R44" s="36"/>
      <c r="S44" s="36"/>
      <c r="T44" s="36"/>
    </row>
    <row r="45" spans="1:20" s="1" customFormat="1" ht="21.95" customHeight="1" thickBot="1">
      <c r="A45" s="10"/>
      <c r="B45" s="143"/>
      <c r="C45" s="144"/>
      <c r="D45" s="144"/>
      <c r="E45" s="144"/>
      <c r="F45" s="166"/>
      <c r="G45" s="328" t="str">
        <f>'入力1(共通)'!P63</f>
        <v xml:space="preserve"> </v>
      </c>
      <c r="H45" s="150"/>
      <c r="I45" s="150"/>
      <c r="J45" s="150"/>
      <c r="K45" s="150"/>
      <c r="L45" s="150"/>
      <c r="M45" s="151"/>
      <c r="N45" s="10"/>
      <c r="O45" s="10"/>
    </row>
    <row r="46" spans="1:20" s="1" customFormat="1" ht="21.95" customHeight="1" thickTop="1">
      <c r="A46" s="10"/>
      <c r="B46" s="159"/>
      <c r="C46" s="160" t="s">
        <v>260</v>
      </c>
      <c r="D46" s="161"/>
      <c r="E46" s="161"/>
      <c r="F46" s="162"/>
      <c r="G46" s="328" t="str">
        <f>'入力1(共通)'!P64</f>
        <v xml:space="preserve"> </v>
      </c>
      <c r="H46" s="150"/>
      <c r="I46" s="150"/>
      <c r="J46" s="150"/>
      <c r="K46" s="150"/>
      <c r="L46" s="150"/>
      <c r="M46" s="151"/>
      <c r="N46" s="10"/>
      <c r="O46" s="10"/>
      <c r="P46" s="1" t="s">
        <v>497</v>
      </c>
      <c r="Q46" s="1">
        <f>IF('入力1(共通)'!E58='入力1(共通)'!P56,0,1)</f>
        <v>1</v>
      </c>
    </row>
    <row r="47" spans="1:20" s="1" customFormat="1" ht="21.95" customHeight="1">
      <c r="A47" s="10"/>
      <c r="B47" s="143"/>
      <c r="C47" s="144"/>
      <c r="D47" s="144"/>
      <c r="E47" s="144"/>
      <c r="F47" s="166"/>
      <c r="G47" s="150"/>
      <c r="H47" s="150"/>
      <c r="I47" s="150"/>
      <c r="J47" s="150"/>
      <c r="K47" s="150"/>
      <c r="L47" s="150"/>
      <c r="M47" s="151"/>
      <c r="N47" s="10"/>
      <c r="O47" s="10"/>
      <c r="P47" s="1" t="s">
        <v>498</v>
      </c>
      <c r="Q47" s="1">
        <f>IF('入力1(共通)'!E59='入力1(共通)'!P56,0,1)</f>
        <v>1</v>
      </c>
    </row>
    <row r="48" spans="1:20" s="1" customFormat="1" ht="21.95" customHeight="1" thickBot="1">
      <c r="A48" s="10"/>
      <c r="B48" s="167"/>
      <c r="C48" s="168"/>
      <c r="D48" s="168"/>
      <c r="E48" s="168"/>
      <c r="F48" s="169"/>
      <c r="G48" s="171"/>
      <c r="H48" s="168"/>
      <c r="I48" s="168"/>
      <c r="J48" s="168"/>
      <c r="K48" s="168"/>
      <c r="L48" s="168"/>
      <c r="M48" s="170"/>
      <c r="N48" s="10"/>
      <c r="O48" s="10"/>
      <c r="P48" s="1" t="s">
        <v>496</v>
      </c>
      <c r="Q48" s="1">
        <f>IF('入力1(共通)'!E61='入力1(共通)'!P56,0,1)</f>
        <v>1</v>
      </c>
    </row>
    <row r="49" spans="1:15" s="1" customFormat="1" ht="6.75" customHeight="1">
      <c r="A49" s="10"/>
      <c r="B49" s="25"/>
      <c r="C49" s="25"/>
      <c r="D49" s="26"/>
      <c r="E49" s="44"/>
      <c r="F49" s="37"/>
      <c r="G49" s="43"/>
      <c r="H49" s="37"/>
      <c r="I49" s="38"/>
      <c r="J49" s="38"/>
      <c r="K49" s="37"/>
      <c r="L49" s="43"/>
      <c r="M49" s="32"/>
      <c r="N49" s="10"/>
      <c r="O49" s="10"/>
    </row>
    <row r="50" spans="1:15" s="1" customFormat="1" ht="14.25" hidden="1">
      <c r="A50" s="10"/>
      <c r="B50" s="25"/>
      <c r="C50" s="46"/>
      <c r="D50" s="34"/>
      <c r="E50" s="39"/>
      <c r="F50" s="45"/>
      <c r="G50" s="43"/>
      <c r="H50" s="43"/>
      <c r="I50" s="42"/>
      <c r="J50" s="42"/>
      <c r="K50" s="43"/>
      <c r="L50" s="43"/>
      <c r="M50" s="32"/>
      <c r="N50" s="10"/>
      <c r="O50" s="10"/>
    </row>
    <row r="51" spans="1:15" s="1" customFormat="1" ht="14.25" hidden="1">
      <c r="A51" s="10"/>
      <c r="B51" s="47"/>
      <c r="C51" s="48"/>
      <c r="D51" s="49"/>
      <c r="E51" s="39"/>
      <c r="F51" s="45"/>
      <c r="G51" s="40"/>
      <c r="H51" s="40"/>
      <c r="I51" s="41"/>
      <c r="J51" s="41"/>
      <c r="K51" s="42"/>
      <c r="L51" s="42"/>
      <c r="M51" s="32"/>
      <c r="N51" s="10"/>
      <c r="O51" s="10"/>
    </row>
    <row r="52" spans="1:15" s="1" customFormat="1" ht="15.75" hidden="1" customHeight="1">
      <c r="A52" s="10"/>
      <c r="B52" s="47"/>
      <c r="C52" s="47"/>
      <c r="D52" s="50"/>
      <c r="E52" s="44"/>
      <c r="F52" s="37"/>
      <c r="G52" s="40"/>
      <c r="H52" s="40"/>
      <c r="I52" s="41"/>
      <c r="J52" s="41"/>
      <c r="K52" s="42"/>
      <c r="L52" s="42"/>
      <c r="M52" s="32"/>
      <c r="N52" s="10"/>
      <c r="O52" s="10"/>
    </row>
    <row r="53" spans="1:15" s="1" customFormat="1" ht="15.75" hidden="1" customHeight="1">
      <c r="A53" s="10"/>
      <c r="B53" s="25"/>
      <c r="C53" s="25"/>
      <c r="D53" s="26"/>
      <c r="E53" s="27"/>
      <c r="F53" s="28"/>
      <c r="G53" s="28"/>
      <c r="H53" s="28"/>
      <c r="I53" s="29"/>
      <c r="J53" s="29"/>
      <c r="K53" s="28"/>
      <c r="L53" s="28"/>
      <c r="M53" s="32"/>
      <c r="N53" s="10"/>
      <c r="O53" s="10"/>
    </row>
    <row r="54" spans="1:15" s="1" customFormat="1" ht="15.75" hidden="1" customHeight="1">
      <c r="A54" s="10"/>
      <c r="B54" s="25"/>
      <c r="C54" s="25"/>
      <c r="D54" s="26"/>
      <c r="E54" s="27"/>
      <c r="F54" s="28"/>
      <c r="G54" s="28"/>
      <c r="H54" s="28"/>
      <c r="I54" s="29"/>
      <c r="J54" s="29"/>
      <c r="K54" s="28"/>
      <c r="L54" s="28"/>
      <c r="M54" s="32"/>
      <c r="N54" s="10"/>
      <c r="O54" s="10"/>
    </row>
    <row r="55" spans="1:15" s="1" customFormat="1" ht="15.75" hidden="1" customHeight="1">
      <c r="A55" s="10"/>
      <c r="B55" s="25"/>
      <c r="C55" s="25"/>
      <c r="D55" s="26"/>
      <c r="E55" s="27"/>
      <c r="F55" s="28"/>
      <c r="G55" s="28"/>
      <c r="H55" s="28"/>
      <c r="I55" s="29"/>
      <c r="J55" s="29"/>
      <c r="K55" s="28"/>
      <c r="L55" s="28"/>
      <c r="M55" s="32"/>
      <c r="N55" s="10"/>
      <c r="O55" s="10"/>
    </row>
    <row r="56" spans="1:15" s="1" customFormat="1" ht="15.75" hidden="1" customHeight="1">
      <c r="A56" s="10"/>
      <c r="B56" s="25"/>
      <c r="C56" s="25"/>
      <c r="D56" s="26"/>
      <c r="E56" s="27"/>
      <c r="F56" s="28"/>
      <c r="G56" s="28"/>
      <c r="H56" s="28"/>
      <c r="I56" s="29"/>
      <c r="J56" s="29"/>
      <c r="K56" s="28"/>
      <c r="L56" s="28"/>
      <c r="M56" s="32"/>
      <c r="N56" s="10"/>
      <c r="O56" s="10"/>
    </row>
    <row r="57" spans="1:15" s="1" customFormat="1" ht="15.75" hidden="1" customHeight="1">
      <c r="A57" s="10"/>
      <c r="B57" s="25"/>
      <c r="C57" s="25"/>
      <c r="D57" s="26"/>
      <c r="E57" s="27"/>
      <c r="F57" s="28"/>
      <c r="G57" s="28"/>
      <c r="H57" s="28"/>
      <c r="I57" s="29"/>
      <c r="J57" s="29"/>
      <c r="K57" s="28"/>
      <c r="L57" s="28"/>
      <c r="M57" s="32"/>
      <c r="N57" s="10"/>
      <c r="O57" s="10"/>
    </row>
    <row r="58" spans="1:15" s="1" customFormat="1" ht="15.75" hidden="1" customHeight="1">
      <c r="A58" s="10"/>
      <c r="B58" s="25"/>
      <c r="C58" s="25"/>
      <c r="D58" s="26"/>
      <c r="E58" s="27"/>
      <c r="F58" s="28"/>
      <c r="G58" s="28"/>
      <c r="H58" s="28"/>
      <c r="I58" s="29"/>
      <c r="J58" s="29"/>
      <c r="K58" s="28"/>
      <c r="L58" s="28"/>
      <c r="M58" s="32"/>
      <c r="N58" s="10"/>
      <c r="O58" s="10"/>
    </row>
    <row r="59" spans="1:15" s="1" customFormat="1" ht="6" hidden="1" customHeight="1">
      <c r="A59" s="10"/>
      <c r="B59" s="25"/>
      <c r="C59" s="25"/>
      <c r="D59" s="26"/>
      <c r="E59" s="27"/>
      <c r="F59" s="28"/>
      <c r="G59" s="28"/>
      <c r="H59" s="28"/>
      <c r="I59" s="29"/>
      <c r="J59" s="29"/>
      <c r="K59" s="28"/>
      <c r="L59" s="28"/>
      <c r="M59" s="32"/>
      <c r="N59" s="10"/>
      <c r="O59" s="10"/>
    </row>
    <row r="60" spans="1:15" s="1" customFormat="1" ht="14.25" hidden="1">
      <c r="A60" s="10"/>
      <c r="B60" s="25"/>
      <c r="C60" s="25"/>
      <c r="D60" s="26"/>
      <c r="E60" s="27"/>
      <c r="F60" s="28"/>
      <c r="G60" s="28"/>
      <c r="H60" s="28"/>
      <c r="I60" s="29"/>
      <c r="J60" s="29"/>
      <c r="K60" s="28"/>
      <c r="L60" s="28"/>
      <c r="M60" s="32"/>
      <c r="N60" s="10"/>
      <c r="O60" s="10"/>
    </row>
    <row r="61" spans="1:15" s="1" customFormat="1" ht="14.25" hidden="1">
      <c r="A61" s="10"/>
      <c r="B61" s="25"/>
      <c r="C61" s="25"/>
      <c r="D61" s="26"/>
      <c r="E61" s="27"/>
      <c r="F61" s="28"/>
      <c r="G61" s="28"/>
      <c r="H61" s="28"/>
      <c r="I61" s="29"/>
      <c r="J61" s="29"/>
      <c r="K61" s="28"/>
      <c r="L61" s="28"/>
      <c r="M61" s="32"/>
      <c r="N61" s="10"/>
      <c r="O61" s="10"/>
    </row>
    <row r="62" spans="1:15" s="1" customFormat="1" ht="24" hidden="1" customHeight="1">
      <c r="A62" s="10"/>
      <c r="B62" s="25"/>
      <c r="C62" s="25"/>
      <c r="D62" s="26"/>
      <c r="E62" s="27"/>
      <c r="F62" s="28"/>
      <c r="G62" s="28"/>
      <c r="H62" s="28"/>
      <c r="I62" s="29"/>
      <c r="J62" s="29"/>
      <c r="K62" s="28"/>
      <c r="L62" s="28"/>
      <c r="M62" s="32"/>
      <c r="N62" s="10"/>
      <c r="O62" s="10"/>
    </row>
    <row r="63" spans="1:15" s="1" customFormat="1" ht="3.75" hidden="1" customHeight="1">
      <c r="A63" s="10"/>
      <c r="B63" s="25"/>
      <c r="C63" s="25"/>
      <c r="D63" s="26"/>
      <c r="E63" s="27"/>
      <c r="F63" s="28"/>
      <c r="G63" s="28"/>
      <c r="H63" s="28"/>
      <c r="I63" s="29"/>
      <c r="J63" s="29"/>
      <c r="K63" s="28"/>
      <c r="L63" s="28"/>
      <c r="M63" s="32"/>
      <c r="N63" s="10"/>
      <c r="O63" s="10"/>
    </row>
    <row r="64" spans="1:15" s="1" customFormat="1" ht="21.2" hidden="1" customHeight="1">
      <c r="A64" s="10"/>
      <c r="B64" s="25"/>
      <c r="C64" s="25"/>
      <c r="D64" s="26"/>
      <c r="E64" s="27"/>
      <c r="F64" s="28"/>
      <c r="G64" s="28"/>
      <c r="H64" s="28"/>
      <c r="I64" s="29"/>
      <c r="J64" s="29"/>
      <c r="K64" s="28"/>
      <c r="L64" s="28"/>
      <c r="M64" s="32"/>
      <c r="N64" s="10"/>
      <c r="O64" s="10"/>
    </row>
    <row r="65" spans="1:15" s="1" customFormat="1" ht="40.700000000000003" hidden="1" customHeight="1">
      <c r="A65" s="10"/>
      <c r="B65" s="25"/>
      <c r="C65" s="25"/>
      <c r="D65" s="26"/>
      <c r="E65" s="27"/>
      <c r="F65" s="28"/>
      <c r="G65" s="28"/>
      <c r="H65" s="28"/>
      <c r="I65" s="29"/>
      <c r="J65" s="29"/>
      <c r="K65" s="28"/>
      <c r="L65" s="28"/>
      <c r="M65" s="32"/>
      <c r="N65" s="10"/>
      <c r="O65" s="10"/>
    </row>
    <row r="66" spans="1:15" s="1" customFormat="1" ht="24.95" hidden="1" customHeight="1">
      <c r="A66" s="10"/>
      <c r="B66" s="25"/>
      <c r="C66" s="25"/>
      <c r="D66" s="26"/>
      <c r="E66" s="27"/>
      <c r="F66" s="28"/>
      <c r="G66" s="28"/>
      <c r="H66" s="28"/>
      <c r="I66" s="29"/>
      <c r="J66" s="29"/>
      <c r="K66" s="28"/>
      <c r="L66" s="28"/>
      <c r="M66" s="32"/>
      <c r="N66" s="10"/>
      <c r="O66" s="10"/>
    </row>
    <row r="67" spans="1:15" s="1" customFormat="1" ht="21.95" hidden="1" customHeight="1">
      <c r="A67" s="10"/>
      <c r="B67" s="25"/>
      <c r="C67" s="25"/>
      <c r="D67" s="26"/>
      <c r="E67" s="27"/>
      <c r="F67" s="28"/>
      <c r="G67" s="28"/>
      <c r="H67" s="28"/>
      <c r="I67" s="29"/>
      <c r="J67" s="29"/>
      <c r="K67" s="28"/>
      <c r="L67" s="28"/>
      <c r="M67" s="32"/>
      <c r="N67" s="10"/>
      <c r="O67" s="10"/>
    </row>
    <row r="68" spans="1:15" s="1" customFormat="1" ht="21.95" hidden="1" customHeight="1">
      <c r="A68" s="10"/>
      <c r="B68" s="25"/>
      <c r="C68" s="25"/>
      <c r="D68" s="26"/>
      <c r="E68" s="27"/>
      <c r="F68" s="28"/>
      <c r="G68" s="28"/>
      <c r="H68" s="28"/>
      <c r="I68" s="29"/>
      <c r="J68" s="29"/>
      <c r="K68" s="28"/>
      <c r="L68" s="28"/>
      <c r="M68" s="32"/>
      <c r="N68" s="10"/>
      <c r="O68" s="10"/>
    </row>
    <row r="69" spans="1:15" s="1" customFormat="1" ht="21.95" hidden="1" customHeight="1">
      <c r="A69" s="10"/>
      <c r="B69" s="25"/>
      <c r="C69" s="25"/>
      <c r="D69" s="26"/>
      <c r="E69" s="27"/>
      <c r="F69" s="28"/>
      <c r="G69" s="28"/>
      <c r="H69" s="28"/>
      <c r="I69" s="29"/>
      <c r="J69" s="29"/>
      <c r="K69" s="28"/>
      <c r="L69" s="28"/>
      <c r="M69" s="32"/>
      <c r="N69" s="10"/>
      <c r="O69" s="10"/>
    </row>
    <row r="70" spans="1:15" s="1" customFormat="1" ht="21.95" hidden="1" customHeight="1">
      <c r="A70" s="10"/>
      <c r="B70" s="25"/>
      <c r="C70" s="25"/>
      <c r="D70" s="26"/>
      <c r="E70" s="27"/>
      <c r="F70" s="28"/>
      <c r="G70" s="28"/>
      <c r="H70" s="28"/>
      <c r="I70" s="29"/>
      <c r="J70" s="29"/>
      <c r="K70" s="28"/>
      <c r="L70" s="28"/>
      <c r="M70" s="32"/>
      <c r="N70" s="10"/>
      <c r="O70" s="10"/>
    </row>
    <row r="71" spans="1:15" s="1" customFormat="1" ht="21.95" hidden="1" customHeight="1">
      <c r="A71" s="10"/>
      <c r="B71" s="25"/>
      <c r="C71" s="25"/>
      <c r="D71" s="26"/>
      <c r="E71" s="27"/>
      <c r="F71" s="28"/>
      <c r="G71" s="28"/>
      <c r="H71" s="28"/>
      <c r="I71" s="29"/>
      <c r="J71" s="29"/>
      <c r="K71" s="28"/>
      <c r="L71" s="28"/>
      <c r="M71" s="32"/>
      <c r="N71" s="10"/>
      <c r="O71" s="10"/>
    </row>
    <row r="72" spans="1:15" s="1" customFormat="1" ht="21.95" hidden="1" customHeight="1">
      <c r="A72" s="10"/>
      <c r="B72" s="25"/>
      <c r="C72" s="25"/>
      <c r="D72" s="26"/>
      <c r="E72" s="27"/>
      <c r="F72" s="28"/>
      <c r="G72" s="28"/>
      <c r="H72" s="28"/>
      <c r="I72" s="29"/>
      <c r="J72" s="29"/>
      <c r="K72" s="28"/>
      <c r="L72" s="28"/>
      <c r="M72" s="32"/>
      <c r="N72" s="10"/>
      <c r="O72" s="10"/>
    </row>
    <row r="73" spans="1:15" s="1" customFormat="1" ht="21.95" hidden="1" customHeight="1">
      <c r="A73" s="10"/>
      <c r="B73" s="25"/>
      <c r="C73" s="25"/>
      <c r="D73" s="26"/>
      <c r="E73" s="27"/>
      <c r="F73" s="28"/>
      <c r="G73" s="28"/>
      <c r="H73" s="28"/>
      <c r="I73" s="29"/>
      <c r="J73" s="29"/>
      <c r="K73" s="28"/>
      <c r="L73" s="28"/>
      <c r="M73" s="32"/>
      <c r="N73" s="10"/>
      <c r="O73" s="10"/>
    </row>
    <row r="74" spans="1:15" s="1" customFormat="1" ht="21.95" hidden="1" customHeight="1">
      <c r="A74" s="10"/>
      <c r="B74" s="25"/>
      <c r="C74" s="25"/>
      <c r="D74" s="26"/>
      <c r="E74" s="27"/>
      <c r="F74" s="28"/>
      <c r="G74" s="28"/>
      <c r="H74" s="28"/>
      <c r="I74" s="29"/>
      <c r="J74" s="29"/>
      <c r="K74" s="28"/>
      <c r="L74" s="28"/>
      <c r="M74" s="32"/>
      <c r="N74" s="10"/>
      <c r="O74" s="10"/>
    </row>
    <row r="75" spans="1:15" s="1" customFormat="1" ht="21.95" hidden="1" customHeight="1">
      <c r="A75" s="10"/>
      <c r="B75" s="25"/>
      <c r="C75" s="25"/>
      <c r="D75" s="26"/>
      <c r="E75" s="27"/>
      <c r="F75" s="28"/>
      <c r="G75" s="28"/>
      <c r="H75" s="28"/>
      <c r="I75" s="29"/>
      <c r="J75" s="29"/>
      <c r="K75" s="28"/>
      <c r="L75" s="28"/>
      <c r="M75" s="32"/>
      <c r="N75" s="10"/>
      <c r="O75" s="10"/>
    </row>
    <row r="76" spans="1:15" s="1" customFormat="1" ht="24.95" hidden="1" customHeight="1">
      <c r="A76" s="10"/>
      <c r="B76" s="25"/>
      <c r="C76" s="25"/>
      <c r="D76" s="26"/>
      <c r="E76" s="27"/>
      <c r="F76" s="28"/>
      <c r="G76" s="28"/>
      <c r="H76" s="28"/>
      <c r="I76" s="29"/>
      <c r="J76" s="29"/>
      <c r="K76" s="28"/>
      <c r="L76" s="28"/>
      <c r="M76" s="32"/>
      <c r="N76" s="10"/>
      <c r="O76" s="10"/>
    </row>
    <row r="77" spans="1:15" s="1" customFormat="1" ht="21.95" hidden="1" customHeight="1">
      <c r="A77" s="10"/>
      <c r="B77" s="25"/>
      <c r="C77" s="25"/>
      <c r="D77" s="26"/>
      <c r="E77" s="27"/>
      <c r="F77" s="28"/>
      <c r="G77" s="28"/>
      <c r="H77" s="28"/>
      <c r="I77" s="29"/>
      <c r="J77" s="29"/>
      <c r="K77" s="28"/>
      <c r="L77" s="28"/>
      <c r="M77" s="32"/>
      <c r="N77" s="10"/>
      <c r="O77" s="10"/>
    </row>
    <row r="78" spans="1:15" s="1" customFormat="1" ht="21.95" hidden="1" customHeight="1">
      <c r="A78" s="10"/>
      <c r="B78" s="25"/>
      <c r="C78" s="25"/>
      <c r="D78" s="26"/>
      <c r="E78" s="27"/>
      <c r="F78" s="28"/>
      <c r="G78" s="28"/>
      <c r="H78" s="28"/>
      <c r="I78" s="29"/>
      <c r="J78" s="29"/>
      <c r="K78" s="28"/>
      <c r="L78" s="28"/>
      <c r="M78" s="32"/>
      <c r="N78" s="10"/>
      <c r="O78" s="10"/>
    </row>
    <row r="79" spans="1:15" s="1" customFormat="1" ht="21.95" hidden="1" customHeight="1">
      <c r="A79" s="10"/>
      <c r="B79" s="25"/>
      <c r="C79" s="25"/>
      <c r="D79" s="26"/>
      <c r="E79" s="27"/>
      <c r="F79" s="28"/>
      <c r="G79" s="28"/>
      <c r="H79" s="28"/>
      <c r="I79" s="29"/>
      <c r="J79" s="29"/>
      <c r="K79" s="28"/>
      <c r="L79" s="28"/>
      <c r="M79" s="32"/>
      <c r="N79" s="10"/>
      <c r="O79" s="10"/>
    </row>
    <row r="80" spans="1:15" s="1" customFormat="1" ht="21.95" hidden="1" customHeight="1">
      <c r="A80" s="10"/>
      <c r="B80" s="25"/>
      <c r="C80" s="25"/>
      <c r="D80" s="26"/>
      <c r="E80" s="27"/>
      <c r="F80" s="28"/>
      <c r="G80" s="28"/>
      <c r="H80" s="28"/>
      <c r="I80" s="29"/>
      <c r="J80" s="29"/>
      <c r="K80" s="28"/>
      <c r="L80" s="28"/>
      <c r="M80" s="32"/>
      <c r="N80" s="10"/>
      <c r="O80" s="10"/>
    </row>
    <row r="81" spans="1:15" s="1" customFormat="1" ht="21.95" hidden="1" customHeight="1">
      <c r="A81" s="10"/>
      <c r="B81" s="25"/>
      <c r="C81" s="25"/>
      <c r="D81" s="26"/>
      <c r="E81" s="27"/>
      <c r="F81" s="28"/>
      <c r="G81" s="28"/>
      <c r="H81" s="28"/>
      <c r="I81" s="29"/>
      <c r="J81" s="29"/>
      <c r="K81" s="28"/>
      <c r="L81" s="28"/>
      <c r="M81" s="32"/>
      <c r="N81" s="10"/>
      <c r="O81" s="10"/>
    </row>
    <row r="82" spans="1:15" s="1" customFormat="1" ht="21.95" hidden="1" customHeight="1">
      <c r="A82" s="10"/>
      <c r="B82" s="25"/>
      <c r="C82" s="25"/>
      <c r="D82" s="26"/>
      <c r="E82" s="27"/>
      <c r="F82" s="28"/>
      <c r="G82" s="28"/>
      <c r="H82" s="28"/>
      <c r="I82" s="29"/>
      <c r="J82" s="29"/>
      <c r="K82" s="28"/>
      <c r="L82" s="28"/>
      <c r="M82" s="32"/>
      <c r="N82" s="10"/>
      <c r="O82" s="10"/>
    </row>
    <row r="83" spans="1:15" s="1" customFormat="1" ht="21.95" hidden="1" customHeight="1">
      <c r="A83" s="10"/>
      <c r="B83" s="25"/>
      <c r="C83" s="25"/>
      <c r="D83" s="26"/>
      <c r="E83" s="44"/>
      <c r="F83" s="37"/>
      <c r="G83" s="37"/>
      <c r="H83" s="37"/>
      <c r="I83" s="38"/>
      <c r="J83" s="38"/>
      <c r="K83" s="37"/>
      <c r="L83" s="37"/>
      <c r="M83" s="39"/>
      <c r="N83" s="10"/>
      <c r="O83" s="10"/>
    </row>
    <row r="84" spans="1:15" s="1" customFormat="1" ht="21.95" hidden="1" customHeight="1">
      <c r="A84" s="10"/>
      <c r="B84" s="25"/>
      <c r="C84" s="25"/>
      <c r="D84" s="26"/>
      <c r="E84" s="44"/>
      <c r="F84" s="37"/>
      <c r="G84" s="37"/>
      <c r="H84" s="37"/>
      <c r="I84" s="38"/>
      <c r="J84" s="38"/>
      <c r="K84" s="37"/>
      <c r="L84" s="37"/>
      <c r="M84" s="39"/>
      <c r="N84" s="10"/>
      <c r="O84" s="10"/>
    </row>
    <row r="85" spans="1:15" s="1" customFormat="1" ht="21.95" hidden="1" customHeight="1">
      <c r="A85" s="10"/>
      <c r="B85" s="25"/>
      <c r="C85" s="25"/>
      <c r="D85" s="26"/>
      <c r="E85" s="44"/>
      <c r="F85" s="37"/>
      <c r="G85" s="37"/>
      <c r="H85" s="37"/>
      <c r="I85" s="38"/>
      <c r="J85" s="38"/>
      <c r="K85" s="37"/>
      <c r="L85" s="37"/>
      <c r="M85" s="39"/>
      <c r="N85" s="10"/>
      <c r="O85" s="10"/>
    </row>
    <row r="86" spans="1:15" s="1" customFormat="1" ht="21.95" hidden="1" customHeight="1">
      <c r="A86" s="10"/>
      <c r="B86" s="25"/>
      <c r="C86" s="25"/>
      <c r="D86" s="26"/>
      <c r="E86" s="44"/>
      <c r="F86" s="37"/>
      <c r="G86" s="37"/>
      <c r="H86" s="37"/>
      <c r="I86" s="38"/>
      <c r="J86" s="38"/>
      <c r="K86" s="37"/>
      <c r="L86" s="37"/>
      <c r="M86" s="39"/>
      <c r="N86" s="10"/>
      <c r="O86" s="10"/>
    </row>
    <row r="87" spans="1:15" s="1" customFormat="1" ht="24.95" hidden="1" customHeight="1">
      <c r="A87" s="10"/>
      <c r="B87" s="25"/>
      <c r="C87" s="25"/>
      <c r="D87" s="26"/>
      <c r="E87" s="44"/>
      <c r="F87" s="37"/>
      <c r="G87" s="37"/>
      <c r="H87" s="37"/>
      <c r="I87" s="38"/>
      <c r="J87" s="38"/>
      <c r="K87" s="37"/>
      <c r="L87" s="37"/>
      <c r="M87" s="39"/>
      <c r="N87" s="10"/>
      <c r="O87" s="10"/>
    </row>
    <row r="88" spans="1:15" s="1" customFormat="1" ht="21.95" hidden="1" customHeight="1">
      <c r="A88" s="10"/>
      <c r="B88" s="25"/>
      <c r="C88" s="25"/>
      <c r="D88" s="26"/>
      <c r="E88" s="44"/>
      <c r="F88" s="37"/>
      <c r="G88" s="37"/>
      <c r="H88" s="37"/>
      <c r="I88" s="38"/>
      <c r="J88" s="38"/>
      <c r="K88" s="37"/>
      <c r="L88" s="37"/>
      <c r="M88" s="39"/>
      <c r="N88" s="10"/>
      <c r="O88" s="10"/>
    </row>
    <row r="89" spans="1:15" s="1" customFormat="1" ht="21.95" hidden="1" customHeight="1">
      <c r="A89" s="10"/>
      <c r="B89" s="25"/>
      <c r="C89" s="25"/>
      <c r="D89" s="26"/>
      <c r="E89" s="44"/>
      <c r="F89" s="37"/>
      <c r="G89" s="37"/>
      <c r="H89" s="37"/>
      <c r="I89" s="38"/>
      <c r="J89" s="38"/>
      <c r="K89" s="37"/>
      <c r="L89" s="37"/>
      <c r="M89" s="39"/>
      <c r="N89" s="10"/>
      <c r="O89" s="10"/>
    </row>
    <row r="90" spans="1:15" s="1" customFormat="1" ht="21.95" hidden="1" customHeight="1">
      <c r="A90" s="10"/>
      <c r="B90" s="25"/>
      <c r="C90" s="25"/>
      <c r="D90" s="26"/>
      <c r="E90" s="44"/>
      <c r="F90" s="37"/>
      <c r="G90" s="37"/>
      <c r="H90" s="37"/>
      <c r="I90" s="38"/>
      <c r="J90" s="38"/>
      <c r="K90" s="37"/>
      <c r="L90" s="37"/>
      <c r="M90" s="39"/>
      <c r="N90" s="10"/>
      <c r="O90" s="10"/>
    </row>
    <row r="91" spans="1:15" s="1" customFormat="1" ht="21.95" hidden="1" customHeight="1">
      <c r="A91" s="10"/>
      <c r="B91" s="25"/>
      <c r="C91" s="25"/>
      <c r="D91" s="26"/>
      <c r="E91" s="44"/>
      <c r="F91" s="37"/>
      <c r="G91" s="37"/>
      <c r="H91" s="37"/>
      <c r="I91" s="38"/>
      <c r="J91" s="38"/>
      <c r="K91" s="37"/>
      <c r="L91" s="37"/>
      <c r="M91" s="39"/>
      <c r="N91" s="10"/>
      <c r="O91" s="10"/>
    </row>
    <row r="92" spans="1:15" s="1" customFormat="1" ht="21.95" hidden="1" customHeight="1">
      <c r="A92" s="10"/>
      <c r="B92" s="25"/>
      <c r="C92" s="25"/>
      <c r="D92" s="26"/>
      <c r="E92" s="44"/>
      <c r="F92" s="37"/>
      <c r="G92" s="37"/>
      <c r="H92" s="37"/>
      <c r="I92" s="38"/>
      <c r="J92" s="38"/>
      <c r="K92" s="37"/>
      <c r="L92" s="37"/>
      <c r="M92" s="39"/>
      <c r="N92" s="10"/>
      <c r="O92" s="10"/>
    </row>
    <row r="93" spans="1:15" s="1" customFormat="1" ht="21.95" hidden="1" customHeight="1">
      <c r="A93" s="10"/>
      <c r="B93" s="25"/>
      <c r="C93" s="25"/>
      <c r="D93" s="26"/>
      <c r="E93" s="44"/>
      <c r="F93" s="37"/>
      <c r="G93" s="37"/>
      <c r="H93" s="37"/>
      <c r="I93" s="38"/>
      <c r="J93" s="38"/>
      <c r="K93" s="37"/>
      <c r="L93" s="37"/>
      <c r="M93" s="39"/>
      <c r="N93" s="10"/>
      <c r="O93" s="10"/>
    </row>
    <row r="94" spans="1:15" s="1" customFormat="1" ht="21.95" hidden="1" customHeight="1">
      <c r="A94" s="10"/>
      <c r="B94" s="25"/>
      <c r="C94" s="25"/>
      <c r="D94" s="26"/>
      <c r="E94" s="44"/>
      <c r="F94" s="37"/>
      <c r="G94" s="37"/>
      <c r="H94" s="37"/>
      <c r="I94" s="38"/>
      <c r="J94" s="38"/>
      <c r="K94" s="37"/>
      <c r="L94" s="37"/>
      <c r="M94" s="39"/>
      <c r="N94" s="10"/>
      <c r="O94" s="10"/>
    </row>
    <row r="95" spans="1:15" s="1" customFormat="1" ht="21.95" hidden="1" customHeight="1">
      <c r="A95" s="10"/>
      <c r="B95" s="25"/>
      <c r="C95" s="25"/>
      <c r="D95" s="26"/>
      <c r="E95" s="44"/>
      <c r="F95" s="37"/>
      <c r="G95" s="37"/>
      <c r="H95" s="37"/>
      <c r="I95" s="38"/>
      <c r="J95" s="38"/>
      <c r="K95" s="37"/>
      <c r="L95" s="37"/>
      <c r="M95" s="39"/>
      <c r="N95" s="10"/>
      <c r="O95" s="10"/>
    </row>
    <row r="96" spans="1:15" s="1" customFormat="1" ht="21.95" hidden="1" customHeight="1">
      <c r="A96" s="10"/>
      <c r="B96" s="25"/>
      <c r="C96" s="25"/>
      <c r="D96" s="26"/>
      <c r="E96" s="44"/>
      <c r="F96" s="37"/>
      <c r="G96" s="37"/>
      <c r="H96" s="37"/>
      <c r="I96" s="38"/>
      <c r="J96" s="38"/>
      <c r="K96" s="37"/>
      <c r="L96" s="37"/>
      <c r="M96" s="39"/>
      <c r="N96" s="10"/>
      <c r="O96" s="10"/>
    </row>
    <row r="97" spans="1:15" s="1" customFormat="1" ht="21.95" hidden="1" customHeight="1">
      <c r="A97" s="10"/>
      <c r="B97" s="25"/>
      <c r="C97" s="25"/>
      <c r="D97" s="26"/>
      <c r="E97" s="44"/>
      <c r="F97" s="37"/>
      <c r="G97" s="37"/>
      <c r="H97" s="37"/>
      <c r="I97" s="38"/>
      <c r="J97" s="38"/>
      <c r="K97" s="37"/>
      <c r="L97" s="37"/>
      <c r="M97" s="39"/>
      <c r="N97" s="10"/>
      <c r="O97" s="10"/>
    </row>
    <row r="98" spans="1:15" s="1" customFormat="1" ht="24.95" hidden="1" customHeight="1">
      <c r="A98" s="10"/>
      <c r="B98" s="25"/>
      <c r="C98" s="25"/>
      <c r="D98" s="26"/>
      <c r="E98" s="44"/>
      <c r="F98" s="37"/>
      <c r="G98" s="37"/>
      <c r="H98" s="37"/>
      <c r="I98" s="38"/>
      <c r="J98" s="38"/>
      <c r="K98" s="37"/>
      <c r="L98" s="37"/>
      <c r="M98" s="39"/>
      <c r="N98" s="10"/>
      <c r="O98" s="10"/>
    </row>
    <row r="99" spans="1:15" s="1" customFormat="1" ht="21.95" hidden="1" customHeight="1">
      <c r="A99" s="10"/>
      <c r="B99" s="25"/>
      <c r="C99" s="25"/>
      <c r="D99" s="26"/>
      <c r="E99" s="44"/>
      <c r="F99" s="37"/>
      <c r="G99" s="37"/>
      <c r="H99" s="37"/>
      <c r="I99" s="38"/>
      <c r="J99" s="38"/>
      <c r="K99" s="37"/>
      <c r="L99" s="37"/>
      <c r="M99" s="39"/>
      <c r="N99" s="10"/>
      <c r="O99" s="10"/>
    </row>
    <row r="100" spans="1:15" s="1" customFormat="1" ht="21.95" hidden="1" customHeight="1">
      <c r="A100" s="10"/>
      <c r="B100" s="25"/>
      <c r="C100" s="25"/>
      <c r="D100" s="26"/>
      <c r="E100" s="44"/>
      <c r="F100" s="37"/>
      <c r="G100" s="37"/>
      <c r="H100" s="37"/>
      <c r="I100" s="38"/>
      <c r="J100" s="38"/>
      <c r="K100" s="37"/>
      <c r="L100" s="37"/>
      <c r="M100" s="39"/>
      <c r="N100" s="10"/>
      <c r="O100" s="10"/>
    </row>
    <row r="101" spans="1:15" s="1" customFormat="1" ht="21.95" hidden="1" customHeight="1">
      <c r="A101" s="10"/>
      <c r="B101" s="25"/>
      <c r="C101" s="25"/>
      <c r="D101" s="26"/>
      <c r="E101" s="44"/>
      <c r="F101" s="37"/>
      <c r="G101" s="37"/>
      <c r="H101" s="37"/>
      <c r="I101" s="38"/>
      <c r="J101" s="38"/>
      <c r="K101" s="37"/>
      <c r="L101" s="37"/>
      <c r="M101" s="39"/>
      <c r="N101" s="10"/>
      <c r="O101" s="10"/>
    </row>
    <row r="102" spans="1:15" s="1" customFormat="1" ht="21.95" hidden="1" customHeight="1">
      <c r="A102" s="10"/>
      <c r="B102" s="25"/>
      <c r="C102" s="25"/>
      <c r="D102" s="26"/>
      <c r="E102" s="44"/>
      <c r="F102" s="37"/>
      <c r="G102" s="37"/>
      <c r="H102" s="37"/>
      <c r="I102" s="38"/>
      <c r="J102" s="38"/>
      <c r="K102" s="37"/>
      <c r="L102" s="37"/>
      <c r="M102" s="39"/>
      <c r="N102" s="10"/>
      <c r="O102" s="10"/>
    </row>
    <row r="103" spans="1:15" s="1" customFormat="1" ht="21.95" hidden="1" customHeight="1">
      <c r="A103" s="10"/>
      <c r="B103" s="25"/>
      <c r="C103" s="25"/>
      <c r="D103" s="26"/>
      <c r="E103" s="44"/>
      <c r="F103" s="37"/>
      <c r="G103" s="37"/>
      <c r="H103" s="37"/>
      <c r="I103" s="38"/>
      <c r="J103" s="38"/>
      <c r="K103" s="37"/>
      <c r="L103" s="37"/>
      <c r="M103" s="39"/>
      <c r="N103" s="10"/>
      <c r="O103" s="10"/>
    </row>
    <row r="104" spans="1:15" s="1" customFormat="1" ht="21.95" hidden="1" customHeight="1">
      <c r="A104" s="10"/>
      <c r="B104" s="25"/>
      <c r="C104" s="25"/>
      <c r="D104" s="26"/>
      <c r="E104" s="44"/>
      <c r="F104" s="37"/>
      <c r="G104" s="37"/>
      <c r="H104" s="37"/>
      <c r="I104" s="38"/>
      <c r="J104" s="38"/>
      <c r="K104" s="37"/>
      <c r="L104" s="37"/>
      <c r="M104" s="39"/>
      <c r="N104" s="10"/>
      <c r="O104" s="10"/>
    </row>
    <row r="105" spans="1:15" s="1" customFormat="1" ht="21.95" hidden="1" customHeight="1">
      <c r="A105" s="10"/>
      <c r="B105" s="25"/>
      <c r="C105" s="25"/>
      <c r="D105" s="26"/>
      <c r="E105" s="44"/>
      <c r="F105" s="37"/>
      <c r="G105" s="37"/>
      <c r="H105" s="37"/>
      <c r="I105" s="38"/>
      <c r="J105" s="38"/>
      <c r="K105" s="37"/>
      <c r="L105" s="37"/>
      <c r="M105" s="39"/>
      <c r="N105" s="10"/>
      <c r="O105" s="10"/>
    </row>
    <row r="106" spans="1:15" s="1" customFormat="1" ht="24.95" hidden="1" customHeight="1">
      <c r="A106" s="10"/>
      <c r="B106" s="25"/>
      <c r="C106" s="25"/>
      <c r="D106" s="26"/>
      <c r="E106" s="44"/>
      <c r="F106" s="37"/>
      <c r="G106" s="37"/>
      <c r="H106" s="37"/>
      <c r="I106" s="38"/>
      <c r="J106" s="38"/>
      <c r="K106" s="37"/>
      <c r="L106" s="37"/>
      <c r="M106" s="39"/>
      <c r="N106" s="10"/>
      <c r="O106" s="10"/>
    </row>
    <row r="107" spans="1:15" s="1" customFormat="1" ht="21.95" hidden="1" customHeight="1">
      <c r="A107" s="10"/>
      <c r="B107" s="25"/>
      <c r="C107" s="25"/>
      <c r="D107" s="26"/>
      <c r="E107" s="44"/>
      <c r="F107" s="37"/>
      <c r="G107" s="37"/>
      <c r="H107" s="37"/>
      <c r="I107" s="38"/>
      <c r="J107" s="38"/>
      <c r="K107" s="37"/>
      <c r="L107" s="37"/>
      <c r="M107" s="39"/>
      <c r="N107" s="10"/>
      <c r="O107" s="10"/>
    </row>
    <row r="108" spans="1:15" s="1" customFormat="1" ht="21.95" hidden="1" customHeight="1">
      <c r="A108" s="10"/>
      <c r="B108" s="25"/>
      <c r="C108" s="25"/>
      <c r="D108" s="26"/>
      <c r="E108" s="44"/>
      <c r="F108" s="37"/>
      <c r="G108" s="37"/>
      <c r="H108" s="37"/>
      <c r="I108" s="38"/>
      <c r="J108" s="38"/>
      <c r="K108" s="37"/>
      <c r="L108" s="37"/>
      <c r="M108" s="39"/>
      <c r="N108" s="10"/>
      <c r="O108" s="10"/>
    </row>
    <row r="109" spans="1:15" s="1" customFormat="1" ht="21.95" hidden="1" customHeight="1">
      <c r="A109" s="10"/>
      <c r="B109" s="25"/>
      <c r="C109" s="25"/>
      <c r="D109" s="26"/>
      <c r="E109" s="44"/>
      <c r="F109" s="37"/>
      <c r="G109" s="37"/>
      <c r="H109" s="37"/>
      <c r="I109" s="38"/>
      <c r="J109" s="38"/>
      <c r="K109" s="37"/>
      <c r="L109" s="37"/>
      <c r="M109" s="39"/>
      <c r="N109" s="10"/>
      <c r="O109" s="10"/>
    </row>
    <row r="110" spans="1:15" s="1" customFormat="1" ht="21.95" hidden="1" customHeight="1">
      <c r="A110" s="10"/>
      <c r="B110" s="25"/>
      <c r="C110" s="25"/>
      <c r="D110" s="26"/>
      <c r="E110" s="44"/>
      <c r="F110" s="37"/>
      <c r="G110" s="37"/>
      <c r="H110" s="37"/>
      <c r="I110" s="38"/>
      <c r="J110" s="38"/>
      <c r="K110" s="37"/>
      <c r="L110" s="37"/>
      <c r="M110" s="39"/>
      <c r="N110" s="10"/>
      <c r="O110" s="10"/>
    </row>
    <row r="111" spans="1:15" s="1" customFormat="1" ht="21.95" hidden="1" customHeight="1">
      <c r="A111" s="10"/>
      <c r="B111" s="25"/>
      <c r="C111" s="25"/>
      <c r="D111" s="26"/>
      <c r="E111" s="44"/>
      <c r="F111" s="37"/>
      <c r="G111" s="37"/>
      <c r="H111" s="37"/>
      <c r="I111" s="38"/>
      <c r="J111" s="38"/>
      <c r="K111" s="37"/>
      <c r="L111" s="37"/>
      <c r="M111" s="39"/>
      <c r="N111" s="10"/>
      <c r="O111" s="10"/>
    </row>
    <row r="112" spans="1:15" s="1" customFormat="1" ht="6.75" hidden="1" customHeight="1">
      <c r="A112" s="10"/>
      <c r="B112" s="25"/>
      <c r="C112" s="25"/>
      <c r="D112" s="26"/>
      <c r="E112" s="44"/>
      <c r="F112" s="37"/>
      <c r="G112" s="37"/>
      <c r="H112" s="37"/>
      <c r="I112" s="38"/>
      <c r="J112" s="38"/>
      <c r="K112" s="37"/>
      <c r="L112" s="37"/>
      <c r="M112" s="39"/>
      <c r="N112" s="10"/>
      <c r="O112" s="10"/>
    </row>
    <row r="113" spans="2:20" ht="14.25" hidden="1" customHeight="1"/>
    <row r="114" spans="2:20" ht="14.25" hidden="1" customHeight="1"/>
    <row r="115" spans="2:20" s="10" customFormat="1" ht="14.25" hidden="1" customHeight="1">
      <c r="B115" s="25"/>
      <c r="C115" s="25"/>
      <c r="D115" s="26"/>
      <c r="E115" s="44"/>
      <c r="F115" s="37"/>
      <c r="G115" s="37"/>
      <c r="H115" s="37"/>
      <c r="I115" s="38"/>
      <c r="J115" s="38"/>
      <c r="K115" s="37"/>
      <c r="L115" s="37"/>
      <c r="M115" s="39"/>
      <c r="P115" s="36"/>
      <c r="Q115" s="36"/>
      <c r="R115" s="36"/>
      <c r="S115" s="36"/>
      <c r="T115" s="36"/>
    </row>
    <row r="116" spans="2:20" s="10" customFormat="1" ht="14.25" hidden="1" customHeight="1">
      <c r="B116" s="25"/>
      <c r="C116" s="25"/>
      <c r="D116" s="26"/>
      <c r="E116" s="44"/>
      <c r="F116" s="37"/>
      <c r="G116" s="37"/>
      <c r="H116" s="37"/>
      <c r="I116" s="38"/>
      <c r="J116" s="38"/>
      <c r="K116" s="37"/>
      <c r="L116" s="37"/>
      <c r="M116" s="39"/>
      <c r="P116" s="36"/>
      <c r="Q116" s="36"/>
      <c r="R116" s="36"/>
      <c r="S116" s="36"/>
      <c r="T116" s="36"/>
    </row>
    <row r="117" spans="2:20" s="10" customFormat="1" ht="14.25" hidden="1" customHeight="1">
      <c r="B117" s="25"/>
      <c r="C117" s="25"/>
      <c r="D117" s="26"/>
      <c r="E117" s="44"/>
      <c r="F117" s="37"/>
      <c r="G117" s="37"/>
      <c r="H117" s="37"/>
      <c r="I117" s="38"/>
      <c r="J117" s="38"/>
      <c r="K117" s="37"/>
      <c r="L117" s="37"/>
      <c r="M117" s="39"/>
      <c r="P117" s="36"/>
      <c r="Q117" s="36"/>
      <c r="R117" s="36"/>
      <c r="S117" s="36"/>
      <c r="T117" s="36"/>
    </row>
    <row r="118" spans="2:20" s="10" customFormat="1" ht="14.25" hidden="1" customHeight="1">
      <c r="B118" s="25"/>
      <c r="C118" s="25"/>
      <c r="D118" s="26"/>
      <c r="E118" s="44"/>
      <c r="F118" s="37"/>
      <c r="G118" s="37"/>
      <c r="H118" s="37"/>
      <c r="I118" s="38"/>
      <c r="J118" s="38"/>
      <c r="K118" s="37"/>
      <c r="L118" s="37"/>
      <c r="M118" s="39"/>
      <c r="P118" s="36"/>
      <c r="Q118" s="36"/>
      <c r="R118" s="36"/>
      <c r="S118" s="36"/>
      <c r="T118" s="36"/>
    </row>
    <row r="119" spans="2:20" s="10" customFormat="1" ht="14.25" hidden="1" customHeight="1">
      <c r="B119" s="25"/>
      <c r="C119" s="25"/>
      <c r="D119" s="26"/>
      <c r="E119" s="44"/>
      <c r="F119" s="37"/>
      <c r="G119" s="37"/>
      <c r="H119" s="37"/>
      <c r="I119" s="38"/>
      <c r="J119" s="38"/>
      <c r="K119" s="37"/>
      <c r="L119" s="37"/>
      <c r="M119" s="39"/>
      <c r="P119" s="36"/>
      <c r="Q119" s="36"/>
      <c r="R119" s="36"/>
      <c r="S119" s="36"/>
      <c r="T119" s="36"/>
    </row>
    <row r="120" spans="2:20" s="10" customFormat="1" ht="14.25" hidden="1" customHeight="1">
      <c r="B120" s="25"/>
      <c r="C120" s="25"/>
      <c r="D120" s="26"/>
      <c r="E120" s="44"/>
      <c r="F120" s="37"/>
      <c r="G120" s="37"/>
      <c r="H120" s="37"/>
      <c r="I120" s="38"/>
      <c r="J120" s="38"/>
      <c r="K120" s="37"/>
      <c r="L120" s="37"/>
      <c r="M120" s="39"/>
      <c r="P120" s="36"/>
      <c r="Q120" s="36"/>
      <c r="R120" s="36"/>
      <c r="S120" s="36"/>
      <c r="T120" s="36"/>
    </row>
    <row r="121" spans="2:20" s="10" customFormat="1" ht="14.25" hidden="1" customHeight="1">
      <c r="B121" s="25"/>
      <c r="C121" s="25"/>
      <c r="D121" s="26"/>
      <c r="E121" s="44"/>
      <c r="F121" s="37"/>
      <c r="G121" s="37"/>
      <c r="H121" s="37"/>
      <c r="I121" s="38"/>
      <c r="J121" s="38"/>
      <c r="K121" s="37"/>
      <c r="L121" s="37"/>
      <c r="M121" s="39"/>
      <c r="P121" s="36"/>
      <c r="Q121" s="36"/>
      <c r="R121" s="36"/>
      <c r="S121" s="36"/>
      <c r="T121" s="36"/>
    </row>
    <row r="122" spans="2:20" s="10" customFormat="1" ht="14.25" hidden="1" customHeight="1">
      <c r="B122" s="25"/>
      <c r="C122" s="25"/>
      <c r="D122" s="26"/>
      <c r="E122" s="44"/>
      <c r="F122" s="37"/>
      <c r="G122" s="37"/>
      <c r="H122" s="37"/>
      <c r="I122" s="38"/>
      <c r="J122" s="38"/>
      <c r="K122" s="37"/>
      <c r="L122" s="37"/>
      <c r="M122" s="39"/>
      <c r="P122" s="36"/>
      <c r="Q122" s="36"/>
      <c r="R122" s="36"/>
      <c r="S122" s="36"/>
      <c r="T122" s="36"/>
    </row>
    <row r="123" spans="2:20" s="10" customFormat="1" ht="14.25" hidden="1" customHeight="1">
      <c r="B123" s="25"/>
      <c r="C123" s="25"/>
      <c r="D123" s="26"/>
      <c r="E123" s="44"/>
      <c r="F123" s="37"/>
      <c r="G123" s="37"/>
      <c r="H123" s="37"/>
      <c r="I123" s="38"/>
      <c r="J123" s="38"/>
      <c r="K123" s="37"/>
      <c r="L123" s="37"/>
      <c r="M123" s="39"/>
      <c r="P123" s="36"/>
      <c r="Q123" s="36"/>
      <c r="R123" s="36"/>
      <c r="S123" s="36"/>
      <c r="T123" s="36"/>
    </row>
    <row r="124" spans="2:20" s="10" customFormat="1" ht="14.25" hidden="1" customHeight="1">
      <c r="B124" s="25"/>
      <c r="C124" s="25"/>
      <c r="D124" s="26"/>
      <c r="E124" s="44"/>
      <c r="F124" s="37"/>
      <c r="G124" s="37"/>
      <c r="H124" s="37"/>
      <c r="I124" s="38"/>
      <c r="J124" s="38"/>
      <c r="K124" s="37"/>
      <c r="L124" s="37"/>
      <c r="M124" s="39"/>
      <c r="P124" s="36"/>
      <c r="Q124" s="36"/>
      <c r="R124" s="36"/>
      <c r="S124" s="36"/>
      <c r="T124" s="36"/>
    </row>
    <row r="125" spans="2:20" s="10" customFormat="1" ht="14.25" hidden="1" customHeight="1">
      <c r="B125" s="25"/>
      <c r="C125" s="25"/>
      <c r="D125" s="26"/>
      <c r="E125" s="44"/>
      <c r="F125" s="37"/>
      <c r="G125" s="37"/>
      <c r="H125" s="37"/>
      <c r="I125" s="38"/>
      <c r="J125" s="38"/>
      <c r="K125" s="37"/>
      <c r="L125" s="37"/>
      <c r="M125" s="39"/>
      <c r="P125" s="36"/>
      <c r="Q125" s="36"/>
      <c r="R125" s="36"/>
      <c r="S125" s="36"/>
      <c r="T125" s="36"/>
    </row>
    <row r="126" spans="2:20" s="10" customFormat="1" ht="14.25" hidden="1" customHeight="1">
      <c r="B126" s="25"/>
      <c r="C126" s="25"/>
      <c r="D126" s="26"/>
      <c r="E126" s="44"/>
      <c r="F126" s="37"/>
      <c r="G126" s="37"/>
      <c r="H126" s="37"/>
      <c r="I126" s="38"/>
      <c r="J126" s="38"/>
      <c r="K126" s="37"/>
      <c r="L126" s="37"/>
      <c r="M126" s="39"/>
      <c r="P126" s="36"/>
      <c r="Q126" s="36"/>
      <c r="R126" s="36"/>
      <c r="S126" s="36"/>
      <c r="T126" s="36"/>
    </row>
    <row r="127" spans="2:20" s="10" customFormat="1" ht="14.25" hidden="1" customHeight="1">
      <c r="B127" s="25"/>
      <c r="C127" s="25"/>
      <c r="D127" s="26"/>
      <c r="E127" s="44"/>
      <c r="F127" s="37"/>
      <c r="G127" s="37"/>
      <c r="H127" s="37"/>
      <c r="I127" s="38"/>
      <c r="J127" s="38"/>
      <c r="K127" s="37"/>
      <c r="L127" s="37"/>
      <c r="M127" s="39"/>
      <c r="P127" s="36"/>
      <c r="Q127" s="36"/>
      <c r="R127" s="36"/>
      <c r="S127" s="36"/>
      <c r="T127" s="36"/>
    </row>
    <row r="128" spans="2:20" s="10" customFormat="1" ht="14.25" hidden="1" customHeight="1">
      <c r="B128" s="25"/>
      <c r="C128" s="25"/>
      <c r="D128" s="26"/>
      <c r="E128" s="44"/>
      <c r="F128" s="37"/>
      <c r="G128" s="37"/>
      <c r="H128" s="37"/>
      <c r="I128" s="38"/>
      <c r="J128" s="38"/>
      <c r="K128" s="37"/>
      <c r="L128" s="37"/>
      <c r="M128" s="39"/>
      <c r="P128" s="36"/>
      <c r="Q128" s="36"/>
      <c r="R128" s="36"/>
      <c r="S128" s="36"/>
      <c r="T128" s="36"/>
    </row>
    <row r="129" spans="2:20" s="10" customFormat="1" ht="14.25" hidden="1" customHeight="1">
      <c r="B129" s="25"/>
      <c r="C129" s="25"/>
      <c r="D129" s="26"/>
      <c r="E129" s="44"/>
      <c r="F129" s="37"/>
      <c r="G129" s="37"/>
      <c r="H129" s="37"/>
      <c r="I129" s="38"/>
      <c r="J129" s="38"/>
      <c r="K129" s="37"/>
      <c r="L129" s="37"/>
      <c r="M129" s="39"/>
      <c r="P129" s="36"/>
      <c r="Q129" s="36"/>
      <c r="R129" s="36"/>
      <c r="S129" s="36"/>
      <c r="T129" s="36"/>
    </row>
    <row r="130" spans="2:20" s="10" customFormat="1" ht="14.25" hidden="1" customHeight="1">
      <c r="B130" s="25"/>
      <c r="C130" s="25"/>
      <c r="D130" s="26"/>
      <c r="E130" s="44"/>
      <c r="F130" s="37"/>
      <c r="G130" s="37"/>
      <c r="H130" s="37"/>
      <c r="I130" s="38"/>
      <c r="J130" s="38"/>
      <c r="K130" s="37"/>
      <c r="L130" s="37"/>
      <c r="M130" s="39"/>
      <c r="P130" s="36"/>
      <c r="Q130" s="36"/>
      <c r="R130" s="36"/>
      <c r="S130" s="36"/>
      <c r="T130" s="36"/>
    </row>
    <row r="131" spans="2:20" s="10" customFormat="1" ht="14.25" hidden="1" customHeight="1">
      <c r="B131" s="25"/>
      <c r="C131" s="25"/>
      <c r="D131" s="26"/>
      <c r="E131" s="44"/>
      <c r="F131" s="37"/>
      <c r="G131" s="37"/>
      <c r="H131" s="37"/>
      <c r="I131" s="38"/>
      <c r="J131" s="38"/>
      <c r="K131" s="37"/>
      <c r="L131" s="37"/>
      <c r="M131" s="39"/>
      <c r="P131" s="36"/>
      <c r="Q131" s="36"/>
      <c r="R131" s="36"/>
      <c r="S131" s="36"/>
      <c r="T131" s="36"/>
    </row>
    <row r="132" spans="2:20" s="10" customFormat="1" ht="14.25" hidden="1" customHeight="1">
      <c r="B132" s="25"/>
      <c r="C132" s="25"/>
      <c r="D132" s="26"/>
      <c r="E132" s="44"/>
      <c r="F132" s="37"/>
      <c r="G132" s="37"/>
      <c r="H132" s="37"/>
      <c r="I132" s="38"/>
      <c r="J132" s="38"/>
      <c r="K132" s="37"/>
      <c r="L132" s="37"/>
      <c r="M132" s="39"/>
      <c r="P132" s="36"/>
      <c r="Q132" s="36"/>
      <c r="R132" s="36"/>
      <c r="S132" s="36"/>
      <c r="T132" s="36"/>
    </row>
    <row r="133" spans="2:20" s="10" customFormat="1" ht="14.25" hidden="1" customHeight="1">
      <c r="B133" s="25"/>
      <c r="C133" s="25"/>
      <c r="D133" s="26"/>
      <c r="E133" s="44"/>
      <c r="F133" s="37"/>
      <c r="G133" s="37"/>
      <c r="H133" s="37"/>
      <c r="I133" s="38"/>
      <c r="J133" s="38"/>
      <c r="K133" s="37"/>
      <c r="L133" s="37"/>
      <c r="M133" s="39"/>
      <c r="P133" s="36"/>
      <c r="Q133" s="36"/>
      <c r="R133" s="36"/>
      <c r="S133" s="36"/>
      <c r="T133" s="36"/>
    </row>
    <row r="134" spans="2:20" s="10" customFormat="1" ht="14.25" hidden="1" customHeight="1">
      <c r="B134" s="25"/>
      <c r="C134" s="25"/>
      <c r="D134" s="26"/>
      <c r="E134" s="44"/>
      <c r="F134" s="37"/>
      <c r="G134" s="37"/>
      <c r="H134" s="37"/>
      <c r="I134" s="38"/>
      <c r="J134" s="38"/>
      <c r="K134" s="37"/>
      <c r="L134" s="37"/>
      <c r="M134" s="39"/>
      <c r="P134" s="36"/>
      <c r="Q134" s="36"/>
      <c r="R134" s="36"/>
      <c r="S134" s="36"/>
      <c r="T134" s="36"/>
    </row>
    <row r="135" spans="2:20" s="10" customFormat="1" ht="14.25" hidden="1" customHeight="1">
      <c r="B135" s="25"/>
      <c r="C135" s="25"/>
      <c r="D135" s="26"/>
      <c r="E135" s="44"/>
      <c r="F135" s="37"/>
      <c r="G135" s="37"/>
      <c r="H135" s="37"/>
      <c r="I135" s="38"/>
      <c r="J135" s="38"/>
      <c r="K135" s="37"/>
      <c r="L135" s="37"/>
      <c r="M135" s="39"/>
      <c r="P135" s="36"/>
      <c r="Q135" s="36"/>
      <c r="R135" s="36"/>
      <c r="S135" s="36"/>
      <c r="T135" s="36"/>
    </row>
    <row r="136" spans="2:20" s="10" customFormat="1" ht="14.25" hidden="1" customHeight="1">
      <c r="B136" s="25"/>
      <c r="C136" s="25"/>
      <c r="D136" s="26"/>
      <c r="E136" s="44"/>
      <c r="F136" s="37"/>
      <c r="G136" s="37"/>
      <c r="H136" s="37"/>
      <c r="I136" s="38"/>
      <c r="J136" s="38"/>
      <c r="K136" s="37"/>
      <c r="L136" s="37"/>
      <c r="M136" s="39"/>
      <c r="P136" s="36"/>
      <c r="Q136" s="36"/>
      <c r="R136" s="36"/>
      <c r="S136" s="36"/>
      <c r="T136" s="36"/>
    </row>
    <row r="137" spans="2:20" s="10" customFormat="1" ht="14.25" hidden="1" customHeight="1">
      <c r="B137" s="25"/>
      <c r="C137" s="25"/>
      <c r="D137" s="26"/>
      <c r="E137" s="44"/>
      <c r="F137" s="37"/>
      <c r="G137" s="37"/>
      <c r="H137" s="37"/>
      <c r="I137" s="38"/>
      <c r="J137" s="38"/>
      <c r="K137" s="37"/>
      <c r="L137" s="37"/>
      <c r="M137" s="39"/>
      <c r="P137" s="36"/>
      <c r="Q137" s="36"/>
      <c r="R137" s="36"/>
      <c r="S137" s="36"/>
      <c r="T137" s="36"/>
    </row>
    <row r="138" spans="2:20" s="10" customFormat="1" ht="14.25" hidden="1">
      <c r="B138" s="25"/>
      <c r="C138" s="25"/>
      <c r="D138" s="26"/>
      <c r="E138" s="44"/>
      <c r="F138" s="37"/>
      <c r="G138" s="37"/>
      <c r="H138" s="37"/>
      <c r="I138" s="38"/>
      <c r="J138" s="38"/>
      <c r="K138" s="37"/>
      <c r="L138" s="37"/>
      <c r="M138" s="39"/>
      <c r="P138" s="36"/>
      <c r="Q138" s="36"/>
      <c r="R138" s="36"/>
      <c r="S138" s="36"/>
      <c r="T138" s="36"/>
    </row>
    <row r="139" spans="2:20" s="10" customFormat="1" ht="14.25" hidden="1">
      <c r="B139" s="25"/>
      <c r="C139" s="25"/>
      <c r="D139" s="26"/>
      <c r="E139" s="44"/>
      <c r="F139" s="37"/>
      <c r="G139" s="37"/>
      <c r="H139" s="37"/>
      <c r="I139" s="38"/>
      <c r="J139" s="38"/>
      <c r="K139" s="37"/>
      <c r="L139" s="37"/>
      <c r="M139" s="39"/>
      <c r="P139" s="36"/>
      <c r="Q139" s="36"/>
      <c r="R139" s="36"/>
      <c r="S139" s="36"/>
      <c r="T139" s="36"/>
    </row>
    <row r="140" spans="2:20" s="10" customFormat="1" ht="14.25" hidden="1">
      <c r="B140" s="25"/>
      <c r="C140" s="25"/>
      <c r="D140" s="26"/>
      <c r="E140" s="44"/>
      <c r="F140" s="37"/>
      <c r="G140" s="37"/>
      <c r="H140" s="37"/>
      <c r="I140" s="38"/>
      <c r="J140" s="38"/>
      <c r="K140" s="37"/>
      <c r="L140" s="37"/>
      <c r="M140" s="39"/>
      <c r="P140" s="36"/>
      <c r="Q140" s="36"/>
      <c r="R140" s="36"/>
      <c r="S140" s="36"/>
      <c r="T140" s="36"/>
    </row>
    <row r="141" spans="2:20" s="10" customFormat="1" ht="14.25" hidden="1">
      <c r="B141" s="25"/>
      <c r="C141" s="25"/>
      <c r="D141" s="26"/>
      <c r="E141" s="44"/>
      <c r="F141" s="37"/>
      <c r="G141" s="37"/>
      <c r="H141" s="37"/>
      <c r="I141" s="38"/>
      <c r="J141" s="38"/>
      <c r="K141" s="37"/>
      <c r="L141" s="37"/>
      <c r="M141" s="39"/>
      <c r="P141" s="36"/>
      <c r="Q141" s="36"/>
      <c r="R141" s="36"/>
      <c r="S141" s="36"/>
      <c r="T141" s="36"/>
    </row>
    <row r="142" spans="2:20" s="10" customFormat="1" ht="14.25" hidden="1">
      <c r="B142" s="25"/>
      <c r="C142" s="25"/>
      <c r="D142" s="26"/>
      <c r="E142" s="44"/>
      <c r="F142" s="37"/>
      <c r="G142" s="37"/>
      <c r="H142" s="37"/>
      <c r="I142" s="38"/>
      <c r="J142" s="38"/>
      <c r="K142" s="37"/>
      <c r="L142" s="37"/>
      <c r="M142" s="39"/>
      <c r="P142" s="36"/>
      <c r="Q142" s="36"/>
      <c r="R142" s="36"/>
      <c r="S142" s="36"/>
      <c r="T142" s="36"/>
    </row>
    <row r="143" spans="2:20" s="10" customFormat="1" ht="14.25" hidden="1">
      <c r="B143" s="25"/>
      <c r="C143" s="25"/>
      <c r="D143" s="26"/>
      <c r="E143" s="44"/>
      <c r="F143" s="37"/>
      <c r="G143" s="37"/>
      <c r="H143" s="37"/>
      <c r="I143" s="38"/>
      <c r="J143" s="38"/>
      <c r="K143" s="37"/>
      <c r="L143" s="37"/>
      <c r="M143" s="39"/>
      <c r="P143" s="36"/>
      <c r="Q143" s="36"/>
      <c r="R143" s="36"/>
      <c r="S143" s="36"/>
      <c r="T143" s="36"/>
    </row>
    <row r="144" spans="2:20" s="10" customFormat="1" ht="14.25" hidden="1">
      <c r="B144" s="25"/>
      <c r="C144" s="25"/>
      <c r="D144" s="26"/>
      <c r="E144" s="44"/>
      <c r="F144" s="37"/>
      <c r="G144" s="37"/>
      <c r="H144" s="37"/>
      <c r="I144" s="38"/>
      <c r="J144" s="38"/>
      <c r="K144" s="37"/>
      <c r="L144" s="37"/>
      <c r="M144" s="39"/>
      <c r="P144" s="36"/>
      <c r="Q144" s="36"/>
      <c r="R144" s="36"/>
      <c r="S144" s="36"/>
      <c r="T144" s="36"/>
    </row>
    <row r="145" spans="2:20" s="10" customFormat="1" ht="14.25" hidden="1">
      <c r="B145" s="25"/>
      <c r="C145" s="25"/>
      <c r="D145" s="26"/>
      <c r="E145" s="44"/>
      <c r="F145" s="37"/>
      <c r="G145" s="37"/>
      <c r="H145" s="37"/>
      <c r="I145" s="38"/>
      <c r="J145" s="38"/>
      <c r="K145" s="37"/>
      <c r="L145" s="37"/>
      <c r="M145" s="39"/>
      <c r="P145" s="36"/>
      <c r="Q145" s="36"/>
      <c r="R145" s="36"/>
      <c r="S145" s="36"/>
      <c r="T145" s="36"/>
    </row>
    <row r="146" spans="2:20" s="10" customFormat="1" ht="14.25" hidden="1">
      <c r="B146" s="25"/>
      <c r="C146" s="25"/>
      <c r="D146" s="26"/>
      <c r="E146" s="44"/>
      <c r="F146" s="37"/>
      <c r="G146" s="37"/>
      <c r="H146" s="37"/>
      <c r="I146" s="38"/>
      <c r="J146" s="38"/>
      <c r="K146" s="37"/>
      <c r="L146" s="37"/>
      <c r="M146" s="39"/>
      <c r="P146" s="36"/>
      <c r="Q146" s="36"/>
      <c r="R146" s="36"/>
      <c r="S146" s="36"/>
      <c r="T146" s="36"/>
    </row>
    <row r="147" spans="2:20" s="10" customFormat="1" ht="14.25" hidden="1">
      <c r="B147" s="25"/>
      <c r="C147" s="25"/>
      <c r="D147" s="26"/>
      <c r="E147" s="44"/>
      <c r="F147" s="37"/>
      <c r="G147" s="37"/>
      <c r="H147" s="37"/>
      <c r="I147" s="38"/>
      <c r="J147" s="38"/>
      <c r="K147" s="37"/>
      <c r="L147" s="37"/>
      <c r="M147" s="39"/>
      <c r="P147" s="36"/>
      <c r="Q147" s="36"/>
      <c r="R147" s="36"/>
      <c r="S147" s="36"/>
      <c r="T147" s="36"/>
    </row>
    <row r="148" spans="2:20" s="10" customFormat="1" ht="14.25" hidden="1">
      <c r="B148" s="25"/>
      <c r="C148" s="25"/>
      <c r="D148" s="26"/>
      <c r="E148" s="44"/>
      <c r="F148" s="37"/>
      <c r="G148" s="37"/>
      <c r="H148" s="37"/>
      <c r="I148" s="38"/>
      <c r="J148" s="38"/>
      <c r="K148" s="37"/>
      <c r="L148" s="37"/>
      <c r="M148" s="39"/>
      <c r="P148" s="36"/>
      <c r="Q148" s="36"/>
      <c r="R148" s="36"/>
      <c r="S148" s="36"/>
      <c r="T148" s="36"/>
    </row>
    <row r="149" spans="2:20" s="10" customFormat="1" ht="14.25" hidden="1">
      <c r="B149" s="25"/>
      <c r="C149" s="25"/>
      <c r="D149" s="26"/>
      <c r="E149" s="44"/>
      <c r="F149" s="37"/>
      <c r="G149" s="37"/>
      <c r="H149" s="37"/>
      <c r="I149" s="38"/>
      <c r="J149" s="38"/>
      <c r="K149" s="37"/>
      <c r="L149" s="37"/>
      <c r="M149" s="39"/>
      <c r="P149" s="36"/>
      <c r="Q149" s="36"/>
      <c r="R149" s="36"/>
      <c r="S149" s="36"/>
      <c r="T149" s="36"/>
    </row>
    <row r="150" spans="2:20" s="10" customFormat="1" ht="14.25" hidden="1">
      <c r="B150" s="25"/>
      <c r="C150" s="25"/>
      <c r="D150" s="26"/>
      <c r="E150" s="44"/>
      <c r="F150" s="37"/>
      <c r="G150" s="37"/>
      <c r="H150" s="37"/>
      <c r="I150" s="38"/>
      <c r="J150" s="38"/>
      <c r="K150" s="37"/>
      <c r="L150" s="37"/>
      <c r="M150" s="39"/>
      <c r="P150" s="36"/>
      <c r="Q150" s="36"/>
      <c r="R150" s="36"/>
      <c r="S150" s="36"/>
      <c r="T150" s="36"/>
    </row>
    <row r="151" spans="2:20" s="10" customFormat="1" ht="14.25" hidden="1">
      <c r="B151" s="25"/>
      <c r="C151" s="25"/>
      <c r="D151" s="26"/>
      <c r="E151" s="44"/>
      <c r="F151" s="37"/>
      <c r="G151" s="37"/>
      <c r="H151" s="37"/>
      <c r="I151" s="38"/>
      <c r="J151" s="38"/>
      <c r="K151" s="37"/>
      <c r="L151" s="37"/>
      <c r="M151" s="39"/>
      <c r="P151" s="36"/>
      <c r="Q151" s="36"/>
      <c r="R151" s="36"/>
      <c r="S151" s="36"/>
      <c r="T151" s="36"/>
    </row>
    <row r="152" spans="2:20" s="10" customFormat="1" ht="14.25" hidden="1">
      <c r="B152" s="25"/>
      <c r="C152" s="25"/>
      <c r="D152" s="26"/>
      <c r="E152" s="44"/>
      <c r="F152" s="37"/>
      <c r="G152" s="37"/>
      <c r="H152" s="37"/>
      <c r="I152" s="38"/>
      <c r="J152" s="38"/>
      <c r="K152" s="37"/>
      <c r="L152" s="37"/>
      <c r="M152" s="39"/>
      <c r="P152" s="36"/>
      <c r="Q152" s="36"/>
      <c r="R152" s="36"/>
      <c r="S152" s="36"/>
      <c r="T152" s="36"/>
    </row>
    <row r="153" spans="2:20" s="10" customFormat="1" ht="14.25" hidden="1">
      <c r="B153" s="25"/>
      <c r="C153" s="25"/>
      <c r="D153" s="26"/>
      <c r="E153" s="44"/>
      <c r="F153" s="37"/>
      <c r="G153" s="37"/>
      <c r="H153" s="37"/>
      <c r="I153" s="38"/>
      <c r="J153" s="38"/>
      <c r="K153" s="37"/>
      <c r="L153" s="37"/>
      <c r="M153" s="39"/>
      <c r="P153" s="36"/>
      <c r="Q153" s="36"/>
      <c r="R153" s="36"/>
      <c r="S153" s="36"/>
      <c r="T153" s="36"/>
    </row>
    <row r="154" spans="2:20" s="10" customFormat="1" ht="14.25" hidden="1">
      <c r="B154" s="25"/>
      <c r="C154" s="25"/>
      <c r="D154" s="26"/>
      <c r="E154" s="44"/>
      <c r="F154" s="37"/>
      <c r="G154" s="37"/>
      <c r="H154" s="37"/>
      <c r="I154" s="38"/>
      <c r="J154" s="38"/>
      <c r="K154" s="37"/>
      <c r="L154" s="37"/>
      <c r="M154" s="39"/>
      <c r="P154" s="36"/>
      <c r="Q154" s="36"/>
      <c r="R154" s="36"/>
      <c r="S154" s="36"/>
      <c r="T154" s="36"/>
    </row>
    <row r="155" spans="2:20" s="10" customFormat="1" ht="14.25" hidden="1">
      <c r="B155" s="25"/>
      <c r="C155" s="25"/>
      <c r="D155" s="26"/>
      <c r="E155" s="44"/>
      <c r="F155" s="37"/>
      <c r="G155" s="37"/>
      <c r="H155" s="37"/>
      <c r="I155" s="38"/>
      <c r="J155" s="38"/>
      <c r="K155" s="37"/>
      <c r="L155" s="37"/>
      <c r="M155" s="39"/>
      <c r="P155" s="36"/>
      <c r="Q155" s="36"/>
      <c r="R155" s="36"/>
      <c r="S155" s="36"/>
      <c r="T155" s="36"/>
    </row>
    <row r="156" spans="2:20" s="10" customFormat="1" ht="14.25" hidden="1">
      <c r="B156" s="25"/>
      <c r="C156" s="25"/>
      <c r="D156" s="26"/>
      <c r="E156" s="44"/>
      <c r="F156" s="37"/>
      <c r="G156" s="37"/>
      <c r="H156" s="37"/>
      <c r="I156" s="38"/>
      <c r="J156" s="38"/>
      <c r="K156" s="37"/>
      <c r="L156" s="37"/>
      <c r="M156" s="39"/>
      <c r="P156" s="36"/>
      <c r="Q156" s="36"/>
      <c r="R156" s="36"/>
      <c r="S156" s="36"/>
      <c r="T156" s="36"/>
    </row>
    <row r="157" spans="2:20" s="10" customFormat="1" ht="14.25" hidden="1">
      <c r="B157" s="25"/>
      <c r="C157" s="25"/>
      <c r="D157" s="26"/>
      <c r="E157" s="44"/>
      <c r="F157" s="37"/>
      <c r="G157" s="37"/>
      <c r="H157" s="37"/>
      <c r="I157" s="38"/>
      <c r="J157" s="38"/>
      <c r="K157" s="37"/>
      <c r="L157" s="37"/>
      <c r="M157" s="39"/>
      <c r="P157" s="36"/>
      <c r="Q157" s="36"/>
      <c r="R157" s="36"/>
      <c r="S157" s="36"/>
      <c r="T157" s="36"/>
    </row>
    <row r="158" spans="2:20" s="10" customFormat="1" ht="14.25" hidden="1">
      <c r="B158" s="25"/>
      <c r="C158" s="25"/>
      <c r="D158" s="26"/>
      <c r="E158" s="44"/>
      <c r="F158" s="37"/>
      <c r="G158" s="37"/>
      <c r="H158" s="37"/>
      <c r="I158" s="38"/>
      <c r="J158" s="38"/>
      <c r="K158" s="37"/>
      <c r="L158" s="37"/>
      <c r="M158" s="39"/>
      <c r="P158" s="36"/>
      <c r="Q158" s="36"/>
      <c r="R158" s="36"/>
      <c r="S158" s="36"/>
      <c r="T158" s="36"/>
    </row>
    <row r="159" spans="2:20" s="10" customFormat="1" ht="14.25" hidden="1">
      <c r="B159" s="25"/>
      <c r="C159" s="25"/>
      <c r="D159" s="26"/>
      <c r="E159" s="44"/>
      <c r="F159" s="37"/>
      <c r="G159" s="37"/>
      <c r="H159" s="37"/>
      <c r="I159" s="38"/>
      <c r="J159" s="38"/>
      <c r="K159" s="37"/>
      <c r="L159" s="37"/>
      <c r="M159" s="39"/>
      <c r="P159" s="36"/>
      <c r="Q159" s="36"/>
      <c r="R159" s="36"/>
      <c r="S159" s="36"/>
      <c r="T159" s="36"/>
    </row>
    <row r="160" spans="2:20" s="10" customFormat="1" ht="14.25" hidden="1">
      <c r="B160" s="25"/>
      <c r="C160" s="25"/>
      <c r="D160" s="26"/>
      <c r="E160" s="44"/>
      <c r="F160" s="37"/>
      <c r="G160" s="37"/>
      <c r="H160" s="37"/>
      <c r="I160" s="38"/>
      <c r="J160" s="38"/>
      <c r="K160" s="37"/>
      <c r="L160" s="37"/>
      <c r="M160" s="39"/>
      <c r="P160" s="36"/>
      <c r="Q160" s="36"/>
      <c r="R160" s="36"/>
      <c r="S160" s="36"/>
      <c r="T160" s="36"/>
    </row>
    <row r="161" spans="2:20" s="10" customFormat="1" ht="14.25" hidden="1">
      <c r="B161" s="25"/>
      <c r="C161" s="25"/>
      <c r="D161" s="26"/>
      <c r="E161" s="44"/>
      <c r="F161" s="37"/>
      <c r="G161" s="37"/>
      <c r="H161" s="37"/>
      <c r="I161" s="38"/>
      <c r="J161" s="38"/>
      <c r="K161" s="37"/>
      <c r="L161" s="37"/>
      <c r="M161" s="39"/>
      <c r="P161" s="36"/>
      <c r="Q161" s="36"/>
      <c r="R161" s="36"/>
      <c r="S161" s="36"/>
      <c r="T161" s="36"/>
    </row>
    <row r="162" spans="2:20" s="10" customFormat="1" ht="14.25" hidden="1">
      <c r="B162" s="25"/>
      <c r="C162" s="25"/>
      <c r="D162" s="26"/>
      <c r="E162" s="44"/>
      <c r="F162" s="37"/>
      <c r="G162" s="37"/>
      <c r="H162" s="37"/>
      <c r="I162" s="38"/>
      <c r="J162" s="38"/>
      <c r="K162" s="37"/>
      <c r="L162" s="37"/>
      <c r="M162" s="39"/>
      <c r="P162" s="36"/>
      <c r="Q162" s="36"/>
      <c r="R162" s="36"/>
      <c r="S162" s="36"/>
      <c r="T162" s="36"/>
    </row>
    <row r="163" spans="2:20" s="10" customFormat="1" ht="14.25" hidden="1">
      <c r="B163" s="25"/>
      <c r="C163" s="25"/>
      <c r="D163" s="26"/>
      <c r="E163" s="44"/>
      <c r="F163" s="37"/>
      <c r="G163" s="37"/>
      <c r="H163" s="37"/>
      <c r="I163" s="38"/>
      <c r="J163" s="38"/>
      <c r="K163" s="37"/>
      <c r="L163" s="37"/>
      <c r="M163" s="39"/>
      <c r="P163" s="36"/>
      <c r="Q163" s="36"/>
      <c r="R163" s="36"/>
      <c r="S163" s="36"/>
      <c r="T163" s="36"/>
    </row>
    <row r="164" spans="2:20" s="10" customFormat="1" ht="14.25" hidden="1">
      <c r="B164" s="25"/>
      <c r="C164" s="25"/>
      <c r="D164" s="26"/>
      <c r="E164" s="44"/>
      <c r="F164" s="37"/>
      <c r="G164" s="37"/>
      <c r="H164" s="37"/>
      <c r="I164" s="38"/>
      <c r="J164" s="38"/>
      <c r="K164" s="37"/>
      <c r="L164" s="37"/>
      <c r="M164" s="39"/>
      <c r="P164" s="36"/>
      <c r="Q164" s="36"/>
      <c r="R164" s="36"/>
      <c r="S164" s="36"/>
      <c r="T164" s="36"/>
    </row>
    <row r="165" spans="2:20" s="10" customFormat="1" ht="14.25" hidden="1">
      <c r="B165" s="25"/>
      <c r="C165" s="25"/>
      <c r="D165" s="26"/>
      <c r="E165" s="44"/>
      <c r="F165" s="37"/>
      <c r="G165" s="37"/>
      <c r="H165" s="37"/>
      <c r="I165" s="38"/>
      <c r="J165" s="38"/>
      <c r="K165" s="37"/>
      <c r="L165" s="37"/>
      <c r="M165" s="39"/>
      <c r="P165" s="36"/>
      <c r="Q165" s="36"/>
      <c r="R165" s="36"/>
      <c r="S165" s="36"/>
      <c r="T165" s="36"/>
    </row>
    <row r="166" spans="2:20" s="10" customFormat="1" ht="14.25" hidden="1">
      <c r="B166" s="25"/>
      <c r="C166" s="25"/>
      <c r="D166" s="26"/>
      <c r="E166" s="44"/>
      <c r="F166" s="37"/>
      <c r="G166" s="37"/>
      <c r="H166" s="37"/>
      <c r="I166" s="38"/>
      <c r="J166" s="38"/>
      <c r="K166" s="37"/>
      <c r="L166" s="37"/>
      <c r="M166" s="39"/>
      <c r="P166" s="36"/>
      <c r="Q166" s="36"/>
      <c r="R166" s="36"/>
      <c r="S166" s="36"/>
      <c r="T166" s="36"/>
    </row>
    <row r="167" spans="2:20" s="10" customFormat="1" ht="14.25" hidden="1">
      <c r="B167" s="25"/>
      <c r="C167" s="25"/>
      <c r="D167" s="26"/>
      <c r="E167" s="44"/>
      <c r="F167" s="37"/>
      <c r="G167" s="37"/>
      <c r="H167" s="37"/>
      <c r="I167" s="38"/>
      <c r="J167" s="38"/>
      <c r="K167" s="37"/>
      <c r="L167" s="37"/>
      <c r="M167" s="39"/>
      <c r="P167" s="36"/>
      <c r="Q167" s="36"/>
      <c r="R167" s="36"/>
      <c r="S167" s="36"/>
      <c r="T167" s="36"/>
    </row>
    <row r="168" spans="2:20" s="10" customFormat="1" ht="14.25" hidden="1">
      <c r="B168" s="25"/>
      <c r="C168" s="25"/>
      <c r="D168" s="26"/>
      <c r="E168" s="44"/>
      <c r="F168" s="37"/>
      <c r="G168" s="37"/>
      <c r="H168" s="37"/>
      <c r="I168" s="38"/>
      <c r="J168" s="38"/>
      <c r="K168" s="37"/>
      <c r="L168" s="37"/>
      <c r="M168" s="39"/>
      <c r="P168" s="36"/>
      <c r="Q168" s="36"/>
      <c r="R168" s="36"/>
      <c r="S168" s="36"/>
      <c r="T168" s="36"/>
    </row>
    <row r="169" spans="2:20" s="10" customFormat="1" ht="14.25" hidden="1">
      <c r="B169" s="25"/>
      <c r="C169" s="25"/>
      <c r="D169" s="26"/>
      <c r="E169" s="44"/>
      <c r="F169" s="37"/>
      <c r="G169" s="37"/>
      <c r="H169" s="37"/>
      <c r="I169" s="38"/>
      <c r="J169" s="38"/>
      <c r="K169" s="37"/>
      <c r="L169" s="37"/>
      <c r="M169" s="39"/>
      <c r="P169" s="36"/>
      <c r="Q169" s="36"/>
      <c r="R169" s="36"/>
      <c r="S169" s="36"/>
      <c r="T169" s="36"/>
    </row>
    <row r="170" spans="2:20" s="10" customFormat="1" ht="14.25" hidden="1">
      <c r="B170" s="25"/>
      <c r="C170" s="25"/>
      <c r="D170" s="26"/>
      <c r="E170" s="44"/>
      <c r="F170" s="37"/>
      <c r="G170" s="37"/>
      <c r="H170" s="37"/>
      <c r="I170" s="38"/>
      <c r="J170" s="38"/>
      <c r="K170" s="37"/>
      <c r="L170" s="37"/>
      <c r="M170" s="39"/>
      <c r="P170" s="36"/>
      <c r="Q170" s="36"/>
      <c r="R170" s="36"/>
      <c r="S170" s="36"/>
      <c r="T170" s="36"/>
    </row>
    <row r="171" spans="2:20" s="10" customFormat="1" ht="14.25" hidden="1">
      <c r="B171" s="25"/>
      <c r="C171" s="25"/>
      <c r="D171" s="26"/>
      <c r="E171" s="44"/>
      <c r="F171" s="37"/>
      <c r="G171" s="37"/>
      <c r="H171" s="37"/>
      <c r="I171" s="38"/>
      <c r="J171" s="38"/>
      <c r="K171" s="37"/>
      <c r="L171" s="37"/>
      <c r="M171" s="39"/>
      <c r="P171" s="36"/>
      <c r="Q171" s="36"/>
      <c r="R171" s="36"/>
      <c r="S171" s="36"/>
      <c r="T171" s="36"/>
    </row>
    <row r="172" spans="2:20" s="10" customFormat="1" ht="14.25" hidden="1">
      <c r="B172" s="25"/>
      <c r="C172" s="25"/>
      <c r="D172" s="26"/>
      <c r="E172" s="44"/>
      <c r="F172" s="37"/>
      <c r="G172" s="37"/>
      <c r="H172" s="37"/>
      <c r="I172" s="38"/>
      <c r="J172" s="38"/>
      <c r="K172" s="37"/>
      <c r="L172" s="37"/>
      <c r="M172" s="39"/>
      <c r="P172" s="36"/>
      <c r="Q172" s="36"/>
      <c r="R172" s="36"/>
      <c r="S172" s="36"/>
      <c r="T172" s="36"/>
    </row>
    <row r="173" spans="2:20" s="10" customFormat="1" ht="14.25" hidden="1">
      <c r="B173" s="25"/>
      <c r="C173" s="25"/>
      <c r="D173" s="26"/>
      <c r="E173" s="44"/>
      <c r="F173" s="37"/>
      <c r="G173" s="37"/>
      <c r="H173" s="37"/>
      <c r="I173" s="38"/>
      <c r="J173" s="38"/>
      <c r="K173" s="37"/>
      <c r="L173" s="37"/>
      <c r="M173" s="39"/>
      <c r="P173" s="36"/>
      <c r="Q173" s="36"/>
      <c r="R173" s="36"/>
      <c r="S173" s="36"/>
      <c r="T173" s="36"/>
    </row>
    <row r="174" spans="2:20" s="10" customFormat="1" ht="14.25" hidden="1">
      <c r="B174" s="25"/>
      <c r="C174" s="25"/>
      <c r="D174" s="26"/>
      <c r="E174" s="44"/>
      <c r="F174" s="37"/>
      <c r="G174" s="37"/>
      <c r="H174" s="37"/>
      <c r="I174" s="38"/>
      <c r="J174" s="38"/>
      <c r="K174" s="37"/>
      <c r="L174" s="37"/>
      <c r="M174" s="39"/>
      <c r="P174" s="36"/>
      <c r="Q174" s="36"/>
      <c r="R174" s="36"/>
      <c r="S174" s="36"/>
      <c r="T174" s="36"/>
    </row>
    <row r="175" spans="2:20" s="10" customFormat="1" ht="14.25" hidden="1">
      <c r="B175" s="25"/>
      <c r="C175" s="25"/>
      <c r="D175" s="26"/>
      <c r="E175" s="44"/>
      <c r="F175" s="37"/>
      <c r="G175" s="37"/>
      <c r="H175" s="37"/>
      <c r="I175" s="38"/>
      <c r="J175" s="38"/>
      <c r="K175" s="37"/>
      <c r="L175" s="37"/>
      <c r="M175" s="39"/>
      <c r="P175" s="36"/>
      <c r="Q175" s="36"/>
      <c r="R175" s="36"/>
      <c r="S175" s="36"/>
      <c r="T175" s="36"/>
    </row>
    <row r="176" spans="2:20" s="10" customFormat="1" ht="14.25" hidden="1">
      <c r="B176" s="25"/>
      <c r="C176" s="25"/>
      <c r="D176" s="26"/>
      <c r="E176" s="44"/>
      <c r="F176" s="37"/>
      <c r="G176" s="37"/>
      <c r="H176" s="37"/>
      <c r="I176" s="38"/>
      <c r="J176" s="38"/>
      <c r="K176" s="37"/>
      <c r="L176" s="37"/>
      <c r="M176" s="39"/>
      <c r="P176" s="36"/>
      <c r="Q176" s="36"/>
      <c r="R176" s="36"/>
      <c r="S176" s="36"/>
      <c r="T176" s="36"/>
    </row>
    <row r="177" spans="2:20" s="10" customFormat="1" ht="14.25" hidden="1">
      <c r="B177" s="25"/>
      <c r="C177" s="25"/>
      <c r="D177" s="26"/>
      <c r="E177" s="44"/>
      <c r="F177" s="37"/>
      <c r="G177" s="37"/>
      <c r="H177" s="37"/>
      <c r="I177" s="38"/>
      <c r="J177" s="38"/>
      <c r="K177" s="37"/>
      <c r="L177" s="37"/>
      <c r="M177" s="39"/>
      <c r="P177" s="36"/>
      <c r="Q177" s="36"/>
      <c r="R177" s="36"/>
      <c r="S177" s="36"/>
      <c r="T177" s="36"/>
    </row>
    <row r="178" spans="2:20" s="10" customFormat="1" ht="14.25" hidden="1">
      <c r="B178" s="25"/>
      <c r="C178" s="25"/>
      <c r="D178" s="26"/>
      <c r="E178" s="44"/>
      <c r="F178" s="37"/>
      <c r="G178" s="37"/>
      <c r="H178" s="37"/>
      <c r="I178" s="38"/>
      <c r="J178" s="38"/>
      <c r="K178" s="37"/>
      <c r="L178" s="37"/>
      <c r="M178" s="39"/>
      <c r="P178" s="36"/>
      <c r="Q178" s="36"/>
      <c r="R178" s="36"/>
      <c r="S178" s="36"/>
      <c r="T178" s="36"/>
    </row>
    <row r="179" spans="2:20" s="10" customFormat="1" ht="14.25" hidden="1">
      <c r="B179" s="25"/>
      <c r="C179" s="25"/>
      <c r="D179" s="26"/>
      <c r="E179" s="44"/>
      <c r="F179" s="37"/>
      <c r="G179" s="37"/>
      <c r="H179" s="37"/>
      <c r="I179" s="38"/>
      <c r="J179" s="38"/>
      <c r="K179" s="37"/>
      <c r="L179" s="37"/>
      <c r="M179" s="39"/>
      <c r="P179" s="36"/>
      <c r="Q179" s="36"/>
      <c r="R179" s="36"/>
      <c r="S179" s="36"/>
      <c r="T179" s="36"/>
    </row>
    <row r="180" spans="2:20" s="10" customFormat="1" ht="14.25" hidden="1">
      <c r="B180" s="25"/>
      <c r="C180" s="25"/>
      <c r="D180" s="26"/>
      <c r="E180" s="44"/>
      <c r="F180" s="37"/>
      <c r="G180" s="37"/>
      <c r="H180" s="37"/>
      <c r="I180" s="38"/>
      <c r="J180" s="38"/>
      <c r="K180" s="37"/>
      <c r="L180" s="37"/>
      <c r="M180" s="39"/>
      <c r="P180" s="36"/>
      <c r="Q180" s="36"/>
      <c r="R180" s="36"/>
      <c r="S180" s="36"/>
      <c r="T180" s="36"/>
    </row>
    <row r="181" spans="2:20" s="10" customFormat="1" ht="14.25" hidden="1">
      <c r="B181" s="25"/>
      <c r="C181" s="25"/>
      <c r="D181" s="26"/>
      <c r="E181" s="44"/>
      <c r="F181" s="37"/>
      <c r="G181" s="37"/>
      <c r="H181" s="37"/>
      <c r="I181" s="38"/>
      <c r="J181" s="38"/>
      <c r="K181" s="37"/>
      <c r="L181" s="37"/>
      <c r="M181" s="39"/>
      <c r="P181" s="36"/>
      <c r="Q181" s="36"/>
      <c r="R181" s="36"/>
      <c r="S181" s="36"/>
      <c r="T181" s="36"/>
    </row>
    <row r="182" spans="2:20" s="10" customFormat="1" ht="14.25" hidden="1">
      <c r="B182" s="25"/>
      <c r="C182" s="25"/>
      <c r="D182" s="26"/>
      <c r="E182" s="44"/>
      <c r="F182" s="37"/>
      <c r="G182" s="37"/>
      <c r="H182" s="37"/>
      <c r="I182" s="38"/>
      <c r="J182" s="38"/>
      <c r="K182" s="37"/>
      <c r="L182" s="37"/>
      <c r="M182" s="39"/>
      <c r="P182" s="36"/>
      <c r="Q182" s="36"/>
      <c r="R182" s="36"/>
      <c r="S182" s="36"/>
      <c r="T182" s="36"/>
    </row>
    <row r="183" spans="2:20" s="10" customFormat="1" ht="14.25" hidden="1">
      <c r="B183" s="25"/>
      <c r="C183" s="25"/>
      <c r="D183" s="26"/>
      <c r="E183" s="44"/>
      <c r="F183" s="37"/>
      <c r="G183" s="37"/>
      <c r="H183" s="37"/>
      <c r="I183" s="38"/>
      <c r="J183" s="38"/>
      <c r="K183" s="37"/>
      <c r="L183" s="37"/>
      <c r="M183" s="39"/>
      <c r="P183" s="36"/>
      <c r="Q183" s="36"/>
      <c r="R183" s="36"/>
      <c r="S183" s="36"/>
      <c r="T183" s="36"/>
    </row>
    <row r="184" spans="2:20" s="10" customFormat="1" ht="14.25" hidden="1">
      <c r="B184" s="25"/>
      <c r="C184" s="25"/>
      <c r="D184" s="26"/>
      <c r="E184" s="44"/>
      <c r="F184" s="37"/>
      <c r="G184" s="37"/>
      <c r="H184" s="37"/>
      <c r="I184" s="38"/>
      <c r="J184" s="38"/>
      <c r="K184" s="37"/>
      <c r="L184" s="37"/>
      <c r="M184" s="39"/>
      <c r="P184" s="36"/>
      <c r="Q184" s="36"/>
      <c r="R184" s="36"/>
      <c r="S184" s="36"/>
      <c r="T184" s="36"/>
    </row>
    <row r="185" spans="2:20" s="10" customFormat="1" ht="14.25" hidden="1">
      <c r="B185" s="25"/>
      <c r="C185" s="25"/>
      <c r="D185" s="26"/>
      <c r="E185" s="44"/>
      <c r="F185" s="37"/>
      <c r="G185" s="37"/>
      <c r="H185" s="37"/>
      <c r="I185" s="38"/>
      <c r="J185" s="38"/>
      <c r="K185" s="37"/>
      <c r="L185" s="37"/>
      <c r="M185" s="39"/>
      <c r="P185" s="36"/>
      <c r="Q185" s="36"/>
      <c r="R185" s="36"/>
      <c r="S185" s="36"/>
      <c r="T185" s="36"/>
    </row>
    <row r="186" spans="2:20" s="10" customFormat="1" ht="14.25" hidden="1">
      <c r="B186" s="25"/>
      <c r="C186" s="25"/>
      <c r="D186" s="26"/>
      <c r="E186" s="44"/>
      <c r="F186" s="37"/>
      <c r="G186" s="37"/>
      <c r="H186" s="37"/>
      <c r="I186" s="38"/>
      <c r="J186" s="38"/>
      <c r="K186" s="37"/>
      <c r="L186" s="37"/>
      <c r="M186" s="39"/>
      <c r="P186" s="36"/>
      <c r="Q186" s="36"/>
      <c r="R186" s="36"/>
      <c r="S186" s="36"/>
      <c r="T186" s="36"/>
    </row>
    <row r="187" spans="2:20" s="10" customFormat="1" ht="14.25" hidden="1">
      <c r="B187" s="25"/>
      <c r="C187" s="25"/>
      <c r="D187" s="26"/>
      <c r="E187" s="44"/>
      <c r="F187" s="37"/>
      <c r="G187" s="37"/>
      <c r="H187" s="37"/>
      <c r="I187" s="38"/>
      <c r="J187" s="38"/>
      <c r="K187" s="37"/>
      <c r="L187" s="37"/>
      <c r="M187" s="39"/>
      <c r="P187" s="36"/>
      <c r="Q187" s="36"/>
      <c r="R187" s="36"/>
      <c r="S187" s="36"/>
      <c r="T187" s="36"/>
    </row>
    <row r="188" spans="2:20" s="10" customFormat="1" ht="14.25" hidden="1">
      <c r="B188" s="25"/>
      <c r="C188" s="25"/>
      <c r="D188" s="26"/>
      <c r="E188" s="44"/>
      <c r="F188" s="37"/>
      <c r="G188" s="37"/>
      <c r="H188" s="37"/>
      <c r="I188" s="38"/>
      <c r="J188" s="38"/>
      <c r="K188" s="37"/>
      <c r="L188" s="37"/>
      <c r="M188" s="39"/>
      <c r="P188" s="36"/>
      <c r="Q188" s="36"/>
      <c r="R188" s="36"/>
      <c r="S188" s="36"/>
      <c r="T188" s="36"/>
    </row>
    <row r="189" spans="2:20" s="10" customFormat="1" ht="14.25" hidden="1">
      <c r="B189" s="25"/>
      <c r="C189" s="25"/>
      <c r="D189" s="26"/>
      <c r="E189" s="44"/>
      <c r="F189" s="37"/>
      <c r="G189" s="37"/>
      <c r="H189" s="37"/>
      <c r="I189" s="38"/>
      <c r="J189" s="38"/>
      <c r="K189" s="37"/>
      <c r="L189" s="37"/>
      <c r="M189" s="39"/>
      <c r="P189" s="36"/>
      <c r="Q189" s="36"/>
      <c r="R189" s="36"/>
      <c r="S189" s="36"/>
      <c r="T189" s="36"/>
    </row>
    <row r="190" spans="2:20" s="10" customFormat="1" ht="14.25" hidden="1">
      <c r="B190" s="25"/>
      <c r="C190" s="25"/>
      <c r="D190" s="26"/>
      <c r="E190" s="44"/>
      <c r="F190" s="37"/>
      <c r="G190" s="37"/>
      <c r="H190" s="37"/>
      <c r="I190" s="38"/>
      <c r="J190" s="38"/>
      <c r="K190" s="37"/>
      <c r="L190" s="37"/>
      <c r="M190" s="39"/>
      <c r="P190" s="36"/>
      <c r="Q190" s="36"/>
      <c r="R190" s="36"/>
      <c r="S190" s="36"/>
      <c r="T190" s="36"/>
    </row>
    <row r="191" spans="2:20" s="10" customFormat="1" ht="14.25" hidden="1">
      <c r="B191" s="25"/>
      <c r="C191" s="25"/>
      <c r="D191" s="26"/>
      <c r="E191" s="44"/>
      <c r="F191" s="37"/>
      <c r="G191" s="37"/>
      <c r="H191" s="37"/>
      <c r="I191" s="38"/>
      <c r="J191" s="38"/>
      <c r="K191" s="37"/>
      <c r="L191" s="37"/>
      <c r="M191" s="39"/>
      <c r="P191" s="36"/>
      <c r="Q191" s="36"/>
      <c r="R191" s="36"/>
      <c r="S191" s="36"/>
      <c r="T191" s="36"/>
    </row>
    <row r="192" spans="2:20" s="10" customFormat="1" ht="14.25" hidden="1">
      <c r="B192" s="25"/>
      <c r="C192" s="25"/>
      <c r="D192" s="26"/>
      <c r="E192" s="44"/>
      <c r="F192" s="37"/>
      <c r="G192" s="37"/>
      <c r="H192" s="37"/>
      <c r="I192" s="38"/>
      <c r="J192" s="38"/>
      <c r="K192" s="37"/>
      <c r="L192" s="37"/>
      <c r="M192" s="39"/>
      <c r="P192" s="36"/>
      <c r="Q192" s="36"/>
      <c r="R192" s="36"/>
      <c r="S192" s="36"/>
      <c r="T192" s="36"/>
    </row>
    <row r="193" spans="2:20" s="10" customFormat="1" ht="14.25" hidden="1">
      <c r="B193" s="25"/>
      <c r="C193" s="25"/>
      <c r="D193" s="26"/>
      <c r="E193" s="44"/>
      <c r="F193" s="37"/>
      <c r="G193" s="37"/>
      <c r="H193" s="37"/>
      <c r="I193" s="38"/>
      <c r="J193" s="38"/>
      <c r="K193" s="37"/>
      <c r="L193" s="37"/>
      <c r="M193" s="39"/>
      <c r="P193" s="36"/>
      <c r="Q193" s="36"/>
      <c r="R193" s="36"/>
      <c r="S193" s="36"/>
      <c r="T193" s="36"/>
    </row>
    <row r="194" spans="2:20" s="10" customFormat="1" ht="14.25" hidden="1">
      <c r="B194" s="25"/>
      <c r="C194" s="25"/>
      <c r="D194" s="26"/>
      <c r="E194" s="44"/>
      <c r="F194" s="37"/>
      <c r="G194" s="37"/>
      <c r="H194" s="37"/>
      <c r="I194" s="38"/>
      <c r="J194" s="38"/>
      <c r="K194" s="37"/>
      <c r="L194" s="37"/>
      <c r="M194" s="39"/>
      <c r="P194" s="36"/>
      <c r="Q194" s="36"/>
      <c r="R194" s="36"/>
      <c r="S194" s="36"/>
      <c r="T194" s="36"/>
    </row>
    <row r="195" spans="2:20" s="10" customFormat="1" ht="14.25" hidden="1">
      <c r="B195" s="25"/>
      <c r="C195" s="25"/>
      <c r="D195" s="26"/>
      <c r="E195" s="44"/>
      <c r="F195" s="37"/>
      <c r="G195" s="37"/>
      <c r="H195" s="37"/>
      <c r="I195" s="38"/>
      <c r="J195" s="38"/>
      <c r="K195" s="37"/>
      <c r="L195" s="37"/>
      <c r="M195" s="39"/>
      <c r="P195" s="36"/>
      <c r="Q195" s="36"/>
      <c r="R195" s="36"/>
      <c r="S195" s="36"/>
      <c r="T195" s="36"/>
    </row>
    <row r="196" spans="2:20" s="10" customFormat="1" ht="14.25" hidden="1">
      <c r="B196" s="25"/>
      <c r="C196" s="25"/>
      <c r="D196" s="26"/>
      <c r="E196" s="44"/>
      <c r="F196" s="37"/>
      <c r="G196" s="37"/>
      <c r="H196" s="37"/>
      <c r="I196" s="38"/>
      <c r="J196" s="38"/>
      <c r="K196" s="37"/>
      <c r="L196" s="37"/>
      <c r="M196" s="39"/>
      <c r="P196" s="36"/>
      <c r="Q196" s="36"/>
      <c r="R196" s="36"/>
      <c r="S196" s="36"/>
      <c r="T196" s="36"/>
    </row>
    <row r="197" spans="2:20" s="10" customFormat="1" ht="14.25" hidden="1">
      <c r="B197" s="25"/>
      <c r="C197" s="25"/>
      <c r="D197" s="26"/>
      <c r="E197" s="44"/>
      <c r="F197" s="37"/>
      <c r="G197" s="37"/>
      <c r="H197" s="37"/>
      <c r="I197" s="38"/>
      <c r="J197" s="38"/>
      <c r="K197" s="37"/>
      <c r="L197" s="37"/>
      <c r="M197" s="39"/>
      <c r="P197" s="36"/>
      <c r="Q197" s="36"/>
      <c r="R197" s="36"/>
      <c r="S197" s="36"/>
      <c r="T197" s="36"/>
    </row>
    <row r="198" spans="2:20" s="10" customFormat="1" ht="14.25" hidden="1">
      <c r="B198" s="25"/>
      <c r="C198" s="25"/>
      <c r="D198" s="26"/>
      <c r="E198" s="44"/>
      <c r="F198" s="37"/>
      <c r="G198" s="37"/>
      <c r="H198" s="37"/>
      <c r="I198" s="38"/>
      <c r="J198" s="38"/>
      <c r="K198" s="37"/>
      <c r="L198" s="37"/>
      <c r="M198" s="39"/>
      <c r="P198" s="36"/>
      <c r="Q198" s="36"/>
      <c r="R198" s="36"/>
      <c r="S198" s="36"/>
      <c r="T198" s="36"/>
    </row>
    <row r="199" spans="2:20" s="10" customFormat="1" ht="14.25" hidden="1">
      <c r="B199" s="25"/>
      <c r="C199" s="25"/>
      <c r="D199" s="26"/>
      <c r="E199" s="44"/>
      <c r="F199" s="37"/>
      <c r="G199" s="37"/>
      <c r="H199" s="37"/>
      <c r="I199" s="38"/>
      <c r="J199" s="38"/>
      <c r="K199" s="37"/>
      <c r="L199" s="37"/>
      <c r="M199" s="39"/>
      <c r="P199" s="36"/>
      <c r="Q199" s="36"/>
      <c r="R199" s="36"/>
      <c r="S199" s="36"/>
      <c r="T199" s="36"/>
    </row>
    <row r="200" spans="2:20" s="10" customFormat="1" ht="14.25" hidden="1">
      <c r="B200" s="25"/>
      <c r="C200" s="25"/>
      <c r="D200" s="26"/>
      <c r="E200" s="44"/>
      <c r="F200" s="37"/>
      <c r="G200" s="37"/>
      <c r="H200" s="37"/>
      <c r="I200" s="38"/>
      <c r="J200" s="38"/>
      <c r="K200" s="37"/>
      <c r="L200" s="37"/>
      <c r="M200" s="39"/>
      <c r="P200" s="36"/>
      <c r="Q200" s="36"/>
      <c r="R200" s="36"/>
      <c r="S200" s="36"/>
      <c r="T200" s="36"/>
    </row>
    <row r="201" spans="2:20" s="10" customFormat="1" ht="14.25" hidden="1">
      <c r="B201" s="25"/>
      <c r="C201" s="25"/>
      <c r="D201" s="26"/>
      <c r="E201" s="44"/>
      <c r="F201" s="37"/>
      <c r="G201" s="37"/>
      <c r="H201" s="37"/>
      <c r="I201" s="38"/>
      <c r="J201" s="38"/>
      <c r="K201" s="37"/>
      <c r="L201" s="37"/>
      <c r="M201" s="39"/>
      <c r="P201" s="36"/>
      <c r="Q201" s="36"/>
      <c r="R201" s="36"/>
      <c r="S201" s="36"/>
      <c r="T201" s="36"/>
    </row>
    <row r="202" spans="2:20" s="10" customFormat="1" ht="14.25" hidden="1">
      <c r="B202" s="25"/>
      <c r="C202" s="25"/>
      <c r="D202" s="26"/>
      <c r="E202" s="44"/>
      <c r="F202" s="37"/>
      <c r="G202" s="37"/>
      <c r="H202" s="37"/>
      <c r="I202" s="38"/>
      <c r="J202" s="38"/>
      <c r="K202" s="37"/>
      <c r="L202" s="37"/>
      <c r="M202" s="39"/>
      <c r="P202" s="36"/>
      <c r="Q202" s="36"/>
      <c r="R202" s="36"/>
      <c r="S202" s="36"/>
      <c r="T202" s="36"/>
    </row>
    <row r="203" spans="2:20" s="10" customFormat="1" ht="14.25" hidden="1">
      <c r="B203" s="25"/>
      <c r="C203" s="25"/>
      <c r="D203" s="26"/>
      <c r="E203" s="44"/>
      <c r="F203" s="37"/>
      <c r="G203" s="37"/>
      <c r="H203" s="37"/>
      <c r="I203" s="38"/>
      <c r="J203" s="38"/>
      <c r="K203" s="37"/>
      <c r="L203" s="37"/>
      <c r="M203" s="39"/>
      <c r="P203" s="36"/>
      <c r="Q203" s="36"/>
      <c r="R203" s="36"/>
      <c r="S203" s="36"/>
      <c r="T203" s="36"/>
    </row>
    <row r="204" spans="2:20" s="10" customFormat="1" ht="14.25" hidden="1">
      <c r="B204" s="25"/>
      <c r="C204" s="25"/>
      <c r="D204" s="26"/>
      <c r="E204" s="44"/>
      <c r="F204" s="37"/>
      <c r="G204" s="37"/>
      <c r="H204" s="37"/>
      <c r="I204" s="38"/>
      <c r="J204" s="38"/>
      <c r="K204" s="37"/>
      <c r="L204" s="37"/>
      <c r="M204" s="39"/>
      <c r="P204" s="36"/>
      <c r="Q204" s="36"/>
      <c r="R204" s="36"/>
      <c r="S204" s="36"/>
      <c r="T204" s="36"/>
    </row>
    <row r="205" spans="2:20" s="10" customFormat="1" ht="14.25" hidden="1">
      <c r="B205" s="25"/>
      <c r="C205" s="25"/>
      <c r="D205" s="26"/>
      <c r="E205" s="44"/>
      <c r="F205" s="37"/>
      <c r="G205" s="37"/>
      <c r="H205" s="37"/>
      <c r="I205" s="38"/>
      <c r="J205" s="38"/>
      <c r="K205" s="37"/>
      <c r="L205" s="37"/>
      <c r="M205" s="39"/>
      <c r="P205" s="36"/>
      <c r="Q205" s="36"/>
      <c r="R205" s="36"/>
      <c r="S205" s="36"/>
      <c r="T205" s="36"/>
    </row>
    <row r="206" spans="2:20" s="10" customFormat="1" ht="14.25" hidden="1">
      <c r="B206" s="25"/>
      <c r="C206" s="25"/>
      <c r="D206" s="26"/>
      <c r="E206" s="44"/>
      <c r="F206" s="37"/>
      <c r="G206" s="37"/>
      <c r="H206" s="37"/>
      <c r="I206" s="38"/>
      <c r="J206" s="38"/>
      <c r="K206" s="37"/>
      <c r="L206" s="37"/>
      <c r="M206" s="39"/>
      <c r="P206" s="36"/>
      <c r="Q206" s="36"/>
      <c r="R206" s="36"/>
      <c r="S206" s="36"/>
      <c r="T206" s="36"/>
    </row>
    <row r="207" spans="2:20" s="10" customFormat="1" ht="14.25" hidden="1">
      <c r="B207" s="25"/>
      <c r="C207" s="25"/>
      <c r="D207" s="26"/>
      <c r="E207" s="44"/>
      <c r="F207" s="37"/>
      <c r="G207" s="37"/>
      <c r="H207" s="37"/>
      <c r="I207" s="38"/>
      <c r="J207" s="38"/>
      <c r="K207" s="37"/>
      <c r="L207" s="37"/>
      <c r="M207" s="39"/>
      <c r="P207" s="36"/>
      <c r="Q207" s="36"/>
      <c r="R207" s="36"/>
      <c r="S207" s="36"/>
      <c r="T207" s="36"/>
    </row>
    <row r="208" spans="2:20" s="10" customFormat="1" ht="14.25" hidden="1">
      <c r="B208" s="25"/>
      <c r="C208" s="25"/>
      <c r="D208" s="26"/>
      <c r="E208" s="44"/>
      <c r="F208" s="37"/>
      <c r="G208" s="37"/>
      <c r="H208" s="37"/>
      <c r="I208" s="38"/>
      <c r="J208" s="38"/>
      <c r="K208" s="37"/>
      <c r="L208" s="37"/>
      <c r="M208" s="39"/>
      <c r="P208" s="36"/>
      <c r="Q208" s="36"/>
      <c r="R208" s="36"/>
      <c r="S208" s="36"/>
      <c r="T208" s="36"/>
    </row>
    <row r="209" spans="2:20" s="10" customFormat="1" ht="14.25" hidden="1">
      <c r="B209" s="25"/>
      <c r="C209" s="25"/>
      <c r="D209" s="26"/>
      <c r="E209" s="44"/>
      <c r="F209" s="37"/>
      <c r="G209" s="37"/>
      <c r="H209" s="37"/>
      <c r="I209" s="38"/>
      <c r="J209" s="38"/>
      <c r="K209" s="37"/>
      <c r="L209" s="37"/>
      <c r="M209" s="39"/>
      <c r="P209" s="36"/>
      <c r="Q209" s="36"/>
      <c r="R209" s="36"/>
      <c r="S209" s="36"/>
      <c r="T209" s="36"/>
    </row>
    <row r="210" spans="2:20" s="10" customFormat="1" ht="14.25" hidden="1">
      <c r="B210" s="25"/>
      <c r="C210" s="25"/>
      <c r="D210" s="26"/>
      <c r="E210" s="44"/>
      <c r="F210" s="37"/>
      <c r="G210" s="37"/>
      <c r="H210" s="37"/>
      <c r="I210" s="38"/>
      <c r="J210" s="38"/>
      <c r="K210" s="37"/>
      <c r="L210" s="37"/>
      <c r="M210" s="39"/>
      <c r="P210" s="36"/>
      <c r="Q210" s="36"/>
      <c r="R210" s="36"/>
      <c r="S210" s="36"/>
      <c r="T210" s="36"/>
    </row>
    <row r="211" spans="2:20" s="10" customFormat="1" ht="14.25" hidden="1">
      <c r="B211" s="25"/>
      <c r="C211" s="25"/>
      <c r="D211" s="26"/>
      <c r="E211" s="44"/>
      <c r="F211" s="37"/>
      <c r="G211" s="37"/>
      <c r="H211" s="37"/>
      <c r="I211" s="38"/>
      <c r="J211" s="38"/>
      <c r="K211" s="37"/>
      <c r="L211" s="37"/>
      <c r="M211" s="39"/>
      <c r="P211" s="36"/>
      <c r="Q211" s="36"/>
      <c r="R211" s="36"/>
      <c r="S211" s="36"/>
      <c r="T211" s="36"/>
    </row>
    <row r="212" spans="2:20" s="10" customFormat="1" ht="14.25" hidden="1">
      <c r="B212" s="25"/>
      <c r="C212" s="25"/>
      <c r="D212" s="26"/>
      <c r="E212" s="44"/>
      <c r="F212" s="37"/>
      <c r="G212" s="37"/>
      <c r="H212" s="37"/>
      <c r="I212" s="38"/>
      <c r="J212" s="38"/>
      <c r="K212" s="37"/>
      <c r="L212" s="37"/>
      <c r="M212" s="39"/>
      <c r="P212" s="36"/>
      <c r="Q212" s="36"/>
      <c r="R212" s="36"/>
      <c r="S212" s="36"/>
      <c r="T212" s="36"/>
    </row>
    <row r="213" spans="2:20" s="10" customFormat="1" ht="14.25" hidden="1">
      <c r="B213" s="25"/>
      <c r="C213" s="25"/>
      <c r="D213" s="26"/>
      <c r="E213" s="44"/>
      <c r="F213" s="37"/>
      <c r="G213" s="37"/>
      <c r="H213" s="37"/>
      <c r="I213" s="38"/>
      <c r="J213" s="38"/>
      <c r="K213" s="37"/>
      <c r="L213" s="37"/>
      <c r="M213" s="39"/>
      <c r="P213" s="36"/>
      <c r="Q213" s="36"/>
      <c r="R213" s="36"/>
      <c r="S213" s="36"/>
      <c r="T213" s="36"/>
    </row>
    <row r="214" spans="2:20" s="10" customFormat="1" ht="14.25" hidden="1">
      <c r="B214" s="25"/>
      <c r="C214" s="25"/>
      <c r="D214" s="26"/>
      <c r="E214" s="44"/>
      <c r="F214" s="37"/>
      <c r="G214" s="37"/>
      <c r="H214" s="37"/>
      <c r="I214" s="38"/>
      <c r="J214" s="38"/>
      <c r="K214" s="37"/>
      <c r="L214" s="37"/>
      <c r="M214" s="39"/>
      <c r="P214" s="36"/>
      <c r="Q214" s="36"/>
      <c r="R214" s="36"/>
      <c r="S214" s="36"/>
      <c r="T214" s="36"/>
    </row>
    <row r="215" spans="2:20" s="10" customFormat="1" ht="14.25" hidden="1">
      <c r="B215" s="25"/>
      <c r="C215" s="25"/>
      <c r="D215" s="26"/>
      <c r="E215" s="44"/>
      <c r="F215" s="37"/>
      <c r="G215" s="37"/>
      <c r="H215" s="37"/>
      <c r="I215" s="38"/>
      <c r="J215" s="38"/>
      <c r="K215" s="37"/>
      <c r="L215" s="37"/>
      <c r="M215" s="39"/>
      <c r="P215" s="36"/>
      <c r="Q215" s="36"/>
      <c r="R215" s="36"/>
      <c r="S215" s="36"/>
      <c r="T215" s="36"/>
    </row>
    <row r="216" spans="2:20" s="10" customFormat="1" ht="14.25" hidden="1" customHeight="1">
      <c r="B216" s="25"/>
      <c r="C216" s="25"/>
      <c r="D216" s="26"/>
      <c r="E216" s="44"/>
      <c r="F216" s="37"/>
      <c r="G216" s="37"/>
      <c r="H216" s="37"/>
      <c r="I216" s="38"/>
      <c r="J216" s="38"/>
      <c r="K216" s="37"/>
      <c r="L216" s="37"/>
      <c r="M216" s="39"/>
      <c r="P216" s="36"/>
      <c r="Q216" s="36"/>
      <c r="R216" s="36"/>
      <c r="S216" s="36"/>
      <c r="T216" s="36"/>
    </row>
    <row r="217" spans="2:20" s="10" customFormat="1" ht="14.25" hidden="1" customHeight="1">
      <c r="B217" s="25"/>
      <c r="C217" s="25"/>
      <c r="D217" s="26"/>
      <c r="E217" s="44"/>
      <c r="F217" s="37"/>
      <c r="G217" s="37"/>
      <c r="H217" s="37"/>
      <c r="I217" s="38"/>
      <c r="J217" s="38"/>
      <c r="K217" s="37"/>
      <c r="L217" s="37"/>
      <c r="M217" s="39"/>
      <c r="P217" s="36"/>
      <c r="Q217" s="36"/>
      <c r="R217" s="36"/>
      <c r="S217" s="36"/>
      <c r="T217" s="36"/>
    </row>
    <row r="218" spans="2:20" s="10" customFormat="1" ht="14.25" hidden="1" customHeight="1">
      <c r="B218" s="25"/>
      <c r="C218" s="25"/>
      <c r="D218" s="26"/>
      <c r="E218" s="44"/>
      <c r="F218" s="37"/>
      <c r="G218" s="37"/>
      <c r="H218" s="37"/>
      <c r="I218" s="38"/>
      <c r="J218" s="38"/>
      <c r="K218" s="37"/>
      <c r="L218" s="37"/>
      <c r="M218" s="39"/>
      <c r="P218" s="36"/>
      <c r="Q218" s="36"/>
      <c r="R218" s="36"/>
      <c r="S218" s="36"/>
      <c r="T218" s="36"/>
    </row>
    <row r="219" spans="2:20" s="10" customFormat="1" ht="14.25" hidden="1" customHeight="1">
      <c r="B219" s="25"/>
      <c r="C219" s="25"/>
      <c r="D219" s="26"/>
      <c r="E219" s="44"/>
      <c r="F219" s="37"/>
      <c r="G219" s="37"/>
      <c r="H219" s="37"/>
      <c r="I219" s="38"/>
      <c r="J219" s="38"/>
      <c r="K219" s="37"/>
      <c r="L219" s="37"/>
      <c r="M219" s="39"/>
      <c r="P219" s="36"/>
      <c r="Q219" s="36"/>
      <c r="R219" s="36"/>
      <c r="S219" s="36"/>
      <c r="T219" s="36"/>
    </row>
    <row r="220" spans="2:20" s="10" customFormat="1" ht="14.25" hidden="1" customHeight="1">
      <c r="B220" s="25"/>
      <c r="C220" s="25"/>
      <c r="D220" s="26"/>
      <c r="E220" s="44"/>
      <c r="F220" s="37"/>
      <c r="G220" s="37"/>
      <c r="H220" s="37"/>
      <c r="I220" s="38"/>
      <c r="J220" s="38"/>
      <c r="K220" s="37"/>
      <c r="L220" s="37"/>
      <c r="M220" s="39"/>
      <c r="P220" s="36"/>
      <c r="Q220" s="36"/>
      <c r="R220" s="36"/>
      <c r="S220" s="36"/>
      <c r="T220" s="36"/>
    </row>
    <row r="221" spans="2:20" s="10" customFormat="1" ht="14.25" hidden="1" customHeight="1">
      <c r="B221" s="25"/>
      <c r="C221" s="25"/>
      <c r="D221" s="26"/>
      <c r="E221" s="44"/>
      <c r="F221" s="37"/>
      <c r="G221" s="37"/>
      <c r="H221" s="37"/>
      <c r="I221" s="38"/>
      <c r="J221" s="38"/>
      <c r="K221" s="37"/>
      <c r="L221" s="37"/>
      <c r="M221" s="39"/>
      <c r="P221" s="36"/>
      <c r="Q221" s="36"/>
      <c r="R221" s="36"/>
      <c r="S221" s="36"/>
      <c r="T221" s="36"/>
    </row>
    <row r="222" spans="2:20" s="10" customFormat="1" ht="14.25" hidden="1" customHeight="1">
      <c r="B222" s="25"/>
      <c r="C222" s="25"/>
      <c r="D222" s="26"/>
      <c r="E222" s="44"/>
      <c r="F222" s="37"/>
      <c r="G222" s="37"/>
      <c r="H222" s="37"/>
      <c r="I222" s="38"/>
      <c r="J222" s="38"/>
      <c r="K222" s="37"/>
      <c r="L222" s="37"/>
      <c r="M222" s="39"/>
      <c r="P222" s="36"/>
      <c r="Q222" s="36"/>
      <c r="R222" s="36"/>
      <c r="S222" s="36"/>
      <c r="T222" s="36"/>
    </row>
    <row r="223" spans="2:20" s="10" customFormat="1" ht="14.25" hidden="1" customHeight="1">
      <c r="B223" s="25"/>
      <c r="C223" s="25"/>
      <c r="D223" s="26"/>
      <c r="E223" s="44"/>
      <c r="F223" s="37"/>
      <c r="G223" s="37"/>
      <c r="H223" s="37"/>
      <c r="I223" s="38"/>
      <c r="J223" s="38"/>
      <c r="K223" s="37"/>
      <c r="L223" s="37"/>
      <c r="M223" s="39"/>
      <c r="P223" s="36"/>
      <c r="Q223" s="36"/>
      <c r="R223" s="36"/>
      <c r="S223" s="36"/>
      <c r="T223" s="36"/>
    </row>
    <row r="224" spans="2:20" s="10" customFormat="1" ht="14.25" hidden="1" customHeight="1">
      <c r="B224" s="25"/>
      <c r="C224" s="25"/>
      <c r="D224" s="26"/>
      <c r="E224" s="44"/>
      <c r="F224" s="37"/>
      <c r="G224" s="37"/>
      <c r="H224" s="37"/>
      <c r="I224" s="38"/>
      <c r="J224" s="38"/>
      <c r="K224" s="37"/>
      <c r="L224" s="37"/>
      <c r="M224" s="39"/>
      <c r="P224" s="36"/>
      <c r="Q224" s="36"/>
      <c r="R224" s="36"/>
      <c r="S224" s="36"/>
      <c r="T224" s="36"/>
    </row>
    <row r="225" spans="2:20" s="10" customFormat="1" ht="14.25" hidden="1" customHeight="1">
      <c r="B225" s="25"/>
      <c r="C225" s="25"/>
      <c r="D225" s="26"/>
      <c r="E225" s="44"/>
      <c r="F225" s="37"/>
      <c r="G225" s="37"/>
      <c r="H225" s="37"/>
      <c r="I225" s="38"/>
      <c r="J225" s="38"/>
      <c r="K225" s="37"/>
      <c r="L225" s="37"/>
      <c r="M225" s="39"/>
      <c r="P225" s="36"/>
      <c r="Q225" s="36"/>
      <c r="R225" s="36"/>
      <c r="S225" s="36"/>
      <c r="T225" s="36"/>
    </row>
    <row r="226" spans="2:20" s="10" customFormat="1" ht="14.25" hidden="1" customHeight="1">
      <c r="B226" s="25"/>
      <c r="C226" s="25"/>
      <c r="D226" s="26"/>
      <c r="E226" s="44"/>
      <c r="F226" s="37"/>
      <c r="G226" s="37"/>
      <c r="H226" s="37"/>
      <c r="I226" s="38"/>
      <c r="J226" s="38"/>
      <c r="K226" s="37"/>
      <c r="L226" s="37"/>
      <c r="M226" s="39"/>
      <c r="P226" s="36"/>
      <c r="Q226" s="36"/>
      <c r="R226" s="36"/>
      <c r="S226" s="36"/>
      <c r="T226" s="36"/>
    </row>
    <row r="227" spans="2:20" s="10" customFormat="1" ht="0" hidden="1" customHeight="1">
      <c r="B227" s="25"/>
      <c r="C227" s="25"/>
      <c r="D227" s="26"/>
      <c r="E227" s="44"/>
      <c r="F227" s="37"/>
      <c r="G227" s="37"/>
      <c r="H227" s="37"/>
      <c r="I227" s="38"/>
      <c r="J227" s="38"/>
      <c r="K227" s="37"/>
      <c r="L227" s="37"/>
      <c r="M227" s="39"/>
      <c r="P227" s="36"/>
      <c r="Q227" s="36"/>
      <c r="R227" s="36"/>
      <c r="S227" s="36"/>
      <c r="T227" s="36"/>
    </row>
    <row r="228" spans="2:20" s="10" customFormat="1" ht="0" hidden="1" customHeight="1">
      <c r="B228" s="25"/>
      <c r="C228" s="25"/>
      <c r="D228" s="26"/>
      <c r="E228" s="44"/>
      <c r="F228" s="37"/>
      <c r="G228" s="37"/>
      <c r="H228" s="37"/>
      <c r="I228" s="38"/>
      <c r="J228" s="38"/>
      <c r="K228" s="37"/>
      <c r="L228" s="37"/>
      <c r="M228" s="39"/>
      <c r="P228" s="36"/>
      <c r="Q228" s="36"/>
      <c r="R228" s="36"/>
      <c r="S228" s="36"/>
      <c r="T228" s="36"/>
    </row>
    <row r="229" spans="2:20" s="10" customFormat="1" ht="0" hidden="1" customHeight="1">
      <c r="B229" s="25"/>
      <c r="C229" s="25"/>
      <c r="D229" s="26"/>
      <c r="E229" s="44"/>
      <c r="F229" s="37"/>
      <c r="G229" s="37"/>
      <c r="H229" s="37"/>
      <c r="I229" s="38"/>
      <c r="J229" s="38"/>
      <c r="K229" s="37"/>
      <c r="L229" s="37"/>
      <c r="M229" s="39"/>
      <c r="P229" s="36"/>
      <c r="Q229" s="36"/>
      <c r="R229" s="36"/>
      <c r="S229" s="36"/>
      <c r="T229" s="36"/>
    </row>
    <row r="230" spans="2:20" s="10" customFormat="1" ht="0" hidden="1" customHeight="1">
      <c r="B230" s="25"/>
      <c r="C230" s="25"/>
      <c r="D230" s="26"/>
      <c r="E230" s="44"/>
      <c r="F230" s="37"/>
      <c r="G230" s="37"/>
      <c r="H230" s="37"/>
      <c r="I230" s="38"/>
      <c r="J230" s="38"/>
      <c r="K230" s="37"/>
      <c r="L230" s="37"/>
      <c r="M230" s="39"/>
      <c r="P230" s="36"/>
      <c r="Q230" s="36"/>
      <c r="R230" s="36"/>
      <c r="S230" s="36"/>
      <c r="T230" s="36"/>
    </row>
    <row r="231" spans="2:20" s="10" customFormat="1" ht="0" hidden="1" customHeight="1">
      <c r="B231" s="25"/>
      <c r="C231" s="25"/>
      <c r="D231" s="26"/>
      <c r="E231" s="44"/>
      <c r="F231" s="37"/>
      <c r="G231" s="37"/>
      <c r="H231" s="37"/>
      <c r="I231" s="38"/>
      <c r="J231" s="38"/>
      <c r="K231" s="37"/>
      <c r="L231" s="37"/>
      <c r="M231" s="39"/>
      <c r="P231" s="36"/>
      <c r="Q231" s="36"/>
      <c r="R231" s="36"/>
      <c r="S231" s="36"/>
      <c r="T231" s="36"/>
    </row>
    <row r="232" spans="2:20" s="10" customFormat="1" ht="0" hidden="1" customHeight="1">
      <c r="B232" s="25"/>
      <c r="C232" s="25"/>
      <c r="D232" s="26"/>
      <c r="E232" s="44"/>
      <c r="F232" s="37"/>
      <c r="G232" s="37"/>
      <c r="H232" s="37"/>
      <c r="I232" s="38"/>
      <c r="J232" s="38"/>
      <c r="K232" s="37"/>
      <c r="L232" s="37"/>
      <c r="M232" s="39"/>
      <c r="P232" s="36"/>
      <c r="Q232" s="36"/>
      <c r="R232" s="36"/>
      <c r="S232" s="36"/>
      <c r="T232" s="36"/>
    </row>
    <row r="234" spans="2:20" s="10" customFormat="1" ht="0" hidden="1" customHeight="1">
      <c r="B234" s="25"/>
      <c r="C234" s="25"/>
      <c r="D234" s="26"/>
      <c r="E234" s="44"/>
      <c r="F234" s="37"/>
      <c r="G234" s="37"/>
      <c r="H234" s="37"/>
      <c r="I234" s="38"/>
      <c r="J234" s="38"/>
      <c r="K234" s="37"/>
      <c r="L234" s="37"/>
      <c r="M234" s="39"/>
      <c r="P234" s="36"/>
      <c r="Q234" s="36"/>
      <c r="R234" s="36"/>
      <c r="S234" s="36"/>
      <c r="T234" s="36"/>
    </row>
  </sheetData>
  <sheetProtection algorithmName="SHA-512" hashValue="oO7UlzdY9WdIq/VFDfNjlMRZiKEg44qsVY0MhIKF1UwoA3MHgA0TV2odZPxLWBI92Fl7u0iH0GgczCbn86sZTg==" saltValue="/axbOLtTKXROfWgsMPN4pg==" spinCount="100000" sheet="1" objects="1" scenarios="1"/>
  <mergeCells count="6">
    <mergeCell ref="K3:L4"/>
    <mergeCell ref="K8:M8"/>
    <mergeCell ref="E23:F23"/>
    <mergeCell ref="L7:M7"/>
    <mergeCell ref="I12:J12"/>
    <mergeCell ref="K12:L12"/>
  </mergeCells>
  <phoneticPr fontId="20"/>
  <printOptions horizontalCentered="1"/>
  <pageMargins left="0.19685039370078741" right="0.19685039370078741" top="0.74803149606299213" bottom="0.74803149606299213" header="0.31496062992125984" footer="0.31496062992125984"/>
  <pageSetup paperSize="9"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D2B4-DF7F-4839-AAB9-F029DD3E3533}">
  <sheetPr>
    <pageSetUpPr autoPageBreaks="0" fitToPage="1"/>
  </sheetPr>
  <dimension ref="A1:V578"/>
  <sheetViews>
    <sheetView showGridLines="0" zoomScaleNormal="100" workbookViewId="0"/>
  </sheetViews>
  <sheetFormatPr defaultColWidth="0" defaultRowHeight="0" customHeight="1" zeroHeight="1"/>
  <cols>
    <col min="1" max="1" width="1.75" style="1" customWidth="1"/>
    <col min="2" max="2" width="4" style="744" customWidth="1"/>
    <col min="3" max="3" width="5.125" style="1" customWidth="1"/>
    <col min="4" max="4" width="5.375" style="1" customWidth="1"/>
    <col min="5" max="6" width="12.625" style="1" customWidth="1"/>
    <col min="7" max="7" width="9" style="1" hidden="1" customWidth="1"/>
    <col min="8" max="8" width="14" style="1" customWidth="1"/>
    <col min="9" max="9" width="9" style="1" hidden="1" customWidth="1"/>
    <col min="10" max="10" width="14" style="1" customWidth="1"/>
    <col min="11" max="12" width="10.875" style="1" customWidth="1"/>
    <col min="13" max="13" width="9.625" style="1" customWidth="1"/>
    <col min="14" max="14" width="6.625" style="1" customWidth="1"/>
    <col min="15" max="15" width="9.625" style="1" customWidth="1"/>
    <col min="16" max="16" width="6.625" style="1" customWidth="1"/>
    <col min="17" max="17" width="7.75" style="1" customWidth="1"/>
    <col min="18" max="18" width="2.5" style="1" customWidth="1"/>
    <col min="19" max="21" width="0" style="1" hidden="1"/>
    <col min="22" max="22" width="0" style="1" hidden="1" customWidth="1"/>
    <col min="23" max="16384" width="9" style="1" hidden="1"/>
  </cols>
  <sheetData>
    <row r="1" spans="1:22" ht="6" customHeight="1"/>
    <row r="2" spans="1:22" ht="44.25" customHeight="1">
      <c r="M2" s="1369" t="str">
        <f>重点項目_非住宅!K3</f>
        <v>7-000</v>
      </c>
      <c r="N2" s="1369"/>
      <c r="O2" s="1369"/>
    </row>
    <row r="3" spans="1:22" ht="12" customHeight="1" thickBot="1"/>
    <row r="4" spans="1:22" ht="17.25">
      <c r="B4" s="51" t="str">
        <f>Q5</f>
        <v>CASBEE横浜2025年版v1.0</v>
      </c>
      <c r="C4" s="52"/>
      <c r="D4" s="53"/>
      <c r="E4" s="54"/>
      <c r="F4" s="55"/>
      <c r="G4" s="56"/>
      <c r="H4" s="56"/>
      <c r="I4" s="57"/>
      <c r="J4" s="745"/>
      <c r="K4" s="745"/>
      <c r="L4" s="745"/>
      <c r="M4" s="746"/>
      <c r="N4" s="747"/>
      <c r="P4" s="748"/>
      <c r="Q4" s="748"/>
      <c r="V4" s="749"/>
    </row>
    <row r="5" spans="1:22" ht="14.25" customHeight="1" thickBot="1">
      <c r="B5" s="58" t="str">
        <f>'入力1(共通)'!E5</f>
        <v>○○マンション</v>
      </c>
      <c r="C5" s="59"/>
      <c r="D5" s="60"/>
      <c r="E5" s="61"/>
      <c r="F5" s="62"/>
      <c r="G5" s="56"/>
      <c r="H5" s="56"/>
      <c r="I5" s="57"/>
      <c r="J5" s="745"/>
      <c r="M5" s="750" t="s">
        <v>198</v>
      </c>
      <c r="O5" s="750"/>
      <c r="P5" s="750"/>
      <c r="Q5" s="751" t="str">
        <f>'入力4(スコア転記)'!R3</f>
        <v>CASBEE横浜2025年版v1.0</v>
      </c>
      <c r="V5" s="752"/>
    </row>
    <row r="6" spans="1:22" ht="3.75" customHeight="1" thickBot="1">
      <c r="B6" s="64"/>
      <c r="C6" s="65"/>
      <c r="D6" s="66"/>
      <c r="E6" s="67"/>
      <c r="F6" s="67"/>
      <c r="G6" s="67"/>
      <c r="H6" s="67"/>
      <c r="I6" s="67"/>
      <c r="J6" s="753"/>
      <c r="K6" s="753"/>
      <c r="L6" s="753"/>
      <c r="M6" s="754"/>
      <c r="N6" s="753"/>
      <c r="O6" s="753"/>
      <c r="P6" s="753"/>
      <c r="Q6" s="755"/>
      <c r="V6" s="752"/>
    </row>
    <row r="7" spans="1:22" ht="17.25" customHeight="1" thickBot="1">
      <c r="B7" s="35" t="s">
        <v>173</v>
      </c>
      <c r="C7" s="68"/>
      <c r="D7" s="69"/>
      <c r="E7" s="1370" t="s">
        <v>548</v>
      </c>
      <c r="F7" s="1371"/>
      <c r="G7" s="70"/>
      <c r="H7" s="1076"/>
      <c r="I7" s="107"/>
      <c r="J7" s="180"/>
      <c r="K7" s="180"/>
      <c r="L7" s="756"/>
      <c r="M7" s="180"/>
      <c r="N7" s="180"/>
      <c r="O7" s="180"/>
      <c r="P7" s="180"/>
      <c r="Q7" s="757"/>
      <c r="V7" s="752"/>
    </row>
    <row r="8" spans="1:22" ht="15" customHeight="1">
      <c r="B8" s="71"/>
      <c r="C8" s="72"/>
      <c r="D8" s="73"/>
      <c r="E8" s="74"/>
      <c r="F8" s="75"/>
      <c r="G8" s="1372"/>
      <c r="H8" s="724"/>
      <c r="I8" s="76" t="s">
        <v>141</v>
      </c>
      <c r="J8" s="1374" t="s">
        <v>551</v>
      </c>
      <c r="K8" s="1374"/>
      <c r="L8" s="741"/>
      <c r="M8" s="758" t="s">
        <v>531</v>
      </c>
      <c r="N8" s="759"/>
      <c r="O8" s="760" t="s">
        <v>532</v>
      </c>
      <c r="P8" s="761"/>
      <c r="Q8" s="762"/>
      <c r="V8" s="752"/>
    </row>
    <row r="9" spans="1:22" ht="23.25" customHeight="1" thickBot="1">
      <c r="B9" s="77" t="s">
        <v>174</v>
      </c>
      <c r="C9" s="78"/>
      <c r="D9" s="79"/>
      <c r="E9" s="80"/>
      <c r="F9" s="81"/>
      <c r="G9" s="1373"/>
      <c r="H9" s="742" t="s">
        <v>200</v>
      </c>
      <c r="I9" s="742"/>
      <c r="J9" s="742" t="s">
        <v>550</v>
      </c>
      <c r="K9" s="742"/>
      <c r="L9" s="743"/>
      <c r="M9" s="763" t="s">
        <v>89</v>
      </c>
      <c r="N9" s="764" t="s">
        <v>90</v>
      </c>
      <c r="O9" s="765" t="s">
        <v>89</v>
      </c>
      <c r="P9" s="766" t="s">
        <v>90</v>
      </c>
      <c r="Q9" s="767" t="s">
        <v>166</v>
      </c>
      <c r="V9" s="752"/>
    </row>
    <row r="10" spans="1:22" ht="14.25" customHeight="1" thickBot="1">
      <c r="B10" s="768" t="s">
        <v>188</v>
      </c>
      <c r="C10" s="769"/>
      <c r="D10" s="770"/>
      <c r="E10" s="771"/>
      <c r="F10" s="772"/>
      <c r="G10" s="768"/>
      <c r="H10" s="769"/>
      <c r="I10" s="770"/>
      <c r="J10" s="771"/>
      <c r="K10" s="771"/>
      <c r="L10" s="772"/>
      <c r="M10" s="1071">
        <f>'入力4(スコア転記)'!Q8</f>
        <v>0</v>
      </c>
      <c r="N10" s="1073">
        <f>'入力4(スコア転記)'!R8</f>
        <v>0</v>
      </c>
      <c r="O10" s="773">
        <f>'入力4(スコア転記)'!T8</f>
        <v>0</v>
      </c>
      <c r="P10" s="1074">
        <f>'入力4(スコア転記)'!U8</f>
        <v>0</v>
      </c>
      <c r="Q10" s="774">
        <f>'入力4(スコア転記)'!V8</f>
        <v>2.2999999999999998</v>
      </c>
      <c r="V10" s="752"/>
    </row>
    <row r="11" spans="1:22" ht="14.25" customHeight="1" thickBot="1">
      <c r="B11" s="775" t="s">
        <v>189</v>
      </c>
      <c r="C11" s="776" t="s">
        <v>91</v>
      </c>
      <c r="D11" s="776"/>
      <c r="E11" s="776"/>
      <c r="F11" s="777"/>
      <c r="G11" s="775"/>
      <c r="H11" s="776"/>
      <c r="I11" s="776"/>
      <c r="J11" s="776"/>
      <c r="K11" s="776"/>
      <c r="L11" s="777"/>
      <c r="M11" s="1072">
        <f>'入力4(スコア転記)'!Q9</f>
        <v>0</v>
      </c>
      <c r="N11" s="778">
        <f>'入力4(スコア転記)'!R9</f>
        <v>0.4</v>
      </c>
      <c r="O11" s="1075">
        <f>'入力4(スコア転記)'!T9</f>
        <v>0</v>
      </c>
      <c r="P11" s="778">
        <f>'入力4(スコア転記)'!U9</f>
        <v>0</v>
      </c>
      <c r="Q11" s="780">
        <f>'入力4(スコア転記)'!V9</f>
        <v>3</v>
      </c>
      <c r="V11" s="752"/>
    </row>
    <row r="12" spans="1:22" ht="14.25" customHeight="1" thickBot="1">
      <c r="B12" s="781">
        <v>1</v>
      </c>
      <c r="C12" s="782" t="s">
        <v>0</v>
      </c>
      <c r="D12" s="783"/>
      <c r="E12" s="784"/>
      <c r="F12" s="785"/>
      <c r="G12" s="786"/>
      <c r="H12" s="787"/>
      <c r="I12" s="1083"/>
      <c r="J12" s="788"/>
      <c r="K12" s="788"/>
      <c r="L12" s="789"/>
      <c r="M12" s="790">
        <f>'入力4(スコア転記)'!Q10</f>
        <v>3</v>
      </c>
      <c r="N12" s="791">
        <f>'入力4(スコア転記)'!R10</f>
        <v>0.15</v>
      </c>
      <c r="O12" s="792">
        <f>'入力4(スコア転記)'!T10</f>
        <v>3</v>
      </c>
      <c r="P12" s="793">
        <f>'入力4(スコア転記)'!U10</f>
        <v>1</v>
      </c>
      <c r="Q12" s="794">
        <f>'入力4(スコア転記)'!V10</f>
        <v>3</v>
      </c>
      <c r="V12" s="752"/>
    </row>
    <row r="13" spans="1:22" ht="14.25" thickBot="1">
      <c r="B13" s="795"/>
      <c r="C13" s="796">
        <v>1.1000000000000001</v>
      </c>
      <c r="D13" s="797" t="s">
        <v>533</v>
      </c>
      <c r="E13" s="798"/>
      <c r="F13" s="799"/>
      <c r="G13" s="800"/>
      <c r="H13" s="801"/>
      <c r="I13" s="801"/>
      <c r="J13" s="802"/>
      <c r="K13" s="802"/>
      <c r="L13" s="803"/>
      <c r="M13" s="804">
        <f>'入力4(スコア転記)'!Q11</f>
        <v>3</v>
      </c>
      <c r="N13" s="805">
        <f>'入力4(スコア転記)'!R11</f>
        <v>0.41304347826086957</v>
      </c>
      <c r="O13" s="806">
        <f>'入力4(スコア転記)'!T11</f>
        <v>3</v>
      </c>
      <c r="P13" s="805">
        <f>'入力4(スコア転記)'!U11</f>
        <v>0.5</v>
      </c>
      <c r="Q13" s="807">
        <f>'入力4(スコア転記)'!V11</f>
        <v>0</v>
      </c>
      <c r="V13" s="752"/>
    </row>
    <row r="14" spans="1:22" ht="15" hidden="1" customHeight="1" thickBot="1">
      <c r="A14" s="1" t="s">
        <v>534</v>
      </c>
      <c r="B14" s="808"/>
      <c r="C14" s="558"/>
      <c r="D14" s="809">
        <v>1</v>
      </c>
      <c r="E14" s="810" t="s">
        <v>190</v>
      </c>
      <c r="F14" s="811"/>
      <c r="G14" s="812"/>
      <c r="H14" s="813"/>
      <c r="I14" s="801"/>
      <c r="J14" s="802"/>
      <c r="K14" s="802"/>
      <c r="L14" s="803"/>
      <c r="M14" s="814">
        <f>'入力4(スコア転記)'!Q12</f>
        <v>0</v>
      </c>
      <c r="N14" s="815">
        <f>'入力4(スコア転記)'!R12</f>
        <v>0</v>
      </c>
      <c r="O14" s="816">
        <f>'入力4(スコア転記)'!T12</f>
        <v>0</v>
      </c>
      <c r="P14" s="815">
        <f>'入力4(スコア転記)'!U12</f>
        <v>0</v>
      </c>
      <c r="Q14" s="794">
        <f>'入力4(スコア転記)'!V12</f>
        <v>0</v>
      </c>
      <c r="V14" s="752"/>
    </row>
    <row r="15" spans="1:22" ht="14.25" hidden="1" customHeight="1" thickBot="1">
      <c r="B15" s="817"/>
      <c r="C15" s="564"/>
      <c r="D15" s="818">
        <v>2</v>
      </c>
      <c r="E15" s="813" t="s">
        <v>191</v>
      </c>
      <c r="F15" s="819"/>
      <c r="G15" s="812"/>
      <c r="H15" s="813"/>
      <c r="I15" s="1083"/>
      <c r="J15" s="802"/>
      <c r="K15" s="802"/>
      <c r="L15" s="803"/>
      <c r="M15" s="820">
        <f>'入力4(スコア転記)'!Q13</f>
        <v>0</v>
      </c>
      <c r="N15" s="815">
        <f>'入力4(スコア転記)'!R13</f>
        <v>0</v>
      </c>
      <c r="O15" s="821">
        <f>'入力4(スコア転記)'!T13</f>
        <v>0</v>
      </c>
      <c r="P15" s="815">
        <f>'入力4(スコア転記)'!U13</f>
        <v>0</v>
      </c>
      <c r="Q15" s="794">
        <f>'入力4(スコア転記)'!V13</f>
        <v>0</v>
      </c>
      <c r="V15" s="752"/>
    </row>
    <row r="16" spans="1:22" ht="14.25" thickBot="1">
      <c r="B16" s="795"/>
      <c r="C16" s="796">
        <v>1.2</v>
      </c>
      <c r="D16" s="798" t="s">
        <v>11</v>
      </c>
      <c r="E16" s="822"/>
      <c r="F16" s="823"/>
      <c r="G16" s="800"/>
      <c r="H16" s="801"/>
      <c r="I16" s="801"/>
      <c r="J16" s="788"/>
      <c r="K16" s="788"/>
      <c r="L16" s="789"/>
      <c r="M16" s="824">
        <f>'入力4(スコア転記)'!Q14</f>
        <v>3</v>
      </c>
      <c r="N16" s="815">
        <f>'入力4(スコア転記)'!R14</f>
        <v>0.41304347826086957</v>
      </c>
      <c r="O16" s="825">
        <f>'入力4(スコア転記)'!T14</f>
        <v>3</v>
      </c>
      <c r="P16" s="815">
        <f>'入力4(スコア転記)'!U14</f>
        <v>0.5</v>
      </c>
      <c r="Q16" s="794">
        <f>'入力4(スコア転記)'!V14</f>
        <v>0</v>
      </c>
      <c r="V16" s="752"/>
    </row>
    <row r="17" spans="2:22" ht="14.25" customHeight="1">
      <c r="B17" s="795"/>
      <c r="C17" s="826"/>
      <c r="D17" s="827">
        <v>1</v>
      </c>
      <c r="E17" s="828" t="s">
        <v>192</v>
      </c>
      <c r="F17" s="799"/>
      <c r="G17" s="800"/>
      <c r="H17" s="801"/>
      <c r="I17" s="801"/>
      <c r="J17" s="802"/>
      <c r="K17" s="802"/>
      <c r="L17" s="803"/>
      <c r="M17" s="829">
        <f>'入力4(スコア転記)'!Q15</f>
        <v>3</v>
      </c>
      <c r="N17" s="815">
        <f>'入力4(スコア転記)'!R15</f>
        <v>0.65217391304347827</v>
      </c>
      <c r="O17" s="830">
        <f>'入力4(スコア転記)'!T15</f>
        <v>3</v>
      </c>
      <c r="P17" s="815">
        <f>'入力4(スコア転記)'!U15</f>
        <v>0.3</v>
      </c>
      <c r="Q17" s="794">
        <f>'入力4(スコア転記)'!V15</f>
        <v>0</v>
      </c>
      <c r="V17" s="752"/>
    </row>
    <row r="18" spans="2:22" ht="14.25" customHeight="1">
      <c r="B18" s="795"/>
      <c r="C18" s="572"/>
      <c r="D18" s="827">
        <v>2</v>
      </c>
      <c r="E18" s="828" t="s">
        <v>12</v>
      </c>
      <c r="F18" s="799"/>
      <c r="G18" s="800"/>
      <c r="H18" s="801"/>
      <c r="I18" s="801"/>
      <c r="J18" s="802"/>
      <c r="K18" s="802"/>
      <c r="L18" s="803"/>
      <c r="M18" s="814">
        <f>'入力4(スコア転記)'!Q16</f>
        <v>3</v>
      </c>
      <c r="N18" s="815">
        <f>'入力4(スコア転記)'!R16</f>
        <v>0.34782608695652173</v>
      </c>
      <c r="O18" s="816">
        <f>'入力4(スコア転記)'!T16</f>
        <v>3</v>
      </c>
      <c r="P18" s="815">
        <f>'入力4(スコア転記)'!U16</f>
        <v>0.3</v>
      </c>
      <c r="Q18" s="794">
        <f>'入力4(スコア転記)'!V16</f>
        <v>0</v>
      </c>
      <c r="V18" s="752"/>
    </row>
    <row r="19" spans="2:22" ht="14.25" customHeight="1">
      <c r="B19" s="795"/>
      <c r="C19" s="572"/>
      <c r="D19" s="827">
        <v>3</v>
      </c>
      <c r="E19" s="828" t="s">
        <v>52</v>
      </c>
      <c r="F19" s="799"/>
      <c r="G19" s="800"/>
      <c r="H19" s="801"/>
      <c r="I19" s="801"/>
      <c r="J19" s="802"/>
      <c r="K19" s="802"/>
      <c r="L19" s="803"/>
      <c r="M19" s="814">
        <f>'入力4(スコア転記)'!Q17</f>
        <v>3</v>
      </c>
      <c r="N19" s="815">
        <f>'入力4(スコア転記)'!R17</f>
        <v>0</v>
      </c>
      <c r="O19" s="816">
        <f>'入力4(スコア転記)'!T17</f>
        <v>3</v>
      </c>
      <c r="P19" s="815">
        <f>'入力4(スコア転記)'!U17</f>
        <v>0.2</v>
      </c>
      <c r="Q19" s="794">
        <f>'入力4(スコア転記)'!V17</f>
        <v>0</v>
      </c>
      <c r="V19" s="752"/>
    </row>
    <row r="20" spans="2:22" ht="14.25" customHeight="1">
      <c r="B20" s="795"/>
      <c r="C20" s="573"/>
      <c r="D20" s="827">
        <v>4</v>
      </c>
      <c r="E20" s="828" t="s">
        <v>53</v>
      </c>
      <c r="F20" s="799"/>
      <c r="G20" s="800"/>
      <c r="H20" s="801"/>
      <c r="I20" s="801"/>
      <c r="J20" s="802"/>
      <c r="K20" s="802"/>
      <c r="L20" s="803"/>
      <c r="M20" s="814">
        <f>'入力4(スコア転記)'!Q18</f>
        <v>3</v>
      </c>
      <c r="N20" s="815">
        <f>'入力4(スコア転記)'!R18</f>
        <v>0</v>
      </c>
      <c r="O20" s="816">
        <f>'入力4(スコア転記)'!T18</f>
        <v>3</v>
      </c>
      <c r="P20" s="815">
        <f>'入力4(スコア転記)'!U18</f>
        <v>0.2</v>
      </c>
      <c r="Q20" s="794">
        <f>'入力4(スコア転記)'!V18</f>
        <v>0</v>
      </c>
      <c r="V20" s="752"/>
    </row>
    <row r="21" spans="2:22" ht="14.25" customHeight="1" thickBot="1">
      <c r="B21" s="831"/>
      <c r="C21" s="832">
        <v>1.3</v>
      </c>
      <c r="D21" s="798" t="s">
        <v>54</v>
      </c>
      <c r="E21" s="798"/>
      <c r="F21" s="799"/>
      <c r="G21" s="800"/>
      <c r="H21" s="801"/>
      <c r="I21" s="801"/>
      <c r="J21" s="802"/>
      <c r="K21" s="802"/>
      <c r="L21" s="803"/>
      <c r="M21" s="833">
        <f>'入力4(スコア転記)'!Q19</f>
        <v>3</v>
      </c>
      <c r="N21" s="815">
        <f>'入力4(スコア転記)'!R19</f>
        <v>0.17391304347826086</v>
      </c>
      <c r="O21" s="834">
        <f>'入力4(スコア転記)'!T19</f>
        <v>3</v>
      </c>
      <c r="P21" s="815">
        <f>'入力4(スコア転記)'!U19</f>
        <v>0</v>
      </c>
      <c r="Q21" s="794">
        <f>'入力4(スコア転記)'!V19</f>
        <v>0</v>
      </c>
      <c r="V21" s="752"/>
    </row>
    <row r="22" spans="2:22" ht="14.25" customHeight="1">
      <c r="B22" s="835">
        <v>2</v>
      </c>
      <c r="C22" s="836" t="s">
        <v>1</v>
      </c>
      <c r="D22" s="837"/>
      <c r="E22" s="838"/>
      <c r="F22" s="839"/>
      <c r="G22" s="725" t="s">
        <v>225</v>
      </c>
      <c r="H22" s="732"/>
      <c r="I22" s="726"/>
      <c r="J22" s="788"/>
      <c r="K22" s="788"/>
      <c r="L22" s="789"/>
      <c r="M22" s="840">
        <f>'入力4(スコア転記)'!Q20</f>
        <v>3</v>
      </c>
      <c r="N22" s="841">
        <f>'入力4(スコア転記)'!R20</f>
        <v>0.35</v>
      </c>
      <c r="O22" s="842">
        <f>'入力4(スコア転記)'!T20</f>
        <v>3</v>
      </c>
      <c r="P22" s="843">
        <f>'入力4(スコア転記)'!U20</f>
        <v>1</v>
      </c>
      <c r="Q22" s="844">
        <f>'入力4(スコア転記)'!V20</f>
        <v>3</v>
      </c>
      <c r="V22" s="752"/>
    </row>
    <row r="23" spans="2:22" ht="14.25" customHeight="1" thickBot="1">
      <c r="B23" s="795"/>
      <c r="C23" s="796">
        <v>2.1</v>
      </c>
      <c r="D23" s="845" t="s">
        <v>2</v>
      </c>
      <c r="E23" s="838"/>
      <c r="F23" s="839"/>
      <c r="G23" s="657"/>
      <c r="H23" s="187"/>
      <c r="I23" s="187"/>
      <c r="J23" s="788"/>
      <c r="K23" s="788"/>
      <c r="L23" s="789"/>
      <c r="M23" s="846">
        <f>'入力4(スコア転記)'!Q21</f>
        <v>3</v>
      </c>
      <c r="N23" s="847">
        <f>'入力4(スコア転記)'!R21</f>
        <v>0.5</v>
      </c>
      <c r="O23" s="848">
        <f>'入力4(スコア転記)'!T21</f>
        <v>3</v>
      </c>
      <c r="P23" s="849">
        <f>'入力4(スコア転記)'!U21</f>
        <v>0.5</v>
      </c>
      <c r="Q23" s="807">
        <f>'入力4(スコア転記)'!V21</f>
        <v>0</v>
      </c>
      <c r="V23" s="752"/>
    </row>
    <row r="24" spans="2:22" ht="14.25" customHeight="1">
      <c r="B24" s="795"/>
      <c r="C24" s="583"/>
      <c r="D24" s="827">
        <v>1</v>
      </c>
      <c r="E24" s="798" t="s">
        <v>94</v>
      </c>
      <c r="F24" s="799"/>
      <c r="G24" s="727" t="s">
        <v>226</v>
      </c>
      <c r="H24" s="850" t="s">
        <v>517</v>
      </c>
      <c r="I24" s="187"/>
      <c r="J24" s="802"/>
      <c r="K24" s="851" t="s">
        <v>202</v>
      </c>
      <c r="L24" s="852"/>
      <c r="M24" s="829">
        <f>'入力4(スコア転記)'!Q22</f>
        <v>3</v>
      </c>
      <c r="N24" s="815">
        <f>'入力4(スコア転記)'!R22</f>
        <v>0.40760869565217395</v>
      </c>
      <c r="O24" s="830">
        <f>'入力4(スコア転記)'!T22</f>
        <v>3</v>
      </c>
      <c r="P24" s="815">
        <f>'入力4(スコア転記)'!U22</f>
        <v>0.625</v>
      </c>
      <c r="Q24" s="794">
        <f>'入力4(スコア転記)'!V22</f>
        <v>0</v>
      </c>
      <c r="V24" s="752"/>
    </row>
    <row r="25" spans="2:22" ht="12.95" hidden="1" customHeight="1">
      <c r="B25" s="817"/>
      <c r="C25" s="584"/>
      <c r="D25" s="818">
        <v>2</v>
      </c>
      <c r="E25" s="813" t="s">
        <v>149</v>
      </c>
      <c r="F25" s="819"/>
      <c r="G25" s="728" t="s">
        <v>227</v>
      </c>
      <c r="H25" s="850" t="s">
        <v>517</v>
      </c>
      <c r="I25" s="187" t="s">
        <v>225</v>
      </c>
      <c r="J25" s="802"/>
      <c r="K25" s="851" t="s">
        <v>202</v>
      </c>
      <c r="L25" s="852"/>
      <c r="M25" s="814">
        <f>'入力4(スコア転記)'!Q23</f>
        <v>0</v>
      </c>
      <c r="N25" s="853">
        <f>'入力4(スコア転記)'!R23</f>
        <v>0</v>
      </c>
      <c r="O25" s="816">
        <f>'入力4(スコア転記)'!T23</f>
        <v>0</v>
      </c>
      <c r="P25" s="853">
        <f>'入力4(スコア転記)'!U23</f>
        <v>0</v>
      </c>
      <c r="Q25" s="854">
        <f>'入力4(スコア転記)'!V23</f>
        <v>0</v>
      </c>
      <c r="V25" s="752"/>
    </row>
    <row r="26" spans="2:22" ht="14.25" customHeight="1">
      <c r="B26" s="795"/>
      <c r="C26" s="583"/>
      <c r="D26" s="827">
        <v>2</v>
      </c>
      <c r="E26" s="798" t="s">
        <v>55</v>
      </c>
      <c r="F26" s="799"/>
      <c r="G26" s="727" t="s">
        <v>226</v>
      </c>
      <c r="H26" s="850" t="s">
        <v>517</v>
      </c>
      <c r="I26" s="729" t="s">
        <v>227</v>
      </c>
      <c r="J26" s="850" t="s">
        <v>518</v>
      </c>
      <c r="K26" s="851" t="s">
        <v>202</v>
      </c>
      <c r="L26" s="855" t="s">
        <v>203</v>
      </c>
      <c r="M26" s="814">
        <f>'入力4(スコア転記)'!Q24</f>
        <v>3</v>
      </c>
      <c r="N26" s="815">
        <f>'入力4(スコア転記)'!R24</f>
        <v>0.26630434782608697</v>
      </c>
      <c r="O26" s="816">
        <f>'入力4(スコア転記)'!T24</f>
        <v>3</v>
      </c>
      <c r="P26" s="815">
        <f>'入力4(スコア転記)'!U24</f>
        <v>0.37499999999999994</v>
      </c>
      <c r="Q26" s="794">
        <f>'入力4(スコア転記)'!V24</f>
        <v>0</v>
      </c>
      <c r="V26" s="752"/>
    </row>
    <row r="27" spans="2:22" ht="14.25" customHeight="1">
      <c r="B27" s="795"/>
      <c r="C27" s="583"/>
      <c r="D27" s="827">
        <v>3</v>
      </c>
      <c r="E27" s="798" t="s">
        <v>56</v>
      </c>
      <c r="F27" s="799"/>
      <c r="G27" s="727" t="s">
        <v>228</v>
      </c>
      <c r="H27" s="850" t="s">
        <v>517</v>
      </c>
      <c r="I27" s="187"/>
      <c r="J27" s="802"/>
      <c r="K27" s="851" t="s">
        <v>202</v>
      </c>
      <c r="L27" s="852"/>
      <c r="M27" s="814">
        <f>'入力4(スコア転記)'!Q25</f>
        <v>3</v>
      </c>
      <c r="N27" s="815">
        <f>'入力4(スコア転記)'!R25</f>
        <v>0.32608695652173914</v>
      </c>
      <c r="O27" s="816">
        <f>'入力4(スコア転記)'!T25</f>
        <v>0</v>
      </c>
      <c r="P27" s="815">
        <f>'入力4(スコア転記)'!U25</f>
        <v>0</v>
      </c>
      <c r="Q27" s="794">
        <f>'入力4(スコア転記)'!V25</f>
        <v>0</v>
      </c>
      <c r="V27" s="752"/>
    </row>
    <row r="28" spans="2:22" ht="12.95" hidden="1" customHeight="1">
      <c r="B28" s="817"/>
      <c r="C28" s="584"/>
      <c r="D28" s="818">
        <v>5</v>
      </c>
      <c r="E28" s="813" t="s">
        <v>150</v>
      </c>
      <c r="F28" s="819"/>
      <c r="G28" s="728" t="s">
        <v>228</v>
      </c>
      <c r="H28" s="850" t="s">
        <v>517</v>
      </c>
      <c r="I28" s="187"/>
      <c r="J28" s="802"/>
      <c r="K28" s="851" t="s">
        <v>202</v>
      </c>
      <c r="L28" s="852"/>
      <c r="M28" s="814">
        <f>'入力4(スコア転記)'!Q26</f>
        <v>0</v>
      </c>
      <c r="N28" s="853">
        <f>'入力4(スコア転記)'!R26</f>
        <v>0</v>
      </c>
      <c r="O28" s="816">
        <f>'入力4(スコア転記)'!T26</f>
        <v>0</v>
      </c>
      <c r="P28" s="853">
        <f>'入力4(スコア転記)'!U26</f>
        <v>0</v>
      </c>
      <c r="Q28" s="854">
        <f>'入力4(スコア転記)'!V26</f>
        <v>0</v>
      </c>
      <c r="V28" s="752"/>
    </row>
    <row r="29" spans="2:22" ht="12.95" hidden="1" customHeight="1">
      <c r="B29" s="817"/>
      <c r="C29" s="584"/>
      <c r="D29" s="818">
        <v>6</v>
      </c>
      <c r="E29" s="813" t="s">
        <v>57</v>
      </c>
      <c r="F29" s="819"/>
      <c r="G29" s="728" t="s">
        <v>228</v>
      </c>
      <c r="H29" s="850" t="s">
        <v>517</v>
      </c>
      <c r="I29" s="187" t="s">
        <v>229</v>
      </c>
      <c r="J29" s="802"/>
      <c r="K29" s="851" t="s">
        <v>202</v>
      </c>
      <c r="L29" s="852"/>
      <c r="M29" s="814">
        <f>'入力4(スコア転記)'!Q27</f>
        <v>0</v>
      </c>
      <c r="N29" s="853">
        <f>'入力4(スコア転記)'!R27</f>
        <v>0</v>
      </c>
      <c r="O29" s="816">
        <f>'入力4(スコア転記)'!T27</f>
        <v>0</v>
      </c>
      <c r="P29" s="853">
        <f>'入力4(スコア転記)'!U27</f>
        <v>0</v>
      </c>
      <c r="Q29" s="854">
        <f>'入力4(スコア転記)'!V27</f>
        <v>0</v>
      </c>
      <c r="V29" s="752"/>
    </row>
    <row r="30" spans="2:22" ht="12.95" hidden="1" customHeight="1">
      <c r="B30" s="817"/>
      <c r="C30" s="584"/>
      <c r="D30" s="818">
        <v>7</v>
      </c>
      <c r="E30" s="813" t="s">
        <v>138</v>
      </c>
      <c r="F30" s="819"/>
      <c r="G30" s="728" t="s">
        <v>228</v>
      </c>
      <c r="H30" s="850" t="s">
        <v>517</v>
      </c>
      <c r="I30" s="187" t="s">
        <v>229</v>
      </c>
      <c r="J30" s="802"/>
      <c r="K30" s="851" t="s">
        <v>202</v>
      </c>
      <c r="L30" s="852"/>
      <c r="M30" s="814">
        <f>'入力4(スコア転記)'!Q28</f>
        <v>0</v>
      </c>
      <c r="N30" s="853">
        <f>'入力4(スコア転記)'!R28</f>
        <v>0</v>
      </c>
      <c r="O30" s="816">
        <f>'入力4(スコア転記)'!T28</f>
        <v>0</v>
      </c>
      <c r="P30" s="853">
        <f>'入力4(スコア転記)'!U28</f>
        <v>0</v>
      </c>
      <c r="Q30" s="854">
        <f>'入力4(スコア転記)'!V28</f>
        <v>0</v>
      </c>
      <c r="V30" s="752"/>
    </row>
    <row r="31" spans="2:22" ht="12.95" hidden="1" customHeight="1">
      <c r="B31" s="817"/>
      <c r="C31" s="584"/>
      <c r="D31" s="818">
        <v>8</v>
      </c>
      <c r="E31" s="813" t="s">
        <v>139</v>
      </c>
      <c r="F31" s="819"/>
      <c r="G31" s="728" t="s">
        <v>228</v>
      </c>
      <c r="H31" s="850" t="s">
        <v>517</v>
      </c>
      <c r="I31" s="187" t="s">
        <v>229</v>
      </c>
      <c r="J31" s="802"/>
      <c r="K31" s="851" t="s">
        <v>202</v>
      </c>
      <c r="L31" s="852"/>
      <c r="M31" s="814">
        <f>'入力4(スコア転記)'!Q29</f>
        <v>0</v>
      </c>
      <c r="N31" s="853">
        <f>'入力4(スコア転記)'!R29</f>
        <v>0</v>
      </c>
      <c r="O31" s="816">
        <f>'入力4(スコア転記)'!T29</f>
        <v>0</v>
      </c>
      <c r="P31" s="853">
        <f>'入力4(スコア転記)'!U29</f>
        <v>0</v>
      </c>
      <c r="Q31" s="854">
        <f>'入力4(スコア転記)'!V29</f>
        <v>0</v>
      </c>
      <c r="V31" s="752"/>
    </row>
    <row r="32" spans="2:22" ht="14.25" customHeight="1">
      <c r="B32" s="795"/>
      <c r="C32" s="832">
        <v>2.2000000000000002</v>
      </c>
      <c r="D32" s="798" t="s">
        <v>3</v>
      </c>
      <c r="E32" s="856"/>
      <c r="F32" s="857"/>
      <c r="G32" s="727" t="s">
        <v>228</v>
      </c>
      <c r="H32" s="850" t="s">
        <v>517</v>
      </c>
      <c r="I32" s="187"/>
      <c r="J32" s="802"/>
      <c r="K32" s="851" t="s">
        <v>202</v>
      </c>
      <c r="L32" s="852"/>
      <c r="M32" s="858">
        <f>'入力4(スコア転記)'!Q30</f>
        <v>3</v>
      </c>
      <c r="N32" s="815">
        <f>'入力4(スコア転記)'!R30</f>
        <v>0.2</v>
      </c>
      <c r="O32" s="859">
        <f>'入力4(スコア転記)'!T30</f>
        <v>3</v>
      </c>
      <c r="P32" s="815">
        <f>'入力4(スコア転記)'!U30</f>
        <v>0.2</v>
      </c>
      <c r="Q32" s="794">
        <f>'入力4(スコア転記)'!V30</f>
        <v>0</v>
      </c>
      <c r="V32" s="752"/>
    </row>
    <row r="33" spans="2:22" ht="14.25" customHeight="1" thickBot="1">
      <c r="B33" s="795"/>
      <c r="C33" s="826">
        <v>2.2999999999999998</v>
      </c>
      <c r="D33" s="797" t="s">
        <v>140</v>
      </c>
      <c r="E33" s="838"/>
      <c r="F33" s="839"/>
      <c r="G33" s="727" t="s">
        <v>228</v>
      </c>
      <c r="H33" s="850" t="s">
        <v>517</v>
      </c>
      <c r="I33" s="187"/>
      <c r="J33" s="802"/>
      <c r="K33" s="851" t="s">
        <v>202</v>
      </c>
      <c r="L33" s="852"/>
      <c r="M33" s="814">
        <f>'入力4(スコア転記)'!Q31</f>
        <v>3</v>
      </c>
      <c r="N33" s="815">
        <f>'入力4(スコア転記)'!R31</f>
        <v>0.3</v>
      </c>
      <c r="O33" s="816">
        <f>'入力4(スコア転記)'!T31</f>
        <v>3</v>
      </c>
      <c r="P33" s="815">
        <f>'入力4(スコア転記)'!U31</f>
        <v>0.3</v>
      </c>
      <c r="Q33" s="794">
        <f>'入力4(スコア転記)'!V31</f>
        <v>0</v>
      </c>
      <c r="V33" s="752"/>
    </row>
    <row r="34" spans="2:22" ht="14.45" hidden="1" customHeight="1" thickBot="1">
      <c r="B34" s="795"/>
      <c r="C34" s="860">
        <v>2.2999999999999998</v>
      </c>
      <c r="D34" s="861" t="s">
        <v>140</v>
      </c>
      <c r="E34" s="856"/>
      <c r="F34" s="857"/>
      <c r="G34" s="862"/>
      <c r="H34" s="1083"/>
      <c r="I34" s="1083"/>
      <c r="J34" s="788"/>
      <c r="K34" s="788"/>
      <c r="L34" s="789"/>
      <c r="M34" s="814">
        <f>'入力4(スコア転記)'!Q32</f>
        <v>0</v>
      </c>
      <c r="N34" s="815">
        <f>'入力4(スコア転記)'!R32</f>
        <v>0</v>
      </c>
      <c r="O34" s="816">
        <f>'入力4(スコア転記)'!T32</f>
        <v>0</v>
      </c>
      <c r="P34" s="815">
        <f>'入力4(スコア転記)'!U32</f>
        <v>0</v>
      </c>
      <c r="Q34" s="794">
        <f>'入力4(スコア転記)'!V32</f>
        <v>0</v>
      </c>
      <c r="V34" s="752"/>
    </row>
    <row r="35" spans="2:22" ht="13.5" hidden="1" customHeight="1">
      <c r="B35" s="795"/>
      <c r="C35" s="588"/>
      <c r="D35" s="863">
        <v>1</v>
      </c>
      <c r="E35" s="861" t="s">
        <v>18</v>
      </c>
      <c r="F35" s="864"/>
      <c r="G35" s="865"/>
      <c r="H35" s="1080"/>
      <c r="I35" s="1078"/>
      <c r="J35" s="802"/>
      <c r="K35" s="802"/>
      <c r="L35" s="803"/>
      <c r="M35" s="814">
        <f>'入力4(スコア転記)'!Q33</f>
        <v>0</v>
      </c>
      <c r="N35" s="815">
        <f>'入力4(スコア転記)'!R33</f>
        <v>0</v>
      </c>
      <c r="O35" s="816">
        <f>'入力4(スコア転記)'!T33</f>
        <v>0</v>
      </c>
      <c r="P35" s="815">
        <f>'入力4(スコア転記)'!U33</f>
        <v>0</v>
      </c>
      <c r="Q35" s="794">
        <f>'入力4(スコア転記)'!V33</f>
        <v>0</v>
      </c>
      <c r="V35" s="866"/>
    </row>
    <row r="36" spans="2:22" ht="13.5" hidden="1" customHeight="1">
      <c r="B36" s="867"/>
      <c r="C36" s="594"/>
      <c r="D36" s="863">
        <v>2</v>
      </c>
      <c r="E36" s="861" t="s">
        <v>19</v>
      </c>
      <c r="F36" s="864"/>
      <c r="G36" s="865"/>
      <c r="H36" s="1080"/>
      <c r="I36" s="1078"/>
      <c r="J36" s="802"/>
      <c r="K36" s="802"/>
      <c r="L36" s="803"/>
      <c r="M36" s="833">
        <f>'入力4(スコア転記)'!Q34</f>
        <v>0</v>
      </c>
      <c r="N36" s="815">
        <f>'入力4(スコア転記)'!R34</f>
        <v>0</v>
      </c>
      <c r="O36" s="834">
        <f>'入力4(スコア転記)'!T34</f>
        <v>0</v>
      </c>
      <c r="P36" s="815">
        <f>'入力4(スコア転記)'!U34</f>
        <v>0</v>
      </c>
      <c r="Q36" s="794">
        <f>'入力4(スコア転記)'!V34</f>
        <v>0</v>
      </c>
      <c r="V36" s="866"/>
    </row>
    <row r="37" spans="2:22" ht="14.25" customHeight="1">
      <c r="B37" s="835">
        <v>3</v>
      </c>
      <c r="C37" s="836" t="s">
        <v>4</v>
      </c>
      <c r="D37" s="837"/>
      <c r="E37" s="838"/>
      <c r="F37" s="839"/>
      <c r="G37" s="725" t="s">
        <v>225</v>
      </c>
      <c r="H37" s="732"/>
      <c r="I37" s="726"/>
      <c r="J37" s="788"/>
      <c r="K37" s="788"/>
      <c r="L37" s="789"/>
      <c r="M37" s="868">
        <f>'入力4(スコア転記)'!Q35</f>
        <v>3</v>
      </c>
      <c r="N37" s="841">
        <f>'入力4(スコア転記)'!R35</f>
        <v>0.25</v>
      </c>
      <c r="O37" s="869">
        <f>'入力4(スコア転記)'!T35</f>
        <v>3</v>
      </c>
      <c r="P37" s="843">
        <f>'入力4(スコア転記)'!U35</f>
        <v>1</v>
      </c>
      <c r="Q37" s="844">
        <f>'入力4(スコア転記)'!V35</f>
        <v>3</v>
      </c>
      <c r="V37" s="752"/>
    </row>
    <row r="38" spans="2:22" ht="14.25" customHeight="1" thickBot="1">
      <c r="B38" s="795"/>
      <c r="C38" s="796">
        <v>3.1</v>
      </c>
      <c r="D38" s="845" t="s">
        <v>5</v>
      </c>
      <c r="E38" s="838"/>
      <c r="F38" s="839"/>
      <c r="G38" s="657"/>
      <c r="H38" s="187"/>
      <c r="I38" s="187"/>
      <c r="J38" s="788"/>
      <c r="K38" s="788"/>
      <c r="L38" s="789"/>
      <c r="M38" s="846">
        <f>'入力4(スコア転記)'!Q36</f>
        <v>3</v>
      </c>
      <c r="N38" s="847">
        <f>'入力4(スコア転記)'!R36</f>
        <v>0.3</v>
      </c>
      <c r="O38" s="848">
        <f>'入力4(スコア転記)'!T36</f>
        <v>3</v>
      </c>
      <c r="P38" s="849">
        <f>'入力4(スコア転記)'!U36</f>
        <v>0.3</v>
      </c>
      <c r="Q38" s="807">
        <f>'入力4(スコア転記)'!V36</f>
        <v>0</v>
      </c>
      <c r="V38" s="752"/>
    </row>
    <row r="39" spans="2:22" ht="14.25" customHeight="1">
      <c r="B39" s="795"/>
      <c r="C39" s="583"/>
      <c r="D39" s="827">
        <v>1</v>
      </c>
      <c r="E39" s="798" t="s">
        <v>20</v>
      </c>
      <c r="F39" s="799"/>
      <c r="G39" s="727" t="s">
        <v>230</v>
      </c>
      <c r="H39" s="850" t="s">
        <v>517</v>
      </c>
      <c r="I39" s="187"/>
      <c r="J39" s="802"/>
      <c r="K39" s="851" t="s">
        <v>204</v>
      </c>
      <c r="L39" s="803"/>
      <c r="M39" s="829">
        <f>'入力4(スコア転記)'!Q37</f>
        <v>3</v>
      </c>
      <c r="N39" s="815">
        <f>'入力4(スコア転記)'!R37</f>
        <v>0.6</v>
      </c>
      <c r="O39" s="830">
        <f>'入力4(スコア転記)'!T37</f>
        <v>3</v>
      </c>
      <c r="P39" s="815">
        <f>'入力4(スコア転記)'!U37</f>
        <v>0.5</v>
      </c>
      <c r="Q39" s="794">
        <f>'入力4(スコア転記)'!V37</f>
        <v>0</v>
      </c>
      <c r="V39" s="752"/>
    </row>
    <row r="40" spans="2:22" ht="14.25" customHeight="1">
      <c r="B40" s="795"/>
      <c r="C40" s="583"/>
      <c r="D40" s="827">
        <v>2</v>
      </c>
      <c r="E40" s="798" t="s">
        <v>21</v>
      </c>
      <c r="F40" s="799"/>
      <c r="G40" s="727" t="s">
        <v>231</v>
      </c>
      <c r="H40" s="850" t="s">
        <v>517</v>
      </c>
      <c r="I40" s="187"/>
      <c r="J40" s="802"/>
      <c r="K40" s="851" t="s">
        <v>204</v>
      </c>
      <c r="L40" s="803"/>
      <c r="M40" s="814">
        <f>'入力4(スコア転記)'!Q38</f>
        <v>0</v>
      </c>
      <c r="N40" s="815">
        <f>'入力4(スコア転記)'!R38</f>
        <v>0</v>
      </c>
      <c r="O40" s="816">
        <f>'入力4(スコア転記)'!T38</f>
        <v>3</v>
      </c>
      <c r="P40" s="815">
        <f>'入力4(スコア転記)'!U38</f>
        <v>0.3</v>
      </c>
      <c r="Q40" s="794">
        <f>'入力4(スコア転記)'!V38</f>
        <v>0</v>
      </c>
      <c r="V40" s="752"/>
    </row>
    <row r="41" spans="2:22" ht="14.25" customHeight="1" thickBot="1">
      <c r="B41" s="795"/>
      <c r="C41" s="598"/>
      <c r="D41" s="827">
        <v>3</v>
      </c>
      <c r="E41" s="798" t="s">
        <v>22</v>
      </c>
      <c r="F41" s="799"/>
      <c r="G41" s="727" t="s">
        <v>231</v>
      </c>
      <c r="H41" s="850" t="s">
        <v>517</v>
      </c>
      <c r="I41" s="187"/>
      <c r="J41" s="802"/>
      <c r="K41" s="851" t="s">
        <v>204</v>
      </c>
      <c r="L41" s="803"/>
      <c r="M41" s="820">
        <f>'入力4(スコア転記)'!Q39</f>
        <v>3</v>
      </c>
      <c r="N41" s="815">
        <f>'入力4(スコア転記)'!R39</f>
        <v>0.4</v>
      </c>
      <c r="O41" s="821">
        <f>'入力4(スコア転記)'!T39</f>
        <v>3</v>
      </c>
      <c r="P41" s="815">
        <f>'入力4(スコア転記)'!U39</f>
        <v>0.2</v>
      </c>
      <c r="Q41" s="794">
        <f>'入力4(スコア転記)'!V39</f>
        <v>0</v>
      </c>
      <c r="V41" s="752"/>
    </row>
    <row r="42" spans="2:22" ht="14.25" customHeight="1" thickBot="1">
      <c r="B42" s="870"/>
      <c r="C42" s="826">
        <v>3.2</v>
      </c>
      <c r="D42" s="797" t="s">
        <v>58</v>
      </c>
      <c r="E42" s="838"/>
      <c r="F42" s="839"/>
      <c r="G42" s="728"/>
      <c r="H42" s="730"/>
      <c r="I42" s="187"/>
      <c r="J42" s="788"/>
      <c r="K42" s="788"/>
      <c r="L42" s="789"/>
      <c r="M42" s="824">
        <f>'入力4(スコア転記)'!Q40</f>
        <v>3</v>
      </c>
      <c r="N42" s="791">
        <f>'入力4(スコア転記)'!R40</f>
        <v>0.3</v>
      </c>
      <c r="O42" s="825">
        <f>'入力4(スコア転記)'!T40</f>
        <v>3</v>
      </c>
      <c r="P42" s="793">
        <f>'入力4(スコア転記)'!U40</f>
        <v>0.3</v>
      </c>
      <c r="Q42" s="794">
        <f>'入力4(スコア転記)'!V40</f>
        <v>0</v>
      </c>
      <c r="V42" s="752"/>
    </row>
    <row r="43" spans="2:22" ht="14.25" hidden="1" customHeight="1" thickBot="1">
      <c r="B43" s="871"/>
      <c r="C43" s="584"/>
      <c r="D43" s="818">
        <v>1</v>
      </c>
      <c r="E43" s="813" t="s">
        <v>23</v>
      </c>
      <c r="F43" s="819"/>
      <c r="G43" s="728"/>
      <c r="H43" s="730"/>
      <c r="I43" s="187"/>
      <c r="J43" s="802"/>
      <c r="K43" s="802"/>
      <c r="L43" s="803"/>
      <c r="M43" s="829">
        <f>'入力4(スコア転記)'!Q41</f>
        <v>0</v>
      </c>
      <c r="N43" s="853">
        <f>'入力4(スコア転記)'!R41</f>
        <v>0</v>
      </c>
      <c r="O43" s="830">
        <f>'入力4(スコア転記)'!T41</f>
        <v>0</v>
      </c>
      <c r="P43" s="853">
        <f>'入力4(スコア転記)'!U41</f>
        <v>0</v>
      </c>
      <c r="Q43" s="854">
        <f>'入力4(スコア転記)'!V41</f>
        <v>0</v>
      </c>
      <c r="V43" s="752"/>
    </row>
    <row r="44" spans="2:22" ht="14.25" customHeight="1">
      <c r="B44" s="870"/>
      <c r="C44" s="583"/>
      <c r="D44" s="827">
        <v>1</v>
      </c>
      <c r="E44" s="798" t="s">
        <v>24</v>
      </c>
      <c r="F44" s="799"/>
      <c r="G44" s="727" t="s">
        <v>231</v>
      </c>
      <c r="H44" s="850" t="s">
        <v>517</v>
      </c>
      <c r="I44" s="187"/>
      <c r="J44" s="802"/>
      <c r="K44" s="851" t="s">
        <v>204</v>
      </c>
      <c r="L44" s="803"/>
      <c r="M44" s="814">
        <f>'入力4(スコア転記)'!Q42</f>
        <v>3</v>
      </c>
      <c r="N44" s="815">
        <f>'入力4(スコア転記)'!R42</f>
        <v>1</v>
      </c>
      <c r="O44" s="859">
        <f>'入力4(スコア転記)'!T42</f>
        <v>3</v>
      </c>
      <c r="P44" s="815">
        <f>'入力4(スコア転記)'!U42</f>
        <v>1</v>
      </c>
      <c r="Q44" s="794">
        <f>'入力4(スコア転記)'!V42</f>
        <v>0</v>
      </c>
      <c r="V44" s="752"/>
    </row>
    <row r="45" spans="2:22" ht="14.25" hidden="1" customHeight="1">
      <c r="B45" s="870"/>
      <c r="C45" s="598"/>
      <c r="D45" s="863">
        <v>2</v>
      </c>
      <c r="E45" s="861" t="s">
        <v>25</v>
      </c>
      <c r="F45" s="799"/>
      <c r="G45" s="728"/>
      <c r="H45" s="850" t="s">
        <v>517</v>
      </c>
      <c r="I45" s="187"/>
      <c r="J45" s="802"/>
      <c r="K45" s="851" t="s">
        <v>204</v>
      </c>
      <c r="L45" s="803"/>
      <c r="M45" s="814">
        <f>'入力4(スコア転記)'!Q43</f>
        <v>0</v>
      </c>
      <c r="N45" s="815">
        <f>'入力4(スコア転記)'!R43</f>
        <v>0</v>
      </c>
      <c r="O45" s="859">
        <f>'入力4(スコア転記)'!T43</f>
        <v>0</v>
      </c>
      <c r="P45" s="815">
        <f>'入力4(スコア転記)'!U43</f>
        <v>0</v>
      </c>
      <c r="Q45" s="794">
        <f>'入力4(スコア転記)'!V43</f>
        <v>0</v>
      </c>
      <c r="V45" s="752"/>
    </row>
    <row r="46" spans="2:22" ht="14.25" customHeight="1">
      <c r="B46" s="872"/>
      <c r="C46" s="796">
        <v>3.3</v>
      </c>
      <c r="D46" s="845" t="s">
        <v>59</v>
      </c>
      <c r="E46" s="845"/>
      <c r="F46" s="799"/>
      <c r="G46" s="727" t="s">
        <v>231</v>
      </c>
      <c r="H46" s="850" t="s">
        <v>517</v>
      </c>
      <c r="I46" s="187"/>
      <c r="J46" s="802"/>
      <c r="K46" s="851" t="s">
        <v>204</v>
      </c>
      <c r="L46" s="803"/>
      <c r="M46" s="858">
        <f>'入力4(スコア転記)'!Q44</f>
        <v>3</v>
      </c>
      <c r="N46" s="815">
        <f>'入力4(スコア転記)'!R44</f>
        <v>0.15</v>
      </c>
      <c r="O46" s="859">
        <f>'入力4(スコア転記)'!T44</f>
        <v>3</v>
      </c>
      <c r="P46" s="815">
        <f>'入力4(スコア転記)'!U44</f>
        <v>0.15</v>
      </c>
      <c r="Q46" s="794">
        <f>'入力4(スコア転記)'!V44</f>
        <v>0</v>
      </c>
      <c r="V46" s="752"/>
    </row>
    <row r="47" spans="2:22" ht="14.25" hidden="1" customHeight="1">
      <c r="B47" s="873"/>
      <c r="C47" s="603"/>
      <c r="D47" s="818">
        <v>1</v>
      </c>
      <c r="E47" s="813" t="s">
        <v>26</v>
      </c>
      <c r="F47" s="799"/>
      <c r="G47" s="728" t="s">
        <v>231</v>
      </c>
      <c r="H47" s="850" t="s">
        <v>517</v>
      </c>
      <c r="I47" s="187"/>
      <c r="J47" s="802"/>
      <c r="K47" s="851" t="s">
        <v>204</v>
      </c>
      <c r="L47" s="803"/>
      <c r="M47" s="814">
        <f>'入力4(スコア転記)'!Q45</f>
        <v>0</v>
      </c>
      <c r="N47" s="853">
        <f>'入力4(スコア転記)'!R45</f>
        <v>0</v>
      </c>
      <c r="O47" s="816">
        <f>'入力4(スコア転記)'!T45</f>
        <v>0</v>
      </c>
      <c r="P47" s="853">
        <f>'入力4(スコア転記)'!U45</f>
        <v>0</v>
      </c>
      <c r="Q47" s="854">
        <f>'入力4(スコア転記)'!V45</f>
        <v>0</v>
      </c>
      <c r="V47" s="752"/>
    </row>
    <row r="48" spans="2:22" ht="14.25" hidden="1" customHeight="1" thickBot="1">
      <c r="B48" s="873"/>
      <c r="C48" s="564"/>
      <c r="D48" s="818">
        <v>2</v>
      </c>
      <c r="E48" s="813" t="s">
        <v>27</v>
      </c>
      <c r="F48" s="799"/>
      <c r="G48" s="728" t="s">
        <v>231</v>
      </c>
      <c r="H48" s="850" t="s">
        <v>517</v>
      </c>
      <c r="I48" s="187"/>
      <c r="J48" s="802"/>
      <c r="K48" s="851" t="s">
        <v>204</v>
      </c>
      <c r="L48" s="803"/>
      <c r="M48" s="814">
        <f>'入力4(スコア転記)'!Q46</f>
        <v>0</v>
      </c>
      <c r="N48" s="853">
        <f>'入力4(スコア転記)'!R46</f>
        <v>0</v>
      </c>
      <c r="O48" s="816">
        <f>'入力4(スコア転記)'!T46</f>
        <v>0</v>
      </c>
      <c r="P48" s="853">
        <f>'入力4(スコア転記)'!U46</f>
        <v>0</v>
      </c>
      <c r="Q48" s="854">
        <f>'入力4(スコア転記)'!V46</f>
        <v>0</v>
      </c>
      <c r="V48" s="752"/>
    </row>
    <row r="49" spans="2:22" ht="14.25" customHeight="1" thickBot="1">
      <c r="B49" s="874"/>
      <c r="C49" s="832">
        <v>3.4</v>
      </c>
      <c r="D49" s="1376" t="s">
        <v>28</v>
      </c>
      <c r="E49" s="1377"/>
      <c r="F49" s="799"/>
      <c r="G49" s="727" t="s">
        <v>231</v>
      </c>
      <c r="H49" s="850" t="s">
        <v>517</v>
      </c>
      <c r="I49" s="187"/>
      <c r="J49" s="802"/>
      <c r="K49" s="851" t="s">
        <v>204</v>
      </c>
      <c r="L49" s="803"/>
      <c r="M49" s="833">
        <f>'入力4(スコア転記)'!Q47</f>
        <v>3</v>
      </c>
      <c r="N49" s="815">
        <f>'入力4(スコア転記)'!R47</f>
        <v>0.25</v>
      </c>
      <c r="O49" s="834">
        <f>'入力4(スコア転記)'!T47</f>
        <v>3</v>
      </c>
      <c r="P49" s="815">
        <f>'入力4(スコア転記)'!U47</f>
        <v>0.25</v>
      </c>
      <c r="Q49" s="794">
        <f>'入力4(スコア転記)'!V47</f>
        <v>0</v>
      </c>
      <c r="V49" s="752"/>
    </row>
    <row r="50" spans="2:22" ht="14.25" customHeight="1">
      <c r="B50" s="835">
        <v>4</v>
      </c>
      <c r="C50" s="836" t="s">
        <v>29</v>
      </c>
      <c r="D50" s="837"/>
      <c r="E50" s="838"/>
      <c r="F50" s="799"/>
      <c r="G50" s="725" t="s">
        <v>225</v>
      </c>
      <c r="H50" s="732"/>
      <c r="I50" s="726"/>
      <c r="J50" s="788"/>
      <c r="K50" s="788"/>
      <c r="L50" s="789"/>
      <c r="M50" s="840">
        <f>'入力4(スコア転記)'!Q48</f>
        <v>3</v>
      </c>
      <c r="N50" s="841">
        <f>'入力4(スコア転記)'!R48</f>
        <v>0.25</v>
      </c>
      <c r="O50" s="842">
        <f>'入力4(スコア転記)'!T48</f>
        <v>3</v>
      </c>
      <c r="P50" s="843">
        <f>'入力4(スコア転記)'!U48</f>
        <v>1</v>
      </c>
      <c r="Q50" s="844">
        <f>'入力4(スコア転記)'!V48</f>
        <v>3</v>
      </c>
      <c r="V50" s="752"/>
    </row>
    <row r="51" spans="2:22" ht="14.25" customHeight="1" thickBot="1">
      <c r="B51" s="795"/>
      <c r="C51" s="796">
        <v>4.0999999999999996</v>
      </c>
      <c r="D51" s="845" t="s">
        <v>60</v>
      </c>
      <c r="E51" s="845"/>
      <c r="F51" s="799"/>
      <c r="G51" s="657"/>
      <c r="H51" s="187"/>
      <c r="I51" s="187"/>
      <c r="J51" s="788"/>
      <c r="K51" s="788"/>
      <c r="L51" s="789"/>
      <c r="M51" s="875">
        <f>'入力4(スコア転記)'!Q49</f>
        <v>3</v>
      </c>
      <c r="N51" s="791">
        <f>'入力4(スコア転記)'!R49</f>
        <v>0.5130434782608696</v>
      </c>
      <c r="O51" s="848">
        <f>'入力4(スコア転記)'!T49</f>
        <v>3</v>
      </c>
      <c r="P51" s="793">
        <f>'入力4(スコア転記)'!U49</f>
        <v>0.625</v>
      </c>
      <c r="Q51" s="794">
        <f>'入力4(スコア転記)'!V49</f>
        <v>0</v>
      </c>
      <c r="V51" s="752"/>
    </row>
    <row r="52" spans="2:22" ht="14.25" customHeight="1" thickBot="1">
      <c r="B52" s="795"/>
      <c r="C52" s="583"/>
      <c r="D52" s="827">
        <v>1</v>
      </c>
      <c r="E52" s="798" t="s">
        <v>30</v>
      </c>
      <c r="F52" s="799"/>
      <c r="G52" s="727" t="s">
        <v>232</v>
      </c>
      <c r="H52" s="850" t="s">
        <v>517</v>
      </c>
      <c r="I52" s="187"/>
      <c r="J52" s="802"/>
      <c r="K52" s="851" t="s">
        <v>205</v>
      </c>
      <c r="L52" s="803"/>
      <c r="M52" s="829">
        <f>'入力4(スコア転記)'!Q50</f>
        <v>3</v>
      </c>
      <c r="N52" s="815">
        <f>'入力4(スコア転記)'!R50</f>
        <v>1</v>
      </c>
      <c r="O52" s="830">
        <f>'入力4(スコア転記)'!T50</f>
        <v>3</v>
      </c>
      <c r="P52" s="815">
        <f>'入力4(スコア転記)'!U50</f>
        <v>1</v>
      </c>
      <c r="Q52" s="794">
        <f>'入力4(スコア転記)'!V50</f>
        <v>0</v>
      </c>
      <c r="V52" s="752"/>
    </row>
    <row r="53" spans="2:22" ht="14.25" hidden="1" customHeight="1" thickBot="1">
      <c r="B53" s="795"/>
      <c r="C53" s="583"/>
      <c r="D53" s="863">
        <v>2</v>
      </c>
      <c r="E53" s="861" t="s">
        <v>31</v>
      </c>
      <c r="F53" s="799"/>
      <c r="G53" s="728"/>
      <c r="H53" s="730"/>
      <c r="I53" s="187"/>
      <c r="J53" s="802"/>
      <c r="K53" s="802"/>
      <c r="L53" s="803"/>
      <c r="M53" s="814">
        <f>'入力4(スコア転記)'!Q51</f>
        <v>0</v>
      </c>
      <c r="N53" s="815">
        <f>'入力4(スコア転記)'!R51</f>
        <v>0</v>
      </c>
      <c r="O53" s="816">
        <f>'入力4(スコア転記)'!T51</f>
        <v>0</v>
      </c>
      <c r="P53" s="815">
        <f>'入力4(スコア転記)'!U51</f>
        <v>0</v>
      </c>
      <c r="Q53" s="794">
        <f>'入力4(スコア転記)'!V51</f>
        <v>0</v>
      </c>
      <c r="V53" s="752"/>
    </row>
    <row r="54" spans="2:22" ht="14.25" hidden="1" customHeight="1" thickBot="1">
      <c r="B54" s="817"/>
      <c r="C54" s="584"/>
      <c r="D54" s="818">
        <v>3</v>
      </c>
      <c r="E54" s="813" t="s">
        <v>32</v>
      </c>
      <c r="F54" s="799"/>
      <c r="G54" s="728"/>
      <c r="H54" s="730"/>
      <c r="I54" s="187"/>
      <c r="J54" s="802"/>
      <c r="K54" s="802"/>
      <c r="L54" s="803"/>
      <c r="M54" s="814">
        <f>'入力4(スコア転記)'!Q52</f>
        <v>0</v>
      </c>
      <c r="N54" s="853">
        <f>'入力4(スコア転記)'!R52</f>
        <v>0</v>
      </c>
      <c r="O54" s="816">
        <f>'入力4(スコア転記)'!T52</f>
        <v>0</v>
      </c>
      <c r="P54" s="853">
        <f>'入力4(スコア転記)'!U52</f>
        <v>0</v>
      </c>
      <c r="Q54" s="854">
        <f>'入力4(スコア転記)'!V52</f>
        <v>0</v>
      </c>
      <c r="V54" s="752"/>
    </row>
    <row r="55" spans="2:22" ht="14.25" hidden="1" customHeight="1" thickBot="1">
      <c r="B55" s="817"/>
      <c r="C55" s="605"/>
      <c r="D55" s="818">
        <v>4</v>
      </c>
      <c r="E55" s="813" t="s">
        <v>33</v>
      </c>
      <c r="F55" s="799"/>
      <c r="G55" s="728"/>
      <c r="H55" s="730"/>
      <c r="I55" s="187"/>
      <c r="J55" s="802"/>
      <c r="K55" s="802"/>
      <c r="L55" s="803"/>
      <c r="M55" s="820">
        <f>'入力4(スコア転記)'!Q53</f>
        <v>0</v>
      </c>
      <c r="N55" s="853">
        <f>'入力4(スコア転記)'!R53</f>
        <v>0</v>
      </c>
      <c r="O55" s="821">
        <f>'入力4(スコア転記)'!T53</f>
        <v>0</v>
      </c>
      <c r="P55" s="853">
        <f>'入力4(スコア転記)'!U53</f>
        <v>0</v>
      </c>
      <c r="Q55" s="854">
        <f>'入力4(スコア転記)'!V53</f>
        <v>0</v>
      </c>
      <c r="V55" s="752"/>
    </row>
    <row r="56" spans="2:22" ht="14.25" customHeight="1" thickBot="1">
      <c r="B56" s="870"/>
      <c r="C56" s="796">
        <v>4.2</v>
      </c>
      <c r="D56" s="845" t="s">
        <v>61</v>
      </c>
      <c r="E56" s="838"/>
      <c r="F56" s="799"/>
      <c r="G56" s="731"/>
      <c r="H56" s="1081"/>
      <c r="I56" s="187"/>
      <c r="J56" s="788"/>
      <c r="K56" s="788"/>
      <c r="L56" s="789"/>
      <c r="M56" s="824">
        <f>'入力4(スコア転記)'!Q54</f>
        <v>3</v>
      </c>
      <c r="N56" s="791">
        <f>'入力4(スコア転記)'!R54</f>
        <v>0.31304347826086959</v>
      </c>
      <c r="O56" s="825">
        <f>'入力4(スコア転記)'!T54</f>
        <v>3</v>
      </c>
      <c r="P56" s="793">
        <f>'入力4(スコア転記)'!U54</f>
        <v>0.375</v>
      </c>
      <c r="Q56" s="794">
        <f>'入力4(スコア転記)'!V54</f>
        <v>0</v>
      </c>
      <c r="V56" s="752"/>
    </row>
    <row r="57" spans="2:22" ht="14.25" customHeight="1">
      <c r="B57" s="870"/>
      <c r="C57" s="572"/>
      <c r="D57" s="827">
        <v>1</v>
      </c>
      <c r="E57" s="798" t="s">
        <v>34</v>
      </c>
      <c r="F57" s="799"/>
      <c r="G57" s="727" t="s">
        <v>233</v>
      </c>
      <c r="H57" s="850" t="s">
        <v>517</v>
      </c>
      <c r="I57" s="187"/>
      <c r="J57" s="802"/>
      <c r="K57" s="851" t="s">
        <v>205</v>
      </c>
      <c r="L57" s="803"/>
      <c r="M57" s="829">
        <f>'入力4(スコア転記)'!Q55</f>
        <v>3</v>
      </c>
      <c r="N57" s="815">
        <f>'入力4(スコア転記)'!R55</f>
        <v>0.35507246376811591</v>
      </c>
      <c r="O57" s="830">
        <f>'入力4(スコア転記)'!T55</f>
        <v>3</v>
      </c>
      <c r="P57" s="815">
        <f>'入力4(スコア転記)'!U55</f>
        <v>0.33333333333333331</v>
      </c>
      <c r="Q57" s="794">
        <f>'入力4(スコア転記)'!V55</f>
        <v>0</v>
      </c>
      <c r="V57" s="752"/>
    </row>
    <row r="58" spans="2:22" ht="14.25" customHeight="1">
      <c r="B58" s="870"/>
      <c r="C58" s="572"/>
      <c r="D58" s="827">
        <v>2</v>
      </c>
      <c r="E58" s="798" t="s">
        <v>35</v>
      </c>
      <c r="F58" s="799"/>
      <c r="G58" s="727" t="s">
        <v>233</v>
      </c>
      <c r="H58" s="850" t="s">
        <v>517</v>
      </c>
      <c r="I58" s="187"/>
      <c r="J58" s="802"/>
      <c r="K58" s="851" t="s">
        <v>205</v>
      </c>
      <c r="L58" s="803"/>
      <c r="M58" s="814">
        <f>'入力4(スコア転記)'!Q56</f>
        <v>3</v>
      </c>
      <c r="N58" s="815">
        <f>'入力4(スコア転記)'!R56</f>
        <v>0.28985507246376807</v>
      </c>
      <c r="O58" s="816">
        <f>'入力4(スコア転記)'!T56</f>
        <v>3</v>
      </c>
      <c r="P58" s="815">
        <f>'入力4(スコア転記)'!U56</f>
        <v>0.33333333333333331</v>
      </c>
      <c r="Q58" s="794">
        <f>'入力4(スコア転記)'!V56</f>
        <v>0</v>
      </c>
      <c r="V58" s="752"/>
    </row>
    <row r="59" spans="2:22" ht="14.25" customHeight="1" thickBot="1">
      <c r="B59" s="870"/>
      <c r="C59" s="572"/>
      <c r="D59" s="827">
        <v>3</v>
      </c>
      <c r="E59" s="798" t="s">
        <v>36</v>
      </c>
      <c r="F59" s="799"/>
      <c r="G59" s="727" t="s">
        <v>233</v>
      </c>
      <c r="H59" s="850" t="s">
        <v>517</v>
      </c>
      <c r="I59" s="187"/>
      <c r="J59" s="802"/>
      <c r="K59" s="851" t="s">
        <v>205</v>
      </c>
      <c r="L59" s="803"/>
      <c r="M59" s="820">
        <f>'入力4(スコア転記)'!Q57</f>
        <v>3</v>
      </c>
      <c r="N59" s="815">
        <f>'入力4(スコア転記)'!R57</f>
        <v>0.35507246376811591</v>
      </c>
      <c r="O59" s="821">
        <f>'入力4(スコア転記)'!T57</f>
        <v>3</v>
      </c>
      <c r="P59" s="815">
        <f>'入力4(スコア転記)'!U57</f>
        <v>0.33333333333333331</v>
      </c>
      <c r="Q59" s="794">
        <f>'入力4(スコア転記)'!V57</f>
        <v>0</v>
      </c>
      <c r="V59" s="752"/>
    </row>
    <row r="60" spans="2:22" ht="14.25" hidden="1" customHeight="1" thickBot="1">
      <c r="B60" s="871"/>
      <c r="C60" s="564"/>
      <c r="D60" s="818">
        <v>4</v>
      </c>
      <c r="E60" s="813" t="s">
        <v>37</v>
      </c>
      <c r="F60" s="819"/>
      <c r="G60" s="728"/>
      <c r="H60" s="730"/>
      <c r="I60" s="187"/>
      <c r="J60" s="802"/>
      <c r="K60" s="802"/>
      <c r="L60" s="803"/>
      <c r="M60" s="820">
        <f>'入力4(スコア転記)'!Q58</f>
        <v>0</v>
      </c>
      <c r="N60" s="853">
        <f>'入力4(スコア転記)'!R58</f>
        <v>0</v>
      </c>
      <c r="O60" s="821">
        <f>'入力4(スコア転記)'!T58</f>
        <v>0</v>
      </c>
      <c r="P60" s="853">
        <f>'入力4(スコア転記)'!U58</f>
        <v>0</v>
      </c>
      <c r="Q60" s="854">
        <f>'入力4(スコア転記)'!V58</f>
        <v>0</v>
      </c>
      <c r="V60" s="752"/>
    </row>
    <row r="61" spans="2:22" ht="14.25" customHeight="1" thickBot="1">
      <c r="B61" s="870"/>
      <c r="C61" s="796">
        <v>4.3</v>
      </c>
      <c r="D61" s="845" t="s">
        <v>38</v>
      </c>
      <c r="E61" s="838"/>
      <c r="F61" s="839"/>
      <c r="G61" s="728"/>
      <c r="H61" s="730"/>
      <c r="I61" s="187"/>
      <c r="J61" s="788"/>
      <c r="K61" s="788"/>
      <c r="L61" s="789"/>
      <c r="M61" s="875">
        <f>'入力4(スコア転記)'!Q59</f>
        <v>3</v>
      </c>
      <c r="N61" s="791">
        <f>'入力4(スコア転記)'!R59</f>
        <v>0.17391304347826089</v>
      </c>
      <c r="O61" s="825">
        <f>'入力4(スコア転記)'!T59</f>
        <v>0</v>
      </c>
      <c r="P61" s="793">
        <f>'入力4(スコア転記)'!U59</f>
        <v>0</v>
      </c>
      <c r="Q61" s="794">
        <f>'入力4(スコア転記)'!V59</f>
        <v>0</v>
      </c>
      <c r="V61" s="752"/>
    </row>
    <row r="62" spans="2:22" ht="14.25" customHeight="1">
      <c r="B62" s="870"/>
      <c r="C62" s="572"/>
      <c r="D62" s="827">
        <v>1</v>
      </c>
      <c r="E62" s="798" t="s">
        <v>62</v>
      </c>
      <c r="F62" s="799"/>
      <c r="G62" s="727" t="s">
        <v>233</v>
      </c>
      <c r="H62" s="850" t="s">
        <v>517</v>
      </c>
      <c r="I62" s="187"/>
      <c r="J62" s="802"/>
      <c r="K62" s="851" t="s">
        <v>205</v>
      </c>
      <c r="L62" s="803"/>
      <c r="M62" s="829">
        <f>'入力4(スコア転記)'!Q60</f>
        <v>3</v>
      </c>
      <c r="N62" s="815">
        <f>'入力4(スコア転記)'!R60</f>
        <v>0.5</v>
      </c>
      <c r="O62" s="830">
        <f>'入力4(スコア転記)'!T60</f>
        <v>0</v>
      </c>
      <c r="P62" s="815">
        <f>'入力4(スコア転記)'!U60</f>
        <v>0</v>
      </c>
      <c r="Q62" s="794">
        <f>'入力4(スコア転記)'!V60</f>
        <v>0</v>
      </c>
      <c r="V62" s="752"/>
    </row>
    <row r="63" spans="2:22" ht="14.25" customHeight="1" thickBot="1">
      <c r="B63" s="870"/>
      <c r="C63" s="572"/>
      <c r="D63" s="876">
        <v>2</v>
      </c>
      <c r="E63" s="797" t="s">
        <v>39</v>
      </c>
      <c r="F63" s="877"/>
      <c r="G63" s="727" t="s">
        <v>233</v>
      </c>
      <c r="H63" s="850" t="s">
        <v>517</v>
      </c>
      <c r="I63" s="187"/>
      <c r="J63" s="802"/>
      <c r="K63" s="851" t="s">
        <v>205</v>
      </c>
      <c r="L63" s="803"/>
      <c r="M63" s="814">
        <f>'入力4(スコア転記)'!Q61</f>
        <v>3</v>
      </c>
      <c r="N63" s="815">
        <f>'入力4(スコア転記)'!R61</f>
        <v>0.5</v>
      </c>
      <c r="O63" s="821">
        <f>'入力4(スコア転記)'!T61</f>
        <v>0</v>
      </c>
      <c r="P63" s="815">
        <f>'入力4(スコア転記)'!U61</f>
        <v>0</v>
      </c>
      <c r="Q63" s="794">
        <f>'入力4(スコア転記)'!V61</f>
        <v>0</v>
      </c>
      <c r="V63" s="752"/>
    </row>
    <row r="64" spans="2:22" ht="14.25" customHeight="1" thickBot="1">
      <c r="B64" s="878" t="s">
        <v>167</v>
      </c>
      <c r="C64" s="879" t="s">
        <v>168</v>
      </c>
      <c r="D64" s="880"/>
      <c r="E64" s="880"/>
      <c r="F64" s="881"/>
      <c r="G64" s="882"/>
      <c r="H64" s="880"/>
      <c r="I64" s="880"/>
      <c r="J64" s="880"/>
      <c r="K64" s="880"/>
      <c r="L64" s="881"/>
      <c r="M64" s="883">
        <f>'入力4(スコア転記)'!Q62</f>
        <v>0</v>
      </c>
      <c r="N64" s="884">
        <f>'入力4(スコア転記)'!R62</f>
        <v>0.3</v>
      </c>
      <c r="O64" s="885">
        <f>'入力4(スコア転記)'!T62</f>
        <v>0</v>
      </c>
      <c r="P64" s="886">
        <f>'入力4(スコア転記)'!U62</f>
        <v>0</v>
      </c>
      <c r="Q64" s="887">
        <f>'入力4(スコア転記)'!V62</f>
        <v>2.6</v>
      </c>
      <c r="V64" s="752"/>
    </row>
    <row r="65" spans="2:22" ht="14.25" customHeight="1">
      <c r="B65" s="781">
        <v>1</v>
      </c>
      <c r="C65" s="782" t="s">
        <v>63</v>
      </c>
      <c r="D65" s="783"/>
      <c r="E65" s="888"/>
      <c r="F65" s="889"/>
      <c r="G65" s="725" t="s">
        <v>225</v>
      </c>
      <c r="H65" s="732"/>
      <c r="I65" s="726"/>
      <c r="J65" s="788"/>
      <c r="K65" s="788"/>
      <c r="L65" s="789"/>
      <c r="M65" s="840">
        <f>'入力4(スコア転記)'!Q63</f>
        <v>2.4</v>
      </c>
      <c r="N65" s="890">
        <f>'入力4(スコア転記)'!R63</f>
        <v>0.4</v>
      </c>
      <c r="O65" s="842">
        <f>'入力4(スコア転記)'!T63</f>
        <v>2.6</v>
      </c>
      <c r="P65" s="891">
        <f>'入力4(スコア転記)'!U63</f>
        <v>1</v>
      </c>
      <c r="Q65" s="892">
        <f>'入力4(スコア転記)'!V63</f>
        <v>2.4</v>
      </c>
      <c r="V65" s="752"/>
    </row>
    <row r="66" spans="2:22" ht="14.25" customHeight="1" thickBot="1">
      <c r="B66" s="870"/>
      <c r="C66" s="826">
        <v>1.1000000000000001</v>
      </c>
      <c r="D66" s="797" t="s">
        <v>40</v>
      </c>
      <c r="E66" s="838"/>
      <c r="F66" s="839"/>
      <c r="G66" s="657"/>
      <c r="H66" s="187"/>
      <c r="I66" s="187"/>
      <c r="J66" s="788"/>
      <c r="K66" s="788"/>
      <c r="L66" s="789"/>
      <c r="M66" s="875">
        <f>'入力4(スコア転記)'!Q64</f>
        <v>3</v>
      </c>
      <c r="N66" s="791">
        <f>'入力4(スコア転記)'!R64</f>
        <v>0.4</v>
      </c>
      <c r="O66" s="893">
        <f>'入力4(スコア転記)'!T64</f>
        <v>3</v>
      </c>
      <c r="P66" s="793">
        <f>'入力4(スコア転記)'!U64</f>
        <v>0.6</v>
      </c>
      <c r="Q66" s="794">
        <f>'入力4(スコア転記)'!V64</f>
        <v>0</v>
      </c>
      <c r="V66" s="752"/>
    </row>
    <row r="67" spans="2:22" ht="14.25" customHeight="1">
      <c r="B67" s="870"/>
      <c r="C67" s="572"/>
      <c r="D67" s="827">
        <v>1</v>
      </c>
      <c r="E67" s="798" t="s">
        <v>41</v>
      </c>
      <c r="F67" s="799"/>
      <c r="G67" s="727" t="s">
        <v>234</v>
      </c>
      <c r="H67" s="850" t="s">
        <v>517</v>
      </c>
      <c r="I67" s="187"/>
      <c r="J67" s="802"/>
      <c r="K67" s="851" t="s">
        <v>206</v>
      </c>
      <c r="L67" s="803"/>
      <c r="M67" s="829">
        <f>'入力4(スコア転記)'!Q65</f>
        <v>3</v>
      </c>
      <c r="N67" s="815">
        <f>'入力4(スコア転記)'!R65</f>
        <v>0.28985507246376813</v>
      </c>
      <c r="O67" s="830">
        <f>'入力4(スコア転記)'!T65</f>
        <v>3</v>
      </c>
      <c r="P67" s="815">
        <f>'入力4(スコア転記)'!U65</f>
        <v>0</v>
      </c>
      <c r="Q67" s="794">
        <f>'入力4(スコア転記)'!V65</f>
        <v>0</v>
      </c>
      <c r="V67" s="752"/>
    </row>
    <row r="68" spans="2:22" ht="14.25" customHeight="1">
      <c r="B68" s="870"/>
      <c r="C68" s="572"/>
      <c r="D68" s="827">
        <v>2</v>
      </c>
      <c r="E68" s="798" t="s">
        <v>42</v>
      </c>
      <c r="F68" s="799"/>
      <c r="G68" s="727" t="s">
        <v>235</v>
      </c>
      <c r="H68" s="850" t="s">
        <v>517</v>
      </c>
      <c r="I68" s="187"/>
      <c r="J68" s="802"/>
      <c r="K68" s="851" t="s">
        <v>206</v>
      </c>
      <c r="L68" s="803"/>
      <c r="M68" s="814">
        <f>'入力4(スコア転記)'!Q66</f>
        <v>3</v>
      </c>
      <c r="N68" s="815">
        <f>'入力4(スコア転記)'!R66</f>
        <v>0.28985507246376813</v>
      </c>
      <c r="O68" s="816">
        <f>'入力4(スコア転記)'!T66</f>
        <v>3</v>
      </c>
      <c r="P68" s="815">
        <f>'入力4(スコア転記)'!U66</f>
        <v>1</v>
      </c>
      <c r="Q68" s="794">
        <f>'入力4(スコア転記)'!V66</f>
        <v>0</v>
      </c>
      <c r="V68" s="752"/>
    </row>
    <row r="69" spans="2:22" ht="14.25" customHeight="1" thickBot="1">
      <c r="B69" s="870"/>
      <c r="C69" s="573"/>
      <c r="D69" s="827">
        <v>3</v>
      </c>
      <c r="E69" s="798" t="s">
        <v>43</v>
      </c>
      <c r="F69" s="799"/>
      <c r="G69" s="727" t="s">
        <v>235</v>
      </c>
      <c r="H69" s="850" t="s">
        <v>517</v>
      </c>
      <c r="I69" s="187"/>
      <c r="J69" s="802"/>
      <c r="K69" s="851" t="s">
        <v>206</v>
      </c>
      <c r="L69" s="803"/>
      <c r="M69" s="820">
        <f>'入力4(スコア転記)'!Q67</f>
        <v>3</v>
      </c>
      <c r="N69" s="815">
        <f>'入力4(スコア転記)'!R67</f>
        <v>0.4202898550724638</v>
      </c>
      <c r="O69" s="821">
        <f>'入力4(スコア転記)'!T67</f>
        <v>0</v>
      </c>
      <c r="P69" s="815">
        <f>'入力4(スコア転記)'!U67</f>
        <v>0</v>
      </c>
      <c r="Q69" s="794">
        <f>'入力4(スコア転記)'!V67</f>
        <v>0</v>
      </c>
      <c r="V69" s="752"/>
    </row>
    <row r="70" spans="2:22" ht="14.25" customHeight="1" thickBot="1">
      <c r="B70" s="870"/>
      <c r="C70" s="796">
        <v>1.2</v>
      </c>
      <c r="D70" s="797" t="s">
        <v>64</v>
      </c>
      <c r="E70" s="838"/>
      <c r="F70" s="839"/>
      <c r="G70" s="728"/>
      <c r="H70" s="730"/>
      <c r="I70" s="187"/>
      <c r="J70" s="788"/>
      <c r="K70" s="788"/>
      <c r="L70" s="789"/>
      <c r="M70" s="875">
        <f>'入力4(スコア転記)'!Q68</f>
        <v>2.1</v>
      </c>
      <c r="N70" s="815">
        <f>'入力4(スコア転記)'!R68</f>
        <v>0.3</v>
      </c>
      <c r="O70" s="825">
        <f>'入力4(スコア転記)'!T68</f>
        <v>2</v>
      </c>
      <c r="P70" s="793">
        <f>'入力4(スコア転記)'!U68</f>
        <v>0.4</v>
      </c>
      <c r="Q70" s="794">
        <f>'入力4(スコア転記)'!V68</f>
        <v>0</v>
      </c>
      <c r="V70" s="752"/>
    </row>
    <row r="71" spans="2:22" ht="13.5">
      <c r="B71" s="870"/>
      <c r="C71" s="572"/>
      <c r="D71" s="827">
        <v>1</v>
      </c>
      <c r="E71" s="798" t="s">
        <v>44</v>
      </c>
      <c r="F71" s="799"/>
      <c r="G71" s="727" t="s">
        <v>235</v>
      </c>
      <c r="H71" s="850" t="s">
        <v>517</v>
      </c>
      <c r="I71" s="187"/>
      <c r="J71" s="802"/>
      <c r="K71" s="851" t="s">
        <v>206</v>
      </c>
      <c r="L71" s="803"/>
      <c r="M71" s="829">
        <f>'入力4(スコア転記)'!Q69</f>
        <v>3</v>
      </c>
      <c r="N71" s="815">
        <f>'入力4(スコア転記)'!R69</f>
        <v>0.28985507246376813</v>
      </c>
      <c r="O71" s="830">
        <f>'入力4(スコア転記)'!T69</f>
        <v>3</v>
      </c>
      <c r="P71" s="815">
        <f>'入力4(スコア転記)'!U69</f>
        <v>0.5</v>
      </c>
      <c r="Q71" s="794">
        <f>'入力4(スコア転記)'!V69</f>
        <v>0</v>
      </c>
      <c r="V71" s="752"/>
    </row>
    <row r="72" spans="2:22" ht="13.5" hidden="1" customHeight="1">
      <c r="B72" s="870"/>
      <c r="C72" s="572"/>
      <c r="D72" s="894"/>
      <c r="E72" s="895"/>
      <c r="F72" s="896"/>
      <c r="G72" s="727"/>
      <c r="H72" s="850" t="s">
        <v>517</v>
      </c>
      <c r="I72" s="187"/>
      <c r="J72" s="802"/>
      <c r="K72" s="802"/>
      <c r="L72" s="803"/>
      <c r="M72" s="814">
        <f>'入力4(スコア転記)'!Q70</f>
        <v>100</v>
      </c>
      <c r="N72" s="815">
        <f>'入力4(スコア転記)'!R70</f>
        <v>0</v>
      </c>
      <c r="O72" s="816">
        <f>'入力4(スコア転記)'!T70</f>
        <v>0</v>
      </c>
      <c r="P72" s="815">
        <f>'入力4(スコア転記)'!U70</f>
        <v>0</v>
      </c>
      <c r="Q72" s="794">
        <f>'入力4(スコア転記)'!V70</f>
        <v>0</v>
      </c>
      <c r="V72" s="752"/>
    </row>
    <row r="73" spans="2:22" ht="13.5">
      <c r="B73" s="870"/>
      <c r="C73" s="572"/>
      <c r="D73" s="827">
        <v>2</v>
      </c>
      <c r="E73" s="798" t="s">
        <v>169</v>
      </c>
      <c r="F73" s="799"/>
      <c r="G73" s="727" t="s">
        <v>235</v>
      </c>
      <c r="H73" s="850" t="s">
        <v>517</v>
      </c>
      <c r="I73" s="187"/>
      <c r="J73" s="802"/>
      <c r="K73" s="851" t="s">
        <v>206</v>
      </c>
      <c r="L73" s="803"/>
      <c r="M73" s="814">
        <f>'入力4(スコア転記)'!Q71</f>
        <v>3</v>
      </c>
      <c r="N73" s="815">
        <f>'入力4(スコア転記)'!R71</f>
        <v>0.28985507246376813</v>
      </c>
      <c r="O73" s="816">
        <f>'入力4(スコア転記)'!T71</f>
        <v>0</v>
      </c>
      <c r="P73" s="815">
        <f>'入力4(スコア転記)'!U71</f>
        <v>0</v>
      </c>
      <c r="Q73" s="794">
        <f>'入力4(スコア転記)'!V71</f>
        <v>0</v>
      </c>
      <c r="V73" s="752"/>
    </row>
    <row r="74" spans="2:22" ht="14.25" thickBot="1">
      <c r="B74" s="870"/>
      <c r="C74" s="572"/>
      <c r="D74" s="876">
        <v>3</v>
      </c>
      <c r="E74" s="797" t="s">
        <v>45</v>
      </c>
      <c r="F74" s="877"/>
      <c r="G74" s="727" t="s">
        <v>235</v>
      </c>
      <c r="H74" s="850" t="s">
        <v>517</v>
      </c>
      <c r="I74" s="187"/>
      <c r="J74" s="802"/>
      <c r="K74" s="851" t="s">
        <v>206</v>
      </c>
      <c r="L74" s="803"/>
      <c r="M74" s="814">
        <f>'入力4(スコア転記)'!Q72</f>
        <v>1</v>
      </c>
      <c r="N74" s="815">
        <f>'入力4(スコア転記)'!R72</f>
        <v>0.4202898550724638</v>
      </c>
      <c r="O74" s="816">
        <f>'入力4(スコア転記)'!T72</f>
        <v>1</v>
      </c>
      <c r="P74" s="815">
        <f>'入力4(スコア転記)'!U72</f>
        <v>0.5</v>
      </c>
      <c r="Q74" s="794">
        <f>'入力4(スコア転記)'!V72</f>
        <v>0</v>
      </c>
      <c r="V74" s="752"/>
    </row>
    <row r="75" spans="2:22" ht="14.25" hidden="1" customHeight="1" thickBot="1">
      <c r="B75" s="870"/>
      <c r="C75" s="572"/>
      <c r="D75" s="897"/>
      <c r="E75" s="898"/>
      <c r="F75" s="899"/>
      <c r="G75" s="727"/>
      <c r="H75" s="729"/>
      <c r="I75" s="187"/>
      <c r="J75" s="802"/>
      <c r="K75" s="802"/>
      <c r="L75" s="803"/>
      <c r="M75" s="820">
        <f>'入力4(スコア転記)'!Q73</f>
        <v>100</v>
      </c>
      <c r="N75" s="815">
        <f>'入力4(スコア転記)'!R73</f>
        <v>0</v>
      </c>
      <c r="O75" s="821">
        <f>'入力4(スコア転記)'!T73</f>
        <v>0</v>
      </c>
      <c r="P75" s="815">
        <f>'入力4(スコア転記)'!U73</f>
        <v>0</v>
      </c>
      <c r="Q75" s="794">
        <f>'入力4(スコア転記)'!V73</f>
        <v>0</v>
      </c>
      <c r="V75" s="752"/>
    </row>
    <row r="76" spans="2:22" ht="14.25" thickBot="1">
      <c r="B76" s="900"/>
      <c r="C76" s="796">
        <v>1.3</v>
      </c>
      <c r="D76" s="797" t="s">
        <v>46</v>
      </c>
      <c r="E76" s="838"/>
      <c r="F76" s="839"/>
      <c r="G76" s="728"/>
      <c r="H76" s="730"/>
      <c r="I76" s="187"/>
      <c r="J76" s="788"/>
      <c r="K76" s="788"/>
      <c r="L76" s="789"/>
      <c r="M76" s="824">
        <f>'入力4(スコア転記)'!Q74</f>
        <v>2</v>
      </c>
      <c r="N76" s="815">
        <f>'入力4(スコア転記)'!R74</f>
        <v>0.3</v>
      </c>
      <c r="O76" s="901">
        <f>'入力4(スコア転記)'!T74</f>
        <v>0</v>
      </c>
      <c r="P76" s="815">
        <f>'入力4(スコア転記)'!U74</f>
        <v>0</v>
      </c>
      <c r="Q76" s="794">
        <f>'入力4(スコア転記)'!V74</f>
        <v>0</v>
      </c>
      <c r="V76" s="752"/>
    </row>
    <row r="77" spans="2:22" ht="14.25" customHeight="1">
      <c r="B77" s="900"/>
      <c r="C77" s="572"/>
      <c r="D77" s="827">
        <v>1</v>
      </c>
      <c r="E77" s="798" t="s">
        <v>95</v>
      </c>
      <c r="F77" s="799"/>
      <c r="G77" s="727" t="s">
        <v>235</v>
      </c>
      <c r="H77" s="850" t="s">
        <v>517</v>
      </c>
      <c r="I77" s="187"/>
      <c r="J77" s="802"/>
      <c r="K77" s="851" t="s">
        <v>206</v>
      </c>
      <c r="L77" s="803"/>
      <c r="M77" s="829">
        <f>'入力4(スコア転記)'!Q75</f>
        <v>2</v>
      </c>
      <c r="N77" s="815">
        <f>'入力4(スコア転記)'!R75</f>
        <v>0.5</v>
      </c>
      <c r="O77" s="830">
        <f>'入力4(スコア転記)'!T75</f>
        <v>0</v>
      </c>
      <c r="P77" s="815">
        <f>'入力4(スコア転記)'!U75</f>
        <v>0</v>
      </c>
      <c r="Q77" s="794">
        <f>'入力4(スコア転記)'!V75</f>
        <v>0</v>
      </c>
      <c r="V77" s="752"/>
    </row>
    <row r="78" spans="2:22" ht="14.25" customHeight="1" thickBot="1">
      <c r="B78" s="870"/>
      <c r="C78" s="572"/>
      <c r="D78" s="827">
        <v>2</v>
      </c>
      <c r="E78" s="798" t="s">
        <v>96</v>
      </c>
      <c r="F78" s="799"/>
      <c r="G78" s="727" t="s">
        <v>235</v>
      </c>
      <c r="H78" s="850" t="s">
        <v>517</v>
      </c>
      <c r="I78" s="187"/>
      <c r="J78" s="802"/>
      <c r="K78" s="851" t="s">
        <v>206</v>
      </c>
      <c r="L78" s="803"/>
      <c r="M78" s="814">
        <f>'入力4(スコア転記)'!Q76</f>
        <v>2</v>
      </c>
      <c r="N78" s="815">
        <f>'入力4(スコア転記)'!R76</f>
        <v>0.5</v>
      </c>
      <c r="O78" s="816">
        <f>'入力4(スコア転記)'!T76</f>
        <v>0</v>
      </c>
      <c r="P78" s="815">
        <f>'入力4(スコア転記)'!U76</f>
        <v>0</v>
      </c>
      <c r="Q78" s="794">
        <f>'入力4(スコア転記)'!V76</f>
        <v>0</v>
      </c>
      <c r="V78" s="752"/>
    </row>
    <row r="79" spans="2:22" ht="14.25" hidden="1" customHeight="1" thickBot="1">
      <c r="B79" s="870"/>
      <c r="C79" s="573"/>
      <c r="D79" s="863">
        <v>3</v>
      </c>
      <c r="E79" s="861" t="s">
        <v>48</v>
      </c>
      <c r="F79" s="864"/>
      <c r="G79" s="865"/>
      <c r="H79" s="1080"/>
      <c r="I79" s="1078"/>
      <c r="J79" s="802"/>
      <c r="K79" s="802"/>
      <c r="L79" s="803"/>
      <c r="M79" s="820">
        <f>'入力4(スコア転記)'!Q77</f>
        <v>3</v>
      </c>
      <c r="N79" s="815">
        <f>'入力4(スコア転記)'!R77</f>
        <v>0</v>
      </c>
      <c r="O79" s="821">
        <f>'入力4(スコア転記)'!T77</f>
        <v>0</v>
      </c>
      <c r="P79" s="815">
        <f>'入力4(スコア転記)'!U77</f>
        <v>0</v>
      </c>
      <c r="Q79" s="794">
        <f>'入力4(スコア転記)'!V77</f>
        <v>0</v>
      </c>
      <c r="V79" s="752"/>
    </row>
    <row r="80" spans="2:22" ht="14.25" customHeight="1">
      <c r="B80" s="835">
        <v>2</v>
      </c>
      <c r="C80" s="836" t="s">
        <v>65</v>
      </c>
      <c r="D80" s="837"/>
      <c r="E80" s="837"/>
      <c r="F80" s="902"/>
      <c r="G80" s="733" t="s">
        <v>236</v>
      </c>
      <c r="H80" s="736"/>
      <c r="I80" s="734" t="s">
        <v>236</v>
      </c>
      <c r="J80" s="788"/>
      <c r="K80" s="788"/>
      <c r="L80" s="789"/>
      <c r="M80" s="868">
        <f>'入力4(スコア転記)'!Q78</f>
        <v>2.6</v>
      </c>
      <c r="N80" s="841">
        <f>'入力4(スコア転記)'!R78</f>
        <v>0.3</v>
      </c>
      <c r="O80" s="869">
        <f>'入力4(スコア転記)'!T78</f>
        <v>0</v>
      </c>
      <c r="P80" s="843">
        <f>'入力4(スコア転記)'!U78</f>
        <v>0</v>
      </c>
      <c r="Q80" s="844">
        <f>'入力4(スコア転記)'!V78</f>
        <v>2.6</v>
      </c>
      <c r="V80" s="752"/>
    </row>
    <row r="81" spans="2:22" ht="14.25" customHeight="1" thickBot="1">
      <c r="B81" s="870"/>
      <c r="C81" s="796">
        <v>2.1</v>
      </c>
      <c r="D81" s="845" t="s">
        <v>535</v>
      </c>
      <c r="E81" s="838"/>
      <c r="F81" s="839"/>
      <c r="G81" s="731"/>
      <c r="H81" s="1081"/>
      <c r="I81" s="1081"/>
      <c r="J81" s="788"/>
      <c r="K81" s="788"/>
      <c r="L81" s="789"/>
      <c r="M81" s="875">
        <f>'入力4(スコア転記)'!Q79</f>
        <v>3</v>
      </c>
      <c r="N81" s="791">
        <f>'入力4(スコア転記)'!R79</f>
        <v>0.5</v>
      </c>
      <c r="O81" s="903">
        <f>'入力4(スコア転記)'!T79</f>
        <v>0</v>
      </c>
      <c r="P81" s="793">
        <f>'入力4(スコア転記)'!U79</f>
        <v>0</v>
      </c>
      <c r="Q81" s="794">
        <f>'入力4(スコア転記)'!V79</f>
        <v>0</v>
      </c>
      <c r="V81" s="752"/>
    </row>
    <row r="82" spans="2:22" ht="14.25" customHeight="1">
      <c r="B82" s="870"/>
      <c r="C82" s="583"/>
      <c r="D82" s="827">
        <v>1</v>
      </c>
      <c r="E82" s="798" t="s">
        <v>536</v>
      </c>
      <c r="F82" s="799"/>
      <c r="G82" s="735" t="s">
        <v>237</v>
      </c>
      <c r="H82" s="1368" t="s">
        <v>549</v>
      </c>
      <c r="I82" s="1368"/>
      <c r="J82" s="1368"/>
      <c r="K82" s="851" t="s">
        <v>207</v>
      </c>
      <c r="L82" s="803"/>
      <c r="M82" s="829">
        <f>'入力4(スコア転記)'!Q80</f>
        <v>3</v>
      </c>
      <c r="N82" s="904">
        <f>'入力4(スコア転記)'!R80</f>
        <v>0.8</v>
      </c>
      <c r="O82" s="905">
        <f>'入力4(スコア転記)'!T80</f>
        <v>0</v>
      </c>
      <c r="P82" s="793">
        <f>'入力4(スコア転記)'!U80</f>
        <v>0</v>
      </c>
      <c r="Q82" s="794">
        <f>'入力4(スコア転記)'!V80</f>
        <v>0</v>
      </c>
      <c r="V82" s="752"/>
    </row>
    <row r="83" spans="2:22" ht="14.25" customHeight="1" thickBot="1">
      <c r="B83" s="870"/>
      <c r="C83" s="598"/>
      <c r="D83" s="827">
        <v>2</v>
      </c>
      <c r="E83" s="798" t="s">
        <v>537</v>
      </c>
      <c r="F83" s="799"/>
      <c r="G83" s="735" t="s">
        <v>237</v>
      </c>
      <c r="H83" s="1368" t="s">
        <v>549</v>
      </c>
      <c r="I83" s="1368"/>
      <c r="J83" s="1368"/>
      <c r="K83" s="851" t="s">
        <v>207</v>
      </c>
      <c r="L83" s="803"/>
      <c r="M83" s="820">
        <f>'入力4(スコア転記)'!Q81</f>
        <v>3</v>
      </c>
      <c r="N83" s="904">
        <f>'入力4(スコア転記)'!R81</f>
        <v>0.2</v>
      </c>
      <c r="O83" s="905">
        <f>'入力4(スコア転記)'!T81</f>
        <v>0</v>
      </c>
      <c r="P83" s="793">
        <f>'入力4(スコア転記)'!U81</f>
        <v>0</v>
      </c>
      <c r="Q83" s="794">
        <f>'入力4(スコア転記)'!V81</f>
        <v>0</v>
      </c>
      <c r="V83" s="752"/>
    </row>
    <row r="84" spans="2:22" ht="14.25" customHeight="1" thickBot="1">
      <c r="B84" s="870"/>
      <c r="C84" s="826">
        <v>2.2000000000000002</v>
      </c>
      <c r="D84" s="845" t="s">
        <v>13</v>
      </c>
      <c r="E84" s="838"/>
      <c r="F84" s="839"/>
      <c r="G84" s="731"/>
      <c r="H84" s="1375"/>
      <c r="I84" s="1375"/>
      <c r="J84" s="1375"/>
      <c r="K84" s="788"/>
      <c r="L84" s="789"/>
      <c r="M84" s="875">
        <f>'入力4(スコア転記)'!Q82</f>
        <v>3</v>
      </c>
      <c r="N84" s="791">
        <f>'入力4(スコア転記)'!R82</f>
        <v>0.3</v>
      </c>
      <c r="O84" s="903">
        <f>'入力4(スコア転記)'!T82</f>
        <v>0</v>
      </c>
      <c r="P84" s="793">
        <f>'入力4(スコア転記)'!U82</f>
        <v>0</v>
      </c>
      <c r="Q84" s="794">
        <f>'入力4(スコア転記)'!V82</f>
        <v>0</v>
      </c>
      <c r="V84" s="752"/>
    </row>
    <row r="85" spans="2:22" ht="14.25" customHeight="1">
      <c r="B85" s="870"/>
      <c r="C85" s="583"/>
      <c r="D85" s="827">
        <v>1</v>
      </c>
      <c r="E85" s="798" t="s">
        <v>14</v>
      </c>
      <c r="F85" s="799"/>
      <c r="G85" s="735" t="s">
        <v>238</v>
      </c>
      <c r="H85" s="1368" t="s">
        <v>549</v>
      </c>
      <c r="I85" s="1368"/>
      <c r="J85" s="1368"/>
      <c r="K85" s="851" t="s">
        <v>208</v>
      </c>
      <c r="L85" s="803"/>
      <c r="M85" s="829">
        <f>'入力4(スコア転記)'!Q83</f>
        <v>3</v>
      </c>
      <c r="N85" s="904">
        <f>'入力4(スコア転記)'!R83</f>
        <v>0.2</v>
      </c>
      <c r="O85" s="905">
        <f>'入力4(スコア転記)'!T83</f>
        <v>0</v>
      </c>
      <c r="P85" s="793">
        <f>'入力4(スコア転記)'!U83</f>
        <v>0</v>
      </c>
      <c r="Q85" s="794">
        <f>'入力4(スコア転記)'!V83</f>
        <v>0</v>
      </c>
      <c r="V85" s="752"/>
    </row>
    <row r="86" spans="2:22" ht="14.25" customHeight="1">
      <c r="B86" s="870"/>
      <c r="C86" s="583"/>
      <c r="D86" s="827">
        <v>2</v>
      </c>
      <c r="E86" s="798" t="s">
        <v>15</v>
      </c>
      <c r="F86" s="799"/>
      <c r="G86" s="735" t="s">
        <v>238</v>
      </c>
      <c r="H86" s="1368" t="s">
        <v>549</v>
      </c>
      <c r="I86" s="1368"/>
      <c r="J86" s="1368"/>
      <c r="K86" s="851" t="s">
        <v>208</v>
      </c>
      <c r="L86" s="803"/>
      <c r="M86" s="814">
        <f>'入力4(スコア転記)'!Q84</f>
        <v>3</v>
      </c>
      <c r="N86" s="904">
        <f>'入力4(スコア転記)'!R84</f>
        <v>0.2</v>
      </c>
      <c r="O86" s="905">
        <f>'入力4(スコア転記)'!T84</f>
        <v>0</v>
      </c>
      <c r="P86" s="793">
        <f>'入力4(スコア転記)'!U84</f>
        <v>0</v>
      </c>
      <c r="Q86" s="794">
        <f>'入力4(スコア転記)'!V84</f>
        <v>0</v>
      </c>
      <c r="V86" s="752"/>
    </row>
    <row r="87" spans="2:22" ht="14.25" customHeight="1">
      <c r="B87" s="870"/>
      <c r="C87" s="583"/>
      <c r="D87" s="827">
        <v>3</v>
      </c>
      <c r="E87" s="1379" t="s">
        <v>16</v>
      </c>
      <c r="F87" s="1380"/>
      <c r="G87" s="735" t="s">
        <v>238</v>
      </c>
      <c r="H87" s="1368" t="s">
        <v>549</v>
      </c>
      <c r="I87" s="1368"/>
      <c r="J87" s="1368"/>
      <c r="K87" s="851" t="s">
        <v>208</v>
      </c>
      <c r="L87" s="803"/>
      <c r="M87" s="814">
        <f>'入力4(スコア転記)'!Q85</f>
        <v>3</v>
      </c>
      <c r="N87" s="904">
        <f>'入力4(スコア転記)'!R85</f>
        <v>0.1</v>
      </c>
      <c r="O87" s="905">
        <f>'入力4(スコア転記)'!T85</f>
        <v>0</v>
      </c>
      <c r="P87" s="793">
        <f>'入力4(スコア転記)'!U85</f>
        <v>0</v>
      </c>
      <c r="Q87" s="794">
        <f>'入力4(スコア転記)'!V85</f>
        <v>0</v>
      </c>
      <c r="V87" s="752"/>
    </row>
    <row r="88" spans="2:22" ht="14.25" customHeight="1">
      <c r="B88" s="870"/>
      <c r="C88" s="583"/>
      <c r="D88" s="827">
        <v>4</v>
      </c>
      <c r="E88" s="798" t="s">
        <v>17</v>
      </c>
      <c r="F88" s="799"/>
      <c r="G88" s="735" t="s">
        <v>238</v>
      </c>
      <c r="H88" s="1368" t="s">
        <v>549</v>
      </c>
      <c r="I88" s="1368"/>
      <c r="J88" s="1368"/>
      <c r="K88" s="851" t="s">
        <v>208</v>
      </c>
      <c r="L88" s="803"/>
      <c r="M88" s="814">
        <f>'入力4(スコア転記)'!Q86</f>
        <v>3</v>
      </c>
      <c r="N88" s="904">
        <f>'入力4(スコア転記)'!R86</f>
        <v>0.1</v>
      </c>
      <c r="O88" s="905">
        <f>'入力4(スコア転記)'!T86</f>
        <v>0</v>
      </c>
      <c r="P88" s="793">
        <f>'入力4(スコア転記)'!U86</f>
        <v>0</v>
      </c>
      <c r="Q88" s="794">
        <f>'入力4(スコア転記)'!V86</f>
        <v>0</v>
      </c>
      <c r="V88" s="752"/>
    </row>
    <row r="89" spans="2:22" ht="14.25" customHeight="1">
      <c r="B89" s="870"/>
      <c r="C89" s="583"/>
      <c r="D89" s="827">
        <v>5</v>
      </c>
      <c r="E89" s="1379" t="s">
        <v>98</v>
      </c>
      <c r="F89" s="1380"/>
      <c r="G89" s="735" t="s">
        <v>238</v>
      </c>
      <c r="H89" s="1368" t="s">
        <v>549</v>
      </c>
      <c r="I89" s="1368"/>
      <c r="J89" s="1368"/>
      <c r="K89" s="851" t="s">
        <v>208</v>
      </c>
      <c r="L89" s="803"/>
      <c r="M89" s="814">
        <f>'入力4(スコア転記)'!Q87</f>
        <v>3</v>
      </c>
      <c r="N89" s="904">
        <f>'入力4(スコア転記)'!R87</f>
        <v>0.2</v>
      </c>
      <c r="O89" s="905">
        <f>'入力4(スコア転記)'!T87</f>
        <v>0</v>
      </c>
      <c r="P89" s="793">
        <f>'入力4(スコア転記)'!U87</f>
        <v>0</v>
      </c>
      <c r="Q89" s="794">
        <f>'入力4(スコア転記)'!V87</f>
        <v>0</v>
      </c>
      <c r="V89" s="752"/>
    </row>
    <row r="90" spans="2:22" ht="14.25" customHeight="1" thickBot="1">
      <c r="B90" s="870"/>
      <c r="C90" s="598"/>
      <c r="D90" s="827">
        <v>6</v>
      </c>
      <c r="E90" s="798" t="s">
        <v>99</v>
      </c>
      <c r="F90" s="799"/>
      <c r="G90" s="735" t="s">
        <v>238</v>
      </c>
      <c r="H90" s="1368" t="s">
        <v>549</v>
      </c>
      <c r="I90" s="1368"/>
      <c r="J90" s="1368"/>
      <c r="K90" s="851" t="s">
        <v>208</v>
      </c>
      <c r="L90" s="803"/>
      <c r="M90" s="820">
        <f>'入力4(スコア転記)'!Q88</f>
        <v>3</v>
      </c>
      <c r="N90" s="906">
        <f>'入力4(スコア転記)'!R88</f>
        <v>0.2</v>
      </c>
      <c r="O90" s="907">
        <f>'入力4(スコア転記)'!T88</f>
        <v>0</v>
      </c>
      <c r="P90" s="891">
        <f>'入力4(スコア転記)'!U88</f>
        <v>0</v>
      </c>
      <c r="Q90" s="892">
        <f>'入力4(スコア転記)'!V88</f>
        <v>0</v>
      </c>
      <c r="V90" s="752"/>
    </row>
    <row r="91" spans="2:22" ht="14.25" hidden="1" customHeight="1" thickBot="1">
      <c r="B91" s="870"/>
      <c r="C91" s="908">
        <v>2.2999999999999998</v>
      </c>
      <c r="D91" s="909" t="s">
        <v>100</v>
      </c>
      <c r="E91" s="910"/>
      <c r="F91" s="911"/>
      <c r="G91" s="912"/>
      <c r="H91" s="1378"/>
      <c r="I91" s="1378"/>
      <c r="J91" s="1378"/>
      <c r="K91" s="788"/>
      <c r="L91" s="789"/>
      <c r="M91" s="875">
        <f>'入力4(スコア転記)'!Q89</f>
        <v>0</v>
      </c>
      <c r="N91" s="847">
        <f>'入力4(スコア転記)'!R89</f>
        <v>0</v>
      </c>
      <c r="O91" s="913">
        <f>'入力4(スコア転記)'!T89</f>
        <v>0</v>
      </c>
      <c r="P91" s="849">
        <f>'入力4(スコア転記)'!U89</f>
        <v>0</v>
      </c>
      <c r="Q91" s="807">
        <f>'入力4(スコア転記)'!V89</f>
        <v>0</v>
      </c>
      <c r="V91" s="752"/>
    </row>
    <row r="92" spans="2:22" ht="14.25" hidden="1" customHeight="1" thickBot="1">
      <c r="B92" s="870"/>
      <c r="C92" s="625"/>
      <c r="D92" s="863">
        <v>1</v>
      </c>
      <c r="E92" s="861" t="s">
        <v>101</v>
      </c>
      <c r="F92" s="864"/>
      <c r="G92" s="865"/>
      <c r="H92" s="1366"/>
      <c r="I92" s="1366"/>
      <c r="J92" s="1366"/>
      <c r="K92" s="802"/>
      <c r="L92" s="803"/>
      <c r="M92" s="829">
        <f>'入力4(スコア転記)'!Q90</f>
        <v>3</v>
      </c>
      <c r="N92" s="904">
        <f>'入力4(スコア転記)'!R90</f>
        <v>0</v>
      </c>
      <c r="O92" s="905">
        <f>'入力4(スコア転記)'!T90</f>
        <v>0</v>
      </c>
      <c r="P92" s="793">
        <f>'入力4(スコア転記)'!U90</f>
        <v>0</v>
      </c>
      <c r="Q92" s="794">
        <f>'入力4(スコア転記)'!V90</f>
        <v>0</v>
      </c>
      <c r="V92" s="752"/>
    </row>
    <row r="93" spans="2:22" ht="14.25" hidden="1" customHeight="1" thickBot="1">
      <c r="B93" s="870"/>
      <c r="C93" s="625"/>
      <c r="D93" s="863">
        <v>2</v>
      </c>
      <c r="E93" s="861" t="s">
        <v>102</v>
      </c>
      <c r="F93" s="864"/>
      <c r="G93" s="865"/>
      <c r="H93" s="1366"/>
      <c r="I93" s="1366"/>
      <c r="J93" s="1366"/>
      <c r="K93" s="802"/>
      <c r="L93" s="803"/>
      <c r="M93" s="814">
        <f>'入力4(スコア転記)'!Q91</f>
        <v>3</v>
      </c>
      <c r="N93" s="904">
        <f>'入力4(スコア転記)'!R91</f>
        <v>0</v>
      </c>
      <c r="O93" s="905">
        <f>'入力4(スコア転記)'!T91</f>
        <v>0</v>
      </c>
      <c r="P93" s="793">
        <f>'入力4(スコア転記)'!U91</f>
        <v>0</v>
      </c>
      <c r="Q93" s="794">
        <f>'入力4(スコア転記)'!V91</f>
        <v>0</v>
      </c>
      <c r="V93" s="752"/>
    </row>
    <row r="94" spans="2:22" ht="14.25" hidden="1" customHeight="1" thickBot="1">
      <c r="B94" s="870"/>
      <c r="C94" s="626"/>
      <c r="D94" s="863">
        <v>3</v>
      </c>
      <c r="E94" s="861" t="s">
        <v>103</v>
      </c>
      <c r="F94" s="864"/>
      <c r="G94" s="865"/>
      <c r="H94" s="1366"/>
      <c r="I94" s="1366"/>
      <c r="J94" s="1366"/>
      <c r="K94" s="802"/>
      <c r="L94" s="803"/>
      <c r="M94" s="820">
        <f>'入力4(スコア転記)'!Q92</f>
        <v>3</v>
      </c>
      <c r="N94" s="904">
        <f>'入力4(スコア転記)'!R92</f>
        <v>0</v>
      </c>
      <c r="O94" s="905">
        <f>'入力4(スコア転記)'!T92</f>
        <v>0</v>
      </c>
      <c r="P94" s="793">
        <f>'入力4(スコア転記)'!U92</f>
        <v>0</v>
      </c>
      <c r="Q94" s="794">
        <f>'入力4(スコア転記)'!V92</f>
        <v>0</v>
      </c>
      <c r="V94" s="752"/>
    </row>
    <row r="95" spans="2:22" ht="14.25" customHeight="1" thickBot="1">
      <c r="B95" s="795"/>
      <c r="C95" s="796">
        <v>2.4</v>
      </c>
      <c r="D95" s="845" t="s">
        <v>104</v>
      </c>
      <c r="E95" s="838"/>
      <c r="F95" s="839"/>
      <c r="G95" s="862"/>
      <c r="H95" s="1367"/>
      <c r="I95" s="1367"/>
      <c r="J95" s="1367"/>
      <c r="K95" s="788"/>
      <c r="L95" s="789"/>
      <c r="M95" s="875">
        <f>'入力4(スコア転記)'!Q93</f>
        <v>1.4</v>
      </c>
      <c r="N95" s="791">
        <f>'入力4(スコア転記)'!R93</f>
        <v>0.2</v>
      </c>
      <c r="O95" s="903">
        <f>'入力4(スコア転記)'!T93</f>
        <v>0</v>
      </c>
      <c r="P95" s="793">
        <f>'入力4(スコア転記)'!U93</f>
        <v>0</v>
      </c>
      <c r="Q95" s="794">
        <f>'入力4(スコア転記)'!V93</f>
        <v>0</v>
      </c>
      <c r="V95" s="752"/>
    </row>
    <row r="96" spans="2:22" ht="14.25" customHeight="1">
      <c r="B96" s="795"/>
      <c r="C96" s="583"/>
      <c r="D96" s="827">
        <v>1</v>
      </c>
      <c r="E96" s="798" t="s">
        <v>105</v>
      </c>
      <c r="F96" s="799"/>
      <c r="G96" s="735" t="s">
        <v>239</v>
      </c>
      <c r="H96" s="1368" t="s">
        <v>549</v>
      </c>
      <c r="I96" s="1368"/>
      <c r="J96" s="1368"/>
      <c r="K96" s="851" t="s">
        <v>209</v>
      </c>
      <c r="L96" s="803"/>
      <c r="M96" s="829">
        <f>'入力4(スコア転記)'!Q94</f>
        <v>1</v>
      </c>
      <c r="N96" s="904">
        <f>'入力4(スコア転記)'!R94</f>
        <v>0.2</v>
      </c>
      <c r="O96" s="905">
        <f>'入力4(スコア転記)'!T94</f>
        <v>0</v>
      </c>
      <c r="P96" s="793">
        <f>'入力4(スコア転記)'!U94</f>
        <v>0</v>
      </c>
      <c r="Q96" s="794">
        <f>'入力4(スコア転記)'!V94</f>
        <v>0</v>
      </c>
      <c r="V96" s="752"/>
    </row>
    <row r="97" spans="2:22" ht="14.25" customHeight="1">
      <c r="B97" s="795"/>
      <c r="C97" s="583"/>
      <c r="D97" s="827">
        <v>2</v>
      </c>
      <c r="E97" s="798" t="s">
        <v>106</v>
      </c>
      <c r="F97" s="799"/>
      <c r="G97" s="735" t="s">
        <v>240</v>
      </c>
      <c r="H97" s="1368" t="s">
        <v>549</v>
      </c>
      <c r="I97" s="1368"/>
      <c r="J97" s="1368"/>
      <c r="K97" s="851" t="s">
        <v>209</v>
      </c>
      <c r="L97" s="803"/>
      <c r="M97" s="814">
        <f>'入力4(スコア転記)'!Q95</f>
        <v>1</v>
      </c>
      <c r="N97" s="904">
        <f>'入力4(スコア転記)'!R95</f>
        <v>0.2</v>
      </c>
      <c r="O97" s="905">
        <f>'入力4(スコア転記)'!T95</f>
        <v>0</v>
      </c>
      <c r="P97" s="793">
        <f>'入力4(スコア転記)'!U95</f>
        <v>0</v>
      </c>
      <c r="Q97" s="794">
        <f>'入力4(スコア転記)'!V95</f>
        <v>0</v>
      </c>
      <c r="V97" s="752"/>
    </row>
    <row r="98" spans="2:22" ht="14.25" customHeight="1">
      <c r="B98" s="795"/>
      <c r="C98" s="583"/>
      <c r="D98" s="827">
        <v>3</v>
      </c>
      <c r="E98" s="798" t="s">
        <v>107</v>
      </c>
      <c r="F98" s="799"/>
      <c r="G98" s="735" t="s">
        <v>240</v>
      </c>
      <c r="H98" s="1368" t="s">
        <v>549</v>
      </c>
      <c r="I98" s="1368"/>
      <c r="J98" s="1368"/>
      <c r="K98" s="851" t="s">
        <v>209</v>
      </c>
      <c r="L98" s="803"/>
      <c r="M98" s="814">
        <f>'入力4(スコア転記)'!Q96</f>
        <v>1</v>
      </c>
      <c r="N98" s="904">
        <f>'入力4(スコア転記)'!R96</f>
        <v>0.2</v>
      </c>
      <c r="O98" s="905">
        <f>'入力4(スコア転記)'!T96</f>
        <v>0</v>
      </c>
      <c r="P98" s="793">
        <f>'入力4(スコア転記)'!U96</f>
        <v>0</v>
      </c>
      <c r="Q98" s="794">
        <f>'入力4(スコア転記)'!V96</f>
        <v>0</v>
      </c>
      <c r="V98" s="752"/>
    </row>
    <row r="99" spans="2:22" ht="14.25" customHeight="1">
      <c r="B99" s="795"/>
      <c r="C99" s="583"/>
      <c r="D99" s="827">
        <v>4</v>
      </c>
      <c r="E99" s="798" t="s">
        <v>108</v>
      </c>
      <c r="F99" s="799"/>
      <c r="G99" s="735" t="s">
        <v>240</v>
      </c>
      <c r="H99" s="1368" t="s">
        <v>549</v>
      </c>
      <c r="I99" s="1368"/>
      <c r="J99" s="1368"/>
      <c r="K99" s="851" t="s">
        <v>209</v>
      </c>
      <c r="L99" s="803"/>
      <c r="M99" s="814">
        <f>'入力4(スコア転記)'!Q97</f>
        <v>3</v>
      </c>
      <c r="N99" s="904">
        <f>'入力4(スコア転記)'!R97</f>
        <v>0.2</v>
      </c>
      <c r="O99" s="905">
        <f>'入力4(スコア転記)'!T97</f>
        <v>0</v>
      </c>
      <c r="P99" s="793">
        <f>'入力4(スコア転記)'!U97</f>
        <v>0</v>
      </c>
      <c r="Q99" s="794">
        <f>'入力4(スコア転記)'!V97</f>
        <v>0</v>
      </c>
      <c r="V99" s="752"/>
    </row>
    <row r="100" spans="2:22" ht="14.25" thickBot="1">
      <c r="B100" s="914"/>
      <c r="C100" s="598"/>
      <c r="D100" s="827">
        <v>5</v>
      </c>
      <c r="E100" s="798" t="s">
        <v>109</v>
      </c>
      <c r="F100" s="799"/>
      <c r="G100" s="735" t="s">
        <v>240</v>
      </c>
      <c r="H100" s="1368" t="s">
        <v>549</v>
      </c>
      <c r="I100" s="1368"/>
      <c r="J100" s="1368"/>
      <c r="K100" s="851" t="s">
        <v>209</v>
      </c>
      <c r="L100" s="803"/>
      <c r="M100" s="820">
        <f>'入力4(スコア転記)'!Q98</f>
        <v>1</v>
      </c>
      <c r="N100" s="915">
        <f>'入力4(スコア転記)'!R98</f>
        <v>0.2</v>
      </c>
      <c r="O100" s="907">
        <f>'入力4(スコア転記)'!T98</f>
        <v>0</v>
      </c>
      <c r="P100" s="891">
        <f>'入力4(スコア転記)'!U98</f>
        <v>0</v>
      </c>
      <c r="Q100" s="892">
        <f>'入力4(スコア転記)'!V98</f>
        <v>0</v>
      </c>
      <c r="V100" s="752"/>
    </row>
    <row r="101" spans="2:22" ht="13.5" hidden="1" customHeight="1" thickBot="1">
      <c r="B101" s="795"/>
      <c r="C101" s="628"/>
      <c r="D101" s="916"/>
      <c r="E101" s="917"/>
      <c r="F101" s="918"/>
      <c r="G101" s="919"/>
      <c r="H101" s="920"/>
      <c r="I101" s="1083"/>
      <c r="J101" s="802"/>
      <c r="K101" s="802"/>
      <c r="L101" s="803"/>
      <c r="M101" s="921">
        <f>'入力4(スコア転記)'!Q99</f>
        <v>0</v>
      </c>
      <c r="N101" s="791">
        <f>'入力4(スコア転記)'!R99</f>
        <v>0</v>
      </c>
      <c r="O101" s="922">
        <f>'入力4(スコア転記)'!T99</f>
        <v>0</v>
      </c>
      <c r="P101" s="793">
        <f>'入力4(スコア転記)'!U99</f>
        <v>0</v>
      </c>
      <c r="Q101" s="794">
        <f>'入力4(スコア転記)'!V99</f>
        <v>0</v>
      </c>
      <c r="V101" s="752"/>
    </row>
    <row r="102" spans="2:22" ht="13.5">
      <c r="B102" s="835">
        <v>3</v>
      </c>
      <c r="C102" s="837" t="s">
        <v>110</v>
      </c>
      <c r="D102" s="837"/>
      <c r="E102" s="837"/>
      <c r="F102" s="902"/>
      <c r="G102" s="923"/>
      <c r="H102" s="924"/>
      <c r="I102" s="1083"/>
      <c r="J102" s="788"/>
      <c r="K102" s="788"/>
      <c r="L102" s="789"/>
      <c r="M102" s="925">
        <f>'入力4(スコア転記)'!Q100</f>
        <v>3</v>
      </c>
      <c r="N102" s="841">
        <f>'入力4(スコア転記)'!R100</f>
        <v>0.3</v>
      </c>
      <c r="O102" s="926">
        <f>'入力4(スコア転記)'!T100</f>
        <v>3</v>
      </c>
      <c r="P102" s="843">
        <f>'入力4(スコア転記)'!U100</f>
        <v>1</v>
      </c>
      <c r="Q102" s="844">
        <f>'入力4(スコア転記)'!V100</f>
        <v>3</v>
      </c>
      <c r="V102" s="752"/>
    </row>
    <row r="103" spans="2:22" ht="14.25" customHeight="1" thickBot="1">
      <c r="B103" s="870"/>
      <c r="C103" s="796">
        <v>3.1</v>
      </c>
      <c r="D103" s="845" t="s">
        <v>111</v>
      </c>
      <c r="E103" s="797"/>
      <c r="F103" s="877"/>
      <c r="G103" s="800"/>
      <c r="H103" s="801"/>
      <c r="I103" s="1083"/>
      <c r="J103" s="788"/>
      <c r="K103" s="788"/>
      <c r="L103" s="789"/>
      <c r="M103" s="875">
        <f>'入力4(スコア転記)'!Q101</f>
        <v>3</v>
      </c>
      <c r="N103" s="791">
        <f>'入力4(スコア転記)'!R101</f>
        <v>0.2608695652173913</v>
      </c>
      <c r="O103" s="893">
        <f>'入力4(スコア転記)'!T101</f>
        <v>3</v>
      </c>
      <c r="P103" s="793">
        <f>'入力4(スコア転記)'!U101</f>
        <v>0.5</v>
      </c>
      <c r="Q103" s="794">
        <f>'入力4(スコア転記)'!V101</f>
        <v>0</v>
      </c>
      <c r="V103" s="752"/>
    </row>
    <row r="104" spans="2:22" ht="14.25" customHeight="1">
      <c r="B104" s="870"/>
      <c r="C104" s="583"/>
      <c r="D104" s="827">
        <v>1</v>
      </c>
      <c r="E104" s="798" t="s">
        <v>112</v>
      </c>
      <c r="F104" s="799"/>
      <c r="G104" s="800"/>
      <c r="H104" s="801"/>
      <c r="I104" s="1083"/>
      <c r="J104" s="802"/>
      <c r="K104" s="802"/>
      <c r="L104" s="803"/>
      <c r="M104" s="829">
        <f>'入力4(スコア転記)'!Q102</f>
        <v>3</v>
      </c>
      <c r="N104" s="815">
        <f>'入力4(スコア転記)'!R102</f>
        <v>0.6</v>
      </c>
      <c r="O104" s="830">
        <f>'入力4(スコア転記)'!T102</f>
        <v>3</v>
      </c>
      <c r="P104" s="815">
        <f>'入力4(スコア転記)'!U102</f>
        <v>0.6</v>
      </c>
      <c r="Q104" s="794">
        <f>'入力4(スコア転記)'!V102</f>
        <v>0</v>
      </c>
      <c r="V104" s="752"/>
    </row>
    <row r="105" spans="2:22" ht="14.25" customHeight="1">
      <c r="B105" s="870"/>
      <c r="C105" s="583"/>
      <c r="D105" s="876">
        <v>2</v>
      </c>
      <c r="E105" s="797" t="s">
        <v>118</v>
      </c>
      <c r="F105" s="877"/>
      <c r="G105" s="800"/>
      <c r="H105" s="801"/>
      <c r="I105" s="1083"/>
      <c r="J105" s="802"/>
      <c r="K105" s="802"/>
      <c r="L105" s="803"/>
      <c r="M105" s="814">
        <f>'入力4(スコア転記)'!Q103</f>
        <v>3</v>
      </c>
      <c r="N105" s="815">
        <f>'入力4(スコア転記)'!R103</f>
        <v>0.4</v>
      </c>
      <c r="O105" s="816">
        <f>'入力4(スコア転記)'!T103</f>
        <v>3</v>
      </c>
      <c r="P105" s="815">
        <f>'入力4(スコア転記)'!U103</f>
        <v>0.4</v>
      </c>
      <c r="Q105" s="794">
        <f>'入力4(スコア転記)'!V103</f>
        <v>0</v>
      </c>
      <c r="V105" s="752"/>
    </row>
    <row r="106" spans="2:22" ht="14.25" customHeight="1" thickBot="1">
      <c r="B106" s="870"/>
      <c r="C106" s="832">
        <v>3.2</v>
      </c>
      <c r="D106" s="927" t="s">
        <v>119</v>
      </c>
      <c r="E106" s="798"/>
      <c r="F106" s="799"/>
      <c r="G106" s="800"/>
      <c r="H106" s="801"/>
      <c r="I106" s="1083"/>
      <c r="J106" s="802"/>
      <c r="K106" s="802"/>
      <c r="L106" s="803"/>
      <c r="M106" s="833">
        <f>'入力4(スコア転記)'!Q104</f>
        <v>3</v>
      </c>
      <c r="N106" s="815">
        <f>'入力4(スコア転記)'!R104</f>
        <v>0.2608695652173913</v>
      </c>
      <c r="O106" s="834">
        <f>'入力4(スコア転記)'!T104</f>
        <v>3</v>
      </c>
      <c r="P106" s="815">
        <f>'入力4(スコア転記)'!U104</f>
        <v>0.5</v>
      </c>
      <c r="Q106" s="794">
        <f>'入力4(スコア転記)'!V104</f>
        <v>0</v>
      </c>
      <c r="V106" s="752"/>
    </row>
    <row r="107" spans="2:22" ht="14.25" customHeight="1" thickBot="1">
      <c r="B107" s="870"/>
      <c r="C107" s="826">
        <v>3.3</v>
      </c>
      <c r="D107" s="845" t="s">
        <v>120</v>
      </c>
      <c r="E107" s="797"/>
      <c r="F107" s="877"/>
      <c r="G107" s="800"/>
      <c r="H107" s="801"/>
      <c r="I107" s="1083"/>
      <c r="J107" s="788"/>
      <c r="K107" s="788"/>
      <c r="L107" s="789"/>
      <c r="M107" s="875">
        <f>'入力4(スコア転記)'!Q105</f>
        <v>3</v>
      </c>
      <c r="N107" s="791">
        <f>'入力4(スコア転記)'!R105</f>
        <v>0.47826086956521741</v>
      </c>
      <c r="O107" s="928">
        <f>'入力4(スコア転記)'!T105</f>
        <v>0</v>
      </c>
      <c r="P107" s="793">
        <f>'入力4(スコア転記)'!U105</f>
        <v>0</v>
      </c>
      <c r="Q107" s="794">
        <f>'入力4(スコア転記)'!V105</f>
        <v>0</v>
      </c>
      <c r="V107" s="752"/>
    </row>
    <row r="108" spans="2:22" ht="14.25" customHeight="1">
      <c r="B108" s="870"/>
      <c r="C108" s="583"/>
      <c r="D108" s="827">
        <v>1</v>
      </c>
      <c r="E108" s="798" t="s">
        <v>170</v>
      </c>
      <c r="F108" s="799"/>
      <c r="G108" s="800"/>
      <c r="H108" s="801"/>
      <c r="I108" s="1083"/>
      <c r="J108" s="802"/>
      <c r="K108" s="802"/>
      <c r="L108" s="803"/>
      <c r="M108" s="829">
        <f>'入力4(スコア転記)'!Q106</f>
        <v>3</v>
      </c>
      <c r="N108" s="904">
        <f>'入力4(スコア転記)'!R106</f>
        <v>0.2</v>
      </c>
      <c r="O108" s="905">
        <f>'入力4(スコア転記)'!T106</f>
        <v>0</v>
      </c>
      <c r="P108" s="793">
        <f>'入力4(スコア転記)'!U106</f>
        <v>0</v>
      </c>
      <c r="Q108" s="794">
        <f>'入力4(スコア転記)'!V106</f>
        <v>0</v>
      </c>
      <c r="V108" s="752"/>
    </row>
    <row r="109" spans="2:22" ht="14.25" customHeight="1">
      <c r="B109" s="870"/>
      <c r="C109" s="583"/>
      <c r="D109" s="876">
        <v>2</v>
      </c>
      <c r="E109" s="797" t="s">
        <v>121</v>
      </c>
      <c r="F109" s="877"/>
      <c r="G109" s="800"/>
      <c r="H109" s="801"/>
      <c r="I109" s="1083"/>
      <c r="J109" s="802"/>
      <c r="K109" s="802"/>
      <c r="L109" s="803"/>
      <c r="M109" s="814">
        <f>'入力4(スコア転記)'!Q107</f>
        <v>3</v>
      </c>
      <c r="N109" s="904">
        <f>'入力4(スコア転記)'!R107</f>
        <v>0.2</v>
      </c>
      <c r="O109" s="905">
        <f>'入力4(スコア転記)'!T107</f>
        <v>0</v>
      </c>
      <c r="P109" s="793">
        <f>'入力4(スコア転記)'!U107</f>
        <v>0</v>
      </c>
      <c r="Q109" s="794">
        <f>'入力4(スコア転記)'!V107</f>
        <v>0</v>
      </c>
      <c r="V109" s="752"/>
    </row>
    <row r="110" spans="2:22" ht="14.25" customHeight="1">
      <c r="B110" s="870"/>
      <c r="C110" s="583"/>
      <c r="D110" s="827">
        <v>3</v>
      </c>
      <c r="E110" s="798" t="s">
        <v>122</v>
      </c>
      <c r="F110" s="799"/>
      <c r="G110" s="800"/>
      <c r="H110" s="801"/>
      <c r="I110" s="1083"/>
      <c r="J110" s="802"/>
      <c r="K110" s="802"/>
      <c r="L110" s="803"/>
      <c r="M110" s="814">
        <f>'入力4(スコア転記)'!Q108</f>
        <v>3</v>
      </c>
      <c r="N110" s="904">
        <f>'入力4(スコア転記)'!R108</f>
        <v>0.1</v>
      </c>
      <c r="O110" s="905">
        <f>'入力4(スコア転記)'!T108</f>
        <v>0</v>
      </c>
      <c r="P110" s="793">
        <f>'入力4(スコア転記)'!U108</f>
        <v>0</v>
      </c>
      <c r="Q110" s="794">
        <f>'入力4(スコア転記)'!V108</f>
        <v>0</v>
      </c>
      <c r="V110" s="752"/>
    </row>
    <row r="111" spans="2:22" ht="14.25" customHeight="1">
      <c r="B111" s="870"/>
      <c r="C111" s="583"/>
      <c r="D111" s="876">
        <v>4</v>
      </c>
      <c r="E111" s="797" t="s">
        <v>123</v>
      </c>
      <c r="F111" s="877"/>
      <c r="G111" s="800"/>
      <c r="H111" s="801"/>
      <c r="I111" s="1083"/>
      <c r="J111" s="802"/>
      <c r="K111" s="802"/>
      <c r="L111" s="803"/>
      <c r="M111" s="814">
        <f>'入力4(スコア転記)'!Q109</f>
        <v>3</v>
      </c>
      <c r="N111" s="904">
        <f>'入力4(スコア転記)'!R109</f>
        <v>0.1</v>
      </c>
      <c r="O111" s="905">
        <f>'入力4(スコア転記)'!T109</f>
        <v>0</v>
      </c>
      <c r="P111" s="793">
        <f>'入力4(スコア転記)'!U109</f>
        <v>0</v>
      </c>
      <c r="Q111" s="794">
        <f>'入力4(スコア転記)'!V109</f>
        <v>0</v>
      </c>
      <c r="V111" s="752"/>
    </row>
    <row r="112" spans="2:22" ht="14.25" customHeight="1">
      <c r="B112" s="870"/>
      <c r="C112" s="583"/>
      <c r="D112" s="827">
        <v>5</v>
      </c>
      <c r="E112" s="798" t="s">
        <v>124</v>
      </c>
      <c r="F112" s="799"/>
      <c r="G112" s="800"/>
      <c r="H112" s="801"/>
      <c r="I112" s="1083"/>
      <c r="J112" s="802"/>
      <c r="K112" s="802"/>
      <c r="L112" s="803"/>
      <c r="M112" s="814">
        <f>'入力4(スコア転記)'!Q110</f>
        <v>3</v>
      </c>
      <c r="N112" s="904">
        <f>'入力4(スコア転記)'!R110</f>
        <v>0.2</v>
      </c>
      <c r="O112" s="905">
        <f>'入力4(スコア転記)'!T110</f>
        <v>0</v>
      </c>
      <c r="P112" s="793">
        <f>'入力4(スコア転記)'!U110</f>
        <v>0</v>
      </c>
      <c r="Q112" s="794">
        <f>'入力4(スコア転記)'!V110</f>
        <v>0</v>
      </c>
      <c r="V112" s="752"/>
    </row>
    <row r="113" spans="2:22" ht="14.25" customHeight="1" thickBot="1">
      <c r="B113" s="929"/>
      <c r="C113" s="638"/>
      <c r="D113" s="930">
        <v>6</v>
      </c>
      <c r="E113" s="931" t="s">
        <v>151</v>
      </c>
      <c r="F113" s="932"/>
      <c r="G113" s="800"/>
      <c r="H113" s="801"/>
      <c r="I113" s="1083"/>
      <c r="J113" s="802"/>
      <c r="K113" s="802"/>
      <c r="L113" s="803"/>
      <c r="M113" s="820">
        <f>'入力4(スコア転記)'!Q111</f>
        <v>3</v>
      </c>
      <c r="N113" s="933">
        <f>'入力4(スコア転記)'!R111</f>
        <v>0.2</v>
      </c>
      <c r="O113" s="934">
        <f>'入力4(スコア転記)'!T111</f>
        <v>0</v>
      </c>
      <c r="P113" s="935">
        <f>'入力4(スコア転記)'!U111</f>
        <v>0</v>
      </c>
      <c r="Q113" s="936">
        <f>'入力4(スコア転記)'!V111</f>
        <v>0</v>
      </c>
      <c r="V113" s="752"/>
    </row>
    <row r="114" spans="2:22" ht="14.25" customHeight="1" thickBot="1">
      <c r="B114" s="878" t="s">
        <v>171</v>
      </c>
      <c r="C114" s="879" t="s">
        <v>172</v>
      </c>
      <c r="D114" s="879"/>
      <c r="E114" s="879"/>
      <c r="F114" s="937"/>
      <c r="G114" s="878"/>
      <c r="H114" s="879"/>
      <c r="I114" s="879"/>
      <c r="J114" s="879"/>
      <c r="K114" s="879"/>
      <c r="L114" s="937"/>
      <c r="M114" s="938">
        <f>'入力4(スコア転記)'!Q112</f>
        <v>0</v>
      </c>
      <c r="N114" s="884">
        <f>'入力4(スコア転記)'!R112</f>
        <v>0.3</v>
      </c>
      <c r="O114" s="885">
        <f>'入力4(スコア転記)'!T112</f>
        <v>0</v>
      </c>
      <c r="P114" s="886">
        <f>'入力4(スコア転記)'!U112</f>
        <v>0</v>
      </c>
      <c r="Q114" s="887">
        <f>'入力4(スコア転記)'!V112</f>
        <v>1</v>
      </c>
      <c r="V114" s="752"/>
    </row>
    <row r="115" spans="2:22" ht="13.5" customHeight="1">
      <c r="B115" s="781">
        <v>1</v>
      </c>
      <c r="C115" s="939" t="s">
        <v>125</v>
      </c>
      <c r="D115" s="822"/>
      <c r="E115" s="822"/>
      <c r="F115" s="823"/>
      <c r="G115" s="737" t="s">
        <v>241</v>
      </c>
      <c r="H115" s="1365" t="s">
        <v>520</v>
      </c>
      <c r="I115" s="1365"/>
      <c r="J115" s="1365"/>
      <c r="K115" s="851" t="s">
        <v>210</v>
      </c>
      <c r="L115" s="940"/>
      <c r="M115" s="804">
        <f>'入力4(スコア転記)'!Q113</f>
        <v>1</v>
      </c>
      <c r="N115" s="904">
        <f>'入力4(スコア転記)'!R113</f>
        <v>0.3</v>
      </c>
      <c r="O115" s="941">
        <f>'入力4(スコア転記)'!T113</f>
        <v>0</v>
      </c>
      <c r="P115" s="793">
        <f>'入力4(スコア転記)'!U113</f>
        <v>0</v>
      </c>
      <c r="Q115" s="794">
        <f>'入力4(スコア転記)'!V113</f>
        <v>1</v>
      </c>
      <c r="V115" s="752"/>
    </row>
    <row r="116" spans="2:22" ht="14.25" hidden="1" customHeight="1">
      <c r="B116" s="942">
        <v>1</v>
      </c>
      <c r="C116" s="943" t="s">
        <v>538</v>
      </c>
      <c r="D116" s="895"/>
      <c r="E116" s="798"/>
      <c r="F116" s="799"/>
      <c r="G116" s="737"/>
      <c r="H116" s="1365"/>
      <c r="I116" s="1365"/>
      <c r="J116" s="1365"/>
      <c r="K116" s="788"/>
      <c r="L116" s="944"/>
      <c r="M116" s="945">
        <f>'入力4(スコア転記)'!Q114</f>
        <v>0</v>
      </c>
      <c r="N116" s="847">
        <f>'入力4(スコア転記)'!R114</f>
        <v>0</v>
      </c>
      <c r="O116" s="946">
        <f>'入力4(スコア転記)'!T114</f>
        <v>0</v>
      </c>
      <c r="P116" s="849">
        <f>'入力4(スコア転記)'!U114</f>
        <v>0</v>
      </c>
      <c r="Q116" s="844">
        <f>'入力4(スコア転記)'!V114</f>
        <v>0</v>
      </c>
      <c r="V116" s="752"/>
    </row>
    <row r="117" spans="2:22" ht="13.5" hidden="1" customHeight="1" thickBot="1">
      <c r="B117" s="947"/>
      <c r="C117" s="948">
        <v>1.1000000000000001</v>
      </c>
      <c r="D117" s="949" t="s">
        <v>539</v>
      </c>
      <c r="E117" s="950"/>
      <c r="F117" s="951"/>
      <c r="G117" s="737"/>
      <c r="H117" s="1365"/>
      <c r="I117" s="1365"/>
      <c r="J117" s="1365"/>
      <c r="K117" s="802"/>
      <c r="L117" s="940"/>
      <c r="M117" s="804">
        <f>'入力4(スコア転記)'!Q115</f>
        <v>100</v>
      </c>
      <c r="N117" s="952">
        <f>'入力4(スコア転記)'!R115</f>
        <v>0</v>
      </c>
      <c r="O117" s="953">
        <f>'入力4(スコア転記)'!T115</f>
        <v>0</v>
      </c>
      <c r="P117" s="843">
        <f>'入力4(スコア転記)'!U115</f>
        <v>0</v>
      </c>
      <c r="Q117" s="844">
        <f>'入力4(スコア転記)'!V115</f>
        <v>0</v>
      </c>
      <c r="V117" s="752"/>
    </row>
    <row r="118" spans="2:22" ht="14.25" customHeight="1" thickBot="1">
      <c r="B118" s="954">
        <v>2</v>
      </c>
      <c r="C118" s="836" t="s">
        <v>126</v>
      </c>
      <c r="D118" s="798"/>
      <c r="E118" s="798"/>
      <c r="F118" s="799"/>
      <c r="G118" s="737" t="s">
        <v>242</v>
      </c>
      <c r="H118" s="1365" t="s">
        <v>520</v>
      </c>
      <c r="I118" s="1365"/>
      <c r="J118" s="1365"/>
      <c r="K118" s="851" t="s">
        <v>211</v>
      </c>
      <c r="L118" s="940"/>
      <c r="M118" s="833">
        <f>'入力4(スコア転記)'!Q116</f>
        <v>1</v>
      </c>
      <c r="N118" s="952">
        <f>'入力4(スコア転記)'!R116</f>
        <v>0.4</v>
      </c>
      <c r="O118" s="953">
        <f>'入力4(スコア転記)'!T116</f>
        <v>0</v>
      </c>
      <c r="P118" s="843">
        <f>'入力4(スコア転記)'!U116</f>
        <v>0</v>
      </c>
      <c r="Q118" s="844">
        <f>'入力4(スコア転記)'!V116</f>
        <v>1</v>
      </c>
      <c r="V118" s="752"/>
    </row>
    <row r="119" spans="2:22" ht="14.25" thickBot="1">
      <c r="B119" s="835">
        <v>3</v>
      </c>
      <c r="C119" s="955" t="s">
        <v>66</v>
      </c>
      <c r="D119" s="950"/>
      <c r="E119" s="950"/>
      <c r="F119" s="951"/>
      <c r="G119" s="657"/>
      <c r="H119" s="187"/>
      <c r="I119" s="187"/>
      <c r="J119" s="788"/>
      <c r="K119" s="788"/>
      <c r="L119" s="944"/>
      <c r="M119" s="875">
        <f>'入力4(スコア転記)'!Q117</f>
        <v>1</v>
      </c>
      <c r="N119" s="956">
        <f>'入力4(スコア転記)'!R117</f>
        <v>0.3</v>
      </c>
      <c r="O119" s="957">
        <f>'入力4(スコア転記)'!T117</f>
        <v>0</v>
      </c>
      <c r="P119" s="843">
        <f>'入力4(スコア転記)'!U117</f>
        <v>0</v>
      </c>
      <c r="Q119" s="844">
        <f>'入力4(スコア転記)'!V117</f>
        <v>1</v>
      </c>
      <c r="V119" s="752"/>
    </row>
    <row r="120" spans="2:22" ht="13.5" customHeight="1">
      <c r="B120" s="781"/>
      <c r="C120" s="826">
        <v>3.1</v>
      </c>
      <c r="D120" s="958" t="s">
        <v>127</v>
      </c>
      <c r="E120" s="950"/>
      <c r="F120" s="951"/>
      <c r="G120" s="737" t="s">
        <v>243</v>
      </c>
      <c r="H120" s="1365" t="s">
        <v>520</v>
      </c>
      <c r="I120" s="1365"/>
      <c r="J120" s="1365"/>
      <c r="K120" s="851" t="s">
        <v>212</v>
      </c>
      <c r="L120" s="940"/>
      <c r="M120" s="804">
        <f>'入力4(スコア転記)'!Q118</f>
        <v>1</v>
      </c>
      <c r="N120" s="904">
        <f>'入力4(スコア転記)'!R118</f>
        <v>0.5</v>
      </c>
      <c r="O120" s="903">
        <f>'入力4(スコア転記)'!T118</f>
        <v>0</v>
      </c>
      <c r="P120" s="793">
        <f>'入力4(スコア転記)'!U118</f>
        <v>0</v>
      </c>
      <c r="Q120" s="794">
        <f>'入力4(スコア転記)'!V118</f>
        <v>0</v>
      </c>
      <c r="V120" s="752"/>
    </row>
    <row r="121" spans="2:22" ht="14.25" customHeight="1" thickBot="1">
      <c r="B121" s="781"/>
      <c r="C121" s="832">
        <v>3.2</v>
      </c>
      <c r="D121" s="927" t="s">
        <v>128</v>
      </c>
      <c r="E121" s="798"/>
      <c r="F121" s="799"/>
      <c r="G121" s="738" t="s">
        <v>244</v>
      </c>
      <c r="H121" s="850" t="s">
        <v>517</v>
      </c>
      <c r="I121" s="739"/>
      <c r="J121" s="959"/>
      <c r="K121" s="851" t="s">
        <v>213</v>
      </c>
      <c r="L121" s="940"/>
      <c r="M121" s="833">
        <f>'入力4(スコア転記)'!Q119</f>
        <v>1</v>
      </c>
      <c r="N121" s="904">
        <f>'入力4(スコア転記)'!R119</f>
        <v>0.5</v>
      </c>
      <c r="O121" s="903">
        <f>'入力4(スコア転記)'!T119</f>
        <v>0</v>
      </c>
      <c r="P121" s="960">
        <f>'入力4(スコア転記)'!U119</f>
        <v>0</v>
      </c>
      <c r="Q121" s="794">
        <f>'入力4(スコア転記)'!V119</f>
        <v>0</v>
      </c>
      <c r="V121" s="752"/>
    </row>
    <row r="122" spans="2:22" ht="14.25" hidden="1" customHeight="1" thickBot="1">
      <c r="B122" s="961"/>
      <c r="C122" s="962"/>
      <c r="D122" s="963"/>
      <c r="E122" s="964"/>
      <c r="F122" s="965"/>
      <c r="G122" s="966"/>
      <c r="H122" s="966"/>
      <c r="I122" s="967"/>
      <c r="J122" s="968"/>
      <c r="K122" s="969"/>
      <c r="L122" s="969"/>
      <c r="M122" s="922">
        <f>'入力4(スコア転記)'!Q120</f>
        <v>0</v>
      </c>
      <c r="N122" s="970">
        <f>'入力4(スコア転記)'!R120</f>
        <v>0</v>
      </c>
      <c r="O122" s="971">
        <f>'入力4(スコア転記)'!T120</f>
        <v>0</v>
      </c>
      <c r="P122" s="972">
        <f>'入力4(スコア転記)'!U120</f>
        <v>0</v>
      </c>
      <c r="Q122" s="794">
        <f>'入力4(スコア転記)'!V120</f>
        <v>0</v>
      </c>
      <c r="V122" s="752"/>
    </row>
    <row r="123" spans="2:22" ht="16.5" thickBot="1">
      <c r="B123" s="973" t="s">
        <v>152</v>
      </c>
      <c r="C123" s="974"/>
      <c r="D123" s="974"/>
      <c r="E123" s="974"/>
      <c r="F123" s="975"/>
      <c r="G123" s="768"/>
      <c r="H123" s="769"/>
      <c r="I123" s="770"/>
      <c r="J123" s="771"/>
      <c r="K123" s="771"/>
      <c r="L123" s="772"/>
      <c r="M123" s="976">
        <f>'入力4(スコア転記)'!Q121</f>
        <v>0</v>
      </c>
      <c r="N123" s="977">
        <f>'入力4(スコア転記)'!R121</f>
        <v>0</v>
      </c>
      <c r="O123" s="978">
        <f>'入力4(スコア転記)'!T121</f>
        <v>0</v>
      </c>
      <c r="P123" s="979">
        <f>'入力4(スコア転記)'!U121</f>
        <v>0</v>
      </c>
      <c r="Q123" s="980">
        <f>'入力4(スコア転記)'!V121</f>
        <v>2.5</v>
      </c>
      <c r="V123" s="752"/>
    </row>
    <row r="124" spans="2:22" ht="15.75" thickBot="1">
      <c r="B124" s="981" t="s">
        <v>67</v>
      </c>
      <c r="C124" s="776" t="s">
        <v>68</v>
      </c>
      <c r="D124" s="776"/>
      <c r="E124" s="776"/>
      <c r="F124" s="777"/>
      <c r="G124" s="775"/>
      <c r="H124" s="776"/>
      <c r="I124" s="776"/>
      <c r="J124" s="776"/>
      <c r="K124" s="776"/>
      <c r="L124" s="777"/>
      <c r="M124" s="982">
        <f>'入力4(スコア転記)'!Q122</f>
        <v>0</v>
      </c>
      <c r="N124" s="778">
        <f>'入力4(スコア転記)'!R122</f>
        <v>0.4</v>
      </c>
      <c r="O124" s="779">
        <f>'入力4(スコア転記)'!T122</f>
        <v>0</v>
      </c>
      <c r="P124" s="983">
        <f>'入力4(スコア転記)'!U122</f>
        <v>0</v>
      </c>
      <c r="Q124" s="780">
        <f>'入力4(スコア転記)'!V122</f>
        <v>2.2999999999999998</v>
      </c>
      <c r="V124" s="752"/>
    </row>
    <row r="125" spans="2:22" ht="14.25" customHeight="1" thickBot="1">
      <c r="B125" s="781">
        <v>1</v>
      </c>
      <c r="C125" s="939" t="s">
        <v>153</v>
      </c>
      <c r="D125" s="783"/>
      <c r="E125" s="783"/>
      <c r="F125" s="984"/>
      <c r="G125" s="740" t="s">
        <v>245</v>
      </c>
      <c r="H125" s="1364" t="s">
        <v>519</v>
      </c>
      <c r="I125" s="1364"/>
      <c r="J125" s="1364"/>
      <c r="K125" s="851" t="s">
        <v>49</v>
      </c>
      <c r="L125" s="803"/>
      <c r="M125" s="985">
        <f>'入力4(スコア転記)'!Q123</f>
        <v>2.1</v>
      </c>
      <c r="N125" s="904">
        <f>'入力4(スコア転記)'!R123</f>
        <v>0.2</v>
      </c>
      <c r="O125" s="986">
        <f>'入力4(スコア転記)'!T123</f>
        <v>0</v>
      </c>
      <c r="P125" s="793">
        <f>'入力4(スコア転記)'!U123</f>
        <v>0</v>
      </c>
      <c r="Q125" s="794">
        <f>'入力4(スコア転記)'!V123</f>
        <v>2.1</v>
      </c>
      <c r="V125" s="752"/>
    </row>
    <row r="126" spans="2:22" ht="14.25" thickBot="1">
      <c r="B126" s="987">
        <v>2</v>
      </c>
      <c r="C126" s="836" t="s">
        <v>69</v>
      </c>
      <c r="D126" s="836"/>
      <c r="E126" s="836"/>
      <c r="F126" s="988"/>
      <c r="G126" s="740" t="s">
        <v>246</v>
      </c>
      <c r="H126" s="1364" t="s">
        <v>519</v>
      </c>
      <c r="I126" s="1364"/>
      <c r="J126" s="1364"/>
      <c r="K126" s="851" t="s">
        <v>50</v>
      </c>
      <c r="L126" s="803"/>
      <c r="M126" s="985">
        <f>'入力4(スコア転記)'!Q124</f>
        <v>3</v>
      </c>
      <c r="N126" s="956">
        <f>'入力4(スコア転記)'!R124</f>
        <v>0.1</v>
      </c>
      <c r="O126" s="957">
        <f>'入力4(スコア転記)'!T124</f>
        <v>0</v>
      </c>
      <c r="P126" s="843">
        <f>'入力4(スコア転記)'!U124</f>
        <v>0</v>
      </c>
      <c r="Q126" s="844">
        <f>'入力4(スコア転記)'!V124</f>
        <v>3</v>
      </c>
      <c r="V126" s="752"/>
    </row>
    <row r="127" spans="2:22" ht="15" hidden="1" customHeight="1" thickBot="1">
      <c r="B127" s="989"/>
      <c r="C127" s="832"/>
      <c r="D127" s="836"/>
      <c r="E127" s="836"/>
      <c r="F127" s="988"/>
      <c r="G127" s="923"/>
      <c r="H127" s="924"/>
      <c r="I127" s="990"/>
      <c r="J127" s="802"/>
      <c r="K127" s="802"/>
      <c r="L127" s="803"/>
      <c r="M127" s="829">
        <f>'入力4(スコア転記)'!Q125</f>
        <v>0</v>
      </c>
      <c r="N127" s="815">
        <f>'入力4(スコア転記)'!R125</f>
        <v>0</v>
      </c>
      <c r="O127" s="905">
        <f>'入力4(スコア転記)'!T125</f>
        <v>0</v>
      </c>
      <c r="P127" s="793">
        <f>'入力4(スコア転記)'!U125</f>
        <v>0</v>
      </c>
      <c r="Q127" s="807">
        <f>'入力4(スコア転記)'!V125</f>
        <v>0</v>
      </c>
      <c r="V127" s="752"/>
    </row>
    <row r="128" spans="2:22" ht="15" hidden="1" customHeight="1" thickBot="1">
      <c r="B128" s="989"/>
      <c r="C128" s="832"/>
      <c r="D128" s="927"/>
      <c r="E128" s="836"/>
      <c r="F128" s="988"/>
      <c r="G128" s="923"/>
      <c r="H128" s="924"/>
      <c r="I128" s="990"/>
      <c r="J128" s="802"/>
      <c r="K128" s="802"/>
      <c r="L128" s="803"/>
      <c r="M128" s="833">
        <f>'入力4(スコア転記)'!Q126</f>
        <v>0</v>
      </c>
      <c r="N128" s="815">
        <f>'入力4(スコア転記)'!R126</f>
        <v>0</v>
      </c>
      <c r="O128" s="905">
        <f>'入力4(スコア転記)'!T126</f>
        <v>0</v>
      </c>
      <c r="P128" s="793">
        <f>'入力4(スコア転記)'!U126</f>
        <v>0</v>
      </c>
      <c r="Q128" s="794">
        <f>'入力4(スコア転記)'!V126</f>
        <v>0</v>
      </c>
      <c r="V128" s="752"/>
    </row>
    <row r="129" spans="2:22" ht="15" hidden="1" customHeight="1" thickBot="1">
      <c r="B129" s="989"/>
      <c r="C129" s="991"/>
      <c r="D129" s="927"/>
      <c r="E129" s="836"/>
      <c r="F129" s="988"/>
      <c r="G129" s="923"/>
      <c r="H129" s="924"/>
      <c r="I129" s="990"/>
      <c r="J129" s="802"/>
      <c r="K129" s="802"/>
      <c r="L129" s="803"/>
      <c r="M129" s="804">
        <f>'入力4(スコア転記)'!Q127</f>
        <v>0</v>
      </c>
      <c r="N129" s="815">
        <f>'入力4(スコア転記)'!R127</f>
        <v>0</v>
      </c>
      <c r="O129" s="905">
        <f>'入力4(スコア転記)'!T127</f>
        <v>0</v>
      </c>
      <c r="P129" s="793">
        <f>'入力4(スコア転記)'!U127</f>
        <v>0</v>
      </c>
      <c r="Q129" s="794">
        <f>'入力4(スコア転記)'!V127</f>
        <v>0</v>
      </c>
      <c r="V129" s="752"/>
    </row>
    <row r="130" spans="2:22" ht="15" hidden="1" customHeight="1" thickBot="1">
      <c r="B130" s="992"/>
      <c r="C130" s="991"/>
      <c r="D130" s="927"/>
      <c r="E130" s="836"/>
      <c r="F130" s="988"/>
      <c r="G130" s="923"/>
      <c r="H130" s="924"/>
      <c r="I130" s="990"/>
      <c r="J130" s="802"/>
      <c r="K130" s="802"/>
      <c r="L130" s="803"/>
      <c r="M130" s="833">
        <f>'入力4(スコア転記)'!Q128</f>
        <v>0</v>
      </c>
      <c r="N130" s="815">
        <f>'入力4(スコア転記)'!R128</f>
        <v>0</v>
      </c>
      <c r="O130" s="905">
        <f>'入力4(スコア転記)'!T128</f>
        <v>0</v>
      </c>
      <c r="P130" s="793">
        <f>'入力4(スコア転記)'!U128</f>
        <v>0</v>
      </c>
      <c r="Q130" s="892">
        <f>'入力4(スコア転記)'!V128</f>
        <v>0</v>
      </c>
      <c r="V130" s="752"/>
    </row>
    <row r="131" spans="2:22" ht="14.25" thickBot="1">
      <c r="B131" s="987">
        <v>3</v>
      </c>
      <c r="C131" s="836" t="s">
        <v>70</v>
      </c>
      <c r="D131" s="836"/>
      <c r="E131" s="836"/>
      <c r="F131" s="988"/>
      <c r="G131" s="923"/>
      <c r="H131" s="924"/>
      <c r="I131" s="990"/>
      <c r="J131" s="802"/>
      <c r="K131" s="802"/>
      <c r="L131" s="803"/>
      <c r="M131" s="985">
        <f>'入力4(スコア転記)'!Q129</f>
        <v>2</v>
      </c>
      <c r="N131" s="956">
        <f>'入力4(スコア転記)'!R129</f>
        <v>0.5</v>
      </c>
      <c r="O131" s="953">
        <f>'入力4(スコア転記)'!T129</f>
        <v>0</v>
      </c>
      <c r="P131" s="843">
        <f>'入力4(スコア転記)'!U129</f>
        <v>0</v>
      </c>
      <c r="Q131" s="844">
        <f>'入力4(スコア転記)'!V129</f>
        <v>2</v>
      </c>
      <c r="V131" s="752"/>
    </row>
    <row r="132" spans="2:22" ht="13.5">
      <c r="B132" s="870"/>
      <c r="C132" s="832"/>
      <c r="D132" s="845" t="s">
        <v>155</v>
      </c>
      <c r="E132" s="797"/>
      <c r="F132" s="877"/>
      <c r="G132" s="740" t="s">
        <v>527</v>
      </c>
      <c r="H132" s="993" t="s">
        <v>519</v>
      </c>
      <c r="I132" s="1083"/>
      <c r="J132" s="802"/>
      <c r="K132" s="851" t="s">
        <v>181</v>
      </c>
      <c r="L132" s="803"/>
      <c r="M132" s="829">
        <f>'入力4(スコア転記)'!Q130</f>
        <v>2.5</v>
      </c>
      <c r="N132" s="904">
        <f>'入力4(スコア転記)'!R130</f>
        <v>0.86956521739130432</v>
      </c>
      <c r="O132" s="994">
        <f>'入力4(スコア転記)'!T130</f>
        <v>0</v>
      </c>
      <c r="P132" s="793">
        <f>'入力4(スコア転記)'!U130</f>
        <v>0</v>
      </c>
      <c r="Q132" s="794">
        <f>'入力4(スコア転記)'!V130</f>
        <v>0</v>
      </c>
      <c r="V132" s="752"/>
    </row>
    <row r="133" spans="2:22" ht="14.25" thickBot="1">
      <c r="B133" s="870"/>
      <c r="C133" s="826"/>
      <c r="D133" s="927" t="s">
        <v>157</v>
      </c>
      <c r="E133" s="798"/>
      <c r="F133" s="799"/>
      <c r="G133" s="800"/>
      <c r="H133" s="801"/>
      <c r="I133" s="1079" t="s">
        <v>527</v>
      </c>
      <c r="J133" s="993" t="s">
        <v>519</v>
      </c>
      <c r="K133" s="851" t="s">
        <v>181</v>
      </c>
      <c r="L133" s="803"/>
      <c r="M133" s="820">
        <f>'入力4(スコア転記)'!Q131</f>
        <v>3.2</v>
      </c>
      <c r="N133" s="904">
        <f>'入力4(スコア転記)'!R131</f>
        <v>0.13043478260869565</v>
      </c>
      <c r="O133" s="994">
        <f>'入力4(スコア転記)'!T131</f>
        <v>0</v>
      </c>
      <c r="P133" s="793">
        <f>'入力4(スコア転記)'!U131</f>
        <v>0</v>
      </c>
      <c r="Q133" s="794">
        <f>'入力4(スコア転記)'!V131</f>
        <v>0</v>
      </c>
      <c r="V133" s="752"/>
    </row>
    <row r="134" spans="2:22" ht="13.5" hidden="1" customHeight="1" thickBot="1">
      <c r="B134" s="995"/>
      <c r="C134" s="996">
        <v>3.1</v>
      </c>
      <c r="D134" s="997" t="s">
        <v>79</v>
      </c>
      <c r="E134" s="801"/>
      <c r="F134" s="998"/>
      <c r="G134" s="800"/>
      <c r="H134" s="801"/>
      <c r="I134" s="1083"/>
      <c r="J134" s="802"/>
      <c r="K134" s="802"/>
      <c r="L134" s="803"/>
      <c r="M134" s="829">
        <f>'入力4(スコア転記)'!Q132</f>
        <v>0</v>
      </c>
      <c r="N134" s="853">
        <f>'入力4(スコア転記)'!R132</f>
        <v>0</v>
      </c>
      <c r="O134" s="905">
        <f>'入力4(スコア転記)'!T132</f>
        <v>0</v>
      </c>
      <c r="P134" s="999">
        <f>'入力4(スコア転記)'!U132</f>
        <v>0</v>
      </c>
      <c r="Q134" s="854">
        <f>'入力4(スコア転記)'!V132</f>
        <v>0</v>
      </c>
      <c r="V134" s="752"/>
    </row>
    <row r="135" spans="2:22" ht="13.5" hidden="1" customHeight="1">
      <c r="B135" s="995"/>
      <c r="C135" s="996">
        <v>3.2</v>
      </c>
      <c r="D135" s="997" t="s">
        <v>80</v>
      </c>
      <c r="E135" s="801"/>
      <c r="F135" s="998"/>
      <c r="G135" s="800"/>
      <c r="H135" s="801"/>
      <c r="I135" s="1083"/>
      <c r="J135" s="802"/>
      <c r="K135" s="802"/>
      <c r="L135" s="803"/>
      <c r="M135" s="814">
        <f>'入力4(スコア転記)'!Q133</f>
        <v>0</v>
      </c>
      <c r="N135" s="853">
        <f>'入力4(スコア転記)'!R133</f>
        <v>0</v>
      </c>
      <c r="O135" s="905">
        <f>'入力4(スコア転記)'!T133</f>
        <v>0</v>
      </c>
      <c r="P135" s="999">
        <f>'入力4(スコア転記)'!U133</f>
        <v>0</v>
      </c>
      <c r="Q135" s="854">
        <f>'入力4(スコア転記)'!V133</f>
        <v>0</v>
      </c>
      <c r="V135" s="752"/>
    </row>
    <row r="136" spans="2:22" ht="14.25" hidden="1" customHeight="1">
      <c r="B136" s="995"/>
      <c r="C136" s="996">
        <v>3.3</v>
      </c>
      <c r="D136" s="997" t="s">
        <v>81</v>
      </c>
      <c r="E136" s="801"/>
      <c r="F136" s="998"/>
      <c r="G136" s="800"/>
      <c r="H136" s="801"/>
      <c r="I136" s="1083"/>
      <c r="J136" s="802"/>
      <c r="K136" s="802"/>
      <c r="L136" s="803"/>
      <c r="M136" s="814">
        <f>'入力4(スコア転記)'!Q134</f>
        <v>0</v>
      </c>
      <c r="N136" s="853">
        <f>'入力4(スコア転記)'!R134</f>
        <v>0</v>
      </c>
      <c r="O136" s="905">
        <f>'入力4(スコア転記)'!T134</f>
        <v>0</v>
      </c>
      <c r="P136" s="999">
        <f>'入力4(スコア転記)'!U134</f>
        <v>0</v>
      </c>
      <c r="Q136" s="854">
        <f>'入力4(スコア転記)'!V134</f>
        <v>0</v>
      </c>
      <c r="V136" s="752"/>
    </row>
    <row r="137" spans="2:22" ht="13.5" hidden="1" customHeight="1">
      <c r="B137" s="995"/>
      <c r="C137" s="996">
        <v>3.4</v>
      </c>
      <c r="D137" s="997" t="s">
        <v>82</v>
      </c>
      <c r="E137" s="801"/>
      <c r="F137" s="998"/>
      <c r="G137" s="800"/>
      <c r="H137" s="801"/>
      <c r="I137" s="1083"/>
      <c r="J137" s="802"/>
      <c r="K137" s="802"/>
      <c r="L137" s="803"/>
      <c r="M137" s="814">
        <f>'入力4(スコア転記)'!Q135</f>
        <v>0</v>
      </c>
      <c r="N137" s="853">
        <f>'入力4(スコア転記)'!R135</f>
        <v>0</v>
      </c>
      <c r="O137" s="905">
        <f>'入力4(スコア転記)'!T135</f>
        <v>0</v>
      </c>
      <c r="P137" s="999">
        <f>'入力4(スコア転記)'!U135</f>
        <v>0</v>
      </c>
      <c r="Q137" s="854">
        <f>'入力4(スコア転記)'!V135</f>
        <v>0</v>
      </c>
      <c r="V137" s="752"/>
    </row>
    <row r="138" spans="2:22" ht="14.25" hidden="1" customHeight="1">
      <c r="B138" s="995"/>
      <c r="C138" s="996">
        <v>3.5</v>
      </c>
      <c r="D138" s="997" t="s">
        <v>83</v>
      </c>
      <c r="E138" s="801"/>
      <c r="F138" s="998"/>
      <c r="G138" s="800"/>
      <c r="H138" s="801"/>
      <c r="I138" s="1083"/>
      <c r="J138" s="802"/>
      <c r="K138" s="802"/>
      <c r="L138" s="803"/>
      <c r="M138" s="814">
        <f>'入力4(スコア転記)'!Q136</f>
        <v>0</v>
      </c>
      <c r="N138" s="1000">
        <f>'入力4(スコア転記)'!R136</f>
        <v>0</v>
      </c>
      <c r="O138" s="905">
        <f>'入力4(スコア転記)'!T136</f>
        <v>0</v>
      </c>
      <c r="P138" s="999">
        <f>'入力4(スコア転記)'!U136</f>
        <v>0</v>
      </c>
      <c r="Q138" s="854">
        <f>'入力4(スコア転記)'!V136</f>
        <v>0</v>
      </c>
      <c r="V138" s="752"/>
    </row>
    <row r="139" spans="2:22" ht="14.25" hidden="1" customHeight="1">
      <c r="B139" s="1001"/>
      <c r="C139" s="996">
        <v>3.6</v>
      </c>
      <c r="D139" s="997" t="s">
        <v>47</v>
      </c>
      <c r="E139" s="801"/>
      <c r="F139" s="998"/>
      <c r="G139" s="800"/>
      <c r="H139" s="801"/>
      <c r="I139" s="1083"/>
      <c r="J139" s="802"/>
      <c r="K139" s="802"/>
      <c r="L139" s="803"/>
      <c r="M139" s="820">
        <f>'入力4(スコア転記)'!Q137</f>
        <v>0</v>
      </c>
      <c r="N139" s="1002">
        <f>'入力4(スコア転記)'!R137</f>
        <v>0</v>
      </c>
      <c r="O139" s="1003">
        <f>'入力4(スコア転記)'!T137</f>
        <v>0</v>
      </c>
      <c r="P139" s="999">
        <f>'入力4(スコア転記)'!U137</f>
        <v>0</v>
      </c>
      <c r="Q139" s="854">
        <f>'入力4(スコア転記)'!V137</f>
        <v>0</v>
      </c>
      <c r="V139" s="752"/>
    </row>
    <row r="140" spans="2:22" ht="13.5">
      <c r="B140" s="987">
        <v>4</v>
      </c>
      <c r="C140" s="836" t="s">
        <v>71</v>
      </c>
      <c r="D140" s="783"/>
      <c r="E140" s="783"/>
      <c r="F140" s="984"/>
      <c r="G140" s="923"/>
      <c r="H140" s="924"/>
      <c r="I140" s="1083"/>
      <c r="J140" s="788"/>
      <c r="K140" s="788"/>
      <c r="L140" s="789"/>
      <c r="M140" s="868">
        <f>'入力4(スコア転記)'!Q138</f>
        <v>3</v>
      </c>
      <c r="N140" s="841">
        <f>'入力4(スコア転記)'!R138</f>
        <v>0.2</v>
      </c>
      <c r="O140" s="953">
        <f>'入力4(スコア転記)'!T138</f>
        <v>0</v>
      </c>
      <c r="P140" s="843">
        <f>'入力4(スコア転記)'!U138</f>
        <v>0</v>
      </c>
      <c r="Q140" s="844">
        <f>'入力4(スコア転記)'!V138</f>
        <v>3</v>
      </c>
      <c r="V140" s="752"/>
    </row>
    <row r="141" spans="2:22" ht="14.25" customHeight="1" thickBot="1">
      <c r="B141" s="870"/>
      <c r="C141" s="826"/>
      <c r="D141" s="845" t="s">
        <v>155</v>
      </c>
      <c r="E141" s="797"/>
      <c r="F141" s="877"/>
      <c r="G141" s="800"/>
      <c r="H141" s="801"/>
      <c r="I141" s="1083"/>
      <c r="J141" s="788"/>
      <c r="K141" s="788"/>
      <c r="L141" s="789"/>
      <c r="M141" s="875">
        <f>'入力4(スコア転記)'!Q139</f>
        <v>3</v>
      </c>
      <c r="N141" s="791">
        <f>'入力4(スコア転記)'!R139</f>
        <v>0.86956521739130432</v>
      </c>
      <c r="O141" s="1003">
        <f>'入力4(スコア転記)'!T139</f>
        <v>0</v>
      </c>
      <c r="P141" s="793">
        <f>'入力4(スコア転記)'!U139</f>
        <v>0</v>
      </c>
      <c r="Q141" s="794">
        <f>'入力4(スコア転記)'!V139</f>
        <v>0</v>
      </c>
      <c r="V141" s="752"/>
    </row>
    <row r="142" spans="2:22" ht="14.25" customHeight="1">
      <c r="B142" s="870"/>
      <c r="C142" s="688"/>
      <c r="D142" s="827">
        <v>4.0999999999999996</v>
      </c>
      <c r="E142" s="798" t="s">
        <v>156</v>
      </c>
      <c r="F142" s="799"/>
      <c r="G142" s="740" t="s">
        <v>247</v>
      </c>
      <c r="H142" s="993" t="s">
        <v>519</v>
      </c>
      <c r="I142" s="1083"/>
      <c r="J142" s="802"/>
      <c r="K142" s="851" t="s">
        <v>51</v>
      </c>
      <c r="L142" s="803"/>
      <c r="M142" s="829">
        <f>'入力4(スコア転記)'!Q140</f>
        <v>3</v>
      </c>
      <c r="N142" s="904">
        <f>'入力4(スコア転記)'!R140</f>
        <v>0.5</v>
      </c>
      <c r="O142" s="994">
        <f>'入力4(スコア転記)'!T140</f>
        <v>0</v>
      </c>
      <c r="P142" s="793">
        <f>'入力4(スコア転記)'!U140</f>
        <v>0</v>
      </c>
      <c r="Q142" s="794">
        <f>'入力4(スコア転記)'!V140</f>
        <v>0</v>
      </c>
      <c r="V142" s="752"/>
    </row>
    <row r="143" spans="2:22" ht="14.25" customHeight="1" thickBot="1">
      <c r="B143" s="870"/>
      <c r="C143" s="689"/>
      <c r="D143" s="827">
        <v>4.2</v>
      </c>
      <c r="E143" s="798" t="s">
        <v>72</v>
      </c>
      <c r="F143" s="799"/>
      <c r="G143" s="740" t="s">
        <v>247</v>
      </c>
      <c r="H143" s="993" t="s">
        <v>519</v>
      </c>
      <c r="I143" s="1083"/>
      <c r="J143" s="802"/>
      <c r="K143" s="851" t="s">
        <v>51</v>
      </c>
      <c r="L143" s="803"/>
      <c r="M143" s="820">
        <f>'入力4(スコア転記)'!Q141</f>
        <v>3</v>
      </c>
      <c r="N143" s="904">
        <f>'入力4(スコア転記)'!R141</f>
        <v>0.5</v>
      </c>
      <c r="O143" s="994">
        <f>'入力4(スコア転記)'!T141</f>
        <v>0</v>
      </c>
      <c r="P143" s="793">
        <f>'入力4(スコア転記)'!U141</f>
        <v>0</v>
      </c>
      <c r="Q143" s="794">
        <f>'入力4(スコア転記)'!V141</f>
        <v>0</v>
      </c>
      <c r="V143" s="752"/>
    </row>
    <row r="144" spans="2:22" ht="14.25" customHeight="1" thickBot="1">
      <c r="B144" s="870"/>
      <c r="C144" s="826"/>
      <c r="D144" s="845" t="s">
        <v>157</v>
      </c>
      <c r="E144" s="797"/>
      <c r="F144" s="877"/>
      <c r="G144" s="800"/>
      <c r="H144" s="801"/>
      <c r="I144" s="1083"/>
      <c r="J144" s="788"/>
      <c r="K144" s="788"/>
      <c r="L144" s="789"/>
      <c r="M144" s="875">
        <f>'入力4(スコア転記)'!Q142</f>
        <v>3</v>
      </c>
      <c r="N144" s="791">
        <f>'入力4(スコア転記)'!R142</f>
        <v>0.13043478260869565</v>
      </c>
      <c r="O144" s="1003">
        <f>'入力4(スコア転記)'!T142</f>
        <v>0</v>
      </c>
      <c r="P144" s="793">
        <f>'入力4(スコア転記)'!U142</f>
        <v>0</v>
      </c>
      <c r="Q144" s="794">
        <f>'入力4(スコア転記)'!V142</f>
        <v>0</v>
      </c>
      <c r="V144" s="752"/>
    </row>
    <row r="145" spans="2:22" ht="14.25" customHeight="1">
      <c r="B145" s="870"/>
      <c r="C145" s="688"/>
      <c r="D145" s="827">
        <v>4.0999999999999996</v>
      </c>
      <c r="E145" s="798" t="s">
        <v>156</v>
      </c>
      <c r="F145" s="799"/>
      <c r="G145" s="800"/>
      <c r="H145" s="801"/>
      <c r="I145" s="1079" t="s">
        <v>247</v>
      </c>
      <c r="J145" s="993" t="s">
        <v>519</v>
      </c>
      <c r="K145" s="851" t="s">
        <v>51</v>
      </c>
      <c r="L145" s="803"/>
      <c r="M145" s="829">
        <f>'入力4(スコア転記)'!Q143</f>
        <v>3</v>
      </c>
      <c r="N145" s="904">
        <f>'入力4(スコア転記)'!R143</f>
        <v>0.5</v>
      </c>
      <c r="O145" s="994">
        <f>'入力4(スコア転記)'!T143</f>
        <v>0</v>
      </c>
      <c r="P145" s="793">
        <f>'入力4(スコア転記)'!U143</f>
        <v>0</v>
      </c>
      <c r="Q145" s="794">
        <f>'入力4(スコア転記)'!V143</f>
        <v>0</v>
      </c>
      <c r="V145" s="752"/>
    </row>
    <row r="146" spans="2:22" ht="14.25" customHeight="1" thickBot="1">
      <c r="B146" s="1004"/>
      <c r="C146" s="689"/>
      <c r="D146" s="827">
        <v>4.2</v>
      </c>
      <c r="E146" s="798" t="s">
        <v>72</v>
      </c>
      <c r="F146" s="799"/>
      <c r="G146" s="800"/>
      <c r="H146" s="801"/>
      <c r="I146" s="1079" t="s">
        <v>247</v>
      </c>
      <c r="J146" s="993" t="s">
        <v>519</v>
      </c>
      <c r="K146" s="851" t="s">
        <v>51</v>
      </c>
      <c r="L146" s="803"/>
      <c r="M146" s="820">
        <f>'入力4(スコア転記)'!Q144</f>
        <v>3</v>
      </c>
      <c r="N146" s="904">
        <f>'入力4(スコア転記)'!R144</f>
        <v>0.5</v>
      </c>
      <c r="O146" s="994">
        <f>'入力4(スコア転記)'!T144</f>
        <v>0</v>
      </c>
      <c r="P146" s="793">
        <f>'入力4(スコア転記)'!U144</f>
        <v>0</v>
      </c>
      <c r="Q146" s="794">
        <f>'入力4(スコア転記)'!V144</f>
        <v>0</v>
      </c>
      <c r="V146" s="752"/>
    </row>
    <row r="147" spans="2:22" ht="14.25" customHeight="1" thickBot="1">
      <c r="B147" s="878" t="s">
        <v>158</v>
      </c>
      <c r="C147" s="879" t="s">
        <v>159</v>
      </c>
      <c r="D147" s="879"/>
      <c r="E147" s="879"/>
      <c r="F147" s="937"/>
      <c r="G147" s="1005"/>
      <c r="H147" s="1006"/>
      <c r="I147" s="1006"/>
      <c r="J147" s="1006"/>
      <c r="K147" s="1006"/>
      <c r="L147" s="1007"/>
      <c r="M147" s="883">
        <f>'入力4(スコア転記)'!Q145</f>
        <v>0</v>
      </c>
      <c r="N147" s="884">
        <f>'入力4(スコア転記)'!R145</f>
        <v>0.3</v>
      </c>
      <c r="O147" s="1008">
        <f>'入力4(スコア転記)'!T145</f>
        <v>0</v>
      </c>
      <c r="P147" s="886">
        <f>'入力4(スコア転記)'!U145</f>
        <v>0</v>
      </c>
      <c r="Q147" s="887">
        <f>'入力4(スコア転記)'!V145</f>
        <v>2.8</v>
      </c>
      <c r="V147" s="752"/>
    </row>
    <row r="148" spans="2:22" ht="14.25" customHeight="1" thickBot="1">
      <c r="B148" s="1009">
        <v>1</v>
      </c>
      <c r="C148" s="939" t="s">
        <v>73</v>
      </c>
      <c r="D148" s="783"/>
      <c r="E148" s="783"/>
      <c r="F148" s="984"/>
      <c r="G148" s="923"/>
      <c r="H148" s="924"/>
      <c r="I148" s="1083"/>
      <c r="J148" s="788"/>
      <c r="K148" s="788"/>
      <c r="L148" s="789"/>
      <c r="M148" s="875">
        <f>'入力4(スコア転記)'!Q146</f>
        <v>3</v>
      </c>
      <c r="N148" s="791">
        <f>'入力4(スコア転記)'!R146</f>
        <v>0.2</v>
      </c>
      <c r="O148" s="1003">
        <f>'入力4(スコア転記)'!T146</f>
        <v>0</v>
      </c>
      <c r="P148" s="793">
        <f>'入力4(スコア転記)'!U146</f>
        <v>0</v>
      </c>
      <c r="Q148" s="794">
        <f>'入力4(スコア転記)'!V146</f>
        <v>3</v>
      </c>
      <c r="V148" s="752"/>
    </row>
    <row r="149" spans="2:22" ht="14.25" customHeight="1" thickBot="1">
      <c r="B149" s="870"/>
      <c r="C149" s="832">
        <v>1.1000000000000001</v>
      </c>
      <c r="D149" s="798" t="s">
        <v>74</v>
      </c>
      <c r="E149" s="798"/>
      <c r="F149" s="799"/>
      <c r="G149" s="800"/>
      <c r="H149" s="801"/>
      <c r="I149" s="1083"/>
      <c r="J149" s="802"/>
      <c r="K149" s="802"/>
      <c r="L149" s="803"/>
      <c r="M149" s="985">
        <f>'入力4(スコア転記)'!Q147</f>
        <v>3</v>
      </c>
      <c r="N149" s="1010">
        <f>'入力4(スコア転記)'!R147</f>
        <v>0.4</v>
      </c>
      <c r="O149" s="1011">
        <f>'入力4(スコア転記)'!T147</f>
        <v>0</v>
      </c>
      <c r="P149" s="849">
        <f>'入力4(スコア転記)'!U147</f>
        <v>0</v>
      </c>
      <c r="Q149" s="807">
        <f>'入力4(スコア転記)'!V147</f>
        <v>0</v>
      </c>
      <c r="V149" s="752"/>
    </row>
    <row r="150" spans="2:22" ht="14.25" customHeight="1" thickBot="1">
      <c r="B150" s="870"/>
      <c r="C150" s="1012">
        <v>1.2</v>
      </c>
      <c r="D150" s="845" t="s">
        <v>75</v>
      </c>
      <c r="E150" s="797"/>
      <c r="F150" s="877"/>
      <c r="G150" s="800"/>
      <c r="H150" s="801"/>
      <c r="I150" s="1083"/>
      <c r="J150" s="788"/>
      <c r="K150" s="788"/>
      <c r="L150" s="789"/>
      <c r="M150" s="875">
        <f>'入力4(スコア転記)'!Q148</f>
        <v>3</v>
      </c>
      <c r="N150" s="791">
        <f>'入力4(スコア転記)'!R148</f>
        <v>0.6</v>
      </c>
      <c r="O150" s="1003">
        <f>'入力4(スコア転記)'!T148</f>
        <v>0</v>
      </c>
      <c r="P150" s="793">
        <f>'入力4(スコア転記)'!U148</f>
        <v>0</v>
      </c>
      <c r="Q150" s="794">
        <f>'入力4(スコア転記)'!V148</f>
        <v>0</v>
      </c>
      <c r="V150" s="752"/>
    </row>
    <row r="151" spans="2:22" ht="14.25" customHeight="1">
      <c r="B151" s="870"/>
      <c r="C151" s="688"/>
      <c r="D151" s="827">
        <v>1</v>
      </c>
      <c r="E151" s="798" t="s">
        <v>84</v>
      </c>
      <c r="F151" s="799"/>
      <c r="G151" s="800"/>
      <c r="H151" s="801"/>
      <c r="I151" s="1083"/>
      <c r="J151" s="802"/>
      <c r="K151" s="802"/>
      <c r="L151" s="803"/>
      <c r="M151" s="829">
        <f>'入力4(スコア転記)'!Q149</f>
        <v>3</v>
      </c>
      <c r="N151" s="904">
        <f>'入力4(スコア転記)'!R149</f>
        <v>0.7</v>
      </c>
      <c r="O151" s="994">
        <f>'入力4(スコア転記)'!T149</f>
        <v>0</v>
      </c>
      <c r="P151" s="793">
        <f>'入力4(スコア転記)'!U149</f>
        <v>0</v>
      </c>
      <c r="Q151" s="794">
        <f>'入力4(スコア転記)'!V149</f>
        <v>0</v>
      </c>
      <c r="V151" s="752"/>
    </row>
    <row r="152" spans="2:22" ht="14.25" customHeight="1" thickBot="1">
      <c r="B152" s="1004"/>
      <c r="C152" s="689"/>
      <c r="D152" s="827">
        <v>2</v>
      </c>
      <c r="E152" s="1383" t="s">
        <v>92</v>
      </c>
      <c r="F152" s="1384"/>
      <c r="G152" s="1013"/>
      <c r="H152" s="1014"/>
      <c r="I152" s="1082"/>
      <c r="J152" s="802"/>
      <c r="K152" s="802"/>
      <c r="L152" s="803"/>
      <c r="M152" s="820">
        <f>'入力4(スコア転記)'!Q150</f>
        <v>3</v>
      </c>
      <c r="N152" s="904">
        <f>'入力4(スコア転記)'!R150</f>
        <v>0.3</v>
      </c>
      <c r="O152" s="994">
        <f>'入力4(スコア転記)'!T150</f>
        <v>0</v>
      </c>
      <c r="P152" s="793">
        <f>'入力4(スコア転記)'!U150</f>
        <v>0</v>
      </c>
      <c r="Q152" s="794">
        <f>'入力4(スコア転記)'!V150</f>
        <v>0</v>
      </c>
      <c r="V152" s="752"/>
    </row>
    <row r="153" spans="2:22" ht="14.25" customHeight="1" thickBot="1">
      <c r="B153" s="987">
        <v>2</v>
      </c>
      <c r="C153" s="837" t="s">
        <v>93</v>
      </c>
      <c r="D153" s="837"/>
      <c r="E153" s="837"/>
      <c r="F153" s="902"/>
      <c r="G153" s="923"/>
      <c r="H153" s="924"/>
      <c r="I153" s="1083"/>
      <c r="J153" s="788"/>
      <c r="K153" s="788"/>
      <c r="L153" s="789"/>
      <c r="M153" s="875">
        <f>'入力4(スコア転記)'!Q151</f>
        <v>2.9</v>
      </c>
      <c r="N153" s="841">
        <f>'入力4(スコア転記)'!R151</f>
        <v>0.6</v>
      </c>
      <c r="O153" s="1015">
        <f>'入力4(スコア転記)'!T151</f>
        <v>0</v>
      </c>
      <c r="P153" s="843">
        <f>'入力4(スコア転記)'!U151</f>
        <v>0</v>
      </c>
      <c r="Q153" s="844">
        <f>'入力4(スコア転記)'!V151</f>
        <v>2.9</v>
      </c>
      <c r="V153" s="752"/>
    </row>
    <row r="154" spans="2:22" ht="14.25" customHeight="1">
      <c r="B154" s="989"/>
      <c r="C154" s="832">
        <v>2.1</v>
      </c>
      <c r="D154" s="927" t="s">
        <v>86</v>
      </c>
      <c r="E154" s="798"/>
      <c r="F154" s="799"/>
      <c r="G154" s="800"/>
      <c r="H154" s="801"/>
      <c r="I154" s="1083"/>
      <c r="J154" s="802"/>
      <c r="K154" s="802"/>
      <c r="L154" s="803"/>
      <c r="M154" s="829">
        <f>'入力4(スコア転記)'!Q152</f>
        <v>2</v>
      </c>
      <c r="N154" s="904">
        <f>'入力4(スコア転記)'!R152</f>
        <v>0.1</v>
      </c>
      <c r="O154" s="994">
        <f>'入力4(スコア転記)'!T152</f>
        <v>0</v>
      </c>
      <c r="P154" s="793">
        <f>'入力4(スコア転記)'!U152</f>
        <v>0</v>
      </c>
      <c r="Q154" s="794">
        <f>'入力4(スコア転記)'!V152</f>
        <v>0</v>
      </c>
      <c r="V154" s="752"/>
    </row>
    <row r="155" spans="2:22" ht="14.25" customHeight="1">
      <c r="B155" s="872"/>
      <c r="C155" s="832">
        <v>2.2000000000000002</v>
      </c>
      <c r="D155" s="927" t="s">
        <v>87</v>
      </c>
      <c r="E155" s="798"/>
      <c r="F155" s="799"/>
      <c r="G155" s="800"/>
      <c r="H155" s="801"/>
      <c r="I155" s="1083"/>
      <c r="J155" s="802"/>
      <c r="K155" s="802"/>
      <c r="L155" s="803"/>
      <c r="M155" s="814">
        <f>'入力4(スコア転記)'!Q153</f>
        <v>3</v>
      </c>
      <c r="N155" s="904">
        <f>'入力4(スコア転記)'!R153</f>
        <v>0.2</v>
      </c>
      <c r="O155" s="994">
        <f>'入力4(スコア転記)'!T153</f>
        <v>0</v>
      </c>
      <c r="P155" s="793">
        <f>'入力4(スコア転記)'!U153</f>
        <v>0</v>
      </c>
      <c r="Q155" s="794">
        <f>'入力4(スコア転記)'!V153</f>
        <v>0</v>
      </c>
      <c r="V155" s="752"/>
    </row>
    <row r="156" spans="2:22" ht="14.25" customHeight="1">
      <c r="B156" s="870"/>
      <c r="C156" s="832">
        <v>2.2999999999999998</v>
      </c>
      <c r="D156" s="798" t="s">
        <v>88</v>
      </c>
      <c r="E156" s="798"/>
      <c r="F156" s="799"/>
      <c r="G156" s="800"/>
      <c r="H156" s="801"/>
      <c r="I156" s="1083"/>
      <c r="J156" s="802"/>
      <c r="K156" s="802"/>
      <c r="L156" s="803"/>
      <c r="M156" s="814">
        <f>'入力4(スコア転記)'!Q154</f>
        <v>3</v>
      </c>
      <c r="N156" s="904">
        <f>'入力4(スコア転記)'!R154</f>
        <v>0.2</v>
      </c>
      <c r="O156" s="994">
        <f>'入力4(スコア転記)'!T154</f>
        <v>0</v>
      </c>
      <c r="P156" s="793">
        <f>'入力4(スコア転記)'!U154</f>
        <v>0</v>
      </c>
      <c r="Q156" s="794">
        <f>'入力4(スコア転記)'!V154</f>
        <v>0</v>
      </c>
      <c r="V156" s="752"/>
    </row>
    <row r="157" spans="2:22" ht="14.25" customHeight="1">
      <c r="B157" s="870"/>
      <c r="C157" s="832">
        <v>2.4</v>
      </c>
      <c r="D157" s="1376" t="s">
        <v>160</v>
      </c>
      <c r="E157" s="1376"/>
      <c r="F157" s="1380"/>
      <c r="G157" s="1016"/>
      <c r="H157" s="1082"/>
      <c r="I157" s="1082"/>
      <c r="J157" s="802"/>
      <c r="K157" s="802"/>
      <c r="L157" s="803"/>
      <c r="M157" s="814">
        <f>'入力4(スコア転記)'!Q155</f>
        <v>3</v>
      </c>
      <c r="N157" s="904">
        <f>'入力4(スコア転記)'!R155</f>
        <v>0.2</v>
      </c>
      <c r="O157" s="994">
        <f>'入力4(スコア転記)'!T155</f>
        <v>0</v>
      </c>
      <c r="P157" s="793">
        <f>'入力4(スコア転記)'!U155</f>
        <v>0</v>
      </c>
      <c r="Q157" s="794">
        <f>'入力4(スコア転記)'!V155</f>
        <v>0</v>
      </c>
      <c r="V157" s="752"/>
    </row>
    <row r="158" spans="2:22" ht="14.25" customHeight="1">
      <c r="B158" s="870"/>
      <c r="C158" s="832">
        <v>2.5</v>
      </c>
      <c r="D158" s="927" t="s">
        <v>129</v>
      </c>
      <c r="E158" s="798"/>
      <c r="F158" s="799"/>
      <c r="G158" s="800"/>
      <c r="H158" s="801"/>
      <c r="I158" s="1083"/>
      <c r="J158" s="802"/>
      <c r="K158" s="802"/>
      <c r="L158" s="803"/>
      <c r="M158" s="814">
        <f>'入力4(スコア転記)'!Q156</f>
        <v>3</v>
      </c>
      <c r="N158" s="904">
        <f>'入力4(スコア転記)'!R156</f>
        <v>0.1</v>
      </c>
      <c r="O158" s="994">
        <f>'入力4(スコア転記)'!T156</f>
        <v>0</v>
      </c>
      <c r="P158" s="793">
        <f>'入力4(スコア転記)'!U156</f>
        <v>0</v>
      </c>
      <c r="Q158" s="794">
        <f>'入力4(スコア転記)'!V156</f>
        <v>0</v>
      </c>
      <c r="V158" s="752"/>
    </row>
    <row r="159" spans="2:22" ht="14.25" thickBot="1">
      <c r="B159" s="870"/>
      <c r="C159" s="796">
        <v>2.6</v>
      </c>
      <c r="D159" s="927" t="s">
        <v>130</v>
      </c>
      <c r="E159" s="798"/>
      <c r="F159" s="799"/>
      <c r="G159" s="800"/>
      <c r="H159" s="801"/>
      <c r="I159" s="1083"/>
      <c r="J159" s="802"/>
      <c r="K159" s="802"/>
      <c r="L159" s="803"/>
      <c r="M159" s="820">
        <f>'入力4(スコア転記)'!Q157</f>
        <v>3</v>
      </c>
      <c r="N159" s="904">
        <f>'入力4(スコア転記)'!R157</f>
        <v>0.2</v>
      </c>
      <c r="O159" s="994">
        <f>'入力4(スコア転記)'!T157</f>
        <v>0</v>
      </c>
      <c r="P159" s="793">
        <f>'入力4(スコア転記)'!U157</f>
        <v>0</v>
      </c>
      <c r="Q159" s="794">
        <f>'入力4(スコア転記)'!V157</f>
        <v>0</v>
      </c>
      <c r="V159" s="752"/>
    </row>
    <row r="160" spans="2:22" ht="14.25" hidden="1" customHeight="1" thickBot="1">
      <c r="B160" s="870"/>
      <c r="C160" s="1017">
        <v>2.6</v>
      </c>
      <c r="D160" s="1018" t="s">
        <v>130</v>
      </c>
      <c r="E160" s="1019"/>
      <c r="F160" s="1020"/>
      <c r="G160" s="1021"/>
      <c r="H160" s="1022"/>
      <c r="I160" s="1023"/>
      <c r="J160" s="788"/>
      <c r="K160" s="788"/>
      <c r="L160" s="789"/>
      <c r="M160" s="824">
        <f>'入力4(スコア転記)'!Q158</f>
        <v>0</v>
      </c>
      <c r="N160" s="791">
        <f>'入力4(スコア転記)'!R158</f>
        <v>0</v>
      </c>
      <c r="O160" s="1003">
        <f>'入力4(スコア転記)'!T158</f>
        <v>0</v>
      </c>
      <c r="P160" s="960">
        <f>'入力4(スコア転記)'!U158</f>
        <v>0</v>
      </c>
      <c r="Q160" s="794">
        <f>'入力4(スコア転記)'!V158</f>
        <v>0</v>
      </c>
      <c r="V160" s="752"/>
    </row>
    <row r="161" spans="2:22" ht="13.5" hidden="1" customHeight="1" thickBot="1">
      <c r="B161" s="870"/>
      <c r="C161" s="704"/>
      <c r="D161" s="1024">
        <v>1</v>
      </c>
      <c r="E161" s="1019" t="s">
        <v>540</v>
      </c>
      <c r="F161" s="1020"/>
      <c r="G161" s="1021"/>
      <c r="H161" s="1022"/>
      <c r="I161" s="1023"/>
      <c r="J161" s="802"/>
      <c r="K161" s="802"/>
      <c r="L161" s="803"/>
      <c r="M161" s="829">
        <f>'入力4(スコア転記)'!Q159</f>
        <v>5</v>
      </c>
      <c r="N161" s="904">
        <f>'入力4(スコア転記)'!R159</f>
        <v>0</v>
      </c>
      <c r="O161" s="994">
        <f>'入力4(スコア転記)'!T159</f>
        <v>0</v>
      </c>
      <c r="P161" s="793">
        <f>'入力4(スコア転記)'!U159</f>
        <v>0</v>
      </c>
      <c r="Q161" s="794">
        <f>'入力4(スコア転記)'!V159</f>
        <v>0</v>
      </c>
      <c r="V161" s="752"/>
    </row>
    <row r="162" spans="2:22" ht="13.5" hidden="1" customHeight="1" thickBot="1">
      <c r="B162" s="870"/>
      <c r="C162" s="704"/>
      <c r="D162" s="1024">
        <v>2</v>
      </c>
      <c r="E162" s="1019" t="s">
        <v>541</v>
      </c>
      <c r="F162" s="1020"/>
      <c r="G162" s="1021"/>
      <c r="H162" s="1022"/>
      <c r="I162" s="1023"/>
      <c r="J162" s="802"/>
      <c r="K162" s="802"/>
      <c r="L162" s="803"/>
      <c r="M162" s="814">
        <f>'入力4(スコア転記)'!Q160</f>
        <v>4</v>
      </c>
      <c r="N162" s="904">
        <f>'入力4(スコア転記)'!R160</f>
        <v>0</v>
      </c>
      <c r="O162" s="994">
        <f>'入力4(スコア転記)'!T160</f>
        <v>0</v>
      </c>
      <c r="P162" s="793">
        <f>'入力4(スコア転記)'!U160</f>
        <v>0</v>
      </c>
      <c r="Q162" s="794">
        <f>'入力4(スコア転記)'!V160</f>
        <v>0</v>
      </c>
      <c r="V162" s="752"/>
    </row>
    <row r="163" spans="2:22" ht="13.5" hidden="1" customHeight="1" thickBot="1">
      <c r="B163" s="872"/>
      <c r="C163" s="704"/>
      <c r="D163" s="1024">
        <v>3</v>
      </c>
      <c r="E163" s="1019" t="s">
        <v>542</v>
      </c>
      <c r="F163" s="1020"/>
      <c r="G163" s="1021"/>
      <c r="H163" s="1022"/>
      <c r="I163" s="1023"/>
      <c r="J163" s="802"/>
      <c r="K163" s="802"/>
      <c r="L163" s="803"/>
      <c r="M163" s="814">
        <f>'入力4(スコア転記)'!Q161</f>
        <v>4</v>
      </c>
      <c r="N163" s="904">
        <f>'入力4(スコア転記)'!R161</f>
        <v>0</v>
      </c>
      <c r="O163" s="994">
        <f>'入力4(スコア転記)'!T161</f>
        <v>0</v>
      </c>
      <c r="P163" s="793">
        <f>'入力4(スコア転記)'!U161</f>
        <v>0</v>
      </c>
      <c r="Q163" s="794">
        <f>'入力4(スコア転記)'!V161</f>
        <v>0</v>
      </c>
      <c r="V163" s="752"/>
    </row>
    <row r="164" spans="2:22" ht="13.5" hidden="1" customHeight="1" thickBot="1">
      <c r="B164" s="872"/>
      <c r="C164" s="704"/>
      <c r="D164" s="1024">
        <v>4</v>
      </c>
      <c r="E164" s="1019" t="s">
        <v>543</v>
      </c>
      <c r="F164" s="1020"/>
      <c r="G164" s="1021"/>
      <c r="H164" s="1022"/>
      <c r="I164" s="1023"/>
      <c r="J164" s="802"/>
      <c r="K164" s="802"/>
      <c r="L164" s="803"/>
      <c r="M164" s="814">
        <f>'入力4(スコア転記)'!Q162</f>
        <v>4</v>
      </c>
      <c r="N164" s="904">
        <f>'入力4(スコア転記)'!R162</f>
        <v>0</v>
      </c>
      <c r="O164" s="994">
        <f>'入力4(スコア転記)'!T162</f>
        <v>0</v>
      </c>
      <c r="P164" s="793">
        <f>'入力4(スコア転記)'!U162</f>
        <v>0</v>
      </c>
      <c r="Q164" s="794">
        <f>'入力4(スコア転記)'!V162</f>
        <v>0</v>
      </c>
      <c r="V164" s="752"/>
    </row>
    <row r="165" spans="2:22" ht="13.5" hidden="1" customHeight="1" thickBot="1">
      <c r="B165" s="872"/>
      <c r="C165" s="704"/>
      <c r="D165" s="1024">
        <v>5</v>
      </c>
      <c r="E165" s="1019" t="s">
        <v>544</v>
      </c>
      <c r="F165" s="1020"/>
      <c r="G165" s="1021"/>
      <c r="H165" s="1022"/>
      <c r="I165" s="1023"/>
      <c r="J165" s="802"/>
      <c r="K165" s="802"/>
      <c r="L165" s="803"/>
      <c r="M165" s="814">
        <f>'入力4(スコア転記)'!Q163</f>
        <v>5</v>
      </c>
      <c r="N165" s="904">
        <f>'入力4(スコア転記)'!R163</f>
        <v>0</v>
      </c>
      <c r="O165" s="994">
        <f>'入力4(スコア転記)'!T163</f>
        <v>0</v>
      </c>
      <c r="P165" s="793">
        <f>'入力4(スコア転記)'!U163</f>
        <v>0</v>
      </c>
      <c r="Q165" s="794">
        <f>'入力4(スコア転記)'!V163</f>
        <v>0</v>
      </c>
      <c r="V165" s="752"/>
    </row>
    <row r="166" spans="2:22" ht="13.5" hidden="1" customHeight="1" thickBot="1">
      <c r="B166" s="872"/>
      <c r="C166" s="704"/>
      <c r="D166" s="1024">
        <v>6</v>
      </c>
      <c r="E166" s="1019" t="s">
        <v>545</v>
      </c>
      <c r="F166" s="1020"/>
      <c r="G166" s="1021"/>
      <c r="H166" s="1022"/>
      <c r="I166" s="1023"/>
      <c r="J166" s="802"/>
      <c r="K166" s="802"/>
      <c r="L166" s="803"/>
      <c r="M166" s="814">
        <f>'入力4(スコア転記)'!Q164</f>
        <v>5</v>
      </c>
      <c r="N166" s="904">
        <f>'入力4(スコア転記)'!R164</f>
        <v>0</v>
      </c>
      <c r="O166" s="994">
        <f>'入力4(スコア転記)'!T164</f>
        <v>0</v>
      </c>
      <c r="P166" s="793">
        <f>'入力4(スコア転記)'!U164</f>
        <v>0</v>
      </c>
      <c r="Q166" s="794">
        <f>'入力4(スコア転記)'!V164</f>
        <v>0</v>
      </c>
      <c r="V166" s="752"/>
    </row>
    <row r="167" spans="2:22" ht="14.25" hidden="1" customHeight="1" thickBot="1">
      <c r="B167" s="872"/>
      <c r="C167" s="1025">
        <v>2.7</v>
      </c>
      <c r="D167" s="1018" t="s">
        <v>546</v>
      </c>
      <c r="E167" s="1019"/>
      <c r="F167" s="1020"/>
      <c r="G167" s="1021"/>
      <c r="H167" s="1022"/>
      <c r="I167" s="1023"/>
      <c r="J167" s="802"/>
      <c r="K167" s="802"/>
      <c r="L167" s="803"/>
      <c r="M167" s="820">
        <f>'入力4(スコア転記)'!Q165</f>
        <v>5</v>
      </c>
      <c r="N167" s="904">
        <f>'入力4(スコア転記)'!R165</f>
        <v>0</v>
      </c>
      <c r="O167" s="994">
        <f>'入力4(スコア転記)'!T165</f>
        <v>0</v>
      </c>
      <c r="P167" s="793">
        <f>'入力4(スコア転記)'!U165</f>
        <v>0</v>
      </c>
      <c r="Q167" s="794">
        <f>'入力4(スコア転記)'!V165</f>
        <v>0</v>
      </c>
      <c r="V167" s="752"/>
    </row>
    <row r="168" spans="2:22" ht="14.25" thickBot="1">
      <c r="B168" s="987">
        <v>3</v>
      </c>
      <c r="C168" s="837" t="s">
        <v>131</v>
      </c>
      <c r="D168" s="927"/>
      <c r="E168" s="798"/>
      <c r="F168" s="799"/>
      <c r="G168" s="800"/>
      <c r="H168" s="801"/>
      <c r="I168" s="1083"/>
      <c r="J168" s="788"/>
      <c r="K168" s="788"/>
      <c r="L168" s="789"/>
      <c r="M168" s="875">
        <f>'入力4(スコア転記)'!Q166</f>
        <v>2.5</v>
      </c>
      <c r="N168" s="841">
        <f>'入力4(スコア転記)'!R166</f>
        <v>0.2</v>
      </c>
      <c r="O168" s="1015">
        <f>'入力4(スコア転記)'!T166</f>
        <v>0</v>
      </c>
      <c r="P168" s="843">
        <f>'入力4(スコア転記)'!U166</f>
        <v>0</v>
      </c>
      <c r="Q168" s="844">
        <f>'入力4(スコア転記)'!V166</f>
        <v>2.5</v>
      </c>
      <c r="V168" s="752"/>
    </row>
    <row r="169" spans="2:22" ht="14.25" customHeight="1" thickBot="1">
      <c r="B169" s="872"/>
      <c r="C169" s="832">
        <v>3.1</v>
      </c>
      <c r="D169" s="927" t="s">
        <v>132</v>
      </c>
      <c r="E169" s="798"/>
      <c r="F169" s="799"/>
      <c r="G169" s="800"/>
      <c r="H169" s="801"/>
      <c r="I169" s="1083"/>
      <c r="J169" s="802"/>
      <c r="K169" s="802"/>
      <c r="L169" s="803"/>
      <c r="M169" s="985">
        <f>'入力4(スコア転記)'!Q167</f>
        <v>3</v>
      </c>
      <c r="N169" s="904">
        <f>'入力4(スコア転記)'!R167</f>
        <v>0.3</v>
      </c>
      <c r="O169" s="994">
        <f>'入力4(スコア転記)'!T167</f>
        <v>0</v>
      </c>
      <c r="P169" s="793">
        <f>'入力4(スコア転記)'!U167</f>
        <v>0</v>
      </c>
      <c r="Q169" s="794">
        <f>'入力4(スコア転記)'!V167</f>
        <v>0</v>
      </c>
      <c r="V169" s="752"/>
    </row>
    <row r="170" spans="2:22" ht="14.25" customHeight="1" thickBot="1">
      <c r="B170" s="872"/>
      <c r="C170" s="796">
        <v>3.2</v>
      </c>
      <c r="D170" s="927" t="s">
        <v>133</v>
      </c>
      <c r="E170" s="797"/>
      <c r="F170" s="877"/>
      <c r="G170" s="800"/>
      <c r="H170" s="801"/>
      <c r="I170" s="1083"/>
      <c r="J170" s="788"/>
      <c r="K170" s="788"/>
      <c r="L170" s="789"/>
      <c r="M170" s="875">
        <f>'入力4(スコア転記)'!Q168</f>
        <v>2.2999999999999998</v>
      </c>
      <c r="N170" s="791">
        <f>'入力4(スコア転記)'!R168</f>
        <v>0.7</v>
      </c>
      <c r="O170" s="1003">
        <f>'入力4(スコア転記)'!T168</f>
        <v>0</v>
      </c>
      <c r="P170" s="960">
        <f>'入力4(スコア転記)'!U168</f>
        <v>0</v>
      </c>
      <c r="Q170" s="794">
        <f>'入力4(スコア転記)'!V168</f>
        <v>0</v>
      </c>
      <c r="V170" s="752"/>
    </row>
    <row r="171" spans="2:22" ht="14.25" customHeight="1">
      <c r="B171" s="872"/>
      <c r="C171" s="572"/>
      <c r="D171" s="827">
        <v>1</v>
      </c>
      <c r="E171" s="798" t="s">
        <v>134</v>
      </c>
      <c r="F171" s="799"/>
      <c r="G171" s="800"/>
      <c r="H171" s="801"/>
      <c r="I171" s="1083"/>
      <c r="J171" s="802"/>
      <c r="K171" s="802"/>
      <c r="L171" s="803"/>
      <c r="M171" s="829">
        <f>'入力4(スコア転記)'!Q169</f>
        <v>2</v>
      </c>
      <c r="N171" s="904">
        <f>'入力4(スコア転記)'!R169</f>
        <v>0.33333333333333331</v>
      </c>
      <c r="O171" s="994">
        <f>'入力4(スコア転記)'!T169</f>
        <v>0</v>
      </c>
      <c r="P171" s="793">
        <f>'入力4(スコア転記)'!U169</f>
        <v>0</v>
      </c>
      <c r="Q171" s="794">
        <f>'入力4(スコア転記)'!V169</f>
        <v>0</v>
      </c>
      <c r="V171" s="752"/>
    </row>
    <row r="172" spans="2:22" ht="14.25" customHeight="1">
      <c r="B172" s="872"/>
      <c r="C172" s="572"/>
      <c r="D172" s="827">
        <v>2</v>
      </c>
      <c r="E172" s="798" t="s">
        <v>135</v>
      </c>
      <c r="F172" s="799"/>
      <c r="G172" s="800"/>
      <c r="H172" s="801"/>
      <c r="I172" s="1083"/>
      <c r="J172" s="802"/>
      <c r="K172" s="802"/>
      <c r="L172" s="803"/>
      <c r="M172" s="814">
        <f>'入力4(スコア転記)'!Q170</f>
        <v>2</v>
      </c>
      <c r="N172" s="904">
        <f>'入力4(スコア転記)'!R170</f>
        <v>0.33333333333333331</v>
      </c>
      <c r="O172" s="994">
        <f>'入力4(スコア転記)'!T170</f>
        <v>0</v>
      </c>
      <c r="P172" s="793">
        <f>'入力4(スコア転記)'!U170</f>
        <v>0</v>
      </c>
      <c r="Q172" s="794">
        <f>'入力4(スコア転記)'!V170</f>
        <v>0</v>
      </c>
      <c r="V172" s="752"/>
    </row>
    <row r="173" spans="2:22" ht="14.25" customHeight="1" thickBot="1">
      <c r="B173" s="1026"/>
      <c r="C173" s="711"/>
      <c r="D173" s="930">
        <v>3</v>
      </c>
      <c r="E173" s="931" t="s">
        <v>136</v>
      </c>
      <c r="F173" s="932"/>
      <c r="G173" s="800"/>
      <c r="H173" s="801"/>
      <c r="I173" s="1083"/>
      <c r="J173" s="802"/>
      <c r="K173" s="802"/>
      <c r="L173" s="803"/>
      <c r="M173" s="820">
        <f>'入力4(スコア転記)'!Q171</f>
        <v>3</v>
      </c>
      <c r="N173" s="933">
        <f>'入力4(スコア転記)'!R171</f>
        <v>0.33333333333333331</v>
      </c>
      <c r="O173" s="1027">
        <f>'入力4(スコア転記)'!T171</f>
        <v>0</v>
      </c>
      <c r="P173" s="935">
        <f>'入力4(スコア転記)'!U171</f>
        <v>0</v>
      </c>
      <c r="Q173" s="936">
        <f>'入力4(スコア転記)'!V171</f>
        <v>0</v>
      </c>
      <c r="V173" s="752"/>
    </row>
    <row r="174" spans="2:22" ht="14.25" customHeight="1" thickBot="1">
      <c r="B174" s="878" t="s">
        <v>193</v>
      </c>
      <c r="C174" s="879" t="s">
        <v>194</v>
      </c>
      <c r="D174" s="879"/>
      <c r="E174" s="879"/>
      <c r="F174" s="937"/>
      <c r="G174" s="1005"/>
      <c r="H174" s="1006"/>
      <c r="I174" s="1006"/>
      <c r="J174" s="1006"/>
      <c r="K174" s="1006"/>
      <c r="L174" s="1007"/>
      <c r="M174" s="1028">
        <f>'入力4(スコア転記)'!Q172</f>
        <v>0</v>
      </c>
      <c r="N174" s="884">
        <f>'入力4(スコア転記)'!R172</f>
        <v>0.3</v>
      </c>
      <c r="O174" s="1008">
        <f>'入力4(スコア転記)'!T172</f>
        <v>0</v>
      </c>
      <c r="P174" s="886">
        <f>'入力4(スコア転記)'!U172</f>
        <v>0</v>
      </c>
      <c r="Q174" s="887">
        <f>'入力4(スコア転記)'!V172</f>
        <v>2.6</v>
      </c>
      <c r="V174" s="752"/>
    </row>
    <row r="175" spans="2:22" ht="14.25" customHeight="1" thickBot="1">
      <c r="B175" s="781">
        <v>1</v>
      </c>
      <c r="C175" s="939" t="s">
        <v>76</v>
      </c>
      <c r="D175" s="955"/>
      <c r="E175" s="955"/>
      <c r="F175" s="1029"/>
      <c r="G175" s="1030"/>
      <c r="H175" s="1031"/>
      <c r="I175" s="1032"/>
      <c r="J175" s="1033"/>
      <c r="K175" s="1033"/>
      <c r="L175" s="1034"/>
      <c r="M175" s="985">
        <f>'入力4(スコア転記)'!Q173</f>
        <v>3.5</v>
      </c>
      <c r="N175" s="904">
        <f>'入力4(スコア転記)'!R173</f>
        <v>0.33333333333333331</v>
      </c>
      <c r="O175" s="1003">
        <f>'入力4(スコア転記)'!T173</f>
        <v>0</v>
      </c>
      <c r="P175" s="793">
        <f>'入力4(スコア転記)'!U173</f>
        <v>0</v>
      </c>
      <c r="Q175" s="794">
        <f>'入力4(スコア転記)'!V173</f>
        <v>3.5</v>
      </c>
      <c r="V175" s="752"/>
    </row>
    <row r="176" spans="2:22" ht="14.25" customHeight="1" thickBot="1">
      <c r="B176" s="835">
        <v>2</v>
      </c>
      <c r="C176" s="836" t="s">
        <v>77</v>
      </c>
      <c r="D176" s="836"/>
      <c r="E176" s="836"/>
      <c r="F176" s="988"/>
      <c r="G176" s="923"/>
      <c r="H176" s="924"/>
      <c r="I176" s="1083"/>
      <c r="J176" s="788"/>
      <c r="K176" s="788"/>
      <c r="L176" s="789"/>
      <c r="M176" s="875">
        <f>'入力4(スコア転記)'!Q174</f>
        <v>1.7</v>
      </c>
      <c r="N176" s="841">
        <f>'入力4(スコア転記)'!R174</f>
        <v>0.33333333333333331</v>
      </c>
      <c r="O176" s="953">
        <f>'入力4(スコア転記)'!T174</f>
        <v>0</v>
      </c>
      <c r="P176" s="1035">
        <f>'入力4(スコア転記)'!U174</f>
        <v>0</v>
      </c>
      <c r="Q176" s="844">
        <f>'入力4(スコア転記)'!V174</f>
        <v>1.7</v>
      </c>
      <c r="V176" s="752"/>
    </row>
    <row r="177" spans="2:22" ht="14.25" customHeight="1">
      <c r="B177" s="781"/>
      <c r="C177" s="832">
        <v>2.1</v>
      </c>
      <c r="D177" s="958" t="s">
        <v>78</v>
      </c>
      <c r="E177" s="955"/>
      <c r="F177" s="1029"/>
      <c r="G177" s="923"/>
      <c r="H177" s="924"/>
      <c r="I177" s="1083"/>
      <c r="J177" s="802"/>
      <c r="K177" s="802"/>
      <c r="L177" s="803"/>
      <c r="M177" s="804">
        <f>'入力4(スコア転記)'!Q175</f>
        <v>3</v>
      </c>
      <c r="N177" s="904">
        <f>'入力4(スコア転記)'!R175</f>
        <v>0.25</v>
      </c>
      <c r="O177" s="1003">
        <f>'入力4(スコア転記)'!T175</f>
        <v>0</v>
      </c>
      <c r="P177" s="793">
        <f>'入力4(スコア転記)'!U175</f>
        <v>0</v>
      </c>
      <c r="Q177" s="794">
        <f>'入力4(スコア転記)'!V175</f>
        <v>0</v>
      </c>
      <c r="V177" s="752"/>
    </row>
    <row r="178" spans="2:22" ht="14.25" customHeight="1" thickBot="1">
      <c r="B178" s="781"/>
      <c r="C178" s="832">
        <v>2.2000000000000002</v>
      </c>
      <c r="D178" s="958" t="s">
        <v>161</v>
      </c>
      <c r="E178" s="836"/>
      <c r="F178" s="988"/>
      <c r="G178" s="923"/>
      <c r="H178" s="924"/>
      <c r="I178" s="1083"/>
      <c r="J178" s="959"/>
      <c r="K178" s="959"/>
      <c r="L178" s="940"/>
      <c r="M178" s="833">
        <f>'入力4(スコア転記)'!Q176</f>
        <v>1</v>
      </c>
      <c r="N178" s="904">
        <f>'入力4(スコア転記)'!R176</f>
        <v>0.5</v>
      </c>
      <c r="O178" s="1003">
        <f>'入力4(スコア転記)'!T176</f>
        <v>0</v>
      </c>
      <c r="P178" s="960">
        <f>'入力4(スコア転記)'!U176</f>
        <v>0</v>
      </c>
      <c r="Q178" s="794">
        <f>'入力4(スコア転記)'!V176</f>
        <v>0</v>
      </c>
      <c r="V178" s="752"/>
    </row>
    <row r="179" spans="2:22" ht="14.25" customHeight="1" thickBot="1">
      <c r="B179" s="781"/>
      <c r="C179" s="826">
        <v>2.2999999999999998</v>
      </c>
      <c r="D179" s="1036" t="s">
        <v>137</v>
      </c>
      <c r="E179" s="783"/>
      <c r="F179" s="984"/>
      <c r="G179" s="923"/>
      <c r="H179" s="924"/>
      <c r="I179" s="1083"/>
      <c r="J179" s="788"/>
      <c r="K179" s="788"/>
      <c r="L179" s="789"/>
      <c r="M179" s="875">
        <f>'入力4(スコア転記)'!Q177</f>
        <v>2</v>
      </c>
      <c r="N179" s="1037">
        <f>'入力4(スコア転記)'!R177</f>
        <v>0.25</v>
      </c>
      <c r="O179" s="905">
        <f>'入力4(スコア転記)'!T177</f>
        <v>0</v>
      </c>
      <c r="P179" s="793">
        <f>'入力4(スコア転記)'!U177</f>
        <v>0</v>
      </c>
      <c r="Q179" s="794">
        <f>'入力4(スコア転記)'!V177</f>
        <v>0</v>
      </c>
      <c r="V179" s="752"/>
    </row>
    <row r="180" spans="2:22" ht="14.25" customHeight="1">
      <c r="B180" s="781"/>
      <c r="C180" s="583"/>
      <c r="D180" s="827">
        <v>1</v>
      </c>
      <c r="E180" s="927" t="s">
        <v>162</v>
      </c>
      <c r="F180" s="1038"/>
      <c r="G180" s="1039"/>
      <c r="H180" s="1040"/>
      <c r="I180" s="1083"/>
      <c r="J180" s="802"/>
      <c r="K180" s="802"/>
      <c r="L180" s="803"/>
      <c r="M180" s="829">
        <f>'入力4(スコア転記)'!Q178</f>
        <v>3</v>
      </c>
      <c r="N180" s="815">
        <f>'入力4(スコア転記)'!R178</f>
        <v>0.25</v>
      </c>
      <c r="O180" s="905">
        <f>'入力4(スコア転記)'!T178</f>
        <v>0</v>
      </c>
      <c r="P180" s="815">
        <f>'入力4(スコア転記)'!U178</f>
        <v>0</v>
      </c>
      <c r="Q180" s="794">
        <f>'入力4(スコア転記)'!V178</f>
        <v>0</v>
      </c>
      <c r="V180" s="752"/>
    </row>
    <row r="181" spans="2:22" ht="14.25" customHeight="1">
      <c r="B181" s="781"/>
      <c r="C181" s="583"/>
      <c r="D181" s="876">
        <v>2</v>
      </c>
      <c r="E181" s="927" t="s">
        <v>163</v>
      </c>
      <c r="F181" s="1038"/>
      <c r="G181" s="1039"/>
      <c r="H181" s="1040"/>
      <c r="I181" s="1083"/>
      <c r="J181" s="802"/>
      <c r="K181" s="802"/>
      <c r="L181" s="803"/>
      <c r="M181" s="814">
        <f>'入力4(スコア転記)'!Q179</f>
        <v>3</v>
      </c>
      <c r="N181" s="815">
        <f>'入力4(スコア転記)'!R179</f>
        <v>0.25</v>
      </c>
      <c r="O181" s="903">
        <f>'入力4(スコア転記)'!T179</f>
        <v>0</v>
      </c>
      <c r="P181" s="815">
        <f>'入力4(スコア転記)'!U179</f>
        <v>0</v>
      </c>
      <c r="Q181" s="794">
        <f>'入力4(スコア転記)'!V179</f>
        <v>0</v>
      </c>
      <c r="V181" s="752"/>
    </row>
    <row r="182" spans="2:22" ht="14.25" customHeight="1">
      <c r="B182" s="781"/>
      <c r="C182" s="583"/>
      <c r="D182" s="827">
        <v>3</v>
      </c>
      <c r="E182" s="927" t="s">
        <v>6</v>
      </c>
      <c r="F182" s="1038"/>
      <c r="G182" s="1039"/>
      <c r="H182" s="1040"/>
      <c r="I182" s="1083"/>
      <c r="J182" s="802"/>
      <c r="K182" s="802"/>
      <c r="L182" s="803"/>
      <c r="M182" s="814">
        <f>'入力4(スコア転記)'!Q180</f>
        <v>1</v>
      </c>
      <c r="N182" s="815">
        <f>'入力4(スコア転記)'!R180</f>
        <v>0.25</v>
      </c>
      <c r="O182" s="903">
        <f>'入力4(スコア転記)'!T180</f>
        <v>0</v>
      </c>
      <c r="P182" s="815">
        <f>'入力4(スコア転記)'!U180</f>
        <v>0</v>
      </c>
      <c r="Q182" s="794">
        <f>'入力4(スコア転記)'!V180</f>
        <v>0</v>
      </c>
      <c r="V182" s="752"/>
    </row>
    <row r="183" spans="2:22" ht="14.25" thickBot="1">
      <c r="B183" s="781"/>
      <c r="C183" s="598"/>
      <c r="D183" s="827">
        <v>4</v>
      </c>
      <c r="E183" s="927" t="s">
        <v>7</v>
      </c>
      <c r="F183" s="1038"/>
      <c r="G183" s="1039"/>
      <c r="H183" s="1040"/>
      <c r="I183" s="1083"/>
      <c r="J183" s="802"/>
      <c r="K183" s="802"/>
      <c r="L183" s="803"/>
      <c r="M183" s="814">
        <f>'入力4(スコア転記)'!Q181</f>
        <v>1</v>
      </c>
      <c r="N183" s="1041">
        <f>'入力4(スコア転記)'!R181</f>
        <v>0.25</v>
      </c>
      <c r="O183" s="957">
        <f>'入力4(スコア転記)'!T181</f>
        <v>0</v>
      </c>
      <c r="P183" s="1041">
        <f>'入力4(スコア転記)'!U181</f>
        <v>0</v>
      </c>
      <c r="Q183" s="892">
        <f>'入力4(スコア転記)'!V181</f>
        <v>0</v>
      </c>
      <c r="V183" s="752"/>
    </row>
    <row r="184" spans="2:22" ht="14.25" hidden="1" customHeight="1" thickBot="1">
      <c r="B184" s="781"/>
      <c r="C184" s="1042">
        <v>2.1</v>
      </c>
      <c r="D184" s="949" t="s">
        <v>7</v>
      </c>
      <c r="E184" s="927"/>
      <c r="F184" s="1038"/>
      <c r="G184" s="1039"/>
      <c r="H184" s="1040"/>
      <c r="I184" s="1083"/>
      <c r="J184" s="802"/>
      <c r="K184" s="802"/>
      <c r="L184" s="803"/>
      <c r="M184" s="833">
        <f>'入力4(スコア転記)'!Q182</f>
        <v>100</v>
      </c>
      <c r="N184" s="904">
        <f>'入力4(スコア転記)'!R182</f>
        <v>0</v>
      </c>
      <c r="O184" s="1003">
        <f>'入力4(スコア転記)'!T182</f>
        <v>0</v>
      </c>
      <c r="P184" s="793">
        <f>'入力4(スコア転記)'!U182</f>
        <v>0</v>
      </c>
      <c r="Q184" s="794">
        <f>'入力4(スコア転記)'!V182</f>
        <v>0</v>
      </c>
      <c r="V184" s="752"/>
    </row>
    <row r="185" spans="2:22" ht="13.5">
      <c r="B185" s="987">
        <v>3</v>
      </c>
      <c r="C185" s="836" t="s">
        <v>8</v>
      </c>
      <c r="D185" s="927"/>
      <c r="E185" s="836"/>
      <c r="F185" s="988"/>
      <c r="G185" s="923"/>
      <c r="H185" s="924"/>
      <c r="I185" s="1083"/>
      <c r="J185" s="788"/>
      <c r="K185" s="788"/>
      <c r="L185" s="789"/>
      <c r="M185" s="868">
        <f>'入力4(スコア転記)'!Q183</f>
        <v>2.7</v>
      </c>
      <c r="N185" s="841">
        <f>'入力4(スコア転記)'!R183</f>
        <v>0.33333333333333331</v>
      </c>
      <c r="O185" s="1015">
        <f>'入力4(スコア転記)'!T183</f>
        <v>0</v>
      </c>
      <c r="P185" s="843">
        <f>'入力4(スコア転記)'!U183</f>
        <v>0</v>
      </c>
      <c r="Q185" s="844">
        <f>'入力4(スコア転記)'!V183</f>
        <v>2.7</v>
      </c>
      <c r="V185" s="752"/>
    </row>
    <row r="186" spans="2:22" ht="14.25" customHeight="1" thickBot="1">
      <c r="B186" s="989"/>
      <c r="C186" s="796">
        <v>3.1</v>
      </c>
      <c r="D186" s="958" t="s">
        <v>9</v>
      </c>
      <c r="E186" s="783"/>
      <c r="F186" s="984"/>
      <c r="G186" s="923"/>
      <c r="H186" s="924"/>
      <c r="I186" s="1083"/>
      <c r="J186" s="788"/>
      <c r="K186" s="788"/>
      <c r="L186" s="789"/>
      <c r="M186" s="1043">
        <f>'入力4(スコア転記)'!Q184</f>
        <v>3</v>
      </c>
      <c r="N186" s="791">
        <f>'入力4(スコア転記)'!R184</f>
        <v>0.4</v>
      </c>
      <c r="O186" s="1003">
        <f>'入力4(スコア転記)'!T184</f>
        <v>0</v>
      </c>
      <c r="P186" s="793">
        <f>'入力4(スコア転記)'!U184</f>
        <v>0</v>
      </c>
      <c r="Q186" s="794">
        <f>'入力4(スコア転記)'!V184</f>
        <v>0</v>
      </c>
      <c r="V186" s="752"/>
    </row>
    <row r="187" spans="2:22" ht="14.25" customHeight="1">
      <c r="B187" s="1044"/>
      <c r="C187" s="583"/>
      <c r="D187" s="827">
        <v>1</v>
      </c>
      <c r="E187" s="927" t="s">
        <v>10</v>
      </c>
      <c r="F187" s="1038"/>
      <c r="G187" s="1039"/>
      <c r="H187" s="1040"/>
      <c r="I187" s="1083"/>
      <c r="J187" s="802"/>
      <c r="K187" s="802"/>
      <c r="L187" s="803"/>
      <c r="M187" s="829">
        <f>'入力4(スコア転記)'!Q185</f>
        <v>3</v>
      </c>
      <c r="N187" s="904">
        <f>'入力4(スコア転記)'!R185</f>
        <v>0.33333333333333331</v>
      </c>
      <c r="O187" s="1003">
        <f>'入力4(スコア転記)'!T185</f>
        <v>0</v>
      </c>
      <c r="P187" s="793">
        <f>'入力4(スコア転記)'!U185</f>
        <v>0</v>
      </c>
      <c r="Q187" s="794">
        <f>'入力4(スコア転記)'!V185</f>
        <v>0</v>
      </c>
      <c r="V187" s="752"/>
    </row>
    <row r="188" spans="2:22" ht="14.25" customHeight="1">
      <c r="B188" s="1044"/>
      <c r="C188" s="583"/>
      <c r="D188" s="876">
        <v>2</v>
      </c>
      <c r="E188" s="927" t="s">
        <v>195</v>
      </c>
      <c r="F188" s="1038"/>
      <c r="G188" s="1039"/>
      <c r="H188" s="1040"/>
      <c r="I188" s="1083"/>
      <c r="J188" s="802"/>
      <c r="K188" s="802"/>
      <c r="L188" s="803"/>
      <c r="M188" s="814">
        <f>'入力4(スコア転記)'!Q186</f>
        <v>3</v>
      </c>
      <c r="N188" s="904">
        <f>'入力4(スコア転記)'!R186</f>
        <v>0.33333333333333331</v>
      </c>
      <c r="O188" s="1003">
        <f>'入力4(スコア転記)'!T186</f>
        <v>0</v>
      </c>
      <c r="P188" s="793">
        <f>'入力4(スコア転記)'!U186</f>
        <v>0</v>
      </c>
      <c r="Q188" s="794">
        <f>'入力4(スコア転記)'!V186</f>
        <v>0</v>
      </c>
      <c r="V188" s="752"/>
    </row>
    <row r="189" spans="2:22" ht="14.25" customHeight="1" thickBot="1">
      <c r="B189" s="1044"/>
      <c r="C189" s="583"/>
      <c r="D189" s="827">
        <v>3</v>
      </c>
      <c r="E189" s="927" t="s">
        <v>196</v>
      </c>
      <c r="F189" s="1038"/>
      <c r="G189" s="1039"/>
      <c r="H189" s="1040"/>
      <c r="I189" s="1083"/>
      <c r="J189" s="802"/>
      <c r="K189" s="802"/>
      <c r="L189" s="803"/>
      <c r="M189" s="820">
        <f>'入力4(スコア転記)'!Q187</f>
        <v>3</v>
      </c>
      <c r="N189" s="904">
        <f>'入力4(スコア転記)'!R187</f>
        <v>0.33333333333333331</v>
      </c>
      <c r="O189" s="1003">
        <f>'入力4(スコア転記)'!T187</f>
        <v>0</v>
      </c>
      <c r="P189" s="793">
        <f>'入力4(スコア転記)'!U187</f>
        <v>0</v>
      </c>
      <c r="Q189" s="794">
        <f>'入力4(スコア転記)'!V187</f>
        <v>0</v>
      </c>
      <c r="V189" s="752"/>
    </row>
    <row r="190" spans="2:22" ht="14.25" customHeight="1" thickBot="1">
      <c r="B190" s="1044"/>
      <c r="C190" s="796">
        <v>3.2</v>
      </c>
      <c r="D190" s="927" t="s">
        <v>164</v>
      </c>
      <c r="E190" s="955"/>
      <c r="F190" s="1029"/>
      <c r="G190" s="923"/>
      <c r="H190" s="924"/>
      <c r="I190" s="1083"/>
      <c r="J190" s="788"/>
      <c r="K190" s="788"/>
      <c r="L190" s="789"/>
      <c r="M190" s="1043">
        <f>'入力4(スコア転記)'!Q188</f>
        <v>3</v>
      </c>
      <c r="N190" s="904">
        <f>'入力4(スコア転記)'!R188</f>
        <v>0.4</v>
      </c>
      <c r="O190" s="1003">
        <f>'入力4(スコア転記)'!T188</f>
        <v>0</v>
      </c>
      <c r="P190" s="793">
        <f>'入力4(スコア転記)'!U188</f>
        <v>0</v>
      </c>
      <c r="Q190" s="794">
        <f>'入力4(スコア転記)'!V188</f>
        <v>0</v>
      </c>
      <c r="V190" s="752"/>
    </row>
    <row r="191" spans="2:22" ht="14.25" customHeight="1">
      <c r="B191" s="1044"/>
      <c r="C191" s="583"/>
      <c r="D191" s="827">
        <v>1</v>
      </c>
      <c r="E191" s="927" t="s">
        <v>165</v>
      </c>
      <c r="F191" s="1038"/>
      <c r="G191" s="1039"/>
      <c r="H191" s="1040"/>
      <c r="I191" s="1083"/>
      <c r="J191" s="802"/>
      <c r="K191" s="802"/>
      <c r="L191" s="803"/>
      <c r="M191" s="829">
        <f>'入力4(スコア転記)'!Q189</f>
        <v>3</v>
      </c>
      <c r="N191" s="904">
        <f>'入力4(スコア転記)'!R189</f>
        <v>0.7</v>
      </c>
      <c r="O191" s="1003">
        <f>'入力4(スコア転記)'!T189</f>
        <v>0</v>
      </c>
      <c r="P191" s="793">
        <f>'入力4(スコア転記)'!U189</f>
        <v>0</v>
      </c>
      <c r="Q191" s="794">
        <f>'入力4(スコア転記)'!V189</f>
        <v>0</v>
      </c>
      <c r="V191" s="752"/>
    </row>
    <row r="192" spans="2:22" ht="14.25" customHeight="1">
      <c r="B192" s="1044"/>
      <c r="C192" s="583"/>
      <c r="D192" s="827">
        <v>2</v>
      </c>
      <c r="E192" s="927" t="s">
        <v>113</v>
      </c>
      <c r="F192" s="1038"/>
      <c r="G192" s="1039"/>
      <c r="H192" s="1040"/>
      <c r="I192" s="1083"/>
      <c r="J192" s="802"/>
      <c r="K192" s="802"/>
      <c r="L192" s="803"/>
      <c r="M192" s="814">
        <f>'入力4(スコア転記)'!Q190</f>
        <v>1</v>
      </c>
      <c r="N192" s="1045">
        <f>'入力4(スコア転記)'!R190</f>
        <v>0</v>
      </c>
      <c r="O192" s="1003">
        <f>'入力4(スコア転記)'!T190</f>
        <v>0</v>
      </c>
      <c r="P192" s="793">
        <f>'入力4(スコア転記)'!U190</f>
        <v>0</v>
      </c>
      <c r="Q192" s="794">
        <f>'入力4(スコア転記)'!V190</f>
        <v>0</v>
      </c>
      <c r="V192" s="752"/>
    </row>
    <row r="193" spans="2:22" ht="14.25" customHeight="1" thickBot="1">
      <c r="B193" s="1044"/>
      <c r="C193" s="583"/>
      <c r="D193" s="876">
        <v>3</v>
      </c>
      <c r="E193" s="927" t="s">
        <v>114</v>
      </c>
      <c r="F193" s="1038"/>
      <c r="G193" s="1039"/>
      <c r="H193" s="1040"/>
      <c r="I193" s="1083"/>
      <c r="J193" s="802"/>
      <c r="K193" s="802"/>
      <c r="L193" s="803"/>
      <c r="M193" s="820">
        <f>'入力4(スコア転記)'!Q191</f>
        <v>3</v>
      </c>
      <c r="N193" s="1045">
        <f>'入力4(スコア転記)'!R191</f>
        <v>0.3</v>
      </c>
      <c r="O193" s="1003">
        <f>'入力4(スコア転記)'!T191</f>
        <v>0</v>
      </c>
      <c r="P193" s="793">
        <f>'入力4(スコア転記)'!U191</f>
        <v>0</v>
      </c>
      <c r="Q193" s="794">
        <f>'入力4(スコア転記)'!V191</f>
        <v>0</v>
      </c>
      <c r="V193" s="752"/>
    </row>
    <row r="194" spans="2:22" ht="14.25" customHeight="1" thickBot="1">
      <c r="B194" s="1044"/>
      <c r="C194" s="796">
        <v>3.3</v>
      </c>
      <c r="D194" s="927" t="s">
        <v>115</v>
      </c>
      <c r="E194" s="955"/>
      <c r="F194" s="1029"/>
      <c r="G194" s="923"/>
      <c r="H194" s="924"/>
      <c r="I194" s="1083"/>
      <c r="J194" s="788"/>
      <c r="K194" s="788"/>
      <c r="L194" s="789"/>
      <c r="M194" s="1043">
        <f>'入力4(スコア転記)'!Q192</f>
        <v>1.6</v>
      </c>
      <c r="N194" s="904">
        <f>'入力4(スコア転記)'!R192</f>
        <v>0.2</v>
      </c>
      <c r="O194" s="1003">
        <f>'入力4(スコア転記)'!T192</f>
        <v>0</v>
      </c>
      <c r="P194" s="793">
        <f>'入力4(スコア転記)'!U192</f>
        <v>0</v>
      </c>
      <c r="Q194" s="794">
        <f>'入力4(スコア転記)'!V192</f>
        <v>0</v>
      </c>
      <c r="V194" s="752"/>
    </row>
    <row r="195" spans="2:22" ht="14.25" customHeight="1">
      <c r="B195" s="1044"/>
      <c r="C195" s="583"/>
      <c r="D195" s="827">
        <v>1</v>
      </c>
      <c r="E195" s="1379" t="s">
        <v>116</v>
      </c>
      <c r="F195" s="1380"/>
      <c r="G195" s="1013"/>
      <c r="H195" s="1014"/>
      <c r="I195" s="1082"/>
      <c r="J195" s="802"/>
      <c r="K195" s="802"/>
      <c r="L195" s="803"/>
      <c r="M195" s="829">
        <f>'入力4(スコア転記)'!Q193</f>
        <v>1</v>
      </c>
      <c r="N195" s="904">
        <f>'入力4(スコア転記)'!R193</f>
        <v>0.7</v>
      </c>
      <c r="O195" s="1003">
        <f>'入力4(スコア転記)'!T193</f>
        <v>0</v>
      </c>
      <c r="P195" s="793">
        <f>'入力4(スコア転記)'!U193</f>
        <v>0</v>
      </c>
      <c r="Q195" s="794">
        <f>'入力4(スコア転記)'!V193</f>
        <v>0</v>
      </c>
      <c r="V195" s="752"/>
    </row>
    <row r="196" spans="2:22" ht="14.25" customHeight="1" thickBot="1">
      <c r="B196" s="1044"/>
      <c r="C196" s="583"/>
      <c r="D196" s="930">
        <v>2</v>
      </c>
      <c r="E196" s="1381" t="s">
        <v>117</v>
      </c>
      <c r="F196" s="1382"/>
      <c r="G196" s="1046"/>
      <c r="H196" s="1047"/>
      <c r="I196" s="1048"/>
      <c r="J196" s="1049"/>
      <c r="K196" s="1049"/>
      <c r="L196" s="1050"/>
      <c r="M196" s="814">
        <f>'入力4(スコア転記)'!Q194</f>
        <v>3</v>
      </c>
      <c r="N196" s="1045">
        <f>'入力4(スコア転記)'!R194</f>
        <v>0.3</v>
      </c>
      <c r="O196" s="1051">
        <f>'入力4(スコア転記)'!T194</f>
        <v>0</v>
      </c>
      <c r="P196" s="793">
        <f>'入力4(スコア転記)'!U194</f>
        <v>0</v>
      </c>
      <c r="Q196" s="794">
        <f>'入力4(スコア転記)'!V194</f>
        <v>0</v>
      </c>
      <c r="V196" s="752"/>
    </row>
    <row r="197" spans="2:22" ht="14.25" thickBot="1">
      <c r="B197" s="1052"/>
      <c r="C197" s="1053"/>
      <c r="D197" s="1053"/>
      <c r="E197" s="1053"/>
      <c r="F197" s="1053"/>
      <c r="G197" s="1053"/>
      <c r="H197" s="1053"/>
      <c r="I197" s="1053"/>
      <c r="J197" s="1053"/>
      <c r="K197" s="1053"/>
      <c r="L197" s="1053"/>
      <c r="M197" s="1053"/>
      <c r="N197" s="1053"/>
      <c r="O197" s="1053"/>
      <c r="P197" s="1053"/>
      <c r="Q197" s="1053"/>
      <c r="V197" s="752"/>
    </row>
    <row r="198" spans="2:22" ht="13.7" customHeight="1" thickBot="1">
      <c r="B198" s="222" t="s">
        <v>494</v>
      </c>
      <c r="C198" s="223"/>
      <c r="D198" s="224"/>
      <c r="E198" s="225"/>
      <c r="F198" s="226"/>
      <c r="G198" s="227"/>
      <c r="H198" s="104"/>
      <c r="I198" s="104"/>
      <c r="J198" s="104"/>
      <c r="K198" s="104"/>
      <c r="L198" s="105"/>
      <c r="M198" s="228"/>
      <c r="N198" s="229">
        <v>0</v>
      </c>
      <c r="O198" s="212">
        <v>0</v>
      </c>
      <c r="P198" s="230">
        <v>0</v>
      </c>
      <c r="Q198" s="177">
        <v>0</v>
      </c>
      <c r="R198" s="63"/>
    </row>
    <row r="199" spans="2:22" ht="13.7" customHeight="1" thickBot="1">
      <c r="B199" s="82" t="s">
        <v>214</v>
      </c>
      <c r="C199" s="83"/>
      <c r="D199" s="83"/>
      <c r="E199" s="83"/>
      <c r="F199" s="84"/>
      <c r="G199" s="231"/>
      <c r="H199" s="85"/>
      <c r="I199" s="85"/>
      <c r="J199" s="85"/>
      <c r="K199" s="85"/>
      <c r="L199" s="86"/>
      <c r="M199" s="199"/>
      <c r="N199" s="200">
        <v>0</v>
      </c>
      <c r="O199" s="201">
        <v>0</v>
      </c>
      <c r="P199" s="200">
        <v>0</v>
      </c>
      <c r="Q199" s="172">
        <v>0</v>
      </c>
      <c r="R199" s="63"/>
    </row>
    <row r="200" spans="2:22" ht="13.7" customHeight="1" thickBot="1">
      <c r="B200" s="232"/>
      <c r="C200" s="233" t="s">
        <v>215</v>
      </c>
      <c r="D200" s="234"/>
      <c r="E200" s="235"/>
      <c r="F200" s="236"/>
      <c r="G200" s="1054">
        <f t="shared" ref="G200" si="0">IF(OR(AND(M200&gt;3,N200&gt;0),AND(O200&gt;=3,P200&gt;0)),1,0)</f>
        <v>0</v>
      </c>
      <c r="H200" s="850" t="s">
        <v>517</v>
      </c>
      <c r="I200" s="1055"/>
      <c r="J200" s="181"/>
      <c r="K200" s="1056" t="s">
        <v>216</v>
      </c>
      <c r="L200" s="1057"/>
      <c r="M200" s="202">
        <f>IF('入力1(共通)'!$H$22='入力1(共通)'!$P$23,0,'入力2(事務所)'!$C$5)</f>
        <v>0</v>
      </c>
      <c r="N200" s="237">
        <v>0</v>
      </c>
      <c r="O200" s="238">
        <v>0</v>
      </c>
      <c r="P200" s="239">
        <v>0</v>
      </c>
      <c r="Q200" s="175">
        <v>0</v>
      </c>
      <c r="R200" s="63"/>
    </row>
    <row r="201" spans="2:22" ht="13.7" customHeight="1" thickBot="1">
      <c r="B201" s="96" t="s">
        <v>217</v>
      </c>
      <c r="C201" s="102"/>
      <c r="D201" s="102"/>
      <c r="E201" s="102"/>
      <c r="F201" s="103"/>
      <c r="G201" s="240"/>
      <c r="H201" s="97"/>
      <c r="I201" s="97"/>
      <c r="J201" s="97"/>
      <c r="K201" s="97"/>
      <c r="L201" s="98"/>
      <c r="M201" s="241"/>
      <c r="N201" s="208">
        <v>0</v>
      </c>
      <c r="O201" s="209">
        <v>0</v>
      </c>
      <c r="P201" s="208">
        <v>0</v>
      </c>
      <c r="Q201" s="176">
        <v>0</v>
      </c>
      <c r="R201" s="63"/>
    </row>
    <row r="202" spans="2:22" ht="13.7" customHeight="1" thickBot="1">
      <c r="B202" s="106"/>
      <c r="C202" s="99" t="s">
        <v>218</v>
      </c>
      <c r="D202" s="99"/>
      <c r="E202" s="99"/>
      <c r="F202" s="87"/>
      <c r="G202" s="1054">
        <f>SUM(G203:G205)</f>
        <v>0</v>
      </c>
      <c r="H202" s="182"/>
      <c r="I202" s="182"/>
      <c r="J202" s="182"/>
      <c r="K202" s="182"/>
      <c r="L202" s="183"/>
      <c r="M202" s="207"/>
      <c r="N202" s="206">
        <v>0</v>
      </c>
      <c r="O202" s="219">
        <v>0</v>
      </c>
      <c r="P202" s="91">
        <v>0</v>
      </c>
      <c r="Q202" s="174">
        <v>0</v>
      </c>
      <c r="R202" s="63"/>
    </row>
    <row r="203" spans="2:22" ht="13.7" customHeight="1">
      <c r="B203" s="106"/>
      <c r="C203" s="90">
        <v>1</v>
      </c>
      <c r="D203" s="100" t="s">
        <v>219</v>
      </c>
      <c r="E203" s="89"/>
      <c r="F203" s="92"/>
      <c r="G203" s="1058">
        <f t="shared" ref="G203:G206" si="1">IF(OR(AND(M203&gt;3,N203&gt;0),AND(O203&gt;=3,P203&gt;0)),1,0)</f>
        <v>0</v>
      </c>
      <c r="H203" s="1059"/>
      <c r="I203" s="1060"/>
      <c r="J203" s="850" t="s">
        <v>518</v>
      </c>
      <c r="K203" s="851" t="s">
        <v>220</v>
      </c>
      <c r="L203" s="144"/>
      <c r="M203" s="203">
        <f>IF('入力1(共通)'!$H$11='入力1(共通)'!$P$23,0,'入力3(集合住宅)'!$D$6)</f>
        <v>3</v>
      </c>
      <c r="N203" s="210">
        <v>0</v>
      </c>
      <c r="O203" s="217">
        <v>0</v>
      </c>
      <c r="P203" s="88">
        <v>0</v>
      </c>
      <c r="Q203" s="173">
        <v>0</v>
      </c>
      <c r="R203" s="63"/>
    </row>
    <row r="204" spans="2:22" ht="13.7" customHeight="1">
      <c r="B204" s="93"/>
      <c r="C204" s="90">
        <v>2</v>
      </c>
      <c r="D204" s="100" t="s">
        <v>221</v>
      </c>
      <c r="E204" s="89"/>
      <c r="F204" s="92"/>
      <c r="G204" s="1058">
        <f t="shared" si="1"/>
        <v>0</v>
      </c>
      <c r="H204" s="1059"/>
      <c r="I204" s="1060"/>
      <c r="J204" s="850" t="s">
        <v>518</v>
      </c>
      <c r="K204" s="851" t="s">
        <v>220</v>
      </c>
      <c r="L204" s="268"/>
      <c r="M204" s="205">
        <f>IF('入力1(共通)'!$H$11='入力1(共通)'!$P$23,0,'入力3(集合住宅)'!$D$14)</f>
        <v>3</v>
      </c>
      <c r="N204" s="210">
        <v>0</v>
      </c>
      <c r="O204" s="217">
        <v>0</v>
      </c>
      <c r="P204" s="88">
        <v>0</v>
      </c>
      <c r="Q204" s="173">
        <v>0</v>
      </c>
      <c r="R204" s="63"/>
    </row>
    <row r="205" spans="2:22" ht="13.7" customHeight="1">
      <c r="B205" s="93"/>
      <c r="C205" s="90">
        <v>3</v>
      </c>
      <c r="D205" s="100" t="s">
        <v>222</v>
      </c>
      <c r="E205" s="89"/>
      <c r="F205" s="92"/>
      <c r="G205" s="1058">
        <f t="shared" si="1"/>
        <v>0</v>
      </c>
      <c r="H205" s="1059"/>
      <c r="I205" s="1060"/>
      <c r="J205" s="850" t="s">
        <v>518</v>
      </c>
      <c r="K205" s="851" t="s">
        <v>220</v>
      </c>
      <c r="L205" s="268"/>
      <c r="M205" s="205">
        <f>IF('入力1(共通)'!$H$11='入力1(共通)'!$P$23,0,'入力3(集合住宅)'!$D$22)</f>
        <v>3</v>
      </c>
      <c r="N205" s="210">
        <v>0</v>
      </c>
      <c r="O205" s="217">
        <v>0</v>
      </c>
      <c r="P205" s="88">
        <v>0</v>
      </c>
      <c r="Q205" s="173">
        <v>0</v>
      </c>
      <c r="R205" s="63"/>
    </row>
    <row r="206" spans="2:22" ht="13.7" customHeight="1" thickBot="1">
      <c r="B206" s="242"/>
      <c r="C206" s="243">
        <v>4</v>
      </c>
      <c r="D206" s="244" t="s">
        <v>223</v>
      </c>
      <c r="E206" s="94"/>
      <c r="F206" s="95"/>
      <c r="G206" s="1061">
        <f t="shared" si="1"/>
        <v>0</v>
      </c>
      <c r="H206" s="1062"/>
      <c r="I206" s="1063"/>
      <c r="J206" s="1064" t="s">
        <v>518</v>
      </c>
      <c r="K206" s="1056" t="s">
        <v>224</v>
      </c>
      <c r="L206" s="1065"/>
      <c r="M206" s="204">
        <f>IF('入力1(共通)'!$H$11='入力1(共通)'!$P$23,0,'入力3(集合住宅)'!$D$38)</f>
        <v>1</v>
      </c>
      <c r="N206" s="211">
        <v>0</v>
      </c>
      <c r="O206" s="218">
        <v>0</v>
      </c>
      <c r="P206" s="101">
        <v>0</v>
      </c>
      <c r="Q206" s="175">
        <v>0</v>
      </c>
      <c r="R206" s="63"/>
    </row>
    <row r="207" spans="2:22" ht="14.25" customHeight="1"/>
    <row r="208" spans="2:22" ht="14.25" customHeight="1"/>
    <row r="209" ht="14.25" hidden="1" customHeight="1"/>
    <row r="210" ht="14.25" hidden="1" customHeight="1"/>
    <row r="211" ht="14.25" hidden="1" customHeight="1"/>
    <row r="212" ht="14.25" hidden="1" customHeight="1"/>
    <row r="213" ht="14.25" hidden="1" customHeight="1"/>
    <row r="214" ht="14.25" hidden="1" customHeight="1"/>
    <row r="215" ht="14.25" hidden="1" customHeight="1"/>
    <row r="216" ht="14.25" hidden="1" customHeight="1"/>
    <row r="217" ht="14.25" hidden="1" customHeight="1"/>
    <row r="218" ht="14.25" hidden="1" customHeight="1"/>
    <row r="219" ht="14.25" hidden="1" customHeight="1"/>
    <row r="220" ht="14.25" hidden="1" customHeight="1"/>
    <row r="221" ht="14.25" hidden="1" customHeight="1"/>
    <row r="222" ht="14.25" hidden="1" customHeight="1"/>
    <row r="223" ht="14.25" hidden="1" customHeight="1"/>
    <row r="224" ht="14.25" hidden="1" customHeight="1"/>
    <row r="225" ht="14.25" hidden="1" customHeight="1"/>
    <row r="226" ht="14.25" hidden="1" customHeight="1"/>
    <row r="227" ht="14.25" hidden="1" customHeight="1"/>
    <row r="228" ht="14.25" hidden="1" customHeight="1"/>
    <row r="229" ht="14.25" hidden="1" customHeight="1"/>
    <row r="230" ht="14.25" hidden="1" customHeight="1"/>
    <row r="231" ht="14.25" hidden="1" customHeight="1"/>
    <row r="232" ht="14.25" hidden="1" customHeight="1"/>
    <row r="233" ht="14.25" hidden="1" customHeight="1"/>
    <row r="234" ht="14.25" hidden="1" customHeight="1"/>
    <row r="235" ht="14.25" hidden="1" customHeight="1"/>
    <row r="236" ht="14.25" hidden="1" customHeight="1"/>
    <row r="237" ht="14.25" hidden="1" customHeight="1"/>
    <row r="238" ht="14.25" hidden="1" customHeight="1"/>
    <row r="239" ht="14.25" hidden="1" customHeight="1"/>
    <row r="240" ht="14.25" hidden="1" customHeight="1"/>
    <row r="241" ht="14.25" hidden="1" customHeight="1"/>
    <row r="242" ht="14.25" hidden="1" customHeight="1"/>
    <row r="243" ht="14.25" hidden="1" customHeight="1"/>
    <row r="244" ht="14.25" hidden="1" customHeight="1"/>
    <row r="245" ht="14.25" hidden="1" customHeight="1"/>
    <row r="246" ht="14.25" hidden="1" customHeight="1"/>
    <row r="247" ht="14.25" hidden="1" customHeight="1"/>
    <row r="248" ht="14.25" hidden="1" customHeight="1"/>
    <row r="249" ht="14.25" hidden="1" customHeight="1"/>
    <row r="250" ht="14.25" hidden="1" customHeight="1"/>
    <row r="251" ht="14.25" hidden="1" customHeight="1"/>
    <row r="252" ht="14.25" hidden="1" customHeight="1"/>
    <row r="253" ht="14.25" hidden="1" customHeight="1"/>
    <row r="254" ht="14.25" hidden="1" customHeight="1"/>
    <row r="255" ht="14.25" hidden="1" customHeight="1"/>
    <row r="256" ht="14.25" hidden="1" customHeight="1"/>
    <row r="257" ht="14.25" hidden="1" customHeight="1"/>
    <row r="258" ht="14.25" hidden="1" customHeight="1"/>
    <row r="259" ht="14.25" hidden="1" customHeight="1"/>
    <row r="260" ht="14.25" hidden="1" customHeight="1"/>
    <row r="261" ht="14.25" hidden="1" customHeight="1"/>
    <row r="262" ht="14.25" hidden="1" customHeight="1"/>
    <row r="263" ht="14.25" hidden="1" customHeight="1"/>
    <row r="264" ht="14.25" hidden="1" customHeight="1"/>
    <row r="265" ht="14.25" hidden="1" customHeight="1"/>
    <row r="266" ht="14.25" hidden="1" customHeight="1"/>
    <row r="267" ht="14.25" hidden="1" customHeight="1"/>
    <row r="268" ht="14.25" hidden="1" customHeight="1"/>
    <row r="269" ht="14.25" hidden="1" customHeight="1"/>
    <row r="270" ht="14.25" hidden="1" customHeight="1"/>
    <row r="271" ht="14.25" hidden="1" customHeight="1"/>
    <row r="272" ht="14.25" hidden="1" customHeight="1"/>
    <row r="273" ht="14.25" hidden="1" customHeight="1"/>
    <row r="274" ht="14.25" hidden="1" customHeight="1"/>
    <row r="275" ht="14.25" hidden="1" customHeight="1"/>
    <row r="276" ht="14.25" hidden="1" customHeight="1"/>
    <row r="277" ht="14.25" hidden="1" customHeight="1"/>
    <row r="278" ht="14.25" hidden="1" customHeight="1"/>
    <row r="279" ht="14.25" hidden="1" customHeight="1"/>
    <row r="280" ht="14.25" hidden="1" customHeight="1"/>
    <row r="281" ht="14.25" hidden="1" customHeight="1"/>
    <row r="282" ht="14.25" hidden="1" customHeight="1"/>
    <row r="283" ht="14.25" hidden="1" customHeight="1"/>
    <row r="284" ht="14.25" hidden="1" customHeight="1"/>
    <row r="285" ht="14.25" hidden="1" customHeight="1"/>
    <row r="286" ht="14.25" hidden="1" customHeight="1"/>
    <row r="287" ht="14.25" hidden="1" customHeight="1"/>
    <row r="288" ht="14.25" hidden="1" customHeight="1"/>
    <row r="289" ht="14.25" hidden="1" customHeight="1"/>
    <row r="290" ht="14.25" hidden="1" customHeight="1"/>
    <row r="291" ht="14.25" hidden="1" customHeight="1"/>
    <row r="292" ht="14.25" hidden="1" customHeight="1"/>
    <row r="293" ht="14.25" hidden="1" customHeight="1"/>
    <row r="294" ht="14.25" hidden="1" customHeight="1"/>
    <row r="295" ht="14.25" hidden="1" customHeight="1"/>
    <row r="296" ht="14.25" hidden="1" customHeight="1"/>
    <row r="297" ht="14.25" hidden="1" customHeight="1"/>
    <row r="298" ht="14.25" hidden="1" customHeight="1"/>
    <row r="299" ht="14.25" hidden="1" customHeight="1"/>
    <row r="300" ht="14.25" hidden="1" customHeight="1"/>
    <row r="301" ht="14.25" hidden="1" customHeight="1"/>
    <row r="302" ht="14.25" hidden="1" customHeight="1"/>
    <row r="303" ht="14.25" hidden="1" customHeight="1"/>
    <row r="304" ht="14.25" hidden="1" customHeight="1"/>
    <row r="305" ht="14.25" hidden="1" customHeight="1"/>
    <row r="306" ht="14.25" hidden="1" customHeight="1"/>
    <row r="307" ht="14.25" hidden="1" customHeight="1"/>
    <row r="308" ht="14.25" hidden="1" customHeight="1"/>
    <row r="309" ht="14.25" hidden="1" customHeight="1"/>
    <row r="310" ht="14.25" hidden="1" customHeight="1"/>
    <row r="311" ht="14.25" hidden="1" customHeight="1"/>
    <row r="312" ht="14.25" hidden="1" customHeight="1"/>
    <row r="313" ht="14.25" hidden="1" customHeight="1"/>
    <row r="314" ht="14.25" hidden="1" customHeight="1"/>
    <row r="315" ht="14.25" hidden="1" customHeight="1"/>
    <row r="316" ht="14.25" hidden="1" customHeight="1"/>
    <row r="317" ht="14.25" hidden="1" customHeight="1"/>
    <row r="318" ht="14.25" hidden="1" customHeight="1"/>
    <row r="319" ht="14.25" hidden="1" customHeight="1"/>
    <row r="320" ht="14.25" hidden="1" customHeight="1"/>
    <row r="321" ht="14.25" hidden="1" customHeight="1"/>
    <row r="322" ht="14.25" hidden="1" customHeight="1"/>
    <row r="323" ht="14.25" hidden="1" customHeight="1"/>
    <row r="324" ht="14.25" hidden="1" customHeight="1"/>
    <row r="325" ht="14.25" hidden="1" customHeight="1"/>
    <row r="326" ht="14.25" hidden="1" customHeight="1"/>
    <row r="327" ht="14.25" hidden="1" customHeight="1"/>
    <row r="328" ht="14.25" hidden="1" customHeight="1"/>
    <row r="329" ht="14.25" hidden="1" customHeight="1"/>
    <row r="330" ht="14.25" hidden="1" customHeight="1"/>
    <row r="331" ht="14.25" hidden="1" customHeight="1"/>
    <row r="332" ht="14.25" hidden="1" customHeight="1"/>
    <row r="333" ht="14.25" hidden="1" customHeight="1"/>
    <row r="334" ht="14.25" hidden="1" customHeight="1"/>
    <row r="335" ht="14.25" hidden="1" customHeight="1"/>
    <row r="336" ht="14.25" hidden="1" customHeight="1"/>
    <row r="337" ht="14.25" hidden="1" customHeight="1"/>
    <row r="338" ht="14.25" hidden="1" customHeight="1"/>
    <row r="339" ht="14.25" hidden="1" customHeight="1"/>
    <row r="340" ht="14.25" hidden="1" customHeight="1"/>
    <row r="341" ht="14.25" hidden="1" customHeight="1"/>
    <row r="342" ht="14.25" hidden="1" customHeight="1"/>
    <row r="343" ht="14.25" hidden="1" customHeight="1"/>
    <row r="344" ht="14.25" hidden="1" customHeight="1"/>
    <row r="345" ht="14.25" hidden="1" customHeight="1"/>
    <row r="346" ht="14.25" hidden="1" customHeight="1"/>
    <row r="347" ht="14.25" hidden="1" customHeight="1"/>
    <row r="348" ht="14.25" hidden="1" customHeight="1"/>
    <row r="349" ht="14.25" hidden="1" customHeight="1"/>
    <row r="350" ht="14.25" hidden="1" customHeight="1"/>
    <row r="351" ht="14.25" hidden="1" customHeight="1"/>
    <row r="352" ht="14.25" hidden="1" customHeight="1"/>
    <row r="353" ht="14.25" hidden="1" customHeight="1"/>
    <row r="354" ht="14.25" hidden="1" customHeight="1"/>
    <row r="355" ht="14.25" hidden="1" customHeight="1"/>
    <row r="356" ht="14.25" hidden="1" customHeight="1"/>
    <row r="357" ht="14.25" hidden="1" customHeight="1"/>
    <row r="358" ht="14.25" hidden="1" customHeight="1"/>
    <row r="359" ht="14.25" hidden="1" customHeight="1"/>
    <row r="360" ht="14.25" hidden="1" customHeight="1"/>
    <row r="361" ht="14.25" hidden="1" customHeight="1"/>
    <row r="362" ht="14.25" hidden="1" customHeight="1"/>
    <row r="363" ht="14.25" hidden="1" customHeight="1"/>
    <row r="364" ht="14.25" hidden="1" customHeight="1"/>
    <row r="365" ht="14.25" hidden="1" customHeight="1"/>
    <row r="366" ht="14.25" hidden="1" customHeight="1"/>
    <row r="367" ht="14.25" hidden="1" customHeight="1"/>
    <row r="368" ht="14.25" hidden="1" customHeight="1"/>
    <row r="369" ht="14.25" hidden="1" customHeight="1"/>
    <row r="370" ht="14.25" hidden="1" customHeight="1"/>
    <row r="371" ht="14.25" hidden="1" customHeight="1"/>
    <row r="372" ht="14.25" hidden="1" customHeight="1"/>
    <row r="373" ht="14.25" hidden="1" customHeight="1"/>
    <row r="374" ht="14.25" hidden="1" customHeight="1"/>
    <row r="375" ht="14.25" hidden="1" customHeight="1"/>
    <row r="376" ht="14.25" hidden="1" customHeight="1"/>
    <row r="377" ht="14.25" hidden="1" customHeight="1"/>
    <row r="378" ht="14.25" hidden="1" customHeight="1"/>
    <row r="379" ht="14.25" hidden="1" customHeight="1"/>
    <row r="380" ht="14.25" hidden="1" customHeight="1"/>
    <row r="381" ht="14.25" hidden="1" customHeight="1"/>
    <row r="382" ht="14.25" hidden="1" customHeight="1"/>
    <row r="383" ht="14.25" hidden="1" customHeight="1"/>
    <row r="384" ht="14.25" hidden="1" customHeight="1"/>
    <row r="385" ht="14.25" hidden="1" customHeight="1"/>
    <row r="386" ht="14.25" hidden="1" customHeight="1"/>
    <row r="387" ht="14.25" hidden="1" customHeight="1"/>
    <row r="388" ht="14.25" hidden="1" customHeight="1"/>
    <row r="389" ht="14.25" hidden="1" customHeight="1"/>
    <row r="390" ht="14.25" hidden="1" customHeight="1"/>
    <row r="391" ht="14.25" hidden="1" customHeight="1"/>
    <row r="392" ht="14.25" hidden="1" customHeight="1"/>
    <row r="393" ht="14.25" hidden="1" customHeight="1"/>
    <row r="394" ht="14.25" hidden="1" customHeight="1"/>
    <row r="395" ht="14.25" hidden="1" customHeight="1"/>
    <row r="396" ht="14.25" hidden="1" customHeight="1"/>
    <row r="397" ht="14.25" hidden="1" customHeight="1"/>
    <row r="398" ht="14.25" hidden="1" customHeight="1"/>
    <row r="399" ht="14.25" hidden="1" customHeight="1"/>
    <row r="400" ht="14.25" hidden="1" customHeight="1"/>
    <row r="401" ht="14.25" hidden="1" customHeight="1"/>
    <row r="402" ht="14.25" hidden="1" customHeight="1"/>
    <row r="403" ht="14.25" hidden="1" customHeight="1"/>
    <row r="404" ht="14.25" hidden="1" customHeight="1"/>
    <row r="405" ht="14.25" hidden="1" customHeight="1"/>
    <row r="406" ht="14.25" hidden="1" customHeight="1"/>
    <row r="407" ht="14.25" hidden="1" customHeight="1"/>
    <row r="408" ht="14.25" hidden="1" customHeight="1"/>
    <row r="409" ht="14.25" hidden="1" customHeight="1"/>
    <row r="410" ht="14.25" hidden="1" customHeight="1"/>
    <row r="411" ht="14.25" hidden="1" customHeight="1"/>
    <row r="412" ht="14.25" hidden="1" customHeight="1"/>
    <row r="413" ht="14.25" hidden="1" customHeight="1"/>
    <row r="414" ht="14.25" hidden="1" customHeight="1"/>
    <row r="415" ht="14.25" hidden="1" customHeight="1"/>
    <row r="416" ht="14.25" hidden="1" customHeight="1"/>
    <row r="417" ht="14.25" hidden="1" customHeight="1"/>
    <row r="418" ht="14.25" hidden="1" customHeight="1"/>
    <row r="419" ht="14.25" hidden="1" customHeight="1"/>
    <row r="420" ht="14.25" hidden="1" customHeight="1"/>
    <row r="421" ht="14.25" hidden="1" customHeight="1"/>
    <row r="422" ht="14.25" hidden="1" customHeight="1"/>
    <row r="423" ht="14.25" hidden="1" customHeight="1"/>
    <row r="424" ht="14.25" hidden="1" customHeight="1"/>
    <row r="425" ht="14.25" hidden="1" customHeight="1"/>
    <row r="426" ht="14.25" hidden="1" customHeight="1"/>
    <row r="427" ht="14.25" hidden="1" customHeight="1"/>
    <row r="428" ht="14.25" hidden="1" customHeight="1"/>
    <row r="429" ht="14.25" hidden="1" customHeight="1"/>
    <row r="430" ht="14.25" hidden="1" customHeight="1"/>
    <row r="431" ht="14.25" hidden="1" customHeight="1"/>
    <row r="432" ht="14.25" hidden="1" customHeight="1"/>
    <row r="433" ht="14.25" hidden="1" customHeight="1"/>
    <row r="434" ht="14.25" hidden="1" customHeight="1"/>
    <row r="435" ht="14.25" hidden="1" customHeight="1"/>
    <row r="436" ht="14.25" hidden="1" customHeight="1"/>
    <row r="437" ht="14.25" hidden="1" customHeight="1"/>
    <row r="438" ht="14.25" hidden="1" customHeight="1"/>
    <row r="439" ht="14.25" hidden="1" customHeight="1"/>
    <row r="440" ht="14.25" hidden="1" customHeight="1"/>
    <row r="441" ht="14.25" hidden="1" customHeight="1"/>
    <row r="442" ht="14.25" hidden="1" customHeight="1"/>
    <row r="443" ht="14.25" hidden="1" customHeight="1"/>
    <row r="444" ht="14.25" hidden="1" customHeight="1"/>
    <row r="445" ht="14.25" hidden="1" customHeight="1"/>
    <row r="446" ht="14.25" hidden="1" customHeight="1"/>
    <row r="447" ht="14.25" hidden="1" customHeight="1"/>
    <row r="448" ht="14.25" hidden="1" customHeight="1"/>
    <row r="449" ht="14.25" hidden="1" customHeight="1"/>
    <row r="450" ht="14.25" hidden="1" customHeight="1"/>
    <row r="451" ht="14.25" hidden="1" customHeight="1"/>
    <row r="452" ht="14.25" hidden="1" customHeight="1"/>
    <row r="453" ht="14.25" hidden="1" customHeight="1"/>
    <row r="454" ht="14.25" hidden="1" customHeight="1"/>
    <row r="455" ht="14.25" hidden="1" customHeight="1"/>
    <row r="456" ht="14.25" hidden="1" customHeight="1"/>
    <row r="457" ht="14.25" hidden="1" customHeight="1"/>
    <row r="458" ht="14.25" hidden="1" customHeight="1"/>
    <row r="459" ht="14.25" hidden="1" customHeight="1"/>
    <row r="460" ht="14.25" hidden="1" customHeight="1"/>
    <row r="461" ht="14.25" hidden="1" customHeight="1"/>
    <row r="462" ht="14.25" hidden="1" customHeight="1"/>
    <row r="463" ht="14.25" hidden="1" customHeight="1"/>
    <row r="464" ht="14.25" hidden="1" customHeight="1"/>
    <row r="465" ht="14.25" hidden="1" customHeight="1"/>
    <row r="466" ht="14.25" hidden="1" customHeight="1"/>
    <row r="467" ht="14.25" hidden="1" customHeight="1"/>
    <row r="468" ht="14.25" hidden="1" customHeight="1"/>
    <row r="469" ht="14.25" hidden="1" customHeight="1"/>
    <row r="470" ht="14.25" hidden="1" customHeight="1"/>
    <row r="471" ht="14.25" hidden="1" customHeight="1"/>
    <row r="472" ht="14.25" hidden="1" customHeight="1"/>
    <row r="473" ht="14.25" hidden="1" customHeight="1"/>
    <row r="474" ht="14.25" hidden="1" customHeight="1"/>
    <row r="475" ht="14.25" hidden="1" customHeight="1"/>
    <row r="476" ht="14.25" hidden="1" customHeight="1"/>
    <row r="477" ht="14.25" hidden="1" customHeight="1"/>
    <row r="478" ht="14.25" hidden="1" customHeight="1"/>
    <row r="479" ht="14.25" hidden="1" customHeight="1"/>
    <row r="480" ht="14.25" hidden="1" customHeight="1"/>
    <row r="481" ht="14.25" hidden="1" customHeight="1"/>
    <row r="482" ht="14.25" hidden="1" customHeight="1"/>
    <row r="483" ht="14.25" hidden="1" customHeight="1"/>
    <row r="484" ht="14.25" hidden="1" customHeight="1"/>
    <row r="485" ht="14.25" hidden="1" customHeight="1"/>
    <row r="486" ht="14.25" hidden="1" customHeight="1"/>
    <row r="487" ht="14.25" hidden="1" customHeight="1"/>
    <row r="488" ht="14.25" hidden="1" customHeight="1"/>
    <row r="489" ht="14.25" hidden="1" customHeight="1"/>
    <row r="490" ht="14.25" hidden="1" customHeight="1"/>
    <row r="491" ht="14.25" hidden="1" customHeight="1"/>
    <row r="492" ht="14.25" hidden="1" customHeight="1"/>
    <row r="493" ht="14.25" hidden="1" customHeight="1"/>
    <row r="494" ht="14.25" hidden="1" customHeight="1"/>
    <row r="495" ht="14.25" hidden="1" customHeight="1"/>
    <row r="496" ht="14.25" hidden="1" customHeight="1"/>
    <row r="497" ht="14.25" hidden="1" customHeight="1"/>
    <row r="498" ht="14.25" hidden="1" customHeight="1"/>
    <row r="499" ht="14.25" hidden="1" customHeight="1"/>
    <row r="500" ht="14.25" hidden="1" customHeight="1"/>
    <row r="501" ht="14.25" hidden="1" customHeight="1"/>
    <row r="502" ht="14.25" hidden="1" customHeight="1"/>
    <row r="503" ht="14.25" hidden="1" customHeight="1"/>
    <row r="504" ht="14.25" hidden="1" customHeight="1"/>
    <row r="505" ht="14.25" hidden="1" customHeight="1"/>
    <row r="506" ht="14.25" hidden="1" customHeight="1"/>
    <row r="507" ht="14.25" hidden="1" customHeight="1"/>
    <row r="508" ht="14.25" hidden="1" customHeight="1"/>
    <row r="509" ht="14.25" hidden="1" customHeight="1"/>
    <row r="510" ht="14.25" hidden="1" customHeight="1"/>
    <row r="511" ht="14.25" hidden="1" customHeight="1"/>
    <row r="512" ht="14.25" hidden="1" customHeight="1"/>
    <row r="513" ht="14.25" hidden="1" customHeight="1"/>
    <row r="514" ht="14.25" hidden="1" customHeight="1"/>
    <row r="515" ht="14.25" hidden="1" customHeight="1"/>
    <row r="516" ht="14.25" hidden="1" customHeight="1"/>
    <row r="517" ht="14.25" hidden="1" customHeight="1"/>
    <row r="518" ht="14.25" hidden="1" customHeight="1"/>
    <row r="519" ht="14.25" hidden="1" customHeight="1"/>
    <row r="520" ht="14.25" hidden="1" customHeight="1"/>
    <row r="521" ht="14.25" hidden="1" customHeight="1"/>
    <row r="522" ht="14.25" hidden="1" customHeight="1"/>
    <row r="523" ht="14.25" hidden="1" customHeight="1"/>
    <row r="524" ht="14.25" hidden="1" customHeight="1"/>
    <row r="525" ht="14.25" hidden="1" customHeight="1"/>
    <row r="526" ht="14.25" hidden="1" customHeight="1"/>
    <row r="527" ht="14.25" hidden="1" customHeight="1"/>
    <row r="528" ht="14.25" hidden="1" customHeight="1"/>
    <row r="529" ht="14.25" hidden="1" customHeight="1"/>
    <row r="530" ht="14.25" hidden="1" customHeight="1"/>
    <row r="531" ht="14.25" hidden="1" customHeight="1"/>
    <row r="532" ht="14.25" hidden="1" customHeight="1"/>
    <row r="533" ht="14.25" hidden="1" customHeight="1"/>
    <row r="534" ht="14.25" hidden="1" customHeight="1"/>
    <row r="535" ht="14.25" hidden="1" customHeight="1"/>
    <row r="536" ht="14.25" hidden="1" customHeight="1"/>
    <row r="537" ht="14.25" hidden="1" customHeight="1"/>
    <row r="538" ht="14.25" hidden="1" customHeight="1"/>
    <row r="539" ht="14.25" hidden="1" customHeight="1"/>
    <row r="540" ht="14.25" hidden="1" customHeight="1"/>
    <row r="541" ht="14.25" hidden="1" customHeight="1"/>
    <row r="542" ht="14.25" hidden="1" customHeight="1"/>
    <row r="543" ht="14.25" hidden="1" customHeight="1"/>
    <row r="544" ht="14.25" hidden="1" customHeight="1"/>
    <row r="545" ht="14.25" hidden="1" customHeight="1"/>
    <row r="546" ht="14.25" hidden="1" customHeight="1"/>
    <row r="547" ht="14.25" hidden="1" customHeight="1"/>
    <row r="548" ht="14.25" hidden="1" customHeight="1"/>
    <row r="549" ht="14.25" hidden="1" customHeight="1"/>
    <row r="550" ht="14.25" hidden="1" customHeight="1"/>
    <row r="551" ht="14.25" hidden="1" customHeight="1"/>
    <row r="552" ht="14.25" hidden="1" customHeight="1"/>
    <row r="553" ht="14.25" hidden="1" customHeight="1"/>
    <row r="554" ht="14.25" hidden="1" customHeight="1"/>
    <row r="555" ht="14.25" hidden="1" customHeight="1"/>
    <row r="556" ht="14.25" hidden="1" customHeight="1"/>
    <row r="557" ht="14.25" hidden="1" customHeight="1"/>
    <row r="558" ht="14.25" hidden="1" customHeight="1"/>
    <row r="559" ht="14.25" hidden="1" customHeight="1"/>
    <row r="560" ht="14.25" hidden="1" customHeight="1"/>
    <row r="561" ht="14.25" hidden="1" customHeight="1"/>
    <row r="562" ht="14.25" hidden="1" customHeight="1"/>
    <row r="563" ht="14.25" hidden="1" customHeight="1"/>
    <row r="564" ht="14.25" hidden="1" customHeight="1"/>
    <row r="565" ht="14.25" hidden="1" customHeight="1"/>
    <row r="566" ht="14.25" hidden="1" customHeight="1"/>
    <row r="567" ht="14.25" hidden="1" customHeight="1"/>
    <row r="568" ht="14.25" hidden="1" customHeight="1"/>
    <row r="569" ht="14.25" hidden="1" customHeight="1"/>
    <row r="570" ht="14.25" hidden="1" customHeight="1"/>
    <row r="571" ht="14.25" hidden="1" customHeight="1"/>
    <row r="572" ht="14.25" hidden="1" customHeight="1"/>
    <row r="573" ht="14.25" hidden="1" customHeight="1"/>
    <row r="574" ht="14.25" hidden="1" customHeight="1"/>
    <row r="575" ht="14.25" hidden="1" customHeight="1"/>
    <row r="576" ht="14.25" hidden="1" customHeight="1"/>
    <row r="577" ht="14.25" hidden="1" customHeight="1"/>
    <row r="578" ht="14.25" hidden="1" customHeight="1"/>
  </sheetData>
  <sheetProtection algorithmName="SHA-512" hashValue="xPTQVLjmnhX9J6getKOWwzakMY0rDfC4rBvApO47A6LkTiGp+mShJNRAb84YLVWYhGr8brYvTS/hWZSoRPF5sA==" saltValue="1DZtQqok06n6TL3RNWDO+g==" spinCount="100000" sheet="1" formatRows="0"/>
  <mergeCells count="37">
    <mergeCell ref="E195:F195"/>
    <mergeCell ref="E196:F196"/>
    <mergeCell ref="D157:F157"/>
    <mergeCell ref="E152:F152"/>
    <mergeCell ref="E87:F87"/>
    <mergeCell ref="E89:F89"/>
    <mergeCell ref="H89:J89"/>
    <mergeCell ref="H90:J90"/>
    <mergeCell ref="H91:J91"/>
    <mergeCell ref="H98:J98"/>
    <mergeCell ref="H99:J99"/>
    <mergeCell ref="M2:O2"/>
    <mergeCell ref="E7:F7"/>
    <mergeCell ref="G8:G9"/>
    <mergeCell ref="J8:K8"/>
    <mergeCell ref="H125:J125"/>
    <mergeCell ref="H92:J92"/>
    <mergeCell ref="H93:J93"/>
    <mergeCell ref="H82:J82"/>
    <mergeCell ref="H83:J83"/>
    <mergeCell ref="H84:J84"/>
    <mergeCell ref="H85:J85"/>
    <mergeCell ref="D49:E49"/>
    <mergeCell ref="H117:J117"/>
    <mergeCell ref="H86:J86"/>
    <mergeCell ref="H87:J87"/>
    <mergeCell ref="H88:J88"/>
    <mergeCell ref="H126:J126"/>
    <mergeCell ref="H118:J118"/>
    <mergeCell ref="H120:J120"/>
    <mergeCell ref="H94:J94"/>
    <mergeCell ref="H95:J95"/>
    <mergeCell ref="H96:J96"/>
    <mergeCell ref="H97:J97"/>
    <mergeCell ref="H100:J100"/>
    <mergeCell ref="H115:J115"/>
    <mergeCell ref="H116:J116"/>
  </mergeCells>
  <phoneticPr fontId="27" type="noConversion"/>
  <conditionalFormatting sqref="M12:M196 O12:O196">
    <cfRule type="expression" dxfId="0" priority="1" stopIfTrue="1">
      <formula>AND(N12&lt;&gt;"",N12=0)</formula>
    </cfRule>
  </conditionalFormatting>
  <dataValidations count="1">
    <dataValidation allowBlank="1" showErrorMessage="1" sqref="M200:O200 M202:O206 M10:Q196" xr:uid="{6E4495D6-86A1-44E5-A286-0C603EBDDD65}"/>
  </dataValidations>
  <printOptions horizontalCentered="1"/>
  <pageMargins left="0.59055118110236227" right="0.59055118110236227" top="0.78740157480314965" bottom="0.59055118110236227" header="0.51181102362204722" footer="0.51181102362204722"/>
  <pageSetup paperSize="9" scale="70" fitToHeight="0" orientation="portrait" verticalDpi="4294967293" r:id="rId1"/>
  <headerFooter alignWithMargins="0"/>
  <rowBreaks count="1" manualBreakCount="1">
    <brk id="10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入力1(共通)</vt:lpstr>
      <vt:lpstr>入力2(事務所)</vt:lpstr>
      <vt:lpstr>入力3(集合住宅)</vt:lpstr>
      <vt:lpstr>入力4(スコア転記)</vt:lpstr>
      <vt:lpstr>重点項目_非住宅</vt:lpstr>
      <vt:lpstr>重点項目_集合住宅</vt:lpstr>
      <vt:lpstr>公表用スコア</vt:lpstr>
      <vt:lpstr>公表用スコア!Print_Area</vt:lpstr>
      <vt:lpstr>重点項目_集合住宅!Print_Area</vt:lpstr>
      <vt:lpstr>重点項目_非住宅!Print_Area</vt:lpstr>
      <vt:lpstr>'入力1(共通)'!Print_Area</vt:lpstr>
      <vt:lpstr>'入力4(スコア転記)'!Print_Area</vt:lpstr>
      <vt:lpstr>重点項目_集合住宅!Print_Titles</vt:lpstr>
      <vt:lpstr>重点項目_非住宅!Print_Titles</vt:lpstr>
      <vt:lpstr>'入力1(共通)'!Print_Titles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2025-03-26T02:33:19Z</cp:lastPrinted>
  <dcterms:created xsi:type="dcterms:W3CDTF">2010-08-20T10:06:09Z</dcterms:created>
  <dcterms:modified xsi:type="dcterms:W3CDTF">2025-03-26T02:36:35Z</dcterms:modified>
</cp:coreProperties>
</file>