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建築局\03建築企画課\建築企画課共有\530_CASBEE横浜\610_CASBEE木材利用促進対応\03　R3年度\03　ソフト・マニュアル改訂業務\02　ソフト・マニュアル改訂\00　ソフト\R0404～（HP掲載用）\02　公表ソフト\"/>
    </mc:Choice>
  </mc:AlternateContent>
  <bookViews>
    <workbookView xWindow="-540" yWindow="150" windowWidth="19230" windowHeight="10740" firstSheet="1" activeTab="1"/>
  </bookViews>
  <sheets>
    <sheet name="重点項目 (2)" sheetId="34" state="hidden" r:id="rId1"/>
    <sheet name="入力" sheetId="32" r:id="rId2"/>
    <sheet name="重点項目" sheetId="33" r:id="rId3"/>
    <sheet name="スコア転記" sheetId="23" r:id="rId4"/>
    <sheet name="スコア(公表用)" sheetId="5" r:id="rId5"/>
  </sheets>
  <externalReferences>
    <externalReference r:id="rId6"/>
    <externalReference r:id="rId7"/>
    <externalReference r:id="rId8"/>
  </externalReferences>
  <definedNames>
    <definedName name="Cell_計算種別">[1]省エネメニュー!$L$2</definedName>
    <definedName name="Cell_東電温暖化用HEMS削減効果">'[2]070507住宅マクロ条件一覧'!$V$196</definedName>
    <definedName name="code" localSheetId="0">#REF!</definedName>
    <definedName name="code">#REF!</definedName>
    <definedName name="code2" localSheetId="0">#REF!</definedName>
    <definedName name="code2">#REF!</definedName>
    <definedName name="kg" localSheetId="0">#REF!</definedName>
    <definedName name="kg">#REF!</definedName>
    <definedName name="_xlnm.Print_Area" localSheetId="4">'スコア(公表用)'!$A$1:$R$183</definedName>
    <definedName name="_xlnm.Print_Area" localSheetId="3">スコア転記!$A$1:$R$180</definedName>
    <definedName name="_xlnm.Print_Area" localSheetId="2">重点項目!$A$1:$N$49</definedName>
    <definedName name="_xlnm.Print_Area" localSheetId="0">'重点項目 (2)'!$A$1:$N$46</definedName>
    <definedName name="_xlnm.Print_Area" localSheetId="1">入力!$A$1:$N$50</definedName>
    <definedName name="_xlnm.Print_Titles" localSheetId="2">重点項目!$2:$5</definedName>
    <definedName name="_xlnm.Print_Titles" localSheetId="0">'重点項目 (2)'!$2:$5</definedName>
    <definedName name="_xlnm.Print_Titles" localSheetId="1">入力!$2:$5</definedName>
    <definedName name="Z_047384A4_E844_4BB4_B522_1CE13C4699E4_.wvu.Cols" localSheetId="4" hidden="1">'スコア(公表用)'!$G:$G,'スコア(公表用)'!$S:$IV</definedName>
    <definedName name="Z_047384A4_E844_4BB4_B522_1CE13C4699E4_.wvu.PrintArea" localSheetId="4" hidden="1">'スコア(公表用)'!$A$1:$R$183</definedName>
    <definedName name="Z_047384A4_E844_4BB4_B522_1CE13C4699E4_.wvu.PrintArea" localSheetId="2" hidden="1">重点項目!$A$1:$N$49</definedName>
    <definedName name="Z_047384A4_E844_4BB4_B522_1CE13C4699E4_.wvu.PrintArea" localSheetId="0" hidden="1">'重点項目 (2)'!$A$1:$N$46</definedName>
    <definedName name="Z_047384A4_E844_4BB4_B522_1CE13C4699E4_.wvu.PrintArea" localSheetId="1" hidden="1">入力!$A$1:$N$50</definedName>
    <definedName name="Z_047384A4_E844_4BB4_B522_1CE13C4699E4_.wvu.Rows" localSheetId="4" hidden="1">'スコア(公表用)'!$184:$65536,'スコア(公表用)'!$34:$35,'スコア(公表用)'!$76:$76,'スコア(公表用)'!$89:$91,'スコア(公表用)'!$98:$98,'スコア(公表用)'!$117:$117,'スコア(公表用)'!$122:$123,'スコア(公表用)'!$127:$134</definedName>
    <definedName name="Z_047384A4_E844_4BB4_B522_1CE13C4699E4_.wvu.Rows" localSheetId="2" hidden="1">重点項目!$230:$65530,重点項目!$21:$21,重点項目!$69:$90,重点項目!$113:$229</definedName>
    <definedName name="Z_047384A4_E844_4BB4_B522_1CE13C4699E4_.wvu.Rows" localSheetId="0" hidden="1">'重点項目 (2)'!$227:$65527,'重点項目 (2)'!$20:$20,'重点項目 (2)'!$66:$87,'重点項目 (2)'!$110:$226</definedName>
    <definedName name="Z_047384A4_E844_4BB4_B522_1CE13C4699E4_.wvu.Rows" localSheetId="1" hidden="1">入力!$212:$65512,入力!#REF!,入力!$51:$72,入力!$95:$211</definedName>
    <definedName name="衛code" localSheetId="2">#REF!</definedName>
    <definedName name="衛code" localSheetId="0">#REF!</definedName>
    <definedName name="衛code">#REF!</definedName>
    <definedName name="衛kg" localSheetId="2">#REF!</definedName>
    <definedName name="衛kg" localSheetId="0">#REF!</definedName>
    <definedName name="衛kg">#REF!</definedName>
    <definedName name="空code" localSheetId="2">#REF!</definedName>
    <definedName name="空code" localSheetId="0">#REF!</definedName>
    <definedName name="空code">#REF!</definedName>
    <definedName name="空kg" localSheetId="2">#REF!</definedName>
    <definedName name="空kg" localSheetId="0">#REF!</definedName>
    <definedName name="空kg">#REF!</definedName>
    <definedName name="資材原単">[3]⑬原単位!$A$2:$L$2</definedName>
    <definedName name="昇code" localSheetId="2">#REF!</definedName>
    <definedName name="昇code" localSheetId="0">#REF!</definedName>
    <definedName name="昇code">#REF!</definedName>
    <definedName name="昇kg" localSheetId="2">#REF!</definedName>
    <definedName name="昇kg" localSheetId="0">#REF!</definedName>
    <definedName name="昇kg">#REF!</definedName>
    <definedName name="設備品目code" localSheetId="2">#REF!</definedName>
    <definedName name="設備品目code" localSheetId="0">#REF!</definedName>
    <definedName name="設備品目code">#REF!</definedName>
    <definedName name="設備品目kg1" localSheetId="2">#REF!</definedName>
    <definedName name="設備品目kg1" localSheetId="0">#REF!</definedName>
    <definedName name="設備品目kg1">#REF!</definedName>
    <definedName name="設備品目kg2" localSheetId="2">#REF!</definedName>
    <definedName name="設備品目kg2" localSheetId="0">#REF!</definedName>
    <definedName name="設備品目kg2">#REF!</definedName>
    <definedName name="設備品目kg3" localSheetId="2">#REF!</definedName>
    <definedName name="設備品目kg3" localSheetId="0">#REF!</definedName>
    <definedName name="設備品目kg3">#REF!</definedName>
    <definedName name="設備品目kg4" localSheetId="2">#REF!</definedName>
    <definedName name="設備品目kg4" localSheetId="0">#REF!</definedName>
    <definedName name="設備品目kg4">#REF!</definedName>
    <definedName name="電code" localSheetId="2">#REF!</definedName>
    <definedName name="電code" localSheetId="0">#REF!</definedName>
    <definedName name="電code">#REF!</definedName>
    <definedName name="電kg" localSheetId="2">#REF!</definedName>
    <definedName name="電kg" localSheetId="0">#REF!</definedName>
    <definedName name="電kg">#REF!</definedName>
  </definedNames>
  <calcPr calcId="162913"/>
</workbook>
</file>

<file path=xl/calcChain.xml><?xml version="1.0" encoding="utf-8"?>
<calcChain xmlns="http://schemas.openxmlformats.org/spreadsheetml/2006/main">
  <c r="R13" i="32" l="1"/>
  <c r="R12" i="32"/>
  <c r="R11" i="32"/>
  <c r="Q88" i="5"/>
  <c r="P88" i="5"/>
  <c r="O88" i="5"/>
  <c r="N88" i="5"/>
  <c r="M88" i="5"/>
  <c r="N10" i="5"/>
  <c r="M10" i="5"/>
  <c r="C41" i="33" l="1"/>
  <c r="C40" i="33"/>
  <c r="C26" i="33"/>
  <c r="C20" i="33"/>
  <c r="C19" i="33"/>
  <c r="M9" i="32"/>
  <c r="Q48" i="33"/>
  <c r="Q47" i="33"/>
  <c r="R10" i="32"/>
  <c r="Q11" i="33" s="1"/>
  <c r="L13" i="33"/>
  <c r="L12" i="33"/>
  <c r="H11" i="33" l="1"/>
  <c r="G11" i="33"/>
  <c r="C39" i="34"/>
  <c r="C38" i="34"/>
  <c r="C35" i="34"/>
  <c r="C34" i="34"/>
  <c r="C33" i="34"/>
  <c r="C32" i="34"/>
  <c r="C29" i="34"/>
  <c r="E28" i="34"/>
  <c r="C26" i="34"/>
  <c r="C25" i="34"/>
  <c r="C23" i="34"/>
  <c r="E22" i="34"/>
  <c r="C19" i="34"/>
  <c r="C18" i="34"/>
  <c r="C17" i="34"/>
  <c r="K14" i="34"/>
  <c r="L13" i="34"/>
  <c r="L12" i="34"/>
  <c r="G11" i="34"/>
  <c r="Q11" i="34" s="1"/>
  <c r="K8" i="34"/>
  <c r="K3" i="34"/>
  <c r="B3" i="23"/>
  <c r="B5" i="5"/>
  <c r="R38" i="32"/>
  <c r="R37" i="32"/>
  <c r="R33" i="32"/>
  <c r="R32" i="32"/>
  <c r="R31" i="32"/>
  <c r="R30" i="32"/>
  <c r="R17" i="32"/>
  <c r="R15" i="32"/>
  <c r="R16" i="32"/>
  <c r="C35" i="33" l="1"/>
  <c r="S25" i="32"/>
  <c r="T25" i="32" s="1"/>
  <c r="Q25" i="32" s="1"/>
  <c r="U25" i="32" l="1"/>
  <c r="C42" i="33"/>
  <c r="C39" i="33"/>
  <c r="C36" i="33"/>
  <c r="C34" i="33"/>
  <c r="C33" i="33"/>
  <c r="C30" i="33"/>
  <c r="E29" i="33"/>
  <c r="C27" i="33"/>
  <c r="C24" i="33"/>
  <c r="E23" i="33"/>
  <c r="C18" i="33"/>
  <c r="C17" i="33"/>
  <c r="K14" i="33"/>
  <c r="K8" i="33"/>
  <c r="K3" i="33"/>
  <c r="L3" i="5" s="1"/>
  <c r="S48" i="32"/>
  <c r="P49" i="32" s="1"/>
  <c r="S47" i="32"/>
  <c r="S46" i="32"/>
  <c r="Q46" i="32"/>
  <c r="S45" i="32"/>
  <c r="Q45" i="32"/>
  <c r="Q44" i="32"/>
  <c r="S43" i="32"/>
  <c r="S42" i="32"/>
  <c r="U21" i="32"/>
  <c r="S21" i="32"/>
  <c r="T21" i="32" s="1"/>
  <c r="G46" i="33" l="1"/>
  <c r="G43" i="34"/>
  <c r="P47" i="32"/>
  <c r="G41" i="34" s="1"/>
  <c r="M9" i="33"/>
  <c r="M9" i="34"/>
  <c r="Q21" i="32"/>
  <c r="P48" i="32"/>
  <c r="G44" i="33" l="1"/>
  <c r="G45" i="33"/>
  <c r="G42" i="34"/>
  <c r="B4" i="5"/>
  <c r="T9" i="5" l="1"/>
  <c r="W16" i="23" l="1"/>
  <c r="W9" i="23" l="1"/>
  <c r="Q87" i="5" l="1"/>
  <c r="N87" i="5"/>
  <c r="M87" i="5"/>
  <c r="P86" i="5"/>
  <c r="O86" i="5"/>
  <c r="N86" i="5"/>
  <c r="M86" i="5"/>
  <c r="Q85" i="5"/>
  <c r="O85" i="5"/>
  <c r="N85" i="5"/>
  <c r="M85" i="5"/>
  <c r="Q84" i="5"/>
  <c r="N84" i="5"/>
  <c r="M84" i="5"/>
  <c r="P83" i="5"/>
  <c r="O83" i="5"/>
  <c r="N83" i="5"/>
  <c r="M83" i="5"/>
  <c r="P82" i="5"/>
  <c r="O82" i="5"/>
  <c r="N82" i="5"/>
  <c r="M82" i="5"/>
  <c r="O81" i="5"/>
  <c r="N81" i="5"/>
  <c r="T81" i="5" s="1"/>
  <c r="M81" i="5"/>
  <c r="N80" i="5"/>
  <c r="M80" i="5"/>
  <c r="Q79" i="5"/>
  <c r="O79" i="5"/>
  <c r="N79" i="5"/>
  <c r="M79" i="5"/>
  <c r="N78" i="5"/>
  <c r="M78" i="5"/>
  <c r="Q77" i="5"/>
  <c r="O77" i="5"/>
  <c r="N77" i="5"/>
  <c r="M77" i="5"/>
  <c r="Q76" i="5"/>
  <c r="N76" i="5"/>
  <c r="M76" i="5"/>
  <c r="Q75" i="5"/>
  <c r="O75" i="5"/>
  <c r="N75" i="5"/>
  <c r="M75" i="5"/>
  <c r="N74" i="5"/>
  <c r="M74" i="5"/>
  <c r="Q73" i="5"/>
  <c r="O73" i="5"/>
  <c r="N73" i="5"/>
  <c r="M73" i="5"/>
  <c r="Q72" i="5"/>
  <c r="N72" i="5"/>
  <c r="M72" i="5"/>
  <c r="Q71" i="5"/>
  <c r="O71" i="5"/>
  <c r="N71" i="5"/>
  <c r="M71" i="5"/>
  <c r="Q70" i="5"/>
  <c r="N70" i="5"/>
  <c r="M70" i="5"/>
  <c r="Q69" i="5"/>
  <c r="O69" i="5"/>
  <c r="N69" i="5"/>
  <c r="M69" i="5"/>
  <c r="Q68" i="5"/>
  <c r="N68" i="5"/>
  <c r="M68" i="5"/>
  <c r="Q67" i="5"/>
  <c r="O67" i="5"/>
  <c r="N67" i="5"/>
  <c r="M67" i="5"/>
  <c r="Q66" i="5"/>
  <c r="N66" i="5"/>
  <c r="M66" i="5"/>
  <c r="O65" i="5"/>
  <c r="N65" i="5"/>
  <c r="M65" i="5"/>
  <c r="N64" i="5"/>
  <c r="T64" i="5" s="1"/>
  <c r="M64" i="5"/>
  <c r="Q63" i="5"/>
  <c r="O63" i="5"/>
  <c r="N63" i="5"/>
  <c r="M63" i="5"/>
  <c r="Q62" i="5"/>
  <c r="N62" i="5"/>
  <c r="M62" i="5"/>
  <c r="O61" i="5"/>
  <c r="N61" i="5"/>
  <c r="M61" i="5"/>
  <c r="S17" i="32" s="1"/>
  <c r="Q60" i="5"/>
  <c r="N60" i="5"/>
  <c r="M60" i="5"/>
  <c r="Q59" i="5"/>
  <c r="O59" i="5"/>
  <c r="N59" i="5"/>
  <c r="M59" i="5"/>
  <c r="N58" i="5"/>
  <c r="M58" i="5"/>
  <c r="Q57" i="5"/>
  <c r="O57" i="5"/>
  <c r="N57" i="5"/>
  <c r="M57" i="5"/>
  <c r="S16" i="32" s="1"/>
  <c r="Q56" i="5"/>
  <c r="P56" i="5"/>
  <c r="N56" i="5"/>
  <c r="M56" i="5"/>
  <c r="S15" i="32" s="1"/>
  <c r="N55" i="5"/>
  <c r="M55" i="5"/>
  <c r="N54" i="5"/>
  <c r="T54" i="5" s="1"/>
  <c r="M54" i="5"/>
  <c r="N53" i="5"/>
  <c r="M53" i="5"/>
  <c r="N52" i="5"/>
  <c r="M52" i="5"/>
  <c r="N51" i="5"/>
  <c r="M51" i="5"/>
  <c r="S33" i="32" s="1"/>
  <c r="Q50" i="5"/>
  <c r="N50" i="5"/>
  <c r="M50" i="5"/>
  <c r="Q49" i="5"/>
  <c r="N49" i="5"/>
  <c r="M49" i="5"/>
  <c r="N48" i="5"/>
  <c r="M48" i="5"/>
  <c r="S38" i="32" s="1"/>
  <c r="N47" i="5"/>
  <c r="M47" i="5"/>
  <c r="S37" i="32" s="1"/>
  <c r="T37" i="32" s="1"/>
  <c r="N46" i="5"/>
  <c r="T46" i="5" s="1"/>
  <c r="M46" i="5"/>
  <c r="Q45" i="5"/>
  <c r="N45" i="5"/>
  <c r="M45" i="5"/>
  <c r="Q44" i="5"/>
  <c r="N44" i="5"/>
  <c r="M44" i="5"/>
  <c r="N43" i="5"/>
  <c r="M43" i="5"/>
  <c r="Q42" i="5"/>
  <c r="N42" i="5"/>
  <c r="M42" i="5"/>
  <c r="Q41" i="5"/>
  <c r="N41" i="5"/>
  <c r="M41" i="5"/>
  <c r="N40" i="5"/>
  <c r="M40" i="5"/>
  <c r="Q39" i="5"/>
  <c r="N39" i="5"/>
  <c r="M39" i="5"/>
  <c r="Q38" i="5"/>
  <c r="N38" i="5"/>
  <c r="M38" i="5"/>
  <c r="Q37" i="5"/>
  <c r="N37" i="5"/>
  <c r="M37" i="5"/>
  <c r="Q36" i="5"/>
  <c r="N36" i="5"/>
  <c r="M36" i="5"/>
  <c r="S32" i="32" s="1"/>
  <c r="Q35" i="5"/>
  <c r="O35" i="5"/>
  <c r="N35" i="5"/>
  <c r="M35" i="5"/>
  <c r="Q34" i="5"/>
  <c r="N34" i="5"/>
  <c r="M34" i="5"/>
  <c r="Q33" i="5"/>
  <c r="N33" i="5"/>
  <c r="M33" i="5"/>
  <c r="S31" i="32" s="1"/>
  <c r="N32" i="5"/>
  <c r="M32" i="5"/>
  <c r="O31" i="5"/>
  <c r="N31" i="5"/>
  <c r="T31" i="5" s="1"/>
  <c r="M31" i="5"/>
  <c r="N30" i="5"/>
  <c r="M30" i="5"/>
  <c r="Q29" i="5"/>
  <c r="N29" i="5"/>
  <c r="M29" i="5"/>
  <c r="Q28" i="5"/>
  <c r="N28" i="5"/>
  <c r="M28" i="5"/>
  <c r="O27" i="5"/>
  <c r="N27" i="5"/>
  <c r="M27" i="5"/>
  <c r="Q26" i="5"/>
  <c r="O26" i="5"/>
  <c r="N26" i="5"/>
  <c r="M26" i="5"/>
  <c r="S30" i="32" s="1"/>
  <c r="T30" i="32" s="1"/>
  <c r="Q25" i="5"/>
  <c r="N25" i="5"/>
  <c r="M25" i="5"/>
  <c r="S24" i="32" s="1"/>
  <c r="Q24" i="5"/>
  <c r="N24" i="5"/>
  <c r="M24" i="5"/>
  <c r="S23" i="32" s="1"/>
  <c r="Q23" i="5"/>
  <c r="N23" i="5"/>
  <c r="M23" i="5"/>
  <c r="S22" i="32" s="1"/>
  <c r="N22" i="5"/>
  <c r="M22" i="5"/>
  <c r="N21" i="5"/>
  <c r="M21" i="5"/>
  <c r="Q20" i="5"/>
  <c r="N20" i="5"/>
  <c r="M20" i="5"/>
  <c r="Q19" i="5"/>
  <c r="N19" i="5"/>
  <c r="M19" i="5"/>
  <c r="Q18" i="5"/>
  <c r="N18" i="5"/>
  <c r="M18" i="5"/>
  <c r="Q17" i="5"/>
  <c r="N17" i="5"/>
  <c r="M17" i="5"/>
  <c r="Q16" i="5"/>
  <c r="N16" i="5"/>
  <c r="M16" i="5"/>
  <c r="Q15" i="5"/>
  <c r="N15" i="5"/>
  <c r="M15" i="5"/>
  <c r="Q14" i="5"/>
  <c r="N14" i="5"/>
  <c r="M14" i="5"/>
  <c r="Q13" i="5"/>
  <c r="N13" i="5"/>
  <c r="M13" i="5"/>
  <c r="N12" i="5"/>
  <c r="M12" i="5"/>
  <c r="O11" i="5"/>
  <c r="N11" i="5"/>
  <c r="T11" i="5" s="1"/>
  <c r="M11" i="5"/>
  <c r="Q10" i="5"/>
  <c r="P10" i="5"/>
  <c r="O10" i="5"/>
  <c r="N9" i="5"/>
  <c r="M5" i="5"/>
  <c r="Q9" i="5"/>
  <c r="O87" i="5"/>
  <c r="O84" i="5"/>
  <c r="O78" i="5"/>
  <c r="O76" i="5"/>
  <c r="O74" i="5"/>
  <c r="O72" i="5"/>
  <c r="O70" i="5"/>
  <c r="O68" i="5"/>
  <c r="O66" i="5"/>
  <c r="O64" i="5"/>
  <c r="O62" i="5"/>
  <c r="O60" i="5"/>
  <c r="O58" i="5"/>
  <c r="O56" i="5"/>
  <c r="O55" i="5"/>
  <c r="O54" i="5"/>
  <c r="O53" i="5"/>
  <c r="O52" i="5"/>
  <c r="O51" i="5"/>
  <c r="O50" i="5"/>
  <c r="O49" i="5"/>
  <c r="O48" i="5"/>
  <c r="O47" i="5"/>
  <c r="O46" i="5"/>
  <c r="O45" i="5"/>
  <c r="O44" i="5"/>
  <c r="O43" i="5"/>
  <c r="O42" i="5"/>
  <c r="O41" i="5"/>
  <c r="O40" i="5"/>
  <c r="O39" i="5"/>
  <c r="O38" i="5"/>
  <c r="O37" i="5"/>
  <c r="O36" i="5"/>
  <c r="O34" i="5"/>
  <c r="O33" i="5"/>
  <c r="O32" i="5"/>
  <c r="O30" i="5"/>
  <c r="O28" i="5"/>
  <c r="O25" i="5"/>
  <c r="O24" i="5"/>
  <c r="O23" i="5"/>
  <c r="O22" i="5"/>
  <c r="O20" i="5"/>
  <c r="O19" i="5"/>
  <c r="O18" i="5"/>
  <c r="O17" i="5"/>
  <c r="O16" i="5"/>
  <c r="O15" i="5"/>
  <c r="O14" i="5"/>
  <c r="O13" i="5"/>
  <c r="O12" i="5"/>
  <c r="T32" i="32" l="1"/>
  <c r="Q32" i="32" s="1"/>
  <c r="T33" i="32"/>
  <c r="Q33" i="32" s="1"/>
  <c r="T31" i="32"/>
  <c r="Q31" i="32" s="1"/>
  <c r="T38" i="32"/>
  <c r="Q38" i="32" s="1"/>
  <c r="T15" i="32"/>
  <c r="Q15" i="32" s="1"/>
  <c r="T16" i="32"/>
  <c r="Q16" i="32" s="1"/>
  <c r="T17" i="32"/>
  <c r="Q17" i="32" s="1"/>
  <c r="T24" i="32"/>
  <c r="Q24" i="32" s="1"/>
  <c r="U24" i="32"/>
  <c r="T23" i="32"/>
  <c r="Q23" i="32" s="1"/>
  <c r="U23" i="32"/>
  <c r="U22" i="32"/>
  <c r="T22" i="32"/>
  <c r="Q22" i="32" s="1"/>
  <c r="L5" i="33"/>
  <c r="L5" i="34"/>
  <c r="S39" i="32"/>
  <c r="M35" i="32" s="1"/>
  <c r="Q37" i="32"/>
  <c r="S34" i="32"/>
  <c r="M29" i="32" s="1"/>
  <c r="Q30" i="32"/>
  <c r="T51" i="5"/>
  <c r="T55" i="5"/>
  <c r="T61" i="5" s="1"/>
  <c r="T48" i="5"/>
  <c r="T40" i="5"/>
  <c r="T47" i="5"/>
  <c r="T82" i="5"/>
  <c r="T22" i="5"/>
  <c r="T12" i="5"/>
  <c r="T32" i="5"/>
  <c r="O80" i="5"/>
  <c r="O29" i="5"/>
  <c r="O21" i="5"/>
  <c r="X10" i="23"/>
  <c r="Q12" i="5" s="1"/>
  <c r="X11" i="23"/>
  <c r="X12" i="23"/>
  <c r="X13" i="23"/>
  <c r="X14" i="23"/>
  <c r="X15" i="23"/>
  <c r="X16" i="23"/>
  <c r="X17" i="23"/>
  <c r="X18" i="23"/>
  <c r="X19" i="23"/>
  <c r="Q21" i="5" s="1"/>
  <c r="X20" i="23"/>
  <c r="Q22" i="5" s="1"/>
  <c r="X21" i="23"/>
  <c r="X22" i="23"/>
  <c r="X23" i="23"/>
  <c r="X24" i="23"/>
  <c r="X25" i="23"/>
  <c r="Q27" i="5" s="1"/>
  <c r="X26" i="23"/>
  <c r="X27" i="23"/>
  <c r="X28" i="23"/>
  <c r="Q30" i="5" s="1"/>
  <c r="X29" i="23"/>
  <c r="Q31" i="5" s="1"/>
  <c r="X30" i="23"/>
  <c r="Q32" i="5" s="1"/>
  <c r="X31" i="23"/>
  <c r="X32" i="23"/>
  <c r="X33" i="23"/>
  <c r="X34" i="23"/>
  <c r="X35" i="23"/>
  <c r="X36" i="23"/>
  <c r="X37" i="23"/>
  <c r="X38" i="23"/>
  <c r="Q40" i="5" s="1"/>
  <c r="X39" i="23"/>
  <c r="X40" i="23"/>
  <c r="X41" i="23"/>
  <c r="Q43" i="5" s="1"/>
  <c r="X42" i="23"/>
  <c r="X43" i="23"/>
  <c r="X44" i="23"/>
  <c r="Q46" i="5" s="1"/>
  <c r="X45" i="23"/>
  <c r="Q47" i="5" s="1"/>
  <c r="X46" i="23"/>
  <c r="Q48" i="5" s="1"/>
  <c r="X47" i="23"/>
  <c r="X48" i="23"/>
  <c r="X49" i="23"/>
  <c r="Q51" i="5" s="1"/>
  <c r="X50" i="23"/>
  <c r="Q52" i="5" s="1"/>
  <c r="X51" i="23"/>
  <c r="Q53" i="5" s="1"/>
  <c r="X52" i="23"/>
  <c r="Q54" i="5" s="1"/>
  <c r="X53" i="23"/>
  <c r="Q55" i="5" s="1"/>
  <c r="X54" i="23"/>
  <c r="X55" i="23"/>
  <c r="X56" i="23"/>
  <c r="Q58" i="5" s="1"/>
  <c r="X57" i="23"/>
  <c r="X58" i="23"/>
  <c r="X59" i="23"/>
  <c r="Q61" i="5" s="1"/>
  <c r="X60" i="23"/>
  <c r="X61" i="23"/>
  <c r="X62" i="23"/>
  <c r="Q64" i="5" s="1"/>
  <c r="X63" i="23"/>
  <c r="Q65" i="5" s="1"/>
  <c r="X64" i="23"/>
  <c r="X65" i="23"/>
  <c r="X66" i="23"/>
  <c r="X67" i="23"/>
  <c r="X68" i="23"/>
  <c r="X69" i="23"/>
  <c r="X70" i="23"/>
  <c r="X71" i="23"/>
  <c r="X72" i="23"/>
  <c r="Q74" i="5" s="1"/>
  <c r="X73" i="23"/>
  <c r="X74" i="23"/>
  <c r="X75" i="23"/>
  <c r="X76" i="23"/>
  <c r="Q78" i="5" s="1"/>
  <c r="X77" i="23"/>
  <c r="X78" i="23"/>
  <c r="Q80" i="5" s="1"/>
  <c r="X79" i="23"/>
  <c r="Q81" i="5" s="1"/>
  <c r="X80" i="23"/>
  <c r="Q82" i="5" s="1"/>
  <c r="X81" i="23"/>
  <c r="Q83" i="5" s="1"/>
  <c r="X82" i="23"/>
  <c r="X83" i="23"/>
  <c r="X84" i="23"/>
  <c r="Q86" i="5" s="1"/>
  <c r="X85" i="23"/>
  <c r="X86" i="23"/>
  <c r="X87" i="23"/>
  <c r="X88" i="23"/>
  <c r="X89" i="23"/>
  <c r="X90" i="23"/>
  <c r="X91" i="23"/>
  <c r="X92" i="23"/>
  <c r="X93" i="23"/>
  <c r="X94" i="23"/>
  <c r="X95" i="23"/>
  <c r="X96" i="23"/>
  <c r="X97" i="23"/>
  <c r="X98" i="23"/>
  <c r="X99" i="23"/>
  <c r="X100" i="23"/>
  <c r="X101" i="23"/>
  <c r="X102" i="23"/>
  <c r="X103" i="23"/>
  <c r="X104" i="23"/>
  <c r="X105" i="23"/>
  <c r="X106" i="23"/>
  <c r="X107" i="23"/>
  <c r="X108" i="23"/>
  <c r="X109" i="23"/>
  <c r="X110" i="23"/>
  <c r="X111" i="23"/>
  <c r="X112" i="23"/>
  <c r="X113" i="23"/>
  <c r="X114" i="23"/>
  <c r="X115" i="23"/>
  <c r="X116" i="23"/>
  <c r="X117" i="23"/>
  <c r="X118" i="23"/>
  <c r="X119" i="23"/>
  <c r="X120" i="23"/>
  <c r="X121" i="23"/>
  <c r="X122" i="23"/>
  <c r="X123" i="23"/>
  <c r="X124" i="23"/>
  <c r="X125" i="23"/>
  <c r="X126" i="23"/>
  <c r="X127" i="23"/>
  <c r="X128" i="23"/>
  <c r="X129" i="23"/>
  <c r="X130" i="23"/>
  <c r="X131" i="23"/>
  <c r="X132" i="23"/>
  <c r="X133" i="23"/>
  <c r="X134" i="23"/>
  <c r="X135" i="23"/>
  <c r="X136" i="23"/>
  <c r="X137" i="23"/>
  <c r="X138" i="23"/>
  <c r="X139" i="23"/>
  <c r="X140" i="23"/>
  <c r="X141" i="23"/>
  <c r="X142" i="23"/>
  <c r="X143" i="23"/>
  <c r="X144" i="23"/>
  <c r="X145" i="23"/>
  <c r="X146" i="23"/>
  <c r="X147" i="23"/>
  <c r="X148" i="23"/>
  <c r="X149" i="23"/>
  <c r="X150" i="23"/>
  <c r="X151" i="23"/>
  <c r="X152" i="23"/>
  <c r="X153" i="23"/>
  <c r="X154" i="23"/>
  <c r="X155" i="23"/>
  <c r="X156" i="23"/>
  <c r="X157" i="23"/>
  <c r="X158" i="23"/>
  <c r="X159" i="23"/>
  <c r="X160" i="23"/>
  <c r="X161" i="23"/>
  <c r="X162" i="23"/>
  <c r="X163" i="23"/>
  <c r="X164" i="23"/>
  <c r="X165" i="23"/>
  <c r="X166" i="23"/>
  <c r="X167" i="23"/>
  <c r="X168" i="23"/>
  <c r="X169" i="23"/>
  <c r="X170" i="23"/>
  <c r="X171" i="23"/>
  <c r="X172" i="23"/>
  <c r="X173" i="23"/>
  <c r="X174" i="23"/>
  <c r="X175" i="23"/>
  <c r="X176" i="23"/>
  <c r="X177" i="23"/>
  <c r="X178" i="23"/>
  <c r="X179" i="23"/>
  <c r="X180" i="23"/>
  <c r="X9" i="23"/>
  <c r="Q11" i="5" s="1"/>
  <c r="P11" i="5"/>
  <c r="W10" i="23"/>
  <c r="W11" i="23"/>
  <c r="W12" i="23"/>
  <c r="W13" i="23"/>
  <c r="W14" i="23"/>
  <c r="W15" i="23"/>
  <c r="P18" i="5"/>
  <c r="W17" i="23"/>
  <c r="W18" i="23"/>
  <c r="W19" i="23"/>
  <c r="W20" i="23"/>
  <c r="W21" i="23"/>
  <c r="W22" i="23"/>
  <c r="W23" i="23"/>
  <c r="W24" i="23"/>
  <c r="P26" i="5" s="1"/>
  <c r="W25" i="23"/>
  <c r="W26" i="23"/>
  <c r="W27" i="23"/>
  <c r="W28" i="23"/>
  <c r="W29" i="23"/>
  <c r="W30" i="23"/>
  <c r="W31" i="23"/>
  <c r="W32" i="23"/>
  <c r="W33" i="23"/>
  <c r="W34" i="23"/>
  <c r="W35" i="23"/>
  <c r="W36" i="23"/>
  <c r="W37" i="23"/>
  <c r="W38" i="23"/>
  <c r="W39" i="23"/>
  <c r="W40" i="23"/>
  <c r="W41" i="23"/>
  <c r="W42" i="23"/>
  <c r="W43" i="23"/>
  <c r="W44" i="23"/>
  <c r="W45" i="23"/>
  <c r="W46" i="23"/>
  <c r="W47" i="23"/>
  <c r="W48" i="23"/>
  <c r="W49" i="23"/>
  <c r="W50" i="23"/>
  <c r="W51" i="23"/>
  <c r="W52" i="23"/>
  <c r="W53" i="23"/>
  <c r="W54" i="23"/>
  <c r="W55" i="23"/>
  <c r="P57" i="5" s="1"/>
  <c r="W56" i="23"/>
  <c r="W57" i="23"/>
  <c r="W58" i="23"/>
  <c r="W59" i="23"/>
  <c r="W60" i="23"/>
  <c r="W61" i="23"/>
  <c r="W62" i="23"/>
  <c r="W63" i="23"/>
  <c r="W64" i="23"/>
  <c r="W65" i="23"/>
  <c r="W66" i="23"/>
  <c r="W67" i="23"/>
  <c r="W68" i="23"/>
  <c r="W69" i="23"/>
  <c r="W70" i="23"/>
  <c r="W71" i="23"/>
  <c r="W72" i="23"/>
  <c r="W73" i="23"/>
  <c r="W74" i="23"/>
  <c r="W75" i="23"/>
  <c r="W76" i="23"/>
  <c r="W77" i="23"/>
  <c r="W78" i="23"/>
  <c r="W79" i="23"/>
  <c r="W80" i="23"/>
  <c r="W81" i="23"/>
  <c r="W82" i="23"/>
  <c r="W83" i="23"/>
  <c r="W84" i="23"/>
  <c r="W85" i="23"/>
  <c r="W86" i="23"/>
  <c r="W87" i="23"/>
  <c r="W88" i="23"/>
  <c r="W89" i="23"/>
  <c r="W90" i="23"/>
  <c r="W91" i="23"/>
  <c r="W92" i="23"/>
  <c r="W93" i="23"/>
  <c r="W94" i="23"/>
  <c r="W95" i="23"/>
  <c r="W96" i="23"/>
  <c r="W97" i="23"/>
  <c r="W98" i="23"/>
  <c r="W99" i="23"/>
  <c r="W100" i="23"/>
  <c r="W101" i="23"/>
  <c r="W102" i="23"/>
  <c r="W103" i="23"/>
  <c r="W104" i="23"/>
  <c r="W105" i="23"/>
  <c r="W106" i="23"/>
  <c r="W107" i="23"/>
  <c r="W108" i="23"/>
  <c r="W109" i="23"/>
  <c r="W110" i="23"/>
  <c r="W111" i="23"/>
  <c r="W112" i="23"/>
  <c r="W113" i="23"/>
  <c r="W114" i="23"/>
  <c r="W115" i="23"/>
  <c r="W116" i="23"/>
  <c r="W117" i="23"/>
  <c r="W118" i="23"/>
  <c r="W119" i="23"/>
  <c r="W120" i="23"/>
  <c r="W121" i="23"/>
  <c r="W122" i="23"/>
  <c r="W123" i="23"/>
  <c r="W124" i="23"/>
  <c r="W125" i="23"/>
  <c r="W126" i="23"/>
  <c r="W127" i="23"/>
  <c r="W128" i="23"/>
  <c r="W129" i="23"/>
  <c r="W130" i="23"/>
  <c r="W131" i="23"/>
  <c r="W132" i="23"/>
  <c r="W133" i="23"/>
  <c r="W134" i="23"/>
  <c r="W135" i="23"/>
  <c r="W136" i="23"/>
  <c r="W137" i="23"/>
  <c r="W138" i="23"/>
  <c r="W139" i="23"/>
  <c r="W140" i="23"/>
  <c r="W141" i="23"/>
  <c r="W142" i="23"/>
  <c r="W143" i="23"/>
  <c r="W144" i="23"/>
  <c r="W145" i="23"/>
  <c r="W146" i="23"/>
  <c r="W147" i="23"/>
  <c r="W148" i="23"/>
  <c r="W149" i="23"/>
  <c r="W150" i="23"/>
  <c r="W151" i="23"/>
  <c r="W152" i="23"/>
  <c r="W153" i="23"/>
  <c r="W154" i="23"/>
  <c r="W155" i="23"/>
  <c r="W156" i="23"/>
  <c r="W157" i="23"/>
  <c r="W158" i="23"/>
  <c r="W159" i="23"/>
  <c r="W160" i="23"/>
  <c r="W161" i="23"/>
  <c r="W162" i="23"/>
  <c r="W163" i="23"/>
  <c r="W164" i="23"/>
  <c r="W165" i="23"/>
  <c r="W166" i="23"/>
  <c r="W167" i="23"/>
  <c r="W168" i="23"/>
  <c r="W169" i="23"/>
  <c r="W170" i="23"/>
  <c r="W171" i="23"/>
  <c r="W172" i="23"/>
  <c r="W173" i="23"/>
  <c r="W174" i="23"/>
  <c r="W175" i="23"/>
  <c r="W176" i="23"/>
  <c r="W177" i="23"/>
  <c r="W178" i="23"/>
  <c r="W179" i="23"/>
  <c r="W180" i="23"/>
  <c r="M31" i="33" l="1"/>
  <c r="M30" i="34"/>
  <c r="M37" i="33"/>
  <c r="M36" i="34"/>
  <c r="U26" i="32"/>
  <c r="M19" i="32" s="1"/>
  <c r="T25" i="5"/>
  <c r="T26" i="5"/>
  <c r="T33" i="5"/>
  <c r="T36" i="5"/>
  <c r="P87" i="5"/>
  <c r="P85" i="5"/>
  <c r="P81" i="5"/>
  <c r="P79" i="5"/>
  <c r="P77" i="5"/>
  <c r="P75" i="5"/>
  <c r="P73" i="5"/>
  <c r="P71" i="5"/>
  <c r="P69" i="5"/>
  <c r="P67" i="5"/>
  <c r="P65" i="5"/>
  <c r="P63" i="5"/>
  <c r="P61" i="5"/>
  <c r="P59" i="5"/>
  <c r="P55" i="5"/>
  <c r="P53" i="5"/>
  <c r="P45" i="5"/>
  <c r="P43" i="5"/>
  <c r="P39" i="5"/>
  <c r="P37" i="5"/>
  <c r="P35" i="5"/>
  <c r="P31" i="5"/>
  <c r="P27" i="5"/>
  <c r="P23" i="5"/>
  <c r="P19" i="5"/>
  <c r="P15" i="5"/>
  <c r="P13" i="5"/>
  <c r="P84" i="5"/>
  <c r="P78" i="5"/>
  <c r="P76" i="5"/>
  <c r="P74" i="5"/>
  <c r="P72" i="5"/>
  <c r="P70" i="5"/>
  <c r="P68" i="5"/>
  <c r="P66" i="5"/>
  <c r="P64" i="5"/>
  <c r="P60" i="5"/>
  <c r="P58" i="5"/>
  <c r="P54" i="5"/>
  <c r="P52" i="5"/>
  <c r="P50" i="5"/>
  <c r="P48" i="5"/>
  <c r="P46" i="5"/>
  <c r="P44" i="5"/>
  <c r="P40" i="5"/>
  <c r="P38" i="5"/>
  <c r="P36" i="5"/>
  <c r="P34" i="5"/>
  <c r="P32" i="5"/>
  <c r="P30" i="5"/>
  <c r="P28" i="5"/>
  <c r="P24" i="5"/>
  <c r="P22" i="5"/>
  <c r="P20" i="5"/>
  <c r="P16" i="5"/>
  <c r="P12" i="5"/>
  <c r="P49" i="5"/>
  <c r="P47" i="5"/>
  <c r="P42" i="5"/>
  <c r="P14" i="5"/>
  <c r="P80" i="5"/>
  <c r="P29" i="5"/>
  <c r="P21" i="5"/>
  <c r="P51" i="5"/>
  <c r="P41" i="5"/>
  <c r="P33" i="5"/>
  <c r="P25" i="5"/>
  <c r="P17" i="5"/>
  <c r="P62" i="5"/>
  <c r="AD9" i="5" l="1"/>
  <c r="AD59" i="5" s="1"/>
  <c r="M21" i="33"/>
  <c r="M20" i="34"/>
  <c r="AE9" i="5"/>
  <c r="AB9" i="5"/>
  <c r="AB57" i="5" s="1"/>
  <c r="AC9" i="5"/>
  <c r="AA9" i="5"/>
  <c r="AD31" i="5" l="1"/>
  <c r="AD65" i="5"/>
  <c r="AD12" i="5"/>
  <c r="AD66" i="5"/>
  <c r="AD23" i="5"/>
  <c r="AD48" i="5"/>
  <c r="AD92" i="5"/>
  <c r="AD87" i="5"/>
  <c r="AD74" i="5"/>
  <c r="AD20" i="5"/>
  <c r="AD58" i="5"/>
  <c r="AD15" i="5"/>
  <c r="AD40" i="5"/>
  <c r="AD56" i="5"/>
  <c r="AD71" i="5"/>
  <c r="AD82" i="5"/>
  <c r="AD39" i="5"/>
  <c r="AD81" i="5"/>
  <c r="AD26" i="5"/>
  <c r="AD36" i="5"/>
  <c r="AD55" i="5"/>
  <c r="AD88" i="5"/>
  <c r="AD80" i="5"/>
  <c r="AD72" i="5"/>
  <c r="AD64" i="5"/>
  <c r="AD51" i="5"/>
  <c r="AD37" i="5"/>
  <c r="AD29" i="5"/>
  <c r="AD21" i="5"/>
  <c r="AD13" i="5"/>
  <c r="AD77" i="5"/>
  <c r="AD61" i="5"/>
  <c r="AD46" i="5"/>
  <c r="AD38" i="5"/>
  <c r="AD22" i="5"/>
  <c r="AD52" i="5"/>
  <c r="AD93" i="5"/>
  <c r="AD49" i="5"/>
  <c r="AD32" i="5"/>
  <c r="AD16" i="5"/>
  <c r="AD83" i="5"/>
  <c r="AD67" i="5"/>
  <c r="AB94" i="5"/>
  <c r="AD86" i="5"/>
  <c r="AD78" i="5"/>
  <c r="AD70" i="5"/>
  <c r="AD62" i="5"/>
  <c r="AD47" i="5"/>
  <c r="AD35" i="5"/>
  <c r="AD27" i="5"/>
  <c r="AD19" i="5"/>
  <c r="AD11" i="5"/>
  <c r="AD73" i="5"/>
  <c r="AD57" i="5"/>
  <c r="AD44" i="5"/>
  <c r="AD34" i="5"/>
  <c r="AD18" i="5"/>
  <c r="AD54" i="5"/>
  <c r="AD94" i="5"/>
  <c r="AD45" i="5"/>
  <c r="AD28" i="5"/>
  <c r="AD91" i="5"/>
  <c r="AD79" i="5"/>
  <c r="AD63" i="5"/>
  <c r="AB91" i="5"/>
  <c r="AD84" i="5"/>
  <c r="AD76" i="5"/>
  <c r="AD68" i="5"/>
  <c r="AD60" i="5"/>
  <c r="AD43" i="5"/>
  <c r="AD33" i="5"/>
  <c r="AD25" i="5"/>
  <c r="AD17" i="5"/>
  <c r="AD85" i="5"/>
  <c r="AD69" i="5"/>
  <c r="AD50" i="5"/>
  <c r="AD42" i="5"/>
  <c r="AD30" i="5"/>
  <c r="AD14" i="5"/>
  <c r="AD90" i="5"/>
  <c r="AD89" i="5"/>
  <c r="AD41" i="5"/>
  <c r="AD24" i="5"/>
  <c r="AD95" i="5"/>
  <c r="AD75" i="5"/>
  <c r="AB39" i="5"/>
  <c r="AB47" i="5"/>
  <c r="AB42" i="5"/>
  <c r="AB84" i="5"/>
  <c r="AB19" i="5"/>
  <c r="AB22" i="5"/>
  <c r="AB33" i="5"/>
  <c r="AB75" i="5"/>
  <c r="AB74" i="5"/>
  <c r="AB81" i="5"/>
  <c r="AB24" i="5"/>
  <c r="AB63" i="5"/>
  <c r="AB11" i="5"/>
  <c r="AB10" i="5" s="1"/>
  <c r="AB7" i="5" s="1"/>
  <c r="AB61" i="5"/>
  <c r="AB50" i="5"/>
  <c r="AB41" i="5"/>
  <c r="AB32" i="5"/>
  <c r="AB20" i="5"/>
  <c r="AB92" i="5"/>
  <c r="AB83" i="5"/>
  <c r="AB71" i="5"/>
  <c r="AB60" i="5"/>
  <c r="AB35" i="5"/>
  <c r="AB54" i="5"/>
  <c r="AB53" i="5" s="1"/>
  <c r="AB70" i="5"/>
  <c r="AB12" i="5"/>
  <c r="AB38" i="5"/>
  <c r="AB18" i="5"/>
  <c r="AB77" i="5"/>
  <c r="AB90" i="5"/>
  <c r="AB46" i="5"/>
  <c r="AB36" i="5"/>
  <c r="AB25" i="5"/>
  <c r="AB16" i="5"/>
  <c r="AB87" i="5"/>
  <c r="AB76" i="5"/>
  <c r="AB67" i="5"/>
  <c r="AB44" i="5"/>
  <c r="AB23" i="5"/>
  <c r="AB82" i="5"/>
  <c r="AB58" i="5"/>
  <c r="AB51" i="5"/>
  <c r="AB30" i="5"/>
  <c r="AB85" i="5"/>
  <c r="AB65" i="5"/>
  <c r="AB56" i="5"/>
  <c r="AB49" i="5"/>
  <c r="AB40" i="5"/>
  <c r="AB28" i="5"/>
  <c r="AB17" i="5"/>
  <c r="AB95" i="5"/>
  <c r="AB79" i="5"/>
  <c r="AB68" i="5"/>
  <c r="AB59" i="5"/>
  <c r="AB27" i="5"/>
  <c r="AB86" i="5"/>
  <c r="AB66" i="5"/>
  <c r="AB52" i="5"/>
  <c r="AB34" i="5"/>
  <c r="AB14" i="5"/>
  <c r="AB69" i="5"/>
  <c r="AE67" i="5"/>
  <c r="AE83" i="5"/>
  <c r="AE16" i="5"/>
  <c r="AE75" i="5"/>
  <c r="AE94" i="5"/>
  <c r="AE71" i="5"/>
  <c r="AE87" i="5"/>
  <c r="AE20" i="5"/>
  <c r="AE59" i="5"/>
  <c r="AE24" i="5"/>
  <c r="AE63" i="5"/>
  <c r="AE79" i="5"/>
  <c r="AE90" i="5"/>
  <c r="AE28" i="5"/>
  <c r="AE44" i="5"/>
  <c r="AE15" i="5"/>
  <c r="AE66" i="5"/>
  <c r="AE50" i="5"/>
  <c r="AE34" i="5"/>
  <c r="AE18" i="5"/>
  <c r="AE85" i="5"/>
  <c r="AE69" i="5"/>
  <c r="AE37" i="5"/>
  <c r="AE21" i="5"/>
  <c r="AE88" i="5"/>
  <c r="AE72" i="5"/>
  <c r="AE56" i="5"/>
  <c r="AE39" i="5"/>
  <c r="AE23" i="5"/>
  <c r="AE74" i="5"/>
  <c r="AE58" i="5"/>
  <c r="AE42" i="5"/>
  <c r="AE92" i="5"/>
  <c r="AE77" i="5"/>
  <c r="AE45" i="5"/>
  <c r="AE13" i="5"/>
  <c r="AE80" i="5"/>
  <c r="AE35" i="5"/>
  <c r="AE86" i="5"/>
  <c r="AE89" i="5"/>
  <c r="AE57" i="5"/>
  <c r="AE93" i="5"/>
  <c r="AE60" i="5"/>
  <c r="AE43" i="5"/>
  <c r="AE27" i="5"/>
  <c r="AE91" i="5"/>
  <c r="AE78" i="5"/>
  <c r="AE62" i="5"/>
  <c r="AE30" i="5"/>
  <c r="AE14" i="5"/>
  <c r="AE65" i="5"/>
  <c r="AE49" i="5"/>
  <c r="AE17" i="5"/>
  <c r="AE84" i="5"/>
  <c r="AE68" i="5"/>
  <c r="AE95" i="5"/>
  <c r="AE29" i="5"/>
  <c r="AE52" i="5"/>
  <c r="AE19" i="5"/>
  <c r="AE70" i="5"/>
  <c r="AE38" i="5"/>
  <c r="AE73" i="5"/>
  <c r="AE41" i="5"/>
  <c r="AE76" i="5"/>
  <c r="AE11" i="5"/>
  <c r="AE46" i="5"/>
  <c r="AE54" i="5"/>
  <c r="AE64" i="5"/>
  <c r="AE31" i="5"/>
  <c r="AE81" i="5"/>
  <c r="AE61" i="5"/>
  <c r="AE48" i="5"/>
  <c r="AE40" i="5"/>
  <c r="AE22" i="5"/>
  <c r="AE12" i="5"/>
  <c r="AE47" i="5"/>
  <c r="AE51" i="5"/>
  <c r="AE55" i="5"/>
  <c r="AE82" i="5"/>
  <c r="AE32" i="5"/>
  <c r="AE26" i="5"/>
  <c r="AB55" i="5"/>
  <c r="AB45" i="5"/>
  <c r="AB37" i="5"/>
  <c r="AB29" i="5"/>
  <c r="AB21" i="5"/>
  <c r="AB13" i="5"/>
  <c r="AB88" i="5"/>
  <c r="AB80" i="5"/>
  <c r="AB72" i="5"/>
  <c r="AB64" i="5"/>
  <c r="AB48" i="5"/>
  <c r="AB31" i="5"/>
  <c r="AB15" i="5"/>
  <c r="AB78" i="5"/>
  <c r="AB62" i="5"/>
  <c r="AB89" i="5"/>
  <c r="AB43" i="5"/>
  <c r="AB26" i="5"/>
  <c r="AB93" i="5"/>
  <c r="AB73" i="5"/>
  <c r="AE25" i="5"/>
  <c r="AE33" i="5"/>
  <c r="AE36" i="5"/>
  <c r="AA89" i="5"/>
  <c r="AA58" i="5"/>
  <c r="AA62" i="5"/>
  <c r="AA66" i="5"/>
  <c r="AA70" i="5"/>
  <c r="AA74" i="5"/>
  <c r="AA78" i="5"/>
  <c r="AA82" i="5"/>
  <c r="AA86" i="5"/>
  <c r="AA94" i="5"/>
  <c r="AA90" i="5"/>
  <c r="AA15" i="5"/>
  <c r="AA19" i="5"/>
  <c r="AA23" i="5"/>
  <c r="AA27" i="5"/>
  <c r="AA31" i="5"/>
  <c r="AA35" i="5"/>
  <c r="AA39" i="5"/>
  <c r="AA44" i="5"/>
  <c r="AA48" i="5"/>
  <c r="AA12" i="5"/>
  <c r="AA55" i="5"/>
  <c r="AA54" i="5"/>
  <c r="AA52" i="5"/>
  <c r="AA11" i="5"/>
  <c r="AA57" i="5"/>
  <c r="AA59" i="5"/>
  <c r="AA60" i="5"/>
  <c r="AA61" i="5"/>
  <c r="AA63" i="5"/>
  <c r="AA64" i="5"/>
  <c r="AA65" i="5"/>
  <c r="AA67" i="5"/>
  <c r="AA68" i="5"/>
  <c r="AA69" i="5"/>
  <c r="AA71" i="5"/>
  <c r="AA72" i="5"/>
  <c r="AA73" i="5"/>
  <c r="AA75" i="5"/>
  <c r="AA76" i="5"/>
  <c r="AA77" i="5"/>
  <c r="AA79" i="5"/>
  <c r="AA80" i="5"/>
  <c r="AA81" i="5"/>
  <c r="AA83" i="5"/>
  <c r="AA84" i="5"/>
  <c r="AA85" i="5"/>
  <c r="AA87" i="5"/>
  <c r="AA88" i="5"/>
  <c r="AA13" i="5"/>
  <c r="AA14" i="5"/>
  <c r="AA16" i="5"/>
  <c r="AA17" i="5"/>
  <c r="AA18" i="5"/>
  <c r="AA20" i="5"/>
  <c r="AA21" i="5"/>
  <c r="AA22" i="5"/>
  <c r="AA24" i="5"/>
  <c r="AA25" i="5"/>
  <c r="AA26" i="5"/>
  <c r="AA28" i="5"/>
  <c r="AA29" i="5"/>
  <c r="AA30" i="5"/>
  <c r="AA32" i="5"/>
  <c r="AA33" i="5"/>
  <c r="AA34" i="5"/>
  <c r="AA36" i="5"/>
  <c r="AA37" i="5"/>
  <c r="AA38" i="5"/>
  <c r="AA40" i="5"/>
  <c r="AA41" i="5"/>
  <c r="AA42" i="5"/>
  <c r="AA43" i="5"/>
  <c r="AA45" i="5"/>
  <c r="AA46" i="5"/>
  <c r="AA47" i="5"/>
  <c r="AA49" i="5"/>
  <c r="AA50" i="5"/>
  <c r="AA51" i="5"/>
  <c r="AA56" i="5"/>
  <c r="AA92" i="5"/>
  <c r="AA95" i="5"/>
  <c r="AA93" i="5"/>
  <c r="AA91" i="5"/>
  <c r="AC56" i="5"/>
  <c r="AC60" i="5"/>
  <c r="AC64" i="5"/>
  <c r="AC68" i="5"/>
  <c r="AC72" i="5"/>
  <c r="AC76" i="5"/>
  <c r="AC80" i="5"/>
  <c r="AC84" i="5"/>
  <c r="AC88" i="5"/>
  <c r="AC54" i="5"/>
  <c r="AC92" i="5"/>
  <c r="AC13" i="5"/>
  <c r="AC17" i="5"/>
  <c r="AC21" i="5"/>
  <c r="AC25" i="5"/>
  <c r="AC29" i="5"/>
  <c r="AC33" i="5"/>
  <c r="AC37" i="5"/>
  <c r="AC42" i="5"/>
  <c r="AC46" i="5"/>
  <c r="AC50" i="5"/>
  <c r="AC89" i="5"/>
  <c r="AC55" i="5"/>
  <c r="AC95" i="5"/>
  <c r="AC91" i="5"/>
  <c r="AC52" i="5"/>
  <c r="AC12" i="5"/>
  <c r="AC11" i="5"/>
  <c r="AC57" i="5"/>
  <c r="AC58" i="5"/>
  <c r="AC61" i="5"/>
  <c r="AC62" i="5"/>
  <c r="AC65" i="5"/>
  <c r="AC66" i="5"/>
  <c r="AC69" i="5"/>
  <c r="AC70" i="5"/>
  <c r="AC73" i="5"/>
  <c r="AC74" i="5"/>
  <c r="AC77" i="5"/>
  <c r="AC78" i="5"/>
  <c r="AC81" i="5"/>
  <c r="AC82" i="5"/>
  <c r="AC85" i="5"/>
  <c r="AC86" i="5"/>
  <c r="AC94" i="5"/>
  <c r="AC93" i="5"/>
  <c r="AC90" i="5"/>
  <c r="AC14" i="5"/>
  <c r="AC15" i="5"/>
  <c r="AC18" i="5"/>
  <c r="AC19" i="5"/>
  <c r="AC22" i="5"/>
  <c r="AC23" i="5"/>
  <c r="AC26" i="5"/>
  <c r="AC27" i="5"/>
  <c r="AC30" i="5"/>
  <c r="AC31" i="5"/>
  <c r="AC34" i="5"/>
  <c r="AC35" i="5"/>
  <c r="AC38" i="5"/>
  <c r="AC39" i="5"/>
  <c r="AC43" i="5"/>
  <c r="AC44" i="5"/>
  <c r="AC47" i="5"/>
  <c r="AC48" i="5"/>
  <c r="AC51" i="5"/>
  <c r="AC16" i="5"/>
  <c r="AC20" i="5"/>
  <c r="AC24" i="5"/>
  <c r="AC28" i="5"/>
  <c r="AC32" i="5"/>
  <c r="AC36" i="5"/>
  <c r="AC59" i="5"/>
  <c r="AC63" i="5"/>
  <c r="AC67" i="5"/>
  <c r="AC71" i="5"/>
  <c r="AC75" i="5"/>
  <c r="AC79" i="5"/>
  <c r="AC83" i="5"/>
  <c r="AC87" i="5"/>
  <c r="AC41" i="5"/>
  <c r="AC45" i="5"/>
  <c r="AC49" i="5"/>
  <c r="AC40" i="5"/>
  <c r="AD53" i="5" l="1"/>
  <c r="AD10" i="5"/>
  <c r="AD7" i="5" s="1"/>
  <c r="AE53" i="5"/>
  <c r="AE10" i="5"/>
  <c r="AA10" i="5"/>
  <c r="AC10" i="5"/>
  <c r="AA53" i="5"/>
  <c r="AC53" i="5"/>
  <c r="AE7" i="5" l="1"/>
  <c r="AC7" i="5"/>
  <c r="AA7" i="5"/>
</calcChain>
</file>

<file path=xl/comments1.xml><?xml version="1.0" encoding="utf-8"?>
<comments xmlns="http://schemas.openxmlformats.org/spreadsheetml/2006/main">
  <authors>
    <author>-</author>
  </authors>
  <commentList>
    <comment ref="H11" authorId="0" shapeId="0">
      <text>
        <r>
          <rPr>
            <b/>
            <sz val="9"/>
            <color indexed="81"/>
            <rFont val="ＭＳ Ｐゴシック"/>
            <family val="3"/>
            <charset val="128"/>
          </rPr>
          <t>家電等その他エネルギー除く</t>
        </r>
      </text>
    </comment>
    <comment ref="D15" authorId="0" shapeId="0">
      <text>
        <r>
          <rPr>
            <sz val="9"/>
            <color indexed="81"/>
            <rFont val="ＭＳ Ｐゴシック"/>
            <family val="3"/>
            <charset val="128"/>
          </rPr>
          <t>60文字以内で入力してください。</t>
        </r>
      </text>
    </comment>
    <comment ref="D16" authorId="0" shapeId="0">
      <text>
        <r>
          <rPr>
            <sz val="9"/>
            <color indexed="81"/>
            <rFont val="ＭＳ Ｐゴシック"/>
            <family val="3"/>
            <charset val="128"/>
          </rPr>
          <t>60文字以内で入力してください。</t>
        </r>
      </text>
    </comment>
    <comment ref="D17" authorId="0" shapeId="0">
      <text>
        <r>
          <rPr>
            <sz val="9"/>
            <color indexed="81"/>
            <rFont val="ＭＳ Ｐゴシック"/>
            <family val="3"/>
            <charset val="128"/>
          </rPr>
          <t>60文字以内で入力してください。</t>
        </r>
      </text>
    </comment>
    <comment ref="D18" authorId="0" shapeId="0">
      <text>
        <r>
          <rPr>
            <sz val="9"/>
            <color indexed="81"/>
            <rFont val="ＭＳ Ｐゴシック"/>
            <family val="3"/>
            <charset val="128"/>
          </rPr>
          <t>60文字以内で入力してください。</t>
        </r>
      </text>
    </comment>
    <comment ref="D22" authorId="0" shapeId="0">
      <text>
        <r>
          <rPr>
            <sz val="9"/>
            <color indexed="81"/>
            <rFont val="ＭＳ Ｐゴシック"/>
            <family val="3"/>
            <charset val="128"/>
          </rPr>
          <t>60文字以内で入力してください。</t>
        </r>
      </text>
    </comment>
    <comment ref="D24" authorId="0" shapeId="0">
      <text>
        <r>
          <rPr>
            <sz val="9"/>
            <color indexed="81"/>
            <rFont val="ＭＳ Ｐゴシック"/>
            <family val="3"/>
            <charset val="128"/>
          </rPr>
          <t>60文字以内で入力してください。</t>
        </r>
      </text>
    </comment>
    <comment ref="D25" authorId="0" shapeId="0">
      <text>
        <r>
          <rPr>
            <sz val="9"/>
            <color indexed="81"/>
            <rFont val="ＭＳ Ｐゴシック"/>
            <family val="3"/>
            <charset val="128"/>
          </rPr>
          <t>60文字以内で入力してください。</t>
        </r>
      </text>
    </comment>
    <comment ref="D28" authorId="0" shapeId="0">
      <text>
        <r>
          <rPr>
            <sz val="9"/>
            <color indexed="81"/>
            <rFont val="ＭＳ Ｐゴシック"/>
            <family val="3"/>
            <charset val="128"/>
          </rPr>
          <t>60文字以内で入力してください。</t>
        </r>
      </text>
    </comment>
    <comment ref="D31" authorId="0" shapeId="0">
      <text>
        <r>
          <rPr>
            <sz val="9"/>
            <color indexed="81"/>
            <rFont val="ＭＳ Ｐゴシック"/>
            <family val="3"/>
            <charset val="128"/>
          </rPr>
          <t>60文字以内で入力してください。</t>
        </r>
      </text>
    </comment>
    <comment ref="D32" authorId="0" shapeId="0">
      <text>
        <r>
          <rPr>
            <sz val="9"/>
            <color indexed="81"/>
            <rFont val="ＭＳ Ｐゴシック"/>
            <family val="3"/>
            <charset val="128"/>
          </rPr>
          <t>60文字以内で入力してください。</t>
        </r>
      </text>
    </comment>
    <comment ref="D33" authorId="0" shapeId="0">
      <text>
        <r>
          <rPr>
            <sz val="9"/>
            <color indexed="81"/>
            <rFont val="ＭＳ Ｐゴシック"/>
            <family val="3"/>
            <charset val="128"/>
          </rPr>
          <t>60文字以内で入力してください。</t>
        </r>
      </text>
    </comment>
    <comment ref="D34" authorId="0" shapeId="0">
      <text>
        <r>
          <rPr>
            <sz val="9"/>
            <color indexed="81"/>
            <rFont val="ＭＳ Ｐゴシック"/>
            <family val="3"/>
            <charset val="128"/>
          </rPr>
          <t>60文字以内で入力してください。</t>
        </r>
      </text>
    </comment>
    <comment ref="D37" authorId="0" shapeId="0">
      <text>
        <r>
          <rPr>
            <sz val="9"/>
            <color indexed="81"/>
            <rFont val="ＭＳ Ｐゴシック"/>
            <family val="3"/>
            <charset val="128"/>
          </rPr>
          <t>60文字以内で入力してください。</t>
        </r>
      </text>
    </comment>
    <comment ref="D38" authorId="0" shapeId="0">
      <text>
        <r>
          <rPr>
            <sz val="9"/>
            <color indexed="81"/>
            <rFont val="ＭＳ Ｐゴシック"/>
            <family val="3"/>
            <charset val="128"/>
          </rPr>
          <t>60文字以内で入力してください。</t>
        </r>
      </text>
    </comment>
    <comment ref="D39" authorId="0" shapeId="0">
      <text>
        <r>
          <rPr>
            <sz val="9"/>
            <color indexed="81"/>
            <rFont val="ＭＳ Ｐゴシック"/>
            <family val="3"/>
            <charset val="128"/>
          </rPr>
          <t>60文字以内で入力してください。</t>
        </r>
      </text>
    </comment>
    <comment ref="D40" authorId="0" shapeId="0">
      <text>
        <r>
          <rPr>
            <sz val="9"/>
            <color indexed="81"/>
            <rFont val="ＭＳ Ｐゴシック"/>
            <family val="3"/>
            <charset val="128"/>
          </rPr>
          <t>60文字以内で入力してください。</t>
        </r>
      </text>
    </comment>
  </commentList>
</comments>
</file>

<file path=xl/sharedStrings.xml><?xml version="1.0" encoding="utf-8"?>
<sst xmlns="http://schemas.openxmlformats.org/spreadsheetml/2006/main" count="511" uniqueCount="334">
  <si>
    <t>住居・宿泊部分</t>
    <rPh sb="0" eb="2">
      <t>ジュウキョ</t>
    </rPh>
    <rPh sb="3" eb="5">
      <t>シュクハク</t>
    </rPh>
    <rPh sb="5" eb="7">
      <t>ブブン</t>
    </rPh>
    <phoneticPr fontId="20"/>
  </si>
  <si>
    <t>評価点</t>
    <rPh sb="0" eb="3">
      <t>ヒョウカテン</t>
    </rPh>
    <phoneticPr fontId="20"/>
  </si>
  <si>
    <t>重み
係数</t>
    <rPh sb="0" eb="1">
      <t>オモ</t>
    </rPh>
    <phoneticPr fontId="20"/>
  </si>
  <si>
    <t>■使用評価マニュアル：</t>
    <rPh sb="1" eb="3">
      <t>シヨウ</t>
    </rPh>
    <rPh sb="3" eb="5">
      <t>ヒョウカ</t>
    </rPh>
    <phoneticPr fontId="20"/>
  </si>
  <si>
    <t>重点項目</t>
    <rPh sb="0" eb="2">
      <t>ジュウテン</t>
    </rPh>
    <rPh sb="2" eb="4">
      <t>コウモク</t>
    </rPh>
    <phoneticPr fontId="20"/>
  </si>
  <si>
    <t>重み</t>
    <rPh sb="0" eb="1">
      <t>オモ</t>
    </rPh>
    <phoneticPr fontId="20"/>
  </si>
  <si>
    <t>スコアシート</t>
    <phoneticPr fontId="26" type="noConversion"/>
  </si>
  <si>
    <t>配慮項目</t>
    <phoneticPr fontId="20"/>
  </si>
  <si>
    <t>建物</t>
    <rPh sb="0" eb="2">
      <t>タテモノ</t>
    </rPh>
    <phoneticPr fontId="20"/>
  </si>
  <si>
    <t>住宅</t>
    <rPh sb="0" eb="2">
      <t>ジュウタク</t>
    </rPh>
    <phoneticPr fontId="20"/>
  </si>
  <si>
    <t>評価点が3超且つ重みが0でない時TRUE</t>
    <rPh sb="0" eb="3">
      <t>ヒョウカテン</t>
    </rPh>
    <rPh sb="5" eb="6">
      <t>コ</t>
    </rPh>
    <rPh sb="6" eb="7">
      <t>カ</t>
    </rPh>
    <rPh sb="8" eb="9">
      <t>オモ</t>
    </rPh>
    <rPh sb="15" eb="16">
      <t>トキ</t>
    </rPh>
    <phoneticPr fontId="20"/>
  </si>
  <si>
    <t>(重点項目_入力シートで使用)</t>
    <rPh sb="12" eb="14">
      <t>シヨウ</t>
    </rPh>
    <phoneticPr fontId="20"/>
  </si>
  <si>
    <t>（①建物の工夫　</t>
    <phoneticPr fontId="20"/>
  </si>
  <si>
    <t>■まちなみ・生態系を豊かにする</t>
    <phoneticPr fontId="20"/>
  </si>
  <si>
    <t>（⑩まちなみ・景観への配慮</t>
    <phoneticPr fontId="20"/>
  </si>
  <si>
    <t>⑪生物環境の創出）</t>
    <phoneticPr fontId="20"/>
  </si>
  <si>
    <t/>
  </si>
  <si>
    <t>■まちなみ・生態系を豊かにする　（⑩まちなみ・景観への配慮　⑪生物環境の創出）</t>
    <phoneticPr fontId="3"/>
  </si>
  <si>
    <t>スコアシート</t>
    <phoneticPr fontId="26" type="noConversion"/>
  </si>
  <si>
    <t>配慮項目</t>
    <phoneticPr fontId="20"/>
  </si>
  <si>
    <t>環境配慮設計の概要記入欄</t>
    <phoneticPr fontId="20"/>
  </si>
  <si>
    <r>
      <t>Q</t>
    </r>
    <r>
      <rPr>
        <b/>
        <vertAlign val="subscript"/>
        <sz val="12"/>
        <color indexed="9"/>
        <rFont val="ＭＳ Ｐゴシック"/>
        <family val="3"/>
        <charset val="128"/>
      </rPr>
      <t>H</t>
    </r>
    <r>
      <rPr>
        <b/>
        <sz val="12"/>
        <color indexed="9"/>
        <rFont val="ＭＳ Ｐゴシック"/>
        <family val="3"/>
        <charset val="128"/>
      </rPr>
      <t>　すまいの環境品質</t>
    </r>
    <phoneticPr fontId="20"/>
  </si>
  <si>
    <r>
      <t>Q</t>
    </r>
    <r>
      <rPr>
        <b/>
        <vertAlign val="subscript"/>
        <sz val="11"/>
        <rFont val="ＭＳ Ｐゴシック"/>
        <family val="3"/>
        <charset val="128"/>
      </rPr>
      <t>H</t>
    </r>
    <r>
      <rPr>
        <b/>
        <sz val="11"/>
        <rFont val="ＭＳ Ｐゴシック"/>
        <family val="3"/>
        <charset val="128"/>
      </rPr>
      <t>1</t>
    </r>
    <phoneticPr fontId="20"/>
  </si>
  <si>
    <t>室内環境を快適・健康・安心にする</t>
    <phoneticPr fontId="20"/>
  </si>
  <si>
    <t>暑さ・寒さ</t>
  </si>
  <si>
    <t>基本性能</t>
  </si>
  <si>
    <t>断熱等性能の確保</t>
    <rPh sb="2" eb="3">
      <t>ナド</t>
    </rPh>
    <phoneticPr fontId="20"/>
  </si>
  <si>
    <t>日射の調整機能</t>
  </si>
  <si>
    <t>夏の暑さを防ぐ</t>
  </si>
  <si>
    <t>風を取り込み、熱気を逃がす</t>
  </si>
  <si>
    <t>適切な冷房計画</t>
  </si>
  <si>
    <t>冬の寒さを防ぐ</t>
  </si>
  <si>
    <t>適切な暖房計画</t>
  </si>
  <si>
    <t>健康と安全・安心</t>
  </si>
  <si>
    <t>化学汚染物質の対策</t>
  </si>
  <si>
    <t>適切な換気計画</t>
    <rPh sb="5" eb="7">
      <t>ケイカク</t>
    </rPh>
    <phoneticPr fontId="20"/>
  </si>
  <si>
    <t>犯罪に備える</t>
  </si>
  <si>
    <t>災害に備える</t>
    <rPh sb="0" eb="2">
      <t>サイガイ</t>
    </rPh>
    <phoneticPr fontId="20"/>
  </si>
  <si>
    <t>明るさ</t>
    <phoneticPr fontId="20"/>
  </si>
  <si>
    <t>昼光の利用</t>
  </si>
  <si>
    <t>静かさ</t>
  </si>
  <si>
    <r>
      <t>Q</t>
    </r>
    <r>
      <rPr>
        <b/>
        <vertAlign val="subscript"/>
        <sz val="11"/>
        <rFont val="ＭＳ Ｐゴシック"/>
        <family val="3"/>
        <charset val="128"/>
      </rPr>
      <t>H</t>
    </r>
    <r>
      <rPr>
        <b/>
        <sz val="11"/>
        <rFont val="ＭＳ Ｐゴシック"/>
        <family val="3"/>
        <charset val="128"/>
      </rPr>
      <t>2</t>
    </r>
    <phoneticPr fontId="20"/>
  </si>
  <si>
    <r>
      <t>Q</t>
    </r>
    <r>
      <rPr>
        <b/>
        <vertAlign val="subscript"/>
        <sz val="11"/>
        <rFont val="ＭＳ Ｐゴシック"/>
        <family val="3"/>
        <charset val="128"/>
      </rPr>
      <t>H</t>
    </r>
    <r>
      <rPr>
        <b/>
        <sz val="11"/>
        <rFont val="ＭＳ Ｐゴシック"/>
        <family val="3"/>
        <charset val="128"/>
      </rPr>
      <t>2</t>
    </r>
    <phoneticPr fontId="20"/>
  </si>
  <si>
    <t>長く使い続ける</t>
  </si>
  <si>
    <t>長寿命に対する基本性能</t>
  </si>
  <si>
    <t>躯体</t>
  </si>
  <si>
    <t>外壁材</t>
  </si>
  <si>
    <t>屋根材、陸屋根</t>
    <phoneticPr fontId="20"/>
  </si>
  <si>
    <t>自然災害に耐える</t>
  </si>
  <si>
    <t>火災に備える</t>
  </si>
  <si>
    <t>火災に耐える構造</t>
    <phoneticPr fontId="20"/>
  </si>
  <si>
    <t>火災の早期感知</t>
  </si>
  <si>
    <t>維持管理</t>
  </si>
  <si>
    <t>維持管理のしやすさ</t>
  </si>
  <si>
    <t>維持管理の計画・体制</t>
    <rPh sb="5" eb="7">
      <t>ケイカク</t>
    </rPh>
    <phoneticPr fontId="20"/>
  </si>
  <si>
    <t>機能性</t>
  </si>
  <si>
    <t>広さと間取り</t>
  </si>
  <si>
    <t>バリアフリー対応</t>
  </si>
  <si>
    <r>
      <t>Q</t>
    </r>
    <r>
      <rPr>
        <b/>
        <vertAlign val="subscript"/>
        <sz val="11"/>
        <rFont val="ＭＳ Ｐゴシック"/>
        <family val="3"/>
        <charset val="128"/>
      </rPr>
      <t>H</t>
    </r>
    <r>
      <rPr>
        <b/>
        <sz val="11"/>
        <rFont val="ＭＳ Ｐゴシック"/>
        <family val="3"/>
        <charset val="128"/>
      </rPr>
      <t>3</t>
    </r>
    <phoneticPr fontId="20"/>
  </si>
  <si>
    <t>まちなみ・生態系を豊かにする</t>
  </si>
  <si>
    <t>まちなみ・景観への配慮</t>
  </si>
  <si>
    <t>生物環境の創出</t>
    <phoneticPr fontId="20"/>
  </si>
  <si>
    <t>敷地内の緑化</t>
  </si>
  <si>
    <t>生物の生息環境の確保</t>
  </si>
  <si>
    <t>地域の安全・安心</t>
  </si>
  <si>
    <t>地域の資源の活用と住文化の継承</t>
    <rPh sb="6" eb="8">
      <t>カツヨウ</t>
    </rPh>
    <rPh sb="9" eb="10">
      <t>ジュウ</t>
    </rPh>
    <rPh sb="10" eb="12">
      <t>ブンカ</t>
    </rPh>
    <rPh sb="13" eb="15">
      <t>ケイショウ</t>
    </rPh>
    <phoneticPr fontId="20"/>
  </si>
  <si>
    <r>
      <t>LR</t>
    </r>
    <r>
      <rPr>
        <b/>
        <vertAlign val="subscript"/>
        <sz val="12"/>
        <color indexed="9"/>
        <rFont val="ＭＳ Ｐゴシック"/>
        <family val="3"/>
        <charset val="128"/>
      </rPr>
      <t>H</t>
    </r>
    <r>
      <rPr>
        <b/>
        <sz val="12"/>
        <color indexed="9"/>
        <rFont val="ＭＳ Ｐゴシック"/>
        <family val="3"/>
        <charset val="128"/>
      </rPr>
      <t>　すまいの環境負荷低減性</t>
    </r>
    <phoneticPr fontId="20"/>
  </si>
  <si>
    <r>
      <t>LR</t>
    </r>
    <r>
      <rPr>
        <b/>
        <vertAlign val="subscript"/>
        <sz val="11"/>
        <rFont val="ＭＳ Ｐゴシック"/>
        <family val="3"/>
        <charset val="128"/>
      </rPr>
      <t>H</t>
    </r>
    <r>
      <rPr>
        <b/>
        <sz val="11"/>
        <rFont val="ＭＳ Ｐゴシック"/>
        <family val="3"/>
        <charset val="128"/>
      </rPr>
      <t>1</t>
    </r>
    <phoneticPr fontId="20"/>
  </si>
  <si>
    <r>
      <t>LR</t>
    </r>
    <r>
      <rPr>
        <b/>
        <vertAlign val="subscript"/>
        <sz val="11"/>
        <rFont val="ＭＳ Ｐゴシック"/>
        <family val="3"/>
        <charset val="128"/>
      </rPr>
      <t>H</t>
    </r>
    <r>
      <rPr>
        <b/>
        <sz val="11"/>
        <rFont val="ＭＳ Ｐゴシック"/>
        <family val="3"/>
        <charset val="128"/>
      </rPr>
      <t>1</t>
    </r>
    <phoneticPr fontId="20"/>
  </si>
  <si>
    <t>エネルギーと水を大切に使う</t>
    <phoneticPr fontId="20"/>
  </si>
  <si>
    <t>エネルギーと水を大切に使う</t>
    <phoneticPr fontId="20"/>
  </si>
  <si>
    <t>総合的な省エネ</t>
    <rPh sb="0" eb="3">
      <t>ソウゴウテキ</t>
    </rPh>
    <phoneticPr fontId="20"/>
  </si>
  <si>
    <t>躯体と設備による省エネ</t>
    <phoneticPr fontId="20"/>
  </si>
  <si>
    <t>躯体と設備による省エネ</t>
    <phoneticPr fontId="20"/>
  </si>
  <si>
    <t>Ｇ①</t>
    <phoneticPr fontId="20"/>
  </si>
  <si>
    <t>家電・厨房機器による省エネ</t>
    <rPh sb="5" eb="7">
      <t>キキ</t>
    </rPh>
    <rPh sb="10" eb="11">
      <t>ショウ</t>
    </rPh>
    <phoneticPr fontId="20"/>
  </si>
  <si>
    <t>Ｇ②</t>
    <phoneticPr fontId="20"/>
  </si>
  <si>
    <t>水の節約</t>
  </si>
  <si>
    <t>節水型設備</t>
  </si>
  <si>
    <t>雨水の利用</t>
  </si>
  <si>
    <t>維持管理と運用の工夫</t>
  </si>
  <si>
    <t>住まい方の堤示</t>
  </si>
  <si>
    <t>エネルギーの管理と制御</t>
  </si>
  <si>
    <t>Ｇ③</t>
  </si>
  <si>
    <r>
      <t>LR</t>
    </r>
    <r>
      <rPr>
        <b/>
        <vertAlign val="subscript"/>
        <sz val="11"/>
        <rFont val="ＭＳ Ｐゴシック"/>
        <family val="3"/>
        <charset val="128"/>
      </rPr>
      <t>H</t>
    </r>
    <r>
      <rPr>
        <b/>
        <sz val="11"/>
        <rFont val="ＭＳ Ｐゴシック"/>
        <family val="3"/>
        <charset val="128"/>
      </rPr>
      <t>2</t>
    </r>
    <phoneticPr fontId="20"/>
  </si>
  <si>
    <t>資源を大切に使いゴミを減らす</t>
    <phoneticPr fontId="20"/>
  </si>
  <si>
    <t>省資源、廃棄物抑制に役立つ材料の採用</t>
    <phoneticPr fontId="20"/>
  </si>
  <si>
    <t>構造躯体</t>
  </si>
  <si>
    <t>木質系住宅</t>
  </si>
  <si>
    <t>鉄骨系住宅</t>
  </si>
  <si>
    <t>コンクリート系住宅</t>
  </si>
  <si>
    <t>地盤補強材・地業・基礎</t>
  </si>
  <si>
    <t>外装材</t>
  </si>
  <si>
    <t>内装材</t>
  </si>
  <si>
    <t>外構材</t>
  </si>
  <si>
    <t>生産・施工段階における廃棄物削減</t>
  </si>
  <si>
    <t>生産段階（構造躯体用部材）</t>
    <rPh sb="9" eb="10">
      <t>ヨウ</t>
    </rPh>
    <phoneticPr fontId="20"/>
  </si>
  <si>
    <t>生産段階（構造躯体用以外の部材）</t>
    <rPh sb="9" eb="10">
      <t>ヨウ</t>
    </rPh>
    <phoneticPr fontId="20"/>
  </si>
  <si>
    <t>施工段階</t>
  </si>
  <si>
    <t>リサイクルの促進</t>
  </si>
  <si>
    <t>使用材料の情報提供</t>
  </si>
  <si>
    <r>
      <t>LR</t>
    </r>
    <r>
      <rPr>
        <b/>
        <vertAlign val="subscript"/>
        <sz val="11"/>
        <rFont val="ＭＳ Ｐゴシック"/>
        <family val="3"/>
        <charset val="128"/>
      </rPr>
      <t>H</t>
    </r>
    <r>
      <rPr>
        <b/>
        <sz val="11"/>
        <rFont val="ＭＳ Ｐゴシック"/>
        <family val="3"/>
        <charset val="128"/>
      </rPr>
      <t>3</t>
    </r>
    <phoneticPr fontId="20"/>
  </si>
  <si>
    <t xml:space="preserve"> 地球・地域・周辺環境に配慮する</t>
    <rPh sb="1" eb="3">
      <t>チキュウ</t>
    </rPh>
    <rPh sb="7" eb="9">
      <t>シュウヘン</t>
    </rPh>
    <phoneticPr fontId="20"/>
  </si>
  <si>
    <t>地球温暖化への配慮</t>
    <rPh sb="0" eb="2">
      <t>チキュウ</t>
    </rPh>
    <rPh sb="2" eb="5">
      <t>オンダンカ</t>
    </rPh>
    <rPh sb="7" eb="9">
      <t>ハイリョ</t>
    </rPh>
    <phoneticPr fontId="20"/>
  </si>
  <si>
    <t>地域環境への配慮</t>
    <rPh sb="0" eb="2">
      <t>チイキ</t>
    </rPh>
    <rPh sb="2" eb="4">
      <t>カンキョウ</t>
    </rPh>
    <rPh sb="6" eb="8">
      <t>ハイリョ</t>
    </rPh>
    <phoneticPr fontId="20"/>
  </si>
  <si>
    <t>地域インフラの負荷抑制</t>
  </si>
  <si>
    <t>既存の自然環境の保全</t>
  </si>
  <si>
    <t>周辺環境への配慮</t>
    <rPh sb="0" eb="2">
      <t>シュウヘン</t>
    </rPh>
    <rPh sb="2" eb="4">
      <t>カンキョウ</t>
    </rPh>
    <rPh sb="6" eb="8">
      <t>ハイリョ</t>
    </rPh>
    <phoneticPr fontId="20"/>
  </si>
  <si>
    <t>騒音・振動・排気・排熱の低減</t>
    <rPh sb="9" eb="11">
      <t>ハイネツ</t>
    </rPh>
    <rPh sb="12" eb="14">
      <t>テイゲン</t>
    </rPh>
    <phoneticPr fontId="20"/>
  </si>
  <si>
    <t>周辺温熱環境の改善</t>
  </si>
  <si>
    <r>
      <t>Q</t>
    </r>
    <r>
      <rPr>
        <b/>
        <vertAlign val="subscript"/>
        <sz val="12"/>
        <color indexed="9"/>
        <rFont val="ＭＳ Ｐゴシック"/>
        <family val="3"/>
        <charset val="128"/>
      </rPr>
      <t>H</t>
    </r>
    <r>
      <rPr>
        <b/>
        <sz val="12"/>
        <color indexed="9"/>
        <rFont val="ＭＳ Ｐゴシック"/>
        <family val="3"/>
        <charset val="128"/>
      </rPr>
      <t>　すまいの環境品質</t>
    </r>
    <phoneticPr fontId="20"/>
  </si>
  <si>
    <r>
      <t>Q</t>
    </r>
    <r>
      <rPr>
        <b/>
        <vertAlign val="subscript"/>
        <sz val="11"/>
        <rFont val="ＭＳ Ｐゴシック"/>
        <family val="3"/>
        <charset val="128"/>
      </rPr>
      <t>H</t>
    </r>
    <r>
      <rPr>
        <b/>
        <sz val="11"/>
        <rFont val="ＭＳ Ｐゴシック"/>
        <family val="3"/>
        <charset val="128"/>
      </rPr>
      <t>1</t>
    </r>
    <phoneticPr fontId="20"/>
  </si>
  <si>
    <t>室内環境を快適・健康・安心にする</t>
    <phoneticPr fontId="20"/>
  </si>
  <si>
    <t>Ｓ⑤</t>
    <phoneticPr fontId="20"/>
  </si>
  <si>
    <t>Ｓ⑥</t>
    <phoneticPr fontId="20"/>
  </si>
  <si>
    <t>明るさ</t>
    <phoneticPr fontId="20"/>
  </si>
  <si>
    <t>Ｌ⑧</t>
    <phoneticPr fontId="20"/>
  </si>
  <si>
    <t>屋根材、陸屋根</t>
    <phoneticPr fontId="20"/>
  </si>
  <si>
    <t>火災に耐える構造</t>
    <phoneticPr fontId="20"/>
  </si>
  <si>
    <t>Ｌ⑨</t>
    <phoneticPr fontId="20"/>
  </si>
  <si>
    <r>
      <t>Q</t>
    </r>
    <r>
      <rPr>
        <b/>
        <vertAlign val="subscript"/>
        <sz val="11"/>
        <rFont val="ＭＳ Ｐゴシック"/>
        <family val="3"/>
        <charset val="128"/>
      </rPr>
      <t>H</t>
    </r>
    <r>
      <rPr>
        <b/>
        <sz val="11"/>
        <rFont val="ＭＳ Ｐゴシック"/>
        <family val="3"/>
        <charset val="128"/>
      </rPr>
      <t>3</t>
    </r>
    <phoneticPr fontId="20"/>
  </si>
  <si>
    <t>Ｔ⑩</t>
    <phoneticPr fontId="20"/>
  </si>
  <si>
    <t>生物環境の創出</t>
    <phoneticPr fontId="20"/>
  </si>
  <si>
    <t>Ｔ⑪</t>
    <phoneticPr fontId="20"/>
  </si>
  <si>
    <t>Ｓ⑦</t>
    <phoneticPr fontId="20"/>
  </si>
  <si>
    <t>Ｇ③</t>
    <phoneticPr fontId="20"/>
  </si>
  <si>
    <r>
      <t>LR</t>
    </r>
    <r>
      <rPr>
        <b/>
        <vertAlign val="subscript"/>
        <sz val="11"/>
        <rFont val="ＭＳ Ｐゴシック"/>
        <family val="3"/>
        <charset val="128"/>
      </rPr>
      <t>H</t>
    </r>
    <r>
      <rPr>
        <b/>
        <sz val="11"/>
        <rFont val="ＭＳ Ｐゴシック"/>
        <family val="3"/>
        <charset val="128"/>
      </rPr>
      <t>2</t>
    </r>
    <phoneticPr fontId="20"/>
  </si>
  <si>
    <t>資源を大切に使いゴミを減らす</t>
    <phoneticPr fontId="20"/>
  </si>
  <si>
    <t>省資源、廃棄物抑制に役立つ材料の採用</t>
    <phoneticPr fontId="20"/>
  </si>
  <si>
    <r>
      <t>LR</t>
    </r>
    <r>
      <rPr>
        <b/>
        <vertAlign val="subscript"/>
        <sz val="11"/>
        <rFont val="ＭＳ Ｐゴシック"/>
        <family val="3"/>
        <charset val="128"/>
      </rPr>
      <t>H</t>
    </r>
    <r>
      <rPr>
        <b/>
        <sz val="11"/>
        <rFont val="ＭＳ Ｐゴシック"/>
        <family val="3"/>
        <charset val="128"/>
      </rPr>
      <t>3</t>
    </r>
    <phoneticPr fontId="20"/>
  </si>
  <si>
    <t>Ｇ④</t>
    <phoneticPr fontId="20"/>
  </si>
  <si>
    <t>想定に基づく評価</t>
    <rPh sb="0" eb="2">
      <t>ソウテイ</t>
    </rPh>
    <rPh sb="3" eb="4">
      <t>モト</t>
    </rPh>
    <rPh sb="6" eb="8">
      <t>ヒョウカ</t>
    </rPh>
    <phoneticPr fontId="20"/>
  </si>
  <si>
    <t>重点項目</t>
    <phoneticPr fontId="26" type="noConversion"/>
  </si>
  <si>
    <t>⑧長寿命に対する基本性能</t>
    <rPh sb="1" eb="2">
      <t>チョウ</t>
    </rPh>
    <rPh sb="2" eb="4">
      <t>ジュミョウ</t>
    </rPh>
    <rPh sb="5" eb="6">
      <t>タイ</t>
    </rPh>
    <rPh sb="8" eb="10">
      <t>キホン</t>
    </rPh>
    <rPh sb="10" eb="12">
      <t>セイノウ</t>
    </rPh>
    <phoneticPr fontId="20"/>
  </si>
  <si>
    <t>⑩まちなみ・景観への配慮</t>
    <rPh sb="6" eb="8">
      <t>ケイカン</t>
    </rPh>
    <rPh sb="10" eb="12">
      <t>ハイリョ</t>
    </rPh>
    <phoneticPr fontId="20"/>
  </si>
  <si>
    <t>⑪生物環境の創出</t>
    <rPh sb="1" eb="3">
      <t>セイブツ</t>
    </rPh>
    <rPh sb="3" eb="5">
      <t>カンキョウ</t>
    </rPh>
    <rPh sb="6" eb="8">
      <t>ソウシュツ</t>
    </rPh>
    <phoneticPr fontId="20"/>
  </si>
  <si>
    <t>①建物の工夫</t>
    <rPh sb="1" eb="3">
      <t>タテモノ</t>
    </rPh>
    <rPh sb="4" eb="6">
      <t>クフウ</t>
    </rPh>
    <phoneticPr fontId="20"/>
  </si>
  <si>
    <t>②設備の性能</t>
    <rPh sb="1" eb="3">
      <t>セツビ</t>
    </rPh>
    <rPh sb="4" eb="6">
      <t>セイノウ</t>
    </rPh>
    <phoneticPr fontId="20"/>
  </si>
  <si>
    <t>③維持管理と運用</t>
    <rPh sb="1" eb="3">
      <t>イジ</t>
    </rPh>
    <rPh sb="3" eb="5">
      <t>カンリ</t>
    </rPh>
    <rPh sb="6" eb="8">
      <t>ウンヨウ</t>
    </rPh>
    <phoneticPr fontId="20"/>
  </si>
  <si>
    <r>
      <t>LR</t>
    </r>
    <r>
      <rPr>
        <b/>
        <vertAlign val="subscript"/>
        <sz val="12"/>
        <color indexed="9"/>
        <rFont val="ＭＳ Ｐゴシック"/>
        <family val="3"/>
        <charset val="128"/>
      </rPr>
      <t>H</t>
    </r>
    <r>
      <rPr>
        <b/>
        <sz val="12"/>
        <color indexed="9"/>
        <rFont val="ＭＳ Ｐゴシック"/>
        <family val="3"/>
        <charset val="128"/>
      </rPr>
      <t>　すまいの環境負荷低減性</t>
    </r>
    <phoneticPr fontId="20"/>
  </si>
  <si>
    <t>①建物の工夫　</t>
    <phoneticPr fontId="20"/>
  </si>
  <si>
    <t>②設備の性能</t>
  </si>
  <si>
    <t>③維持管理と運用</t>
    <phoneticPr fontId="20"/>
  </si>
  <si>
    <t>⑧長寿命に対する基本性能</t>
    <phoneticPr fontId="20"/>
  </si>
  <si>
    <t>⑩まちなみ・景観への配慮</t>
    <phoneticPr fontId="20"/>
  </si>
  <si>
    <t>⑪生物環境の創出</t>
    <phoneticPr fontId="20"/>
  </si>
  <si>
    <t>M,O各列の網掛け条件のためY,AA各列に0超の数字をセットしておく</t>
    <rPh sb="3" eb="4">
      <t>カク</t>
    </rPh>
    <rPh sb="4" eb="5">
      <t>レツ</t>
    </rPh>
    <rPh sb="6" eb="7">
      <t>アミ</t>
    </rPh>
    <rPh sb="7" eb="8">
      <t>ガ</t>
    </rPh>
    <rPh sb="9" eb="11">
      <t>ジョウケン</t>
    </rPh>
    <rPh sb="18" eb="20">
      <t>カクレツ</t>
    </rPh>
    <rPh sb="22" eb="23">
      <t>コ</t>
    </rPh>
    <rPh sb="24" eb="26">
      <t>スウジ</t>
    </rPh>
    <phoneticPr fontId="20"/>
  </si>
  <si>
    <t>G：地球温暖化</t>
    <rPh sb="2" eb="4">
      <t>チキュウ</t>
    </rPh>
    <rPh sb="4" eb="7">
      <t>オンダンカ</t>
    </rPh>
    <phoneticPr fontId="20"/>
  </si>
  <si>
    <t>H： ﾋｰﾄｱｲﾗﾝﾄﾞ</t>
    <phoneticPr fontId="20"/>
  </si>
  <si>
    <t>L：長寿命化</t>
    <rPh sb="2" eb="3">
      <t>チョウ</t>
    </rPh>
    <rPh sb="3" eb="5">
      <t>ジュミョウ</t>
    </rPh>
    <rPh sb="5" eb="6">
      <t>カ</t>
    </rPh>
    <phoneticPr fontId="20"/>
  </si>
  <si>
    <t>T：まちなみ･景観</t>
    <rPh sb="7" eb="9">
      <t>ケイカン</t>
    </rPh>
    <phoneticPr fontId="20"/>
  </si>
  <si>
    <t>S：健康・安心</t>
    <phoneticPr fontId="20"/>
  </si>
  <si>
    <t>H： ﾋｰﾄｱｲﾗﾝﾄﾞ</t>
    <phoneticPr fontId="20"/>
  </si>
  <si>
    <t>建物全体・共用部分</t>
    <rPh sb="0" eb="2">
      <t>タテモノ</t>
    </rPh>
    <rPh sb="2" eb="4">
      <t>ゼンタイ</t>
    </rPh>
    <rPh sb="5" eb="7">
      <t>キョウヨウ</t>
    </rPh>
    <rPh sb="7" eb="9">
      <t>ブブン</t>
    </rPh>
    <phoneticPr fontId="4"/>
  </si>
  <si>
    <t>住居・宿泊部分</t>
    <rPh sb="0" eb="2">
      <t>ジュウキョ</t>
    </rPh>
    <rPh sb="3" eb="5">
      <t>シュクハク</t>
    </rPh>
    <rPh sb="5" eb="7">
      <t>ブブン</t>
    </rPh>
    <phoneticPr fontId="4"/>
  </si>
  <si>
    <t>評価点</t>
    <rPh sb="0" eb="3">
      <t>ヒョウカテン</t>
    </rPh>
    <phoneticPr fontId="4"/>
  </si>
  <si>
    <t>重み
係数</t>
    <rPh sb="0" eb="1">
      <t>オモ</t>
    </rPh>
    <phoneticPr fontId="4"/>
  </si>
  <si>
    <t>全体</t>
  </si>
  <si>
    <t>5点</t>
    <rPh sb="1" eb="2">
      <t>テン</t>
    </rPh>
    <phoneticPr fontId="20"/>
  </si>
  <si>
    <t>維持管理と運用の工夫</t>
    <phoneticPr fontId="20"/>
  </si>
  <si>
    <t>暑さ・寒さ</t>
    <phoneticPr fontId="20"/>
  </si>
  <si>
    <t>犯罪に備える</t>
    <phoneticPr fontId="20"/>
  </si>
  <si>
    <t>地域の安全・安心</t>
    <phoneticPr fontId="20"/>
  </si>
  <si>
    <t>躯体</t>
    <phoneticPr fontId="20"/>
  </si>
  <si>
    <t>自然災害に耐える</t>
    <phoneticPr fontId="20"/>
  </si>
  <si>
    <t>維持管理</t>
    <phoneticPr fontId="20"/>
  </si>
  <si>
    <t>CASBEE横浜[戸建]</t>
    <rPh sb="9" eb="11">
      <t>コダテ</t>
    </rPh>
    <phoneticPr fontId="20"/>
  </si>
  <si>
    <t>重点項目への取組（５点満点）</t>
    <rPh sb="0" eb="2">
      <t>ジュウテン</t>
    </rPh>
    <rPh sb="2" eb="4">
      <t>コウモク</t>
    </rPh>
    <rPh sb="6" eb="7">
      <t>ト</t>
    </rPh>
    <rPh sb="7" eb="8">
      <t>ク</t>
    </rPh>
    <rPh sb="10" eb="11">
      <t>テン</t>
    </rPh>
    <rPh sb="11" eb="13">
      <t>マンテン</t>
    </rPh>
    <phoneticPr fontId="20"/>
  </si>
  <si>
    <r>
      <t xml:space="preserve">防災への配慮 </t>
    </r>
    <r>
      <rPr>
        <sz val="12"/>
        <rFont val="ＭＳ Ｐゴシック"/>
        <family val="3"/>
        <charset val="128"/>
      </rPr>
      <t>（R）　Resilience</t>
    </r>
    <rPh sb="0" eb="2">
      <t>ボウサイ</t>
    </rPh>
    <rPh sb="4" eb="6">
      <t>ハイリョ</t>
    </rPh>
    <phoneticPr fontId="20"/>
  </si>
  <si>
    <t>【防　災】</t>
    <rPh sb="1" eb="2">
      <t>ボウ</t>
    </rPh>
    <rPh sb="3" eb="4">
      <t>サイ</t>
    </rPh>
    <phoneticPr fontId="20"/>
  </si>
  <si>
    <r>
      <rPr>
        <b/>
        <sz val="12"/>
        <rFont val="ＭＳ Ｐゴシック"/>
        <family val="3"/>
        <charset val="128"/>
      </rPr>
      <t>健康・快適な職住環境</t>
    </r>
    <r>
      <rPr>
        <sz val="12"/>
        <rFont val="ＭＳ Ｐゴシック"/>
        <family val="3"/>
        <charset val="128"/>
      </rPr>
      <t>　(W)　Smart Wellness Community</t>
    </r>
    <rPh sb="3" eb="5">
      <t>カイテキ</t>
    </rPh>
    <rPh sb="6" eb="8">
      <t>ショクジュウ</t>
    </rPh>
    <rPh sb="8" eb="10">
      <t>カンキョウ</t>
    </rPh>
    <phoneticPr fontId="20"/>
  </si>
  <si>
    <t>【健康・安心】</t>
    <rPh sb="1" eb="3">
      <t>ケンコウ</t>
    </rPh>
    <rPh sb="4" eb="6">
      <t>アンシン</t>
    </rPh>
    <phoneticPr fontId="20"/>
  </si>
  <si>
    <t>【地域・まちづくり】</t>
    <rPh sb="1" eb="3">
      <t>チイキ</t>
    </rPh>
    <phoneticPr fontId="20"/>
  </si>
  <si>
    <t>：水色のセルに入力します。</t>
    <rPh sb="1" eb="3">
      <t>ミズイロ</t>
    </rPh>
    <rPh sb="7" eb="9">
      <t>ニュウリョク</t>
    </rPh>
    <phoneticPr fontId="20"/>
  </si>
  <si>
    <t>受付番号：</t>
    <rPh sb="0" eb="2">
      <t>ウケツケ</t>
    </rPh>
    <rPh sb="2" eb="4">
      <t>バンゴウ</t>
    </rPh>
    <phoneticPr fontId="20"/>
  </si>
  <si>
    <t>受付日：</t>
    <rPh sb="0" eb="3">
      <t>ウケツケビ</t>
    </rPh>
    <phoneticPr fontId="20"/>
  </si>
  <si>
    <r>
      <t>4</t>
    </r>
    <r>
      <rPr>
        <b/>
        <sz val="12"/>
        <color indexed="9"/>
        <rFont val="ＭＳ Ｐゴシック"/>
        <family val="3"/>
        <charset val="128"/>
      </rPr>
      <t>　横浜市重点項目についての環境配慮概要</t>
    </r>
    <rPh sb="2" eb="5">
      <t>ヨコハマシ</t>
    </rPh>
    <rPh sb="5" eb="7">
      <t>ジュウテン</t>
    </rPh>
    <rPh sb="7" eb="9">
      <t>コウモク</t>
    </rPh>
    <rPh sb="14" eb="16">
      <t>カンキョウ</t>
    </rPh>
    <rPh sb="16" eb="18">
      <t>ハイリョ</t>
    </rPh>
    <rPh sb="18" eb="20">
      <t>ガイヨウ</t>
    </rPh>
    <phoneticPr fontId="20"/>
  </si>
  <si>
    <t>適合</t>
    <rPh sb="0" eb="2">
      <t>テキゴウ</t>
    </rPh>
    <phoneticPr fontId="20"/>
  </si>
  <si>
    <t>不適合</t>
    <rPh sb="0" eb="3">
      <t>フテキゴウ</t>
    </rPh>
    <phoneticPr fontId="20"/>
  </si>
  <si>
    <t>あり</t>
  </si>
  <si>
    <t>なし</t>
  </si>
  <si>
    <t>平均スコア</t>
    <rPh sb="0" eb="2">
      <t>ヘイキン</t>
    </rPh>
    <phoneticPr fontId="20"/>
  </si>
  <si>
    <t>赤表示</t>
    <rPh sb="0" eb="1">
      <t>アカ</t>
    </rPh>
    <rPh sb="1" eb="3">
      <t>ヒョウジ</t>
    </rPh>
    <phoneticPr fontId="20"/>
  </si>
  <si>
    <t>（相当）</t>
    <rPh sb="1" eb="3">
      <t>ソウトウ</t>
    </rPh>
    <phoneticPr fontId="20"/>
  </si>
  <si>
    <t>外皮性能</t>
    <rPh sb="0" eb="2">
      <t>ガイヒ</t>
    </rPh>
    <rPh sb="2" eb="4">
      <t>セイノウ</t>
    </rPh>
    <phoneticPr fontId="20"/>
  </si>
  <si>
    <t>追2.1化学物質</t>
    <rPh sb="0" eb="1">
      <t>ツイ</t>
    </rPh>
    <rPh sb="4" eb="6">
      <t>カガク</t>
    </rPh>
    <rPh sb="6" eb="8">
      <t>ブッシツ</t>
    </rPh>
    <phoneticPr fontId="20"/>
  </si>
  <si>
    <t>追2.2換気計画</t>
    <rPh sb="0" eb="1">
      <t>ツイ</t>
    </rPh>
    <rPh sb="4" eb="6">
      <t>カンキ</t>
    </rPh>
    <rPh sb="6" eb="8">
      <t>ケイカク</t>
    </rPh>
    <phoneticPr fontId="20"/>
  </si>
  <si>
    <t>追2.4防犯</t>
    <rPh sb="0" eb="1">
      <t>ツイ</t>
    </rPh>
    <rPh sb="4" eb="6">
      <t>ボウハン</t>
    </rPh>
    <phoneticPr fontId="20"/>
  </si>
  <si>
    <t>■その他の対策</t>
    <rPh sb="3" eb="4">
      <t>タ</t>
    </rPh>
    <rPh sb="5" eb="7">
      <t>タイサク</t>
    </rPh>
    <phoneticPr fontId="20"/>
  </si>
  <si>
    <t>工夫</t>
    <rPh sb="0" eb="2">
      <t>クフウ</t>
    </rPh>
    <phoneticPr fontId="20"/>
  </si>
  <si>
    <t>加点</t>
    <rPh sb="0" eb="2">
      <t>カテン</t>
    </rPh>
    <phoneticPr fontId="20"/>
  </si>
  <si>
    <t>環境配慮技術の導入</t>
    <rPh sb="0" eb="2">
      <t>カンキョウ</t>
    </rPh>
    <rPh sb="2" eb="4">
      <t>ハイリョ</t>
    </rPh>
    <rPh sb="4" eb="6">
      <t>ギジュツ</t>
    </rPh>
    <rPh sb="7" eb="9">
      <t>ドウニュウ</t>
    </rPh>
    <phoneticPr fontId="20"/>
  </si>
  <si>
    <t>注；「あり」の場合は、導入規模などを上欄の該当箇所に記載してください。</t>
    <rPh sb="0" eb="1">
      <t>チュウ</t>
    </rPh>
    <rPh sb="7" eb="9">
      <t>バアイ</t>
    </rPh>
    <rPh sb="11" eb="13">
      <t>ドウニュウ</t>
    </rPh>
    <rPh sb="13" eb="15">
      <t>キボ</t>
    </rPh>
    <rPh sb="18" eb="19">
      <t>ウエ</t>
    </rPh>
    <rPh sb="19" eb="20">
      <t>ラン</t>
    </rPh>
    <rPh sb="21" eb="23">
      <t>ガイトウ</t>
    </rPh>
    <rPh sb="23" eb="25">
      <t>カショ</t>
    </rPh>
    <rPh sb="26" eb="28">
      <t>キサイ</t>
    </rPh>
    <phoneticPr fontId="20"/>
  </si>
  <si>
    <t>燃料電池</t>
    <rPh sb="0" eb="2">
      <t>ネンリョウ</t>
    </rPh>
    <rPh sb="2" eb="4">
      <t>デンチ</t>
    </rPh>
    <phoneticPr fontId="20"/>
  </si>
  <si>
    <t>燃料電池　・　</t>
    <rPh sb="0" eb="2">
      <t>ネンリョウ</t>
    </rPh>
    <rPh sb="2" eb="4">
      <t>デンチ</t>
    </rPh>
    <phoneticPr fontId="20"/>
  </si>
  <si>
    <t>蓄熱設備</t>
    <rPh sb="0" eb="2">
      <t>チクネツ</t>
    </rPh>
    <rPh sb="2" eb="4">
      <t>セツビ</t>
    </rPh>
    <phoneticPr fontId="20"/>
  </si>
  <si>
    <t>蓄熱設備　・</t>
    <rPh sb="0" eb="2">
      <t>チクネツ</t>
    </rPh>
    <rPh sb="2" eb="4">
      <t>セツビ</t>
    </rPh>
    <phoneticPr fontId="20"/>
  </si>
  <si>
    <t>蓄電池</t>
    <rPh sb="0" eb="3">
      <t>チクデンチ</t>
    </rPh>
    <phoneticPr fontId="20"/>
  </si>
  <si>
    <t>蓄電池　・</t>
    <rPh sb="0" eb="3">
      <t>チクデンチ</t>
    </rPh>
    <phoneticPr fontId="20"/>
  </si>
  <si>
    <t>雨水等利用設備</t>
    <rPh sb="0" eb="2">
      <t>ウスイ</t>
    </rPh>
    <rPh sb="2" eb="3">
      <t>トウ</t>
    </rPh>
    <rPh sb="3" eb="5">
      <t>リヨウ</t>
    </rPh>
    <rPh sb="5" eb="7">
      <t>セツビ</t>
    </rPh>
    <phoneticPr fontId="20"/>
  </si>
  <si>
    <t>雨水等利用設備　・　</t>
    <rPh sb="0" eb="2">
      <t>ウスイ</t>
    </rPh>
    <rPh sb="2" eb="3">
      <t>トウ</t>
    </rPh>
    <rPh sb="3" eb="5">
      <t>リヨウ</t>
    </rPh>
    <rPh sb="5" eb="7">
      <t>セツビ</t>
    </rPh>
    <phoneticPr fontId="20"/>
  </si>
  <si>
    <t>その他</t>
    <rPh sb="2" eb="3">
      <t>ホカ</t>
    </rPh>
    <phoneticPr fontId="20"/>
  </si>
  <si>
    <t>技術名</t>
    <rPh sb="0" eb="2">
      <t>ギジュツ</t>
    </rPh>
    <rPh sb="2" eb="3">
      <t>メイ</t>
    </rPh>
    <phoneticPr fontId="20"/>
  </si>
  <si>
    <t>その他；</t>
    <rPh sb="2" eb="3">
      <t>ホカ</t>
    </rPh>
    <phoneticPr fontId="20"/>
  </si>
  <si>
    <t>建物名称</t>
    <rPh sb="0" eb="2">
      <t>タテモノ</t>
    </rPh>
    <rPh sb="2" eb="4">
      <t>メイショウ</t>
    </rPh>
    <phoneticPr fontId="20"/>
  </si>
  <si>
    <t>％削減</t>
    <rPh sb="1" eb="3">
      <t>サクゲン</t>
    </rPh>
    <phoneticPr fontId="20"/>
  </si>
  <si>
    <t>健康・快適な職住環境　(W)　Smart Wellness Community</t>
    <rPh sb="3" eb="5">
      <t>カイテキ</t>
    </rPh>
    <rPh sb="6" eb="8">
      <t>ショクジュウ</t>
    </rPh>
    <rPh sb="8" eb="10">
      <t>カンキョウ</t>
    </rPh>
    <phoneticPr fontId="20"/>
  </si>
  <si>
    <t>太陽光発電などの導入</t>
    <rPh sb="0" eb="3">
      <t>タイヨウコウ</t>
    </rPh>
    <rPh sb="3" eb="5">
      <t>ハツデン</t>
    </rPh>
    <rPh sb="8" eb="10">
      <t>ドウニュウ</t>
    </rPh>
    <phoneticPr fontId="20"/>
  </si>
  <si>
    <t>　環境配慮技術の導入</t>
    <rPh sb="1" eb="3">
      <t>カンキョウ</t>
    </rPh>
    <rPh sb="3" eb="5">
      <t>ハイリョ</t>
    </rPh>
    <rPh sb="5" eb="7">
      <t>ギジュツ</t>
    </rPh>
    <rPh sb="8" eb="10">
      <t>ドウニュウ</t>
    </rPh>
    <phoneticPr fontId="20"/>
  </si>
  <si>
    <t>エネルギーマネジメントシステム導入</t>
    <rPh sb="15" eb="17">
      <t>ドウニュウ</t>
    </rPh>
    <phoneticPr fontId="20"/>
  </si>
  <si>
    <t>Ｅ①</t>
    <phoneticPr fontId="20"/>
  </si>
  <si>
    <t>Ｅ②</t>
    <phoneticPr fontId="20"/>
  </si>
  <si>
    <t>Ｅ③</t>
    <phoneticPr fontId="20"/>
  </si>
  <si>
    <t>Ｅ③</t>
    <phoneticPr fontId="20"/>
  </si>
  <si>
    <t>■災害に備える</t>
    <rPh sb="1" eb="3">
      <t>サイガイ</t>
    </rPh>
    <rPh sb="4" eb="5">
      <t>ソナ</t>
    </rPh>
    <phoneticPr fontId="20"/>
  </si>
  <si>
    <t>○○邸</t>
    <rPh sb="2" eb="3">
      <t>テイ</t>
    </rPh>
    <phoneticPr fontId="20"/>
  </si>
  <si>
    <t>■エネルギーと水を大切に使う　（①建物の工夫　②設備の性能　③維持管理と運用）</t>
    <phoneticPr fontId="20"/>
  </si>
  <si>
    <t>■室内環境を快適・健康・安心にする</t>
    <phoneticPr fontId="20"/>
  </si>
  <si>
    <t>■断熱等性能等級</t>
    <rPh sb="1" eb="3">
      <t>ダンネツ</t>
    </rPh>
    <rPh sb="3" eb="4">
      <t>トウ</t>
    </rPh>
    <rPh sb="4" eb="6">
      <t>セイノウ</t>
    </rPh>
    <rPh sb="6" eb="8">
      <t>トウキュウ</t>
    </rPh>
    <phoneticPr fontId="20"/>
  </si>
  <si>
    <t>■災害に備える （⑦災害に備える　⑧長寿命に対する基本性能　⑨地域の安全・安心）</t>
    <phoneticPr fontId="20"/>
  </si>
  <si>
    <t>Ｗ④</t>
    <phoneticPr fontId="20"/>
  </si>
  <si>
    <t>Ｗ⑤</t>
    <phoneticPr fontId="20"/>
  </si>
  <si>
    <t>Ｒ⑦</t>
    <phoneticPr fontId="20"/>
  </si>
  <si>
    <t>Ｒ⑧</t>
    <phoneticPr fontId="20"/>
  </si>
  <si>
    <t>Ｒ⑨</t>
    <phoneticPr fontId="20"/>
  </si>
  <si>
    <t>旧
重点項目</t>
    <rPh sb="0" eb="1">
      <t>キュウ</t>
    </rPh>
    <rPh sb="2" eb="4">
      <t>ジュウテン</t>
    </rPh>
    <rPh sb="4" eb="6">
      <t>コウモク</t>
    </rPh>
    <phoneticPr fontId="20"/>
  </si>
  <si>
    <t>④暑さ・寒さ</t>
    <rPh sb="1" eb="2">
      <t>アツ</t>
    </rPh>
    <rPh sb="4" eb="5">
      <t>サム</t>
    </rPh>
    <phoneticPr fontId="20"/>
  </si>
  <si>
    <t>⑤健康と安全・安心</t>
    <rPh sb="1" eb="3">
      <t>ケンコウ</t>
    </rPh>
    <rPh sb="4" eb="6">
      <t>アンゼン</t>
    </rPh>
    <rPh sb="7" eb="9">
      <t>アンシン</t>
    </rPh>
    <phoneticPr fontId="20"/>
  </si>
  <si>
    <t>⑦災害に備える</t>
    <rPh sb="1" eb="3">
      <t>サイガイ</t>
    </rPh>
    <rPh sb="4" eb="5">
      <t>ソナ</t>
    </rPh>
    <phoneticPr fontId="20"/>
  </si>
  <si>
    <t>⑨地域の安全・安心</t>
    <rPh sb="1" eb="3">
      <t>チイキ</t>
    </rPh>
    <rPh sb="4" eb="6">
      <t>アンゼン</t>
    </rPh>
    <phoneticPr fontId="20"/>
  </si>
  <si>
    <t>⑥自然・通風</t>
    <rPh sb="1" eb="3">
      <t>シゼン</t>
    </rPh>
    <rPh sb="4" eb="6">
      <t>ツウフウ</t>
    </rPh>
    <phoneticPr fontId="20"/>
  </si>
  <si>
    <t>⑦災害に備える</t>
    <phoneticPr fontId="20"/>
  </si>
  <si>
    <t>⑨地域の安全・安心）</t>
    <rPh sb="1" eb="3">
      <t>チイキ</t>
    </rPh>
    <rPh sb="4" eb="6">
      <t>アンゼン</t>
    </rPh>
    <rPh sb="7" eb="9">
      <t>アンシン</t>
    </rPh>
    <phoneticPr fontId="20"/>
  </si>
  <si>
    <t>【省エネルギー性能】</t>
    <rPh sb="1" eb="2">
      <t>ショウ</t>
    </rPh>
    <rPh sb="7" eb="9">
      <t>セイノウ</t>
    </rPh>
    <phoneticPr fontId="20"/>
  </si>
  <si>
    <t>　建物名称：</t>
    <rPh sb="1" eb="3">
      <t>タテモノ</t>
    </rPh>
    <rPh sb="3" eb="5">
      <t>メイショウ</t>
    </rPh>
    <phoneticPr fontId="20"/>
  </si>
  <si>
    <t>－</t>
    <phoneticPr fontId="20"/>
  </si>
  <si>
    <t>000</t>
    <phoneticPr fontId="20"/>
  </si>
  <si>
    <t>各項目について配慮した内容を、該当する番号（①～）を示し記述してください。</t>
    <phoneticPr fontId="20"/>
  </si>
  <si>
    <r>
      <rPr>
        <b/>
        <sz val="12"/>
        <rFont val="ＭＳ Ｐゴシック"/>
        <family val="3"/>
        <charset val="128"/>
      </rPr>
      <t>建築物の省エネルギー性能</t>
    </r>
    <r>
      <rPr>
        <sz val="12"/>
        <rFont val="ＭＳ Ｐゴシック"/>
        <family val="3"/>
        <charset val="128"/>
      </rPr>
      <t>　(E)　Energy Saving</t>
    </r>
    <phoneticPr fontId="20"/>
  </si>
  <si>
    <t>■省エネルギー性能（国土交通省告示に基づく表示）</t>
    <rPh sb="1" eb="2">
      <t>ショウ</t>
    </rPh>
    <rPh sb="7" eb="9">
      <t>セイノウ</t>
    </rPh>
    <rPh sb="10" eb="12">
      <t>コクド</t>
    </rPh>
    <rPh sb="12" eb="15">
      <t>コウツウショウ</t>
    </rPh>
    <rPh sb="15" eb="17">
      <t>コクジ</t>
    </rPh>
    <rPh sb="18" eb="19">
      <t>モト</t>
    </rPh>
    <phoneticPr fontId="20"/>
  </si>
  <si>
    <t>計算によらない評価</t>
    <rPh sb="0" eb="2">
      <t>ケイサン</t>
    </rPh>
    <rPh sb="7" eb="9">
      <t>ヒョウカ</t>
    </rPh>
    <phoneticPr fontId="20"/>
  </si>
  <si>
    <t>◆一次エネルギー消費量の削減率</t>
    <phoneticPr fontId="20"/>
  </si>
  <si>
    <t>※計算によらない評価の場合に選択</t>
    <rPh sb="1" eb="3">
      <t>ケイサン</t>
    </rPh>
    <rPh sb="8" eb="10">
      <t>ヒョウカ</t>
    </rPh>
    <rPh sb="11" eb="13">
      <t>バアイ</t>
    </rPh>
    <rPh sb="14" eb="16">
      <t>センタク</t>
    </rPh>
    <phoneticPr fontId="20"/>
  </si>
  <si>
    <t>◆省エネルギー基準への適否</t>
    <rPh sb="1" eb="2">
      <t>ショウ</t>
    </rPh>
    <rPh sb="7" eb="9">
      <t>キジュン</t>
    </rPh>
    <rPh sb="11" eb="13">
      <t>テキヒ</t>
    </rPh>
    <phoneticPr fontId="20"/>
  </si>
  <si>
    <t xml:space="preserve">一次エネルギー消費量 </t>
    <rPh sb="0" eb="2">
      <t>イチジ</t>
    </rPh>
    <rPh sb="7" eb="10">
      <t>ショウヒリョウ</t>
    </rPh>
    <phoneticPr fontId="20"/>
  </si>
  <si>
    <t>外皮基準</t>
    <rPh sb="0" eb="2">
      <t>ガイヒ</t>
    </rPh>
    <rPh sb="2" eb="4">
      <t>キジュン</t>
    </rPh>
    <phoneticPr fontId="20"/>
  </si>
  <si>
    <t>スコア</t>
    <phoneticPr fontId="20"/>
  </si>
  <si>
    <t>■室内環境対策</t>
    <rPh sb="1" eb="3">
      <t>シツナイ</t>
    </rPh>
    <rPh sb="3" eb="5">
      <t>カンキョウ</t>
    </rPh>
    <rPh sb="5" eb="7">
      <t>タイサク</t>
    </rPh>
    <phoneticPr fontId="20"/>
  </si>
  <si>
    <t>等級４</t>
    <rPh sb="0" eb="2">
      <t>トウキュウ</t>
    </rPh>
    <phoneticPr fontId="20"/>
  </si>
  <si>
    <t>等級３</t>
    <rPh sb="0" eb="2">
      <t>トウキュウ</t>
    </rPh>
    <phoneticPr fontId="20"/>
  </si>
  <si>
    <t>等級２</t>
    <rPh sb="0" eb="2">
      <t>トウキュウ</t>
    </rPh>
    <phoneticPr fontId="20"/>
  </si>
  <si>
    <t>等級１</t>
    <rPh sb="0" eb="2">
      <t>トウキュウ</t>
    </rPh>
    <phoneticPr fontId="20"/>
  </si>
  <si>
    <t>◆断熱等性能等級</t>
    <rPh sb="1" eb="3">
      <t>ダンネツ</t>
    </rPh>
    <rPh sb="3" eb="4">
      <t>トウ</t>
    </rPh>
    <rPh sb="4" eb="6">
      <t>セイノウ</t>
    </rPh>
    <rPh sb="6" eb="8">
      <t>トウキュウ</t>
    </rPh>
    <phoneticPr fontId="20"/>
  </si>
  <si>
    <t>◆工夫の有無</t>
    <rPh sb="1" eb="3">
      <t>クフウ</t>
    </rPh>
    <rPh sb="4" eb="6">
      <t>ウム</t>
    </rPh>
    <phoneticPr fontId="20"/>
  </si>
  <si>
    <t>【防　災】</t>
    <phoneticPr fontId="20"/>
  </si>
  <si>
    <t>スコア</t>
    <phoneticPr fontId="20"/>
  </si>
  <si>
    <r>
      <t>地域・まちづくりへの貢献　</t>
    </r>
    <r>
      <rPr>
        <sz val="12"/>
        <rFont val="ＭＳ Ｐゴシック"/>
        <family val="3"/>
        <charset val="128"/>
      </rPr>
      <t>（T）　Township &amp; Townscape</t>
    </r>
    <rPh sb="0" eb="2">
      <t>チイキ</t>
    </rPh>
    <rPh sb="10" eb="12">
      <t>コウケン</t>
    </rPh>
    <phoneticPr fontId="20"/>
  </si>
  <si>
    <t>【地域・まちづくり】</t>
    <phoneticPr fontId="20"/>
  </si>
  <si>
    <t>太陽光発電などの導入</t>
    <rPh sb="0" eb="2">
      <t>タイヨウ</t>
    </rPh>
    <rPh sb="2" eb="3">
      <t>ヒカリ</t>
    </rPh>
    <rPh sb="3" eb="5">
      <t>ハツデン</t>
    </rPh>
    <rPh sb="8" eb="10">
      <t>ドウニュウ</t>
    </rPh>
    <phoneticPr fontId="20"/>
  </si>
  <si>
    <t>あり</t>
    <phoneticPr fontId="20"/>
  </si>
  <si>
    <t>なし</t>
    <phoneticPr fontId="20"/>
  </si>
  <si>
    <t>太陽光利用</t>
    <rPh sb="0" eb="2">
      <t>タイヨウ</t>
    </rPh>
    <rPh sb="2" eb="3">
      <t>ヒカリ</t>
    </rPh>
    <rPh sb="3" eb="5">
      <t>リヨウ</t>
    </rPh>
    <phoneticPr fontId="20"/>
  </si>
  <si>
    <t>コジェネレーション</t>
    <phoneticPr fontId="20"/>
  </si>
  <si>
    <t>利用なし</t>
    <rPh sb="0" eb="2">
      <t>リヨウ</t>
    </rPh>
    <phoneticPr fontId="20"/>
  </si>
  <si>
    <t>コジェネレーション　・　</t>
    <phoneticPr fontId="20"/>
  </si>
  <si>
    <t>エネルギーマネジメントシステム導入</t>
    <phoneticPr fontId="20"/>
  </si>
  <si>
    <t>HEMS</t>
    <phoneticPr fontId="20"/>
  </si>
  <si>
    <t>太陽熱利用</t>
    <rPh sb="0" eb="2">
      <t>タイヨウ</t>
    </rPh>
    <rPh sb="2" eb="3">
      <t>ネツ</t>
    </rPh>
    <rPh sb="3" eb="5">
      <t>リヨウ</t>
    </rPh>
    <phoneticPr fontId="20"/>
  </si>
  <si>
    <t>MEMS</t>
    <phoneticPr fontId="20"/>
  </si>
  <si>
    <t>太陽光・熱利用</t>
    <rPh sb="0" eb="2">
      <t>タイヨウ</t>
    </rPh>
    <rPh sb="2" eb="3">
      <t>ヒカリ</t>
    </rPh>
    <rPh sb="4" eb="5">
      <t>ネツ</t>
    </rPh>
    <rPh sb="5" eb="7">
      <t>リヨウ</t>
    </rPh>
    <phoneticPr fontId="20"/>
  </si>
  <si>
    <t>CEMS</t>
    <phoneticPr fontId="20"/>
  </si>
  <si>
    <t>XXX</t>
    <phoneticPr fontId="20"/>
  </si>
  <si>
    <t>建築物の省エネルギー性能　(E)　Energy Saving</t>
    <phoneticPr fontId="20"/>
  </si>
  <si>
    <t>■省エネルギー性能　（国土交通省告示に基づく表示）</t>
    <rPh sb="1" eb="2">
      <t>ショウ</t>
    </rPh>
    <rPh sb="7" eb="9">
      <t>セイノウ</t>
    </rPh>
    <rPh sb="11" eb="13">
      <t>コクド</t>
    </rPh>
    <rPh sb="13" eb="16">
      <t>コウツウショウ</t>
    </rPh>
    <rPh sb="16" eb="18">
      <t>コクジ</t>
    </rPh>
    <rPh sb="19" eb="20">
      <t>モト</t>
    </rPh>
    <phoneticPr fontId="20"/>
  </si>
  <si>
    <t>この建物の設計一次エネルギー消費量　</t>
    <rPh sb="2" eb="4">
      <t>タテモノ</t>
    </rPh>
    <rPh sb="5" eb="7">
      <t>セッケイ</t>
    </rPh>
    <rPh sb="7" eb="9">
      <t>イチジ</t>
    </rPh>
    <rPh sb="14" eb="17">
      <t>ショウヒリョウ</t>
    </rPh>
    <phoneticPr fontId="20"/>
  </si>
  <si>
    <t>X</t>
    <phoneticPr fontId="20"/>
  </si>
  <si>
    <t>　　　　　一次エネルギー消費量基準</t>
    <rPh sb="5" eb="7">
      <t>イチジ</t>
    </rPh>
    <rPh sb="12" eb="15">
      <t>ショウヒリョウ</t>
    </rPh>
    <rPh sb="15" eb="17">
      <t>キジュン</t>
    </rPh>
    <phoneticPr fontId="20"/>
  </si>
  <si>
    <t>Y</t>
    <phoneticPr fontId="20"/>
  </si>
  <si>
    <t>　　　　　外皮基準</t>
    <rPh sb="5" eb="7">
      <t>ガイヒ</t>
    </rPh>
    <rPh sb="7" eb="9">
      <t>キジュン</t>
    </rPh>
    <phoneticPr fontId="20"/>
  </si>
  <si>
    <t>　　　　　受付日</t>
    <rPh sb="5" eb="8">
      <t>ウケツケビ</t>
    </rPh>
    <phoneticPr fontId="20"/>
  </si>
  <si>
    <t>■健康・安心対策（⑥健康対策、⑦防犯対策）</t>
    <rPh sb="1" eb="3">
      <t>ケンコウ</t>
    </rPh>
    <rPh sb="4" eb="6">
      <t>アンシン</t>
    </rPh>
    <rPh sb="6" eb="8">
      <t>タイサク</t>
    </rPh>
    <rPh sb="10" eb="12">
      <t>ケンコウ</t>
    </rPh>
    <rPh sb="12" eb="14">
      <t>タイサク</t>
    </rPh>
    <rPh sb="16" eb="18">
      <t>ボウハン</t>
    </rPh>
    <rPh sb="18" eb="20">
      <t>タイサク</t>
    </rPh>
    <phoneticPr fontId="20"/>
  </si>
  <si>
    <t>■その他の対策　（⑧自然材料・通風の工夫など）</t>
    <rPh sb="3" eb="4">
      <t>タ</t>
    </rPh>
    <rPh sb="5" eb="7">
      <t>タイサク</t>
    </rPh>
    <rPh sb="10" eb="12">
      <t>シゼン</t>
    </rPh>
    <rPh sb="12" eb="14">
      <t>ザイリョウ</t>
    </rPh>
    <rPh sb="15" eb="17">
      <t>ツウフウ</t>
    </rPh>
    <rPh sb="18" eb="20">
      <t>クフウ</t>
    </rPh>
    <phoneticPr fontId="20"/>
  </si>
  <si>
    <t>◆工夫の有無</t>
  </si>
  <si>
    <t>防災への配慮　（R）　Resilience</t>
    <rPh sb="0" eb="2">
      <t>ボウサイ</t>
    </rPh>
    <rPh sb="4" eb="6">
      <t>ハイリョ</t>
    </rPh>
    <phoneticPr fontId="20"/>
  </si>
  <si>
    <t>地域・まちづくりへの貢献　（T）　Township &amp; Townscape</t>
    <rPh sb="0" eb="2">
      <t>チイキ</t>
    </rPh>
    <rPh sb="10" eb="12">
      <t>コウケン</t>
    </rPh>
    <phoneticPr fontId="20"/>
  </si>
  <si>
    <t>（太陽光・熱利用、エネルギーマネジメントシステム以外）</t>
    <phoneticPr fontId="20"/>
  </si>
  <si>
    <t>BEI＝</t>
    <phoneticPr fontId="20"/>
  </si>
  <si>
    <t>③維持管理と運用）</t>
    <phoneticPr fontId="20"/>
  </si>
  <si>
    <t>（④暑さ・寒さ）</t>
    <rPh sb="2" eb="3">
      <t>アツ</t>
    </rPh>
    <rPh sb="5" eb="6">
      <t>サム</t>
    </rPh>
    <phoneticPr fontId="20"/>
  </si>
  <si>
    <t>（⑤健康と安全・安心）</t>
    <rPh sb="2" eb="4">
      <t>ケンコウ</t>
    </rPh>
    <rPh sb="5" eb="7">
      <t>アンゼン</t>
    </rPh>
    <rPh sb="8" eb="10">
      <t>アンシン</t>
    </rPh>
    <phoneticPr fontId="20"/>
  </si>
  <si>
    <t>（⑥自然材料・通風の工夫など）</t>
    <phoneticPr fontId="20"/>
  </si>
  <si>
    <t>④</t>
  </si>
  <si>
    <t>⑤</t>
  </si>
  <si>
    <t>⑥</t>
  </si>
  <si>
    <t>（⑦災害に備える</t>
    <phoneticPr fontId="20"/>
  </si>
  <si>
    <t>⑧長寿命に対する基本性能</t>
  </si>
  <si>
    <t>⑦</t>
  </si>
  <si>
    <t>⑧</t>
  </si>
  <si>
    <t>⑩</t>
  </si>
  <si>
    <t>⑪</t>
  </si>
  <si>
    <t>※エネファームなど</t>
    <phoneticPr fontId="20"/>
  </si>
  <si>
    <t>※V2H（電気自動車からの給電設備）含む</t>
    <rPh sb="5" eb="7">
      <t>デンキ</t>
    </rPh>
    <rPh sb="7" eb="10">
      <t>ジドウシャ</t>
    </rPh>
    <rPh sb="13" eb="15">
      <t>キュウデン</t>
    </rPh>
    <rPh sb="15" eb="17">
      <t>セツビ</t>
    </rPh>
    <rPh sb="18" eb="19">
      <t>フク</t>
    </rPh>
    <phoneticPr fontId="20"/>
  </si>
  <si>
    <t>①</t>
  </si>
  <si>
    <t>②</t>
  </si>
  <si>
    <t>③</t>
  </si>
  <si>
    <t>⑨</t>
  </si>
  <si>
    <t>重点項目への取組内容の入力</t>
    <rPh sb="0" eb="2">
      <t>ジュウテン</t>
    </rPh>
    <rPh sb="2" eb="4">
      <t>コウモク</t>
    </rPh>
    <rPh sb="6" eb="8">
      <t>トリクミ</t>
    </rPh>
    <rPh sb="8" eb="10">
      <t>ナイヨウ</t>
    </rPh>
    <rPh sb="11" eb="13">
      <t>ニュウリョク</t>
    </rPh>
    <phoneticPr fontId="20"/>
  </si>
  <si>
    <r>
      <rPr>
        <b/>
        <sz val="11"/>
        <color theme="0"/>
        <rFont val="ＭＳ Ｐゴシック"/>
        <family val="3"/>
        <charset val="128"/>
      </rPr>
      <t>重点項目： E</t>
    </r>
    <r>
      <rPr>
        <b/>
        <sz val="9"/>
        <color theme="0"/>
        <rFont val="ＭＳ Ｐゴシック"/>
        <family val="3"/>
        <charset val="128"/>
      </rPr>
      <t>：省エネルギー性能、W：健康・安心、R：防災、T：地域・まちづくり</t>
    </r>
    <rPh sb="0" eb="2">
      <t>ｼﾞｭｳﾃﾝ</t>
    </rPh>
    <rPh sb="2" eb="4">
      <t>ｺｳﾓｸ</t>
    </rPh>
    <rPh sb="8" eb="9">
      <t>しょう</t>
    </rPh>
    <rPh sb="14" eb="16">
      <t>せいのう</t>
    </rPh>
    <rPh sb="27" eb="29">
      <t>ぼうさい</t>
    </rPh>
    <rPh sb="32" eb="34">
      <t>ちいき</t>
    </rPh>
    <phoneticPr fontId="17" type="noConversion"/>
  </si>
  <si>
    <t>■エネルギーを大切に使う　（①建物の工夫　②設備の性能　③維持管理と運用）</t>
    <phoneticPr fontId="20"/>
  </si>
  <si>
    <t>■エネルギーを大切に使う</t>
    <phoneticPr fontId="20"/>
  </si>
  <si>
    <t>＜集合住宅＞</t>
    <rPh sb="1" eb="3">
      <t>シュウゴウ</t>
    </rPh>
    <rPh sb="3" eb="5">
      <t>ジュウタク</t>
    </rPh>
    <phoneticPr fontId="20"/>
  </si>
  <si>
    <t>グラフ用</t>
    <rPh sb="3" eb="4">
      <t>ヨウ</t>
    </rPh>
    <phoneticPr fontId="20"/>
  </si>
  <si>
    <t>削減率</t>
    <rPh sb="0" eb="2">
      <t>サクゲン</t>
    </rPh>
    <rPh sb="2" eb="3">
      <t>リツ</t>
    </rPh>
    <phoneticPr fontId="20"/>
  </si>
  <si>
    <t>CEMS</t>
    <phoneticPr fontId="20"/>
  </si>
  <si>
    <t>等級４を超える</t>
    <rPh sb="0" eb="2">
      <t>トウキュウ</t>
    </rPh>
    <rPh sb="4" eb="5">
      <t>コ</t>
    </rPh>
    <phoneticPr fontId="20"/>
  </si>
  <si>
    <t>3点を超える</t>
    <rPh sb="1" eb="2">
      <t>テン</t>
    </rPh>
    <rPh sb="3" eb="4">
      <t>コ</t>
    </rPh>
    <phoneticPr fontId="20"/>
  </si>
  <si>
    <t>■室内環境対策　（④暑さ・寒さ）</t>
    <rPh sb="1" eb="3">
      <t>シツナイ</t>
    </rPh>
    <rPh sb="3" eb="5">
      <t>カンキョウ</t>
    </rPh>
    <rPh sb="5" eb="7">
      <t>タイサク</t>
    </rPh>
    <rPh sb="10" eb="11">
      <t>アツ</t>
    </rPh>
    <rPh sb="13" eb="14">
      <t>サム</t>
    </rPh>
    <phoneticPr fontId="20"/>
  </si>
  <si>
    <t>■室内環境を快適・健康・安心にする　（⑤健康と安全・安心）</t>
    <rPh sb="1" eb="3">
      <t>シツナイ</t>
    </rPh>
    <rPh sb="3" eb="5">
      <t>カンキョウ</t>
    </rPh>
    <rPh sb="6" eb="8">
      <t>カイテキ</t>
    </rPh>
    <rPh sb="9" eb="11">
      <t>ケンコウ</t>
    </rPh>
    <rPh sb="12" eb="14">
      <t>アンシン</t>
    </rPh>
    <rPh sb="20" eb="22">
      <t>ケンコウ</t>
    </rPh>
    <rPh sb="23" eb="25">
      <t>アンゼン</t>
    </rPh>
    <rPh sb="26" eb="28">
      <t>アンシン</t>
    </rPh>
    <phoneticPr fontId="20"/>
  </si>
  <si>
    <t>■その他の対策　（⑥自然材料・通風の工夫など）</t>
    <rPh sb="3" eb="4">
      <t>タ</t>
    </rPh>
    <rPh sb="5" eb="7">
      <t>タイサク</t>
    </rPh>
    <rPh sb="10" eb="12">
      <t>シゼン</t>
    </rPh>
    <rPh sb="12" eb="14">
      <t>ザイリョウ</t>
    </rPh>
    <rPh sb="15" eb="17">
      <t>ツウフウ</t>
    </rPh>
    <rPh sb="18" eb="20">
      <t>クフウ</t>
    </rPh>
    <phoneticPr fontId="20"/>
  </si>
  <si>
    <t>健康・安心</t>
    <rPh sb="0" eb="2">
      <t>ケンコウ</t>
    </rPh>
    <rPh sb="3" eb="5">
      <t>アンシン</t>
    </rPh>
    <phoneticPr fontId="20"/>
  </si>
  <si>
    <t>防　災</t>
    <rPh sb="0" eb="1">
      <t>ボウ</t>
    </rPh>
    <rPh sb="2" eb="3">
      <t>サイ</t>
    </rPh>
    <phoneticPr fontId="20"/>
  </si>
  <si>
    <t>地域・まちづくり</t>
    <rPh sb="0" eb="2">
      <t>チイキ</t>
    </rPh>
    <phoneticPr fontId="20"/>
  </si>
  <si>
    <t>省エネルギー性能</t>
    <rPh sb="0" eb="1">
      <t>ショウ</t>
    </rPh>
    <rPh sb="6" eb="8">
      <t>セイノウ</t>
    </rPh>
    <phoneticPr fontId="20"/>
  </si>
  <si>
    <t>※貯湯式家庭用ヒートポンプ給湯器（ｴｺｷｭｰﾄ）含む</t>
    <rPh sb="1" eb="3">
      <t>チョトウ</t>
    </rPh>
    <rPh sb="3" eb="4">
      <t>シキ</t>
    </rPh>
    <rPh sb="4" eb="6">
      <t>カテイ</t>
    </rPh>
    <rPh sb="6" eb="7">
      <t>ヨウ</t>
    </rPh>
    <rPh sb="13" eb="15">
      <t>キュウトウ</t>
    </rPh>
    <rPh sb="15" eb="16">
      <t>キ</t>
    </rPh>
    <rPh sb="24" eb="25">
      <t>フク</t>
    </rPh>
    <phoneticPr fontId="20"/>
  </si>
  <si>
    <t>対象外</t>
    <rPh sb="0" eb="3">
      <t>タイショウガイ</t>
    </rPh>
    <phoneticPr fontId="20"/>
  </si>
  <si>
    <t>外皮</t>
    <rPh sb="0" eb="2">
      <t>ガイヒ</t>
    </rPh>
    <phoneticPr fontId="20"/>
  </si>
  <si>
    <t>一次エネ</t>
    <rPh sb="0" eb="2">
      <t>イチジ</t>
    </rPh>
    <phoneticPr fontId="20"/>
  </si>
  <si>
    <t>（相当）</t>
    <phoneticPr fontId="20"/>
  </si>
  <si>
    <t>■バージョン：</t>
    <phoneticPr fontId="20"/>
  </si>
  <si>
    <t xml:space="preserve">        バージョン　：</t>
    <phoneticPr fontId="20"/>
  </si>
  <si>
    <t>2022/XX/XX</t>
    <phoneticPr fontId="20"/>
  </si>
  <si>
    <t>CASBEE横浜[戸建]2022年版v.1.0</t>
    <phoneticPr fontId="20"/>
  </si>
  <si>
    <t>CASBEE横浜[戸建] (2022年版)</t>
    <phoneticPr fontId="20"/>
  </si>
  <si>
    <t>CASBEE-戸建（新築）2021年SDGs対応版</t>
    <rPh sb="22" eb="24">
      <t>タイオウ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</si>
</sst>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quot;"/>
    <numFmt numFmtId="177" formatCode="0.0"/>
    <numFmt numFmtId="178" formatCode="0.0;0.0;&quot;-&quot;\ "/>
    <numFmt numFmtId="179" formatCode="0.00;0.00;&quot;-&quot;\ "/>
    <numFmt numFmtId="180" formatCode="0.00;0.00;&quot;-&quot;"/>
    <numFmt numFmtId="181" formatCode="[$-F800]dddd\,\ mmmm\ dd\,\ yyyy"/>
  </numFmts>
  <fonts count="10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9"/>
      <name val="Arial"/>
      <family val="2"/>
    </font>
    <font>
      <b/>
      <sz val="10"/>
      <color indexed="9"/>
      <name val="ＭＳ Ｐゴシック"/>
      <family val="3"/>
      <charset val="128"/>
    </font>
    <font>
      <sz val="10"/>
      <name val="ＭＳ Ｐゴシック"/>
      <family val="3"/>
      <charset val="128"/>
    </font>
    <font>
      <sz val="10"/>
      <name val="Arial"/>
      <family val="2"/>
    </font>
    <font>
      <b/>
      <sz val="9"/>
      <name val="Arial"/>
      <family val="2"/>
    </font>
    <font>
      <sz val="8"/>
      <name val="ＭＳ Ｐゴシック"/>
      <family val="3"/>
      <charset val="128"/>
    </font>
    <font>
      <sz val="12"/>
      <name val="Arial"/>
      <family val="2"/>
    </font>
    <font>
      <b/>
      <sz val="18"/>
      <name val="Arial"/>
      <family val="2"/>
    </font>
    <font>
      <b/>
      <sz val="12"/>
      <name val="Arial"/>
      <family val="2"/>
    </font>
    <font>
      <sz val="11"/>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sz val="8"/>
      <name val="Arial"/>
      <family val="2"/>
    </font>
    <font>
      <sz val="9"/>
      <color indexed="8"/>
      <name val="ＭＳ Ｐゴシック"/>
      <family val="3"/>
      <charset val="128"/>
    </font>
    <font>
      <sz val="10"/>
      <color indexed="9"/>
      <name val="Arial"/>
      <family val="2"/>
    </font>
    <font>
      <b/>
      <i/>
      <sz val="11"/>
      <name val="ＭＳ Ｐゴシック"/>
      <family val="3"/>
      <charset val="128"/>
    </font>
    <font>
      <sz val="8"/>
      <color indexed="9"/>
      <name val="Arial"/>
      <family val="2"/>
    </font>
    <font>
      <b/>
      <sz val="8"/>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b/>
      <sz val="11"/>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sz val="10"/>
      <color indexed="17"/>
      <name val="ＭＳ Ｐゴシック"/>
      <family val="3"/>
      <charset val="128"/>
    </font>
    <font>
      <b/>
      <sz val="10"/>
      <color indexed="18"/>
      <name val="ＭＳ Ｐゴシック"/>
      <family val="3"/>
      <charset val="128"/>
    </font>
    <font>
      <sz val="12"/>
      <name val="ＭＳ Ｐゴシック"/>
      <family val="3"/>
      <charset val="128"/>
    </font>
    <font>
      <b/>
      <sz val="20"/>
      <name val="ＭＳ Ｐゴシック"/>
      <family val="3"/>
      <charset val="128"/>
    </font>
    <font>
      <sz val="14"/>
      <name val="ＭＳ Ｐゴシック"/>
      <family val="3"/>
      <charset val="128"/>
    </font>
    <font>
      <sz val="16"/>
      <name val="ＭＳ Ｐゴシック"/>
      <family val="3"/>
      <charset val="128"/>
    </font>
    <font>
      <b/>
      <sz val="14"/>
      <name val="ＭＳ Ｐゴシック"/>
      <family val="3"/>
      <charset val="128"/>
    </font>
    <font>
      <b/>
      <sz val="20"/>
      <color indexed="8"/>
      <name val="ＭＳ Ｐゴシック"/>
      <family val="3"/>
      <charset val="128"/>
    </font>
    <font>
      <sz val="11"/>
      <color rgb="FFFF0000"/>
      <name val="ＭＳ Ｐゴシック"/>
      <family val="3"/>
      <charset val="128"/>
    </font>
    <font>
      <b/>
      <sz val="10"/>
      <color indexed="9"/>
      <name val="Arial"/>
      <family val="2"/>
    </font>
    <font>
      <sz val="8"/>
      <color indexed="17"/>
      <name val="ＭＳ Ｐゴシック"/>
      <family val="3"/>
      <charset val="128"/>
    </font>
    <font>
      <b/>
      <vertAlign val="subscript"/>
      <sz val="12"/>
      <color indexed="9"/>
      <name val="ＭＳ Ｐゴシック"/>
      <family val="3"/>
      <charset val="128"/>
    </font>
    <font>
      <sz val="12"/>
      <color indexed="9"/>
      <name val="ＭＳ Ｐゴシック"/>
      <family val="3"/>
      <charset val="128"/>
    </font>
    <font>
      <b/>
      <vertAlign val="subscript"/>
      <sz val="11"/>
      <name val="ＭＳ Ｐゴシック"/>
      <family val="3"/>
      <charset val="128"/>
    </font>
    <font>
      <sz val="10"/>
      <name val="ＭＳ Ｐゴシック"/>
      <family val="3"/>
      <charset val="128"/>
      <scheme val="major"/>
    </font>
    <font>
      <sz val="11"/>
      <color indexed="63"/>
      <name val="Arial"/>
      <family val="2"/>
    </font>
    <font>
      <b/>
      <sz val="8"/>
      <color theme="0"/>
      <name val="ＭＳ Ｐゴシック"/>
      <family val="3"/>
      <charset val="128"/>
    </font>
    <font>
      <b/>
      <sz val="11"/>
      <color theme="0"/>
      <name val="ＭＳ Ｐゴシック"/>
      <family val="3"/>
      <charset val="128"/>
    </font>
    <font>
      <b/>
      <sz val="9"/>
      <color theme="0"/>
      <name val="ＭＳ Ｐゴシック"/>
      <family val="3"/>
      <charset val="128"/>
    </font>
    <font>
      <b/>
      <i/>
      <sz val="22"/>
      <name val="ＭＳ Ｐ明朝"/>
      <family val="1"/>
      <charset val="128"/>
    </font>
    <font>
      <b/>
      <sz val="12"/>
      <name val="ＭＳ Ｐゴシック"/>
      <family val="3"/>
      <charset val="128"/>
    </font>
    <font>
      <sz val="9"/>
      <color rgb="FFFF0000"/>
      <name val="ＭＳ Ｐゴシック"/>
      <family val="3"/>
      <charset val="128"/>
    </font>
    <font>
      <sz val="9"/>
      <color indexed="81"/>
      <name val="ＭＳ Ｐゴシック"/>
      <family val="3"/>
      <charset val="128"/>
    </font>
    <font>
      <sz val="11"/>
      <color theme="0" tint="-0.499984740745262"/>
      <name val="ＭＳ Ｐゴシック"/>
      <family val="3"/>
      <charset val="128"/>
    </font>
    <font>
      <b/>
      <sz val="9"/>
      <color indexed="81"/>
      <name val="ＭＳ Ｐゴシック"/>
      <family val="3"/>
      <charset val="128"/>
    </font>
    <font>
      <b/>
      <sz val="10"/>
      <color rgb="FF002060"/>
      <name val="ＭＳ Ｐゴシック"/>
      <family val="3"/>
      <charset val="128"/>
    </font>
    <font>
      <b/>
      <sz val="24"/>
      <name val="ＭＳ Ｐゴシック"/>
      <family val="3"/>
      <charset val="128"/>
    </font>
    <font>
      <sz val="9"/>
      <color theme="0" tint="-0.499984740745262"/>
      <name val="ＭＳ Ｐゴシック"/>
      <family val="3"/>
      <charset val="128"/>
    </font>
    <font>
      <sz val="8"/>
      <color theme="0" tint="-0.499984740745262"/>
      <name val="ＭＳ Ｐゴシック"/>
      <family val="3"/>
      <charset val="128"/>
    </font>
    <font>
      <b/>
      <sz val="26"/>
      <name val="ＭＳ Ｐゴシック"/>
      <family val="3"/>
      <charset val="128"/>
    </font>
    <font>
      <b/>
      <sz val="28"/>
      <name val="ＭＳ Ｐゴシック"/>
      <family val="3"/>
      <charset val="128"/>
    </font>
    <font>
      <sz val="9"/>
      <name val="ＭＳ Ｐゴシック"/>
      <family val="3"/>
      <charset val="128"/>
      <scheme val="major"/>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3"/>
        <bgColor indexed="64"/>
      </patternFill>
    </fill>
    <fill>
      <patternFill patternType="solid">
        <fgColor indexed="26"/>
        <bgColor indexed="64"/>
      </patternFill>
    </fill>
    <fill>
      <patternFill patternType="solid">
        <fgColor indexed="23"/>
        <bgColor indexed="64"/>
      </patternFill>
    </fill>
    <fill>
      <patternFill patternType="solid">
        <fgColor indexed="22"/>
        <bgColor indexed="64"/>
      </patternFill>
    </fill>
    <fill>
      <patternFill patternType="solid">
        <fgColor indexed="33"/>
        <bgColor indexed="64"/>
      </patternFill>
    </fill>
    <fill>
      <patternFill patternType="solid">
        <fgColor indexed="38"/>
        <bgColor indexed="64"/>
      </patternFill>
    </fill>
    <fill>
      <patternFill patternType="solid">
        <fgColor indexed="34"/>
        <bgColor indexed="64"/>
      </patternFill>
    </fill>
    <fill>
      <patternFill patternType="solid">
        <fgColor indexed="27"/>
        <bgColor indexed="64"/>
      </patternFill>
    </fill>
    <fill>
      <patternFill patternType="solid">
        <fgColor indexed="8"/>
        <bgColor indexed="64"/>
      </patternFill>
    </fill>
    <fill>
      <patternFill patternType="solid">
        <fgColor indexed="44"/>
        <bgColor indexed="64"/>
      </patternFill>
    </fill>
    <fill>
      <patternFill patternType="solid">
        <fgColor theme="0" tint="-0.14999847407452621"/>
        <bgColor indexed="64"/>
      </patternFill>
    </fill>
    <fill>
      <patternFill patternType="solid">
        <fgColor rgb="FFCCFFFF"/>
        <bgColor indexed="64"/>
      </patternFill>
    </fill>
    <fill>
      <patternFill patternType="solid">
        <fgColor indexed="9"/>
        <bgColor indexed="64"/>
      </patternFill>
    </fill>
    <fill>
      <patternFill patternType="lightTrellis"/>
    </fill>
    <fill>
      <patternFill patternType="solid">
        <fgColor rgb="FFFFFF00"/>
        <bgColor indexed="64"/>
      </patternFill>
    </fill>
    <fill>
      <patternFill patternType="solid">
        <fgColor indexed="52"/>
        <bgColor indexed="64"/>
      </patternFill>
    </fill>
    <fill>
      <patternFill patternType="solid">
        <fgColor indexed="14"/>
        <bgColor indexed="64"/>
      </patternFill>
    </fill>
    <fill>
      <patternFill patternType="solid">
        <fgColor rgb="FFFFFF66"/>
        <bgColor indexed="64"/>
      </patternFill>
    </fill>
    <fill>
      <patternFill patternType="solid">
        <fgColor indexed="46"/>
        <bgColor indexed="64"/>
      </patternFill>
    </fill>
    <fill>
      <patternFill patternType="solid">
        <fgColor rgb="FF99FF66"/>
        <bgColor indexed="64"/>
      </patternFill>
    </fill>
    <fill>
      <patternFill patternType="solid">
        <fgColor rgb="FFFF99FF"/>
        <bgColor indexed="64"/>
      </patternFill>
    </fill>
    <fill>
      <patternFill patternType="solid">
        <fgColor rgb="FFFF99FF"/>
        <bgColor indexed="45"/>
      </patternFill>
    </fill>
    <fill>
      <patternFill patternType="solid">
        <fgColor rgb="FFFF9900"/>
        <bgColor indexed="64"/>
      </patternFill>
    </fill>
    <fill>
      <patternFill patternType="solid">
        <fgColor theme="0"/>
        <bgColor indexed="64"/>
      </patternFill>
    </fill>
  </fills>
  <borders count="1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23"/>
      </bottom>
      <diagonal/>
    </border>
    <border>
      <left/>
      <right style="medium">
        <color indexed="64"/>
      </right>
      <top/>
      <bottom/>
      <diagonal/>
    </border>
    <border>
      <left style="medium">
        <color indexed="64"/>
      </left>
      <right/>
      <top/>
      <bottom/>
      <diagonal/>
    </border>
    <border>
      <left style="thin">
        <color indexed="64"/>
      </left>
      <right style="dashed">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right/>
      <top style="medium">
        <color indexed="23"/>
      </top>
      <bottom style="thin">
        <color indexed="64"/>
      </bottom>
      <diagonal/>
    </border>
    <border>
      <left style="dashed">
        <color indexed="64"/>
      </left>
      <right style="thin">
        <color indexed="64"/>
      </right>
      <top/>
      <bottom/>
      <diagonal/>
    </border>
    <border>
      <left style="dashed">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style="thin">
        <color indexed="64"/>
      </top>
      <bottom/>
      <diagonal/>
    </border>
    <border>
      <left style="dashed">
        <color indexed="64"/>
      </left>
      <right style="thin">
        <color indexed="64"/>
      </right>
      <top style="thin">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dashed">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23"/>
      </top>
      <bottom/>
      <diagonal/>
    </border>
    <border>
      <left style="medium">
        <color indexed="64"/>
      </left>
      <right/>
      <top style="medium">
        <color indexed="23"/>
      </top>
      <bottom style="thin">
        <color indexed="64"/>
      </bottom>
      <diagonal/>
    </border>
    <border>
      <left/>
      <right style="thin">
        <color indexed="64"/>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ashed">
        <color indexed="64"/>
      </right>
      <top style="medium">
        <color indexed="64"/>
      </top>
      <bottom style="medium">
        <color indexed="23"/>
      </bottom>
      <diagonal/>
    </border>
    <border>
      <left style="medium">
        <color indexed="64"/>
      </left>
      <right style="medium">
        <color indexed="64"/>
      </right>
      <top/>
      <bottom/>
      <diagonal/>
    </border>
    <border>
      <left style="thin">
        <color indexed="64"/>
      </left>
      <right style="dashed">
        <color indexed="64"/>
      </right>
      <top style="medium">
        <color indexed="64"/>
      </top>
      <bottom/>
      <diagonal/>
    </border>
    <border>
      <left style="thin">
        <color indexed="64"/>
      </left>
      <right style="dashed">
        <color indexed="64"/>
      </right>
      <top style="medium">
        <color indexed="23"/>
      </top>
      <bottom/>
      <diagonal/>
    </border>
    <border>
      <left style="hair">
        <color indexed="64"/>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hair">
        <color indexed="64"/>
      </top>
      <bottom style="medium">
        <color indexed="64"/>
      </bottom>
      <diagonal/>
    </border>
    <border>
      <left style="medium">
        <color indexed="64"/>
      </left>
      <right style="medium">
        <color indexed="64"/>
      </right>
      <top style="medium">
        <color indexed="23"/>
      </top>
      <bottom style="medium">
        <color indexed="23"/>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23"/>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right style="medium">
        <color indexed="64"/>
      </right>
      <top style="medium">
        <color indexed="23"/>
      </top>
      <bottom style="thin">
        <color indexed="64"/>
      </bottom>
      <diagonal/>
    </border>
    <border>
      <left/>
      <right/>
      <top style="double">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23"/>
      </top>
      <bottom style="thin">
        <color indexed="64"/>
      </bottom>
      <diagonal/>
    </border>
    <border>
      <left style="thin">
        <color indexed="64"/>
      </left>
      <right style="thin">
        <color indexed="64"/>
      </right>
      <top/>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style="thin">
        <color indexed="64"/>
      </right>
      <top style="medium">
        <color indexed="64"/>
      </top>
      <bottom style="medium">
        <color indexed="23"/>
      </bottom>
      <diagonal/>
    </border>
    <border>
      <left/>
      <right style="hair">
        <color indexed="64"/>
      </right>
      <top/>
      <bottom style="thin">
        <color indexed="64"/>
      </bottom>
      <diagonal/>
    </border>
    <border>
      <left style="hair">
        <color indexed="64"/>
      </left>
      <right/>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thin">
        <color indexed="64"/>
      </right>
      <top style="medium">
        <color indexed="23"/>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bottom style="medium">
        <color indexed="23"/>
      </bottom>
      <diagonal/>
    </border>
    <border>
      <left/>
      <right style="dashed">
        <color indexed="64"/>
      </right>
      <top style="medium">
        <color indexed="64"/>
      </top>
      <bottom/>
      <diagonal/>
    </border>
    <border>
      <left style="dashed">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hair">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
      <left/>
      <right style="dashed">
        <color indexed="64"/>
      </right>
      <top style="medium">
        <color indexed="23"/>
      </top>
      <bottom style="medium">
        <color indexed="23"/>
      </bottom>
      <diagonal/>
    </border>
    <border>
      <left/>
      <right style="dashed">
        <color indexed="64"/>
      </right>
      <top style="medium">
        <color indexed="23"/>
      </top>
      <bottom style="thin">
        <color indexed="64"/>
      </bottom>
      <diagonal/>
    </border>
    <border>
      <left/>
      <right style="dashed">
        <color indexed="64"/>
      </right>
      <top style="thin">
        <color indexed="64"/>
      </top>
      <bottom/>
      <diagonal/>
    </border>
    <border>
      <left/>
      <right style="dashed">
        <color indexed="64"/>
      </right>
      <top style="medium">
        <color indexed="64"/>
      </top>
      <bottom style="medium">
        <color indexed="23"/>
      </bottom>
      <diagonal/>
    </border>
    <border>
      <left/>
      <right style="dashed">
        <color indexed="64"/>
      </right>
      <top style="medium">
        <color indexed="23"/>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style="medium">
        <color indexed="23"/>
      </top>
      <bottom style="medium">
        <color indexed="23"/>
      </bottom>
      <diagonal/>
    </border>
    <border>
      <left style="dashed">
        <color indexed="64"/>
      </left>
      <right style="medium">
        <color indexed="64"/>
      </right>
      <top/>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medium">
        <color indexed="64"/>
      </top>
      <bottom style="medium">
        <color indexed="23"/>
      </bottom>
      <diagonal/>
    </border>
    <border>
      <left style="dashed">
        <color indexed="64"/>
      </left>
      <right style="medium">
        <color indexed="64"/>
      </right>
      <top style="medium">
        <color indexed="23"/>
      </top>
      <bottom style="thin">
        <color indexed="64"/>
      </bottom>
      <diagonal/>
    </border>
    <border>
      <left style="dashed">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1029">
    <xf numFmtId="0" fontId="0" fillId="0" borderId="0" xfId="0">
      <alignment vertical="center"/>
    </xf>
    <xf numFmtId="0" fontId="0" fillId="0" borderId="0" xfId="0" applyProtection="1">
      <alignment vertical="center"/>
    </xf>
    <xf numFmtId="0" fontId="32" fillId="0" borderId="0" xfId="0" applyFont="1" applyFill="1" applyProtection="1">
      <alignment vertical="center"/>
      <protection hidden="1"/>
    </xf>
    <xf numFmtId="0" fontId="45" fillId="24" borderId="10" xfId="0" applyFont="1" applyFill="1" applyBorder="1" applyAlignment="1" applyProtection="1">
      <alignment horizontal="left" vertical="center"/>
      <protection hidden="1"/>
    </xf>
    <xf numFmtId="0" fontId="38" fillId="0" borderId="0" xfId="0" applyFont="1" applyFill="1" applyProtection="1">
      <alignment vertical="center"/>
      <protection hidden="1"/>
    </xf>
    <xf numFmtId="0" fontId="56" fillId="24" borderId="11" xfId="0" applyNumberFormat="1" applyFont="1" applyFill="1" applyBorder="1" applyAlignment="1" applyProtection="1">
      <alignment vertical="center"/>
      <protection hidden="1"/>
    </xf>
    <xf numFmtId="0" fontId="57" fillId="24" borderId="12" xfId="0" applyFont="1" applyFill="1" applyBorder="1" applyAlignment="1" applyProtection="1">
      <alignment horizontal="left" vertical="center"/>
      <protection hidden="1"/>
    </xf>
    <xf numFmtId="0" fontId="57" fillId="24" borderId="12" xfId="0" applyFont="1" applyFill="1" applyBorder="1" applyAlignment="1" applyProtection="1">
      <alignment vertical="center"/>
      <protection hidden="1"/>
    </xf>
    <xf numFmtId="0" fontId="56" fillId="24" borderId="12" xfId="0" applyNumberFormat="1" applyFont="1" applyFill="1" applyBorder="1" applyAlignment="1" applyProtection="1">
      <alignment vertical="center"/>
      <protection hidden="1"/>
    </xf>
    <xf numFmtId="0" fontId="58" fillId="24" borderId="13" xfId="0" applyFont="1" applyFill="1" applyBorder="1" applyAlignment="1" applyProtection="1">
      <alignment vertical="center"/>
      <protection hidden="1"/>
    </xf>
    <xf numFmtId="0" fontId="22" fillId="0" borderId="0" xfId="0" applyFont="1" applyFill="1" applyProtection="1">
      <alignment vertical="center"/>
      <protection hidden="1"/>
    </xf>
    <xf numFmtId="176" fontId="28" fillId="0" borderId="0" xfId="0" applyNumberFormat="1" applyFont="1" applyFill="1" applyAlignment="1" applyProtection="1">
      <alignment horizontal="left"/>
      <protection hidden="1"/>
    </xf>
    <xf numFmtId="0" fontId="21" fillId="0" borderId="0" xfId="0" applyFont="1" applyFill="1" applyBorder="1" applyAlignment="1" applyProtection="1">
      <alignment horizontal="center" vertical="justify"/>
      <protection hidden="1"/>
    </xf>
    <xf numFmtId="0" fontId="6" fillId="0" borderId="0" xfId="0" applyFont="1" applyFill="1" applyProtection="1">
      <alignment vertical="center"/>
      <protection hidden="1"/>
    </xf>
    <xf numFmtId="0" fontId="61" fillId="0" borderId="0" xfId="0" applyFont="1" applyFill="1" applyProtection="1">
      <alignment vertical="center"/>
      <protection hidden="1"/>
    </xf>
    <xf numFmtId="0" fontId="48" fillId="24" borderId="17" xfId="0" applyFont="1" applyFill="1" applyBorder="1" applyAlignment="1" applyProtection="1">
      <alignment horizontal="left" vertical="center"/>
      <protection hidden="1"/>
    </xf>
    <xf numFmtId="0" fontId="62" fillId="24" borderId="17" xfId="0" applyFont="1" applyFill="1" applyBorder="1" applyAlignment="1" applyProtection="1">
      <alignment vertical="center"/>
      <protection hidden="1"/>
    </xf>
    <xf numFmtId="0" fontId="24" fillId="24" borderId="17" xfId="0" applyNumberFormat="1" applyFont="1" applyFill="1" applyBorder="1" applyAlignment="1" applyProtection="1">
      <alignment horizontal="left" vertical="center"/>
      <protection hidden="1"/>
    </xf>
    <xf numFmtId="176" fontId="28" fillId="24" borderId="17" xfId="0" applyNumberFormat="1" applyFont="1" applyFill="1" applyBorder="1" applyAlignment="1" applyProtection="1">
      <alignment horizontal="left" vertical="center"/>
      <protection hidden="1"/>
    </xf>
    <xf numFmtId="0" fontId="48" fillId="25" borderId="24" xfId="0" applyFont="1" applyFill="1" applyBorder="1" applyAlignment="1" applyProtection="1">
      <alignment horizontal="left" vertical="top"/>
      <protection hidden="1"/>
    </xf>
    <xf numFmtId="0" fontId="59" fillId="25" borderId="24" xfId="0" applyFont="1" applyFill="1" applyBorder="1" applyAlignment="1" applyProtection="1">
      <alignment vertical="top"/>
      <protection hidden="1"/>
    </xf>
    <xf numFmtId="0" fontId="60" fillId="25" borderId="25" xfId="0" applyFont="1" applyFill="1" applyBorder="1" applyAlignment="1" applyProtection="1">
      <alignment vertical="top"/>
      <protection hidden="1"/>
    </xf>
    <xf numFmtId="0" fontId="45" fillId="26" borderId="31" xfId="0" applyNumberFormat="1" applyFont="1" applyFill="1" applyBorder="1" applyAlignment="1" applyProtection="1">
      <alignment vertical="center"/>
      <protection hidden="1"/>
    </xf>
    <xf numFmtId="0" fontId="63" fillId="26" borderId="0" xfId="0" applyNumberFormat="1" applyFont="1" applyFill="1" applyBorder="1" applyAlignment="1" applyProtection="1">
      <alignment horizontal="left" vertical="center"/>
      <protection hidden="1"/>
    </xf>
    <xf numFmtId="176" fontId="28" fillId="26" borderId="33" xfId="0" applyNumberFormat="1" applyFont="1" applyFill="1" applyBorder="1" applyAlignment="1" applyProtection="1">
      <alignment horizontal="left" vertical="center"/>
      <protection hidden="1"/>
    </xf>
    <xf numFmtId="176" fontId="28" fillId="26" borderId="0" xfId="0" applyNumberFormat="1" applyFont="1" applyFill="1" applyBorder="1" applyAlignment="1" applyProtection="1">
      <alignment horizontal="left" vertical="center"/>
      <protection hidden="1"/>
    </xf>
    <xf numFmtId="176" fontId="28" fillId="26" borderId="0" xfId="0" applyNumberFormat="1" applyFont="1" applyFill="1" applyBorder="1" applyAlignment="1" applyProtection="1">
      <alignment horizontal="left"/>
      <protection hidden="1"/>
    </xf>
    <xf numFmtId="0" fontId="61" fillId="27" borderId="35" xfId="0" applyFont="1" applyFill="1" applyBorder="1" applyAlignment="1" applyProtection="1">
      <alignment vertical="center"/>
      <protection hidden="1"/>
    </xf>
    <xf numFmtId="0" fontId="61" fillId="27" borderId="36" xfId="0" applyNumberFormat="1" applyFont="1" applyFill="1" applyBorder="1" applyAlignment="1" applyProtection="1">
      <alignment horizontal="left" vertical="center"/>
      <protection hidden="1"/>
    </xf>
    <xf numFmtId="0" fontId="25" fillId="27" borderId="37" xfId="0" applyNumberFormat="1" applyFont="1" applyFill="1" applyBorder="1" applyAlignment="1" applyProtection="1">
      <alignment horizontal="left" vertical="center"/>
      <protection hidden="1"/>
    </xf>
    <xf numFmtId="176" fontId="28" fillId="27" borderId="38" xfId="0" applyNumberFormat="1" applyFont="1" applyFill="1" applyBorder="1" applyAlignment="1" applyProtection="1">
      <alignment horizontal="left" vertical="center"/>
      <protection hidden="1"/>
    </xf>
    <xf numFmtId="176" fontId="28" fillId="27" borderId="36" xfId="0" applyNumberFormat="1" applyFont="1" applyFill="1" applyBorder="1" applyAlignment="1" applyProtection="1">
      <alignment horizontal="left" vertical="center"/>
      <protection hidden="1"/>
    </xf>
    <xf numFmtId="176" fontId="28" fillId="27" borderId="36" xfId="0" applyNumberFormat="1" applyFont="1" applyFill="1" applyBorder="1" applyAlignment="1" applyProtection="1">
      <alignment horizontal="left"/>
      <protection hidden="1"/>
    </xf>
    <xf numFmtId="0" fontId="61" fillId="25" borderId="33" xfId="0" quotePrefix="1" applyFont="1" applyFill="1" applyBorder="1" applyAlignment="1" applyProtection="1">
      <alignment vertical="center"/>
      <protection hidden="1"/>
    </xf>
    <xf numFmtId="0" fontId="64" fillId="25" borderId="41" xfId="0" applyNumberFormat="1" applyFont="1" applyFill="1" applyBorder="1" applyAlignment="1" applyProtection="1">
      <alignment horizontal="left" vertical="center"/>
      <protection hidden="1"/>
    </xf>
    <xf numFmtId="0" fontId="64" fillId="25" borderId="0" xfId="0" applyNumberFormat="1" applyFont="1" applyFill="1" applyBorder="1" applyAlignment="1" applyProtection="1">
      <alignment horizontal="left" vertical="center"/>
      <protection hidden="1"/>
    </xf>
    <xf numFmtId="0" fontId="67" fillId="25" borderId="32" xfId="0" applyFont="1" applyFill="1" applyBorder="1" applyAlignment="1" applyProtection="1">
      <alignment vertical="center"/>
      <protection hidden="1"/>
    </xf>
    <xf numFmtId="0" fontId="64" fillId="25" borderId="33" xfId="0" applyFont="1" applyFill="1" applyBorder="1" applyAlignment="1" applyProtection="1">
      <alignment horizontal="center"/>
      <protection hidden="1"/>
    </xf>
    <xf numFmtId="0" fontId="61" fillId="25" borderId="44" xfId="0" applyFont="1" applyFill="1" applyBorder="1" applyAlignment="1" applyProtection="1">
      <alignment vertical="center"/>
      <protection hidden="1"/>
    </xf>
    <xf numFmtId="0" fontId="25" fillId="25" borderId="45" xfId="0" applyFont="1" applyFill="1" applyBorder="1" applyAlignment="1" applyProtection="1">
      <alignment vertical="center"/>
      <protection hidden="1"/>
    </xf>
    <xf numFmtId="0" fontId="25" fillId="25" borderId="21" xfId="0" applyFont="1" applyFill="1" applyBorder="1" applyAlignment="1" applyProtection="1">
      <alignment vertical="center"/>
      <protection hidden="1"/>
    </xf>
    <xf numFmtId="0" fontId="25" fillId="25" borderId="46" xfId="0" applyFont="1" applyFill="1" applyBorder="1" applyAlignment="1" applyProtection="1">
      <alignment vertical="center"/>
      <protection hidden="1"/>
    </xf>
    <xf numFmtId="0" fontId="69" fillId="25" borderId="48" xfId="28" applyFont="1" applyFill="1" applyBorder="1" applyAlignment="1" applyProtection="1">
      <alignment horizontal="center" vertical="center"/>
      <protection hidden="1"/>
    </xf>
    <xf numFmtId="0" fontId="25" fillId="25" borderId="49" xfId="0" applyFont="1" applyFill="1" applyBorder="1" applyAlignment="1" applyProtection="1">
      <alignment horizontal="center" vertical="center"/>
      <protection hidden="1"/>
    </xf>
    <xf numFmtId="0" fontId="25" fillId="25" borderId="24" xfId="0" applyFont="1" applyFill="1" applyBorder="1" applyAlignment="1" applyProtection="1">
      <alignment vertical="center"/>
      <protection hidden="1"/>
    </xf>
    <xf numFmtId="0" fontId="25" fillId="25" borderId="25" xfId="0" applyFont="1" applyFill="1" applyBorder="1" applyAlignment="1" applyProtection="1">
      <alignment vertical="center"/>
      <protection hidden="1"/>
    </xf>
    <xf numFmtId="0" fontId="69" fillId="25" borderId="50" xfId="28" applyFont="1" applyFill="1" applyBorder="1" applyAlignment="1" applyProtection="1">
      <alignment horizontal="center" vertical="center"/>
      <protection hidden="1"/>
    </xf>
    <xf numFmtId="0" fontId="61" fillId="25" borderId="48" xfId="0" applyFont="1" applyFill="1" applyBorder="1" applyAlignment="1" applyProtection="1">
      <alignment vertical="center"/>
      <protection hidden="1"/>
    </xf>
    <xf numFmtId="0" fontId="25" fillId="25" borderId="0" xfId="0" applyFont="1" applyFill="1" applyBorder="1" applyAlignment="1" applyProtection="1">
      <alignment vertical="center"/>
      <protection hidden="1"/>
    </xf>
    <xf numFmtId="0" fontId="25" fillId="25" borderId="32" xfId="0" applyFont="1" applyFill="1" applyBorder="1" applyAlignment="1" applyProtection="1">
      <alignment vertical="center"/>
      <protection hidden="1"/>
    </xf>
    <xf numFmtId="0" fontId="25" fillId="25" borderId="19" xfId="0" applyFont="1" applyFill="1" applyBorder="1" applyAlignment="1" applyProtection="1">
      <alignment vertical="center"/>
      <protection hidden="1"/>
    </xf>
    <xf numFmtId="0" fontId="64" fillId="25" borderId="51" xfId="0" applyFont="1" applyFill="1" applyBorder="1" applyAlignment="1" applyProtection="1">
      <alignment horizontal="center"/>
      <protection hidden="1"/>
    </xf>
    <xf numFmtId="0" fontId="61" fillId="25" borderId="19" xfId="0" applyFont="1" applyFill="1" applyBorder="1" applyAlignment="1" applyProtection="1">
      <alignment vertical="center"/>
      <protection hidden="1"/>
    </xf>
    <xf numFmtId="0" fontId="64" fillId="25" borderId="21" xfId="0" applyNumberFormat="1" applyFont="1" applyFill="1" applyBorder="1" applyAlignment="1" applyProtection="1">
      <alignment horizontal="left" vertical="center"/>
      <protection hidden="1"/>
    </xf>
    <xf numFmtId="0" fontId="25" fillId="25" borderId="45" xfId="0" applyNumberFormat="1" applyFont="1" applyFill="1" applyBorder="1" applyAlignment="1" applyProtection="1">
      <alignment horizontal="left" vertical="center"/>
      <protection hidden="1"/>
    </xf>
    <xf numFmtId="0" fontId="67" fillId="25" borderId="54" xfId="0" applyFont="1" applyFill="1" applyBorder="1" applyAlignment="1" applyProtection="1">
      <alignment vertical="center"/>
      <protection hidden="1"/>
    </xf>
    <xf numFmtId="0" fontId="67" fillId="25" borderId="46" xfId="0" applyFont="1" applyFill="1" applyBorder="1" applyAlignment="1" applyProtection="1">
      <alignment vertical="center"/>
      <protection hidden="1"/>
    </xf>
    <xf numFmtId="0" fontId="70" fillId="25" borderId="21" xfId="0" applyFont="1" applyFill="1" applyBorder="1" applyAlignment="1" applyProtection="1">
      <alignment vertical="center"/>
      <protection hidden="1"/>
    </xf>
    <xf numFmtId="0" fontId="64" fillId="25" borderId="33" xfId="0" quotePrefix="1" applyNumberFormat="1" applyFont="1" applyFill="1" applyBorder="1" applyAlignment="1" applyProtection="1">
      <alignment horizontal="center" vertical="center"/>
      <protection hidden="1"/>
    </xf>
    <xf numFmtId="0" fontId="25" fillId="25" borderId="54" xfId="0" applyNumberFormat="1" applyFont="1" applyFill="1" applyBorder="1" applyAlignment="1" applyProtection="1">
      <alignment horizontal="left" vertical="center"/>
      <protection hidden="1"/>
    </xf>
    <xf numFmtId="0" fontId="67" fillId="25" borderId="25" xfId="0" applyFont="1" applyFill="1" applyBorder="1" applyAlignment="1" applyProtection="1">
      <alignment vertical="center"/>
      <protection hidden="1"/>
    </xf>
    <xf numFmtId="0" fontId="25" fillId="25" borderId="57" xfId="0" applyFont="1" applyFill="1" applyBorder="1" applyAlignment="1" applyProtection="1">
      <alignment vertical="center"/>
      <protection hidden="1"/>
    </xf>
    <xf numFmtId="0" fontId="67" fillId="25" borderId="58" xfId="0" applyFont="1" applyFill="1" applyBorder="1" applyAlignment="1" applyProtection="1">
      <alignment vertical="center"/>
      <protection hidden="1"/>
    </xf>
    <xf numFmtId="0" fontId="61" fillId="27" borderId="59" xfId="0" applyFont="1" applyFill="1" applyBorder="1" applyAlignment="1" applyProtection="1">
      <alignment vertical="center"/>
      <protection hidden="1"/>
    </xf>
    <xf numFmtId="0" fontId="61" fillId="27" borderId="60" xfId="0" applyFont="1" applyFill="1" applyBorder="1" applyAlignment="1" applyProtection="1">
      <alignment horizontal="left"/>
      <protection hidden="1"/>
    </xf>
    <xf numFmtId="0" fontId="6" fillId="27" borderId="61" xfId="0" applyFont="1" applyFill="1" applyBorder="1" applyAlignment="1" applyProtection="1">
      <alignment vertical="center"/>
      <protection hidden="1"/>
    </xf>
    <xf numFmtId="0" fontId="64" fillId="25" borderId="41" xfId="0" applyFont="1" applyFill="1" applyBorder="1" applyAlignment="1" applyProtection="1">
      <alignment horizontal="left" vertical="center"/>
      <protection hidden="1"/>
    </xf>
    <xf numFmtId="0" fontId="64" fillId="25" borderId="0" xfId="0" applyFont="1" applyFill="1" applyBorder="1" applyAlignment="1" applyProtection="1">
      <alignment horizontal="left" vertical="center"/>
      <protection hidden="1"/>
    </xf>
    <xf numFmtId="0" fontId="61" fillId="25" borderId="47" xfId="0" quotePrefix="1" applyFont="1" applyFill="1" applyBorder="1" applyAlignment="1" applyProtection="1">
      <alignment vertical="center"/>
      <protection hidden="1"/>
    </xf>
    <xf numFmtId="0" fontId="64" fillId="25" borderId="23" xfId="0" quotePrefix="1" applyNumberFormat="1" applyFont="1" applyFill="1" applyBorder="1" applyAlignment="1" applyProtection="1">
      <alignment horizontal="center" vertical="center"/>
      <protection hidden="1"/>
    </xf>
    <xf numFmtId="0" fontId="64" fillId="25" borderId="45" xfId="0" applyNumberFormat="1" applyFont="1" applyFill="1" applyBorder="1" applyAlignment="1" applyProtection="1">
      <alignment horizontal="left" vertical="center"/>
      <protection hidden="1"/>
    </xf>
    <xf numFmtId="0" fontId="25" fillId="25" borderId="65" xfId="0" applyFont="1" applyFill="1" applyBorder="1" applyAlignment="1" applyProtection="1">
      <alignment horizontal="center" vertical="center"/>
      <protection hidden="1"/>
    </xf>
    <xf numFmtId="0" fontId="25" fillId="25" borderId="21" xfId="0" applyNumberFormat="1" applyFont="1" applyFill="1" applyBorder="1" applyAlignment="1" applyProtection="1">
      <alignment horizontal="left" vertical="center"/>
      <protection hidden="1"/>
    </xf>
    <xf numFmtId="0" fontId="61" fillId="27" borderId="60" xfId="0" applyNumberFormat="1" applyFont="1" applyFill="1" applyBorder="1" applyAlignment="1" applyProtection="1">
      <alignment horizontal="left" vertical="center"/>
      <protection hidden="1"/>
    </xf>
    <xf numFmtId="0" fontId="25" fillId="27" borderId="61" xfId="0" applyNumberFormat="1" applyFont="1" applyFill="1" applyBorder="1" applyAlignment="1" applyProtection="1">
      <alignment horizontal="left" vertical="center"/>
      <protection hidden="1"/>
    </xf>
    <xf numFmtId="0" fontId="61" fillId="25" borderId="52" xfId="0" quotePrefix="1" applyFont="1" applyFill="1" applyBorder="1" applyAlignment="1" applyProtection="1">
      <alignment vertical="center"/>
      <protection hidden="1"/>
    </xf>
    <xf numFmtId="0" fontId="64" fillId="25" borderId="21" xfId="0" applyFont="1" applyFill="1" applyBorder="1" applyAlignment="1" applyProtection="1">
      <alignment horizontal="left" vertical="center"/>
      <protection hidden="1"/>
    </xf>
    <xf numFmtId="0" fontId="64" fillId="25" borderId="24" xfId="0" applyNumberFormat="1" applyFont="1" applyFill="1" applyBorder="1" applyAlignment="1" applyProtection="1">
      <alignment horizontal="left" vertical="center"/>
      <protection hidden="1"/>
    </xf>
    <xf numFmtId="0" fontId="61" fillId="25" borderId="48" xfId="0" applyFont="1" applyFill="1" applyBorder="1" applyProtection="1">
      <alignment vertical="center"/>
      <protection hidden="1"/>
    </xf>
    <xf numFmtId="0" fontId="25" fillId="25" borderId="24" xfId="0" applyNumberFormat="1" applyFont="1" applyFill="1" applyBorder="1" applyAlignment="1" applyProtection="1">
      <alignment horizontal="left" vertical="center"/>
      <protection hidden="1"/>
    </xf>
    <xf numFmtId="0" fontId="25" fillId="25" borderId="24" xfId="0" applyFont="1" applyFill="1" applyBorder="1" applyProtection="1">
      <alignment vertical="center"/>
      <protection hidden="1"/>
    </xf>
    <xf numFmtId="0" fontId="61" fillId="25" borderId="19" xfId="0" applyFont="1" applyFill="1" applyBorder="1" applyProtection="1">
      <alignment vertical="center"/>
      <protection hidden="1"/>
    </xf>
    <xf numFmtId="0" fontId="25" fillId="25" borderId="21" xfId="0" applyFont="1" applyFill="1" applyBorder="1" applyProtection="1">
      <alignment vertical="center"/>
      <protection hidden="1"/>
    </xf>
    <xf numFmtId="0" fontId="45" fillId="26" borderId="11" xfId="0" applyNumberFormat="1" applyFont="1" applyFill="1" applyBorder="1" applyAlignment="1" applyProtection="1">
      <alignment horizontal="left" vertical="center"/>
      <protection hidden="1"/>
    </xf>
    <xf numFmtId="0" fontId="45" fillId="26" borderId="12" xfId="0" applyNumberFormat="1" applyFont="1" applyFill="1" applyBorder="1" applyAlignment="1" applyProtection="1">
      <alignment horizontal="left" vertical="center"/>
      <protection hidden="1"/>
    </xf>
    <xf numFmtId="0" fontId="45" fillId="26" borderId="13" xfId="0" applyNumberFormat="1" applyFont="1" applyFill="1" applyBorder="1" applyAlignment="1" applyProtection="1">
      <alignment horizontal="left" vertical="center"/>
      <protection hidden="1"/>
    </xf>
    <xf numFmtId="0" fontId="61" fillId="27" borderId="38" xfId="0" applyFont="1" applyFill="1" applyBorder="1" applyAlignment="1" applyProtection="1">
      <alignment vertical="center"/>
      <protection hidden="1"/>
    </xf>
    <xf numFmtId="0" fontId="64" fillId="27" borderId="37" xfId="0" applyNumberFormat="1" applyFont="1" applyFill="1" applyBorder="1" applyAlignment="1" applyProtection="1">
      <alignment horizontal="right" vertical="center"/>
      <protection hidden="1"/>
    </xf>
    <xf numFmtId="0" fontId="64" fillId="25" borderId="32" xfId="0" applyFont="1" applyFill="1" applyBorder="1" applyAlignment="1" applyProtection="1">
      <alignment horizontal="right" vertical="center"/>
      <protection hidden="1"/>
    </xf>
    <xf numFmtId="0" fontId="61" fillId="25" borderId="47" xfId="0" applyFont="1" applyFill="1" applyBorder="1" applyAlignment="1" applyProtection="1">
      <alignment vertical="center"/>
      <protection hidden="1"/>
    </xf>
    <xf numFmtId="0" fontId="64" fillId="25" borderId="46" xfId="0" applyFont="1" applyFill="1" applyBorder="1" applyAlignment="1" applyProtection="1">
      <alignment horizontal="right" vertical="center"/>
      <protection hidden="1"/>
    </xf>
    <xf numFmtId="0" fontId="61" fillId="25" borderId="33" xfId="0" applyFont="1" applyFill="1" applyBorder="1" applyAlignment="1" applyProtection="1">
      <alignment vertical="center"/>
      <protection hidden="1"/>
    </xf>
    <xf numFmtId="0" fontId="71" fillId="25" borderId="33" xfId="0" applyNumberFormat="1" applyFont="1" applyFill="1" applyBorder="1" applyAlignment="1" applyProtection="1">
      <alignment horizontal="center" vertical="center"/>
      <protection hidden="1"/>
    </xf>
    <xf numFmtId="0" fontId="61" fillId="25" borderId="69" xfId="0" quotePrefix="1" applyFont="1" applyFill="1" applyBorder="1" applyAlignment="1" applyProtection="1">
      <alignment vertical="center"/>
      <protection hidden="1"/>
    </xf>
    <xf numFmtId="0" fontId="25" fillId="25" borderId="0" xfId="0" applyNumberFormat="1" applyFont="1" applyFill="1" applyBorder="1" applyAlignment="1" applyProtection="1">
      <alignment horizontal="left" vertical="center"/>
      <protection hidden="1"/>
    </xf>
    <xf numFmtId="0" fontId="61" fillId="25" borderId="47" xfId="0" applyFont="1" applyFill="1" applyBorder="1" applyProtection="1">
      <alignment vertical="center"/>
      <protection hidden="1"/>
    </xf>
    <xf numFmtId="0" fontId="61" fillId="25" borderId="33" xfId="0" applyFont="1" applyFill="1" applyBorder="1" applyProtection="1">
      <alignment vertical="center"/>
      <protection hidden="1"/>
    </xf>
    <xf numFmtId="0" fontId="29" fillId="0" borderId="0" xfId="0" applyFont="1" applyFill="1" applyProtection="1">
      <alignment vertical="center"/>
    </xf>
    <xf numFmtId="0" fontId="29" fillId="0" borderId="0"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29" fillId="0" borderId="0" xfId="0" applyFont="1" applyFill="1" applyBorder="1" applyAlignment="1" applyProtection="1">
      <alignment horizontal="right" vertical="center"/>
    </xf>
    <xf numFmtId="0" fontId="29"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14" fontId="32" fillId="0" borderId="0" xfId="0" applyNumberFormat="1" applyFont="1" applyFill="1" applyBorder="1" applyAlignment="1" applyProtection="1">
      <alignment horizontal="center" vertical="center"/>
    </xf>
    <xf numFmtId="0" fontId="32" fillId="0" borderId="0" xfId="0" applyFont="1" applyFill="1" applyProtection="1">
      <alignment vertical="center"/>
    </xf>
    <xf numFmtId="0" fontId="21" fillId="0" borderId="0" xfId="0" applyFont="1" applyFill="1" applyBorder="1" applyAlignment="1" applyProtection="1"/>
    <xf numFmtId="0" fontId="34" fillId="0" borderId="0" xfId="0" applyFont="1" applyFill="1" applyBorder="1" applyAlignment="1" applyProtection="1">
      <alignment horizontal="right" vertical="center"/>
    </xf>
    <xf numFmtId="0" fontId="34" fillId="0" borderId="0" xfId="0" applyFont="1" applyFill="1" applyBorder="1" applyAlignment="1" applyProtection="1">
      <alignment vertical="center"/>
    </xf>
    <xf numFmtId="0" fontId="35" fillId="0" borderId="0" xfId="0" applyFont="1" applyFill="1" applyBorder="1" applyAlignment="1" applyProtection="1">
      <alignment vertical="center"/>
    </xf>
    <xf numFmtId="0" fontId="73" fillId="0" borderId="0" xfId="0" applyFont="1" applyBorder="1" applyProtection="1">
      <alignment vertical="center"/>
    </xf>
    <xf numFmtId="0" fontId="36" fillId="0" borderId="0" xfId="0" applyFont="1" applyFill="1" applyBorder="1" applyAlignment="1" applyProtection="1">
      <alignment vertical="center"/>
    </xf>
    <xf numFmtId="0" fontId="37" fillId="0" borderId="0" xfId="0"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75" fillId="0" borderId="24" xfId="0" applyFont="1" applyBorder="1" applyProtection="1">
      <alignment vertical="center"/>
    </xf>
    <xf numFmtId="0" fontId="39" fillId="0" borderId="0" xfId="0" applyFont="1" applyFill="1" applyBorder="1" applyAlignment="1" applyProtection="1">
      <alignment horizontal="left" vertical="top"/>
    </xf>
    <xf numFmtId="0" fontId="40" fillId="0" borderId="0" xfId="0" applyFont="1" applyFill="1" applyBorder="1" applyAlignment="1" applyProtection="1">
      <alignment vertical="center"/>
    </xf>
    <xf numFmtId="0" fontId="41" fillId="0" borderId="0" xfId="0" applyFont="1" applyFill="1" applyBorder="1" applyAlignment="1" applyProtection="1">
      <alignment horizontal="right" vertical="center"/>
    </xf>
    <xf numFmtId="0" fontId="41"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44" fillId="0" borderId="0" xfId="0" applyFont="1" applyFill="1" applyBorder="1" applyAlignment="1" applyProtection="1">
      <alignment vertical="center"/>
    </xf>
    <xf numFmtId="0" fontId="46" fillId="32" borderId="11" xfId="0" applyFont="1" applyFill="1" applyBorder="1" applyAlignment="1" applyProtection="1">
      <alignment vertical="center"/>
    </xf>
    <xf numFmtId="0" fontId="49" fillId="32" borderId="12" xfId="0" applyFont="1" applyFill="1" applyBorder="1" applyAlignment="1" applyProtection="1">
      <alignment vertical="center"/>
    </xf>
    <xf numFmtId="0" fontId="49" fillId="32" borderId="12" xfId="0" applyFont="1" applyFill="1" applyBorder="1" applyAlignment="1" applyProtection="1">
      <alignment horizontal="right" vertical="center"/>
    </xf>
    <xf numFmtId="0" fontId="51" fillId="32" borderId="12" xfId="0" applyFont="1" applyFill="1" applyBorder="1" applyAlignment="1" applyProtection="1">
      <alignment horizontal="right" vertical="top"/>
    </xf>
    <xf numFmtId="0" fontId="42" fillId="32" borderId="12" xfId="0" applyFont="1" applyFill="1" applyBorder="1" applyAlignment="1" applyProtection="1">
      <alignment horizontal="center" vertical="center"/>
    </xf>
    <xf numFmtId="0" fontId="51" fillId="32" borderId="13" xfId="0" applyFont="1" applyFill="1" applyBorder="1" applyAlignment="1" applyProtection="1">
      <alignment horizontal="right" vertical="center"/>
    </xf>
    <xf numFmtId="0" fontId="0" fillId="0" borderId="33" xfId="0" applyBorder="1" applyProtection="1">
      <alignment vertical="center"/>
    </xf>
    <xf numFmtId="0" fontId="0" fillId="0" borderId="0" xfId="0" applyBorder="1" applyProtection="1">
      <alignment vertical="center"/>
    </xf>
    <xf numFmtId="0" fontId="0" fillId="0" borderId="32" xfId="0" applyBorder="1" applyProtection="1">
      <alignment vertical="center"/>
    </xf>
    <xf numFmtId="0" fontId="0" fillId="30" borderId="52" xfId="0" applyFill="1" applyBorder="1" applyProtection="1">
      <alignment vertical="center"/>
    </xf>
    <xf numFmtId="0" fontId="72" fillId="30" borderId="21" xfId="0" applyFont="1" applyFill="1" applyBorder="1" applyProtection="1">
      <alignment vertical="center"/>
    </xf>
    <xf numFmtId="0" fontId="0" fillId="30" borderId="21" xfId="0" applyFill="1" applyBorder="1" applyProtection="1">
      <alignment vertical="center"/>
    </xf>
    <xf numFmtId="0" fontId="32" fillId="0" borderId="0" xfId="0" applyFont="1" applyFill="1" applyBorder="1" applyProtection="1">
      <alignment vertical="center"/>
    </xf>
    <xf numFmtId="0" fontId="0" fillId="0" borderId="82" xfId="0" applyBorder="1" applyProtection="1">
      <alignment vertical="center"/>
    </xf>
    <xf numFmtId="0" fontId="0" fillId="0" borderId="83" xfId="0" applyBorder="1" applyProtection="1">
      <alignment vertical="center"/>
    </xf>
    <xf numFmtId="0" fontId="0" fillId="29" borderId="52" xfId="0" applyFill="1" applyBorder="1" applyProtection="1">
      <alignment vertical="center"/>
    </xf>
    <xf numFmtId="0" fontId="72" fillId="29" borderId="21" xfId="0" applyFont="1" applyFill="1" applyBorder="1" applyProtection="1">
      <alignment vertical="center"/>
    </xf>
    <xf numFmtId="0" fontId="0" fillId="29" borderId="21" xfId="0" applyFill="1" applyBorder="1" applyProtection="1">
      <alignment vertical="center"/>
    </xf>
    <xf numFmtId="0" fontId="0" fillId="27" borderId="84" xfId="0" applyFill="1" applyBorder="1" applyProtection="1">
      <alignment vertical="center"/>
    </xf>
    <xf numFmtId="0" fontId="72" fillId="27" borderId="85" xfId="0" applyFont="1" applyFill="1" applyBorder="1" applyProtection="1">
      <alignment vertical="center"/>
    </xf>
    <xf numFmtId="0" fontId="0" fillId="27" borderId="85" xfId="0" applyFill="1" applyBorder="1" applyProtection="1">
      <alignment vertical="center"/>
    </xf>
    <xf numFmtId="0" fontId="25" fillId="27" borderId="86" xfId="0" applyFont="1" applyFill="1" applyBorder="1" applyProtection="1">
      <alignment vertical="center"/>
    </xf>
    <xf numFmtId="0" fontId="72" fillId="27" borderId="87" xfId="0" applyFont="1" applyFill="1" applyBorder="1" applyProtection="1">
      <alignment vertical="center"/>
    </xf>
    <xf numFmtId="0" fontId="0" fillId="0" borderId="45" xfId="0" applyBorder="1" applyProtection="1">
      <alignment vertical="center"/>
    </xf>
    <xf numFmtId="0" fontId="0" fillId="0" borderId="88" xfId="0" applyBorder="1" applyProtection="1">
      <alignment vertical="center"/>
    </xf>
    <xf numFmtId="0" fontId="0" fillId="0" borderId="89" xfId="0" applyBorder="1" applyProtection="1">
      <alignment vertical="center"/>
    </xf>
    <xf numFmtId="0" fontId="0" fillId="0" borderId="14" xfId="0" applyBorder="1" applyProtection="1">
      <alignment vertical="center"/>
    </xf>
    <xf numFmtId="0" fontId="0" fillId="0" borderId="15" xfId="0" applyBorder="1" applyProtection="1">
      <alignment vertical="center"/>
    </xf>
    <xf numFmtId="0" fontId="0" fillId="0" borderId="90" xfId="0" applyBorder="1" applyProtection="1">
      <alignment vertical="center"/>
    </xf>
    <xf numFmtId="0" fontId="0" fillId="0" borderId="16" xfId="0" applyBorder="1" applyProtection="1">
      <alignment vertical="center"/>
    </xf>
    <xf numFmtId="0" fontId="0" fillId="0" borderId="91" xfId="0" applyBorder="1" applyProtection="1">
      <alignment vertical="center"/>
    </xf>
    <xf numFmtId="176" fontId="28" fillId="0" borderId="0" xfId="0" applyNumberFormat="1" applyFont="1" applyFill="1" applyAlignment="1" applyProtection="1">
      <alignment horizontal="left"/>
    </xf>
    <xf numFmtId="0" fontId="6" fillId="0" borderId="0" xfId="0" applyFont="1" applyFill="1" applyProtection="1">
      <alignment vertical="center"/>
    </xf>
    <xf numFmtId="176" fontId="28" fillId="24" borderId="17" xfId="0" applyNumberFormat="1" applyFont="1" applyFill="1" applyBorder="1" applyAlignment="1" applyProtection="1">
      <alignment horizontal="left" vertical="center"/>
    </xf>
    <xf numFmtId="176" fontId="61" fillId="25" borderId="24" xfId="0" applyNumberFormat="1" applyFont="1" applyFill="1" applyBorder="1" applyAlignment="1" applyProtection="1">
      <alignment horizontal="centerContinuous" vertical="top"/>
    </xf>
    <xf numFmtId="176" fontId="61" fillId="25" borderId="26" xfId="0" applyNumberFormat="1" applyFont="1" applyFill="1" applyBorder="1" applyAlignment="1" applyProtection="1">
      <alignment horizontal="centerContinuous" vertical="top"/>
    </xf>
    <xf numFmtId="176" fontId="28" fillId="26" borderId="0" xfId="0" applyNumberFormat="1" applyFont="1" applyFill="1" applyBorder="1" applyAlignment="1" applyProtection="1">
      <alignment horizontal="left" vertical="center"/>
    </xf>
    <xf numFmtId="176" fontId="28" fillId="26" borderId="0" xfId="0" applyNumberFormat="1" applyFont="1" applyFill="1" applyBorder="1" applyAlignment="1" applyProtection="1">
      <alignment horizontal="left"/>
    </xf>
    <xf numFmtId="176" fontId="28" fillId="27" borderId="36" xfId="0" applyNumberFormat="1" applyFont="1" applyFill="1" applyBorder="1" applyAlignment="1" applyProtection="1">
      <alignment horizontal="left" vertical="center"/>
    </xf>
    <xf numFmtId="176" fontId="28" fillId="27" borderId="36" xfId="0" applyNumberFormat="1" applyFont="1" applyFill="1" applyBorder="1" applyAlignment="1" applyProtection="1">
      <alignment horizontal="left"/>
    </xf>
    <xf numFmtId="176" fontId="28" fillId="27" borderId="60" xfId="0" applyNumberFormat="1" applyFont="1" applyFill="1" applyBorder="1" applyAlignment="1" applyProtection="1">
      <alignment horizontal="left" vertical="center"/>
    </xf>
    <xf numFmtId="0" fontId="6" fillId="0" borderId="0" xfId="0" applyFont="1" applyFill="1" applyProtection="1">
      <alignment vertical="center"/>
      <protection locked="0"/>
    </xf>
    <xf numFmtId="0" fontId="61" fillId="0" borderId="0" xfId="0" applyFont="1" applyFill="1" applyProtection="1">
      <alignment vertical="center"/>
      <protection locked="0"/>
    </xf>
    <xf numFmtId="0" fontId="0" fillId="0" borderId="0" xfId="0" applyBorder="1">
      <alignment vertical="center"/>
    </xf>
    <xf numFmtId="0" fontId="0" fillId="0" borderId="49" xfId="0" applyBorder="1">
      <alignment vertical="center"/>
    </xf>
    <xf numFmtId="0" fontId="1" fillId="6" borderId="49" xfId="5" applyBorder="1" applyAlignment="1" applyProtection="1">
      <alignment horizontal="center" vertical="center"/>
    </xf>
    <xf numFmtId="0" fontId="72" fillId="27" borderId="102" xfId="0" applyFont="1" applyFill="1" applyBorder="1" applyProtection="1">
      <alignment vertical="center"/>
    </xf>
    <xf numFmtId="0" fontId="0" fillId="27" borderId="102" xfId="0" applyFill="1" applyBorder="1" applyProtection="1">
      <alignment vertical="center"/>
    </xf>
    <xf numFmtId="0" fontId="75" fillId="31" borderId="97" xfId="0" applyFont="1" applyFill="1" applyBorder="1" applyProtection="1">
      <alignment vertical="center"/>
      <protection locked="0"/>
    </xf>
    <xf numFmtId="0" fontId="76" fillId="0" borderId="0" xfId="0" applyFont="1" applyBorder="1" applyAlignment="1" applyProtection="1">
      <alignment horizontal="center" vertical="center"/>
    </xf>
    <xf numFmtId="49" fontId="75" fillId="31" borderId="97" xfId="0" applyNumberFormat="1" applyFont="1" applyFill="1" applyBorder="1" applyProtection="1">
      <alignment vertical="center"/>
      <protection locked="0"/>
    </xf>
    <xf numFmtId="0" fontId="78" fillId="0" borderId="32" xfId="0" applyFont="1" applyBorder="1" applyAlignment="1" applyProtection="1">
      <alignment horizontal="right" vertical="center"/>
    </xf>
    <xf numFmtId="0" fontId="0" fillId="0" borderId="49" xfId="0" applyFont="1" applyFill="1" applyBorder="1" applyProtection="1">
      <alignment vertical="center"/>
      <protection hidden="1"/>
    </xf>
    <xf numFmtId="0" fontId="0" fillId="0" borderId="49" xfId="0" applyBorder="1" applyAlignment="1">
      <alignment horizontal="center" vertical="center"/>
    </xf>
    <xf numFmtId="0" fontId="0" fillId="0" borderId="49" xfId="0" applyFont="1" applyFill="1" applyBorder="1" applyProtection="1">
      <alignment vertical="center"/>
    </xf>
    <xf numFmtId="0" fontId="0" fillId="0" borderId="19" xfId="0" applyFont="1" applyFill="1" applyBorder="1" applyProtection="1">
      <alignment vertical="center"/>
    </xf>
    <xf numFmtId="0" fontId="0" fillId="0" borderId="0" xfId="0" applyBorder="1" applyAlignment="1" applyProtection="1">
      <alignment horizontal="left" vertical="center"/>
    </xf>
    <xf numFmtId="0" fontId="0" fillId="34" borderId="49" xfId="0" applyFill="1" applyBorder="1" applyProtection="1">
      <alignment vertical="center"/>
    </xf>
    <xf numFmtId="0" fontId="0" fillId="31" borderId="82" xfId="0" applyFill="1" applyBorder="1" applyAlignment="1" applyProtection="1">
      <alignment vertical="center"/>
      <protection locked="0"/>
    </xf>
    <xf numFmtId="0" fontId="0" fillId="0" borderId="82" xfId="0" applyFill="1" applyBorder="1" applyAlignment="1" applyProtection="1">
      <alignment vertical="center"/>
    </xf>
    <xf numFmtId="0" fontId="61" fillId="0" borderId="0" xfId="0" applyFont="1" applyFill="1" applyProtection="1">
      <alignment vertical="center"/>
    </xf>
    <xf numFmtId="0" fontId="48" fillId="0" borderId="0" xfId="0" applyFont="1" applyFill="1" applyAlignment="1" applyProtection="1">
      <alignment horizontal="left"/>
    </xf>
    <xf numFmtId="0" fontId="22" fillId="0" borderId="0" xfId="0" applyFont="1" applyFill="1" applyProtection="1">
      <alignment vertical="center"/>
    </xf>
    <xf numFmtId="0" fontId="56" fillId="24" borderId="11" xfId="0" applyNumberFormat="1" applyFont="1" applyFill="1" applyBorder="1" applyAlignment="1" applyProtection="1">
      <alignment vertical="center"/>
    </xf>
    <xf numFmtId="0" fontId="57" fillId="24" borderId="12" xfId="0" applyFont="1" applyFill="1" applyBorder="1" applyAlignment="1" applyProtection="1">
      <alignment horizontal="left" vertical="center"/>
    </xf>
    <xf numFmtId="0" fontId="57" fillId="24" borderId="12" xfId="0" applyFont="1" applyFill="1" applyBorder="1" applyAlignment="1" applyProtection="1">
      <alignment vertical="center"/>
    </xf>
    <xf numFmtId="0" fontId="56" fillId="24" borderId="12" xfId="0" applyNumberFormat="1" applyFont="1" applyFill="1" applyBorder="1" applyAlignment="1" applyProtection="1">
      <alignment vertical="center"/>
    </xf>
    <xf numFmtId="0" fontId="58" fillId="24" borderId="13" xfId="0" applyFont="1" applyFill="1" applyBorder="1" applyAlignment="1" applyProtection="1">
      <alignment vertical="center"/>
    </xf>
    <xf numFmtId="0" fontId="50" fillId="36" borderId="14" xfId="0" applyNumberFormat="1" applyFont="1" applyFill="1" applyBorder="1" applyAlignment="1" applyProtection="1">
      <alignment vertical="center"/>
    </xf>
    <xf numFmtId="0" fontId="48" fillId="36" borderId="15" xfId="0" applyFont="1" applyFill="1" applyBorder="1" applyAlignment="1" applyProtection="1">
      <alignment horizontal="left" vertical="center"/>
    </xf>
    <xf numFmtId="0" fontId="59" fillId="36" borderId="15" xfId="0" applyFont="1" applyFill="1" applyBorder="1" applyAlignment="1" applyProtection="1">
      <alignment vertical="center"/>
    </xf>
    <xf numFmtId="0" fontId="60" fillId="36" borderId="15" xfId="0" applyFont="1" applyFill="1" applyBorder="1" applyAlignment="1" applyProtection="1">
      <alignment vertical="center"/>
    </xf>
    <xf numFmtId="0" fontId="60" fillId="36" borderId="16" xfId="0" applyFont="1" applyFill="1" applyBorder="1" applyAlignment="1" applyProtection="1">
      <alignment vertical="center"/>
    </xf>
    <xf numFmtId="0" fontId="6" fillId="36" borderId="0" xfId="0" applyFont="1" applyFill="1" applyProtection="1">
      <alignment vertical="center"/>
    </xf>
    <xf numFmtId="0" fontId="45" fillId="24" borderId="10" xfId="0" applyFont="1" applyFill="1" applyBorder="1" applyAlignment="1" applyProtection="1">
      <alignment horizontal="left" vertical="center"/>
    </xf>
    <xf numFmtId="0" fontId="48" fillId="24" borderId="17" xfId="0" applyFont="1" applyFill="1" applyBorder="1" applyAlignment="1" applyProtection="1">
      <alignment horizontal="left" vertical="center"/>
    </xf>
    <xf numFmtId="0" fontId="62" fillId="24" borderId="17" xfId="0" applyFont="1" applyFill="1" applyBorder="1" applyAlignment="1" applyProtection="1">
      <alignment vertical="center"/>
    </xf>
    <xf numFmtId="0" fontId="24" fillId="24" borderId="17" xfId="0" applyNumberFormat="1" applyFont="1" applyFill="1" applyBorder="1" applyAlignment="1" applyProtection="1">
      <alignment horizontal="left" vertical="center"/>
    </xf>
    <xf numFmtId="0" fontId="61" fillId="25" borderId="33" xfId="0" applyNumberFormat="1" applyFont="1" applyFill="1" applyBorder="1" applyAlignment="1" applyProtection="1">
      <alignment vertical="center"/>
    </xf>
    <xf numFmtId="0" fontId="48" fillId="25" borderId="0" xfId="0" applyFont="1" applyFill="1" applyBorder="1" applyAlignment="1" applyProtection="1">
      <alignment horizontal="left" vertical="center"/>
    </xf>
    <xf numFmtId="0" fontId="59" fillId="25" borderId="0" xfId="0" applyFont="1" applyFill="1" applyBorder="1" applyAlignment="1" applyProtection="1">
      <alignment vertical="center"/>
    </xf>
    <xf numFmtId="0" fontId="60" fillId="25" borderId="0" xfId="0" applyFont="1" applyFill="1" applyBorder="1" applyAlignment="1" applyProtection="1">
      <alignment vertical="center"/>
    </xf>
    <xf numFmtId="0" fontId="60" fillId="25" borderId="32" xfId="0" applyFont="1" applyFill="1" applyBorder="1" applyAlignment="1" applyProtection="1">
      <alignment vertical="center"/>
    </xf>
    <xf numFmtId="176" fontId="61" fillId="25" borderId="0" xfId="0" applyNumberFormat="1" applyFont="1" applyFill="1" applyBorder="1" applyAlignment="1" applyProtection="1">
      <alignment horizontal="centerContinuous" vertical="center"/>
    </xf>
    <xf numFmtId="0" fontId="61" fillId="25" borderId="23" xfId="0" applyNumberFormat="1" applyFont="1" applyFill="1" applyBorder="1" applyAlignment="1" applyProtection="1">
      <alignment vertical="center"/>
    </xf>
    <xf numFmtId="0" fontId="48" fillId="25" borderId="24" xfId="0" applyFont="1" applyFill="1" applyBorder="1" applyAlignment="1" applyProtection="1">
      <alignment horizontal="left" vertical="top"/>
    </xf>
    <xf numFmtId="0" fontId="59" fillId="25" borderId="24" xfId="0" applyFont="1" applyFill="1" applyBorder="1" applyAlignment="1" applyProtection="1">
      <alignment vertical="top"/>
    </xf>
    <xf numFmtId="0" fontId="80" fillId="25" borderId="24" xfId="0" applyFont="1" applyFill="1" applyBorder="1" applyAlignment="1" applyProtection="1">
      <alignment vertical="top"/>
    </xf>
    <xf numFmtId="0" fontId="60" fillId="25" borderId="25" xfId="0" applyFont="1" applyFill="1" applyBorder="1" applyAlignment="1" applyProtection="1">
      <alignment vertical="top"/>
    </xf>
    <xf numFmtId="176" fontId="61" fillId="25" borderId="24" xfId="43" applyNumberFormat="1" applyFont="1" applyFill="1" applyBorder="1" applyAlignment="1" applyProtection="1">
      <alignment horizontal="left" vertical="center"/>
    </xf>
    <xf numFmtId="0" fontId="45" fillId="26" borderId="31" xfId="0" applyNumberFormat="1" applyFont="1" applyFill="1" applyBorder="1" applyAlignment="1" applyProtection="1">
      <alignment vertical="center"/>
    </xf>
    <xf numFmtId="0" fontId="63" fillId="26" borderId="0" xfId="0" applyNumberFormat="1" applyFont="1" applyFill="1" applyBorder="1" applyAlignment="1" applyProtection="1">
      <alignment horizontal="left" vertical="center"/>
    </xf>
    <xf numFmtId="177" fontId="57" fillId="26" borderId="0" xfId="0" applyNumberFormat="1" applyFont="1" applyFill="1" applyBorder="1" applyAlignment="1" applyProtection="1">
      <alignment horizontal="center" vertical="center"/>
    </xf>
    <xf numFmtId="177" fontId="82" fillId="26" borderId="0" xfId="0" applyNumberFormat="1" applyFont="1" applyFill="1" applyBorder="1" applyAlignment="1" applyProtection="1">
      <alignment horizontal="center" vertical="center"/>
    </xf>
    <xf numFmtId="177" fontId="45" fillId="26" borderId="54" xfId="0" applyNumberFormat="1" applyFont="1" applyFill="1" applyBorder="1" applyAlignment="1" applyProtection="1">
      <alignment horizontal="center" vertical="center"/>
    </xf>
    <xf numFmtId="176" fontId="28" fillId="26" borderId="78" xfId="43" applyNumberFormat="1" applyFont="1" applyFill="1" applyBorder="1" applyAlignment="1" applyProtection="1">
      <alignment horizontal="left" vertical="center"/>
    </xf>
    <xf numFmtId="0" fontId="61" fillId="27" borderId="35" xfId="0" applyFont="1" applyFill="1" applyBorder="1" applyAlignment="1" applyProtection="1">
      <alignment vertical="center"/>
    </xf>
    <xf numFmtId="0" fontId="61" fillId="27" borderId="36" xfId="0" applyNumberFormat="1" applyFont="1" applyFill="1" applyBorder="1" applyAlignment="1" applyProtection="1">
      <alignment horizontal="left" vertical="center"/>
    </xf>
    <xf numFmtId="0" fontId="6" fillId="27" borderId="36" xfId="0" applyNumberFormat="1" applyFont="1" applyFill="1" applyBorder="1" applyAlignment="1" applyProtection="1">
      <alignment horizontal="left" vertical="center"/>
    </xf>
    <xf numFmtId="0" fontId="25" fillId="27" borderId="37" xfId="0" applyNumberFormat="1" applyFont="1" applyFill="1" applyBorder="1" applyAlignment="1" applyProtection="1">
      <alignment horizontal="left" vertical="center"/>
    </xf>
    <xf numFmtId="176" fontId="28" fillId="27" borderId="92" xfId="43" applyNumberFormat="1" applyFont="1" applyFill="1" applyBorder="1" applyAlignment="1" applyProtection="1">
      <alignment horizontal="left" vertical="center"/>
    </xf>
    <xf numFmtId="0" fontId="61" fillId="25" borderId="33" xfId="0" quotePrefix="1" applyFont="1" applyFill="1" applyBorder="1" applyAlignment="1" applyProtection="1">
      <alignment vertical="center"/>
    </xf>
    <xf numFmtId="0" fontId="64" fillId="25" borderId="41" xfId="0" applyNumberFormat="1" applyFont="1" applyFill="1" applyBorder="1" applyAlignment="1" applyProtection="1">
      <alignment horizontal="left" vertical="center"/>
    </xf>
    <xf numFmtId="0" fontId="25" fillId="25" borderId="0" xfId="0" applyNumberFormat="1" applyFont="1" applyFill="1" applyBorder="1" applyAlignment="1" applyProtection="1">
      <alignment horizontal="left" vertical="center"/>
    </xf>
    <xf numFmtId="0" fontId="25" fillId="25" borderId="0" xfId="0" applyNumberFormat="1" applyFont="1" applyFill="1" applyBorder="1" applyAlignment="1" applyProtection="1">
      <alignment vertical="center"/>
    </xf>
    <xf numFmtId="0" fontId="67" fillId="25" borderId="32" xfId="0" applyFont="1" applyFill="1" applyBorder="1" applyAlignment="1" applyProtection="1">
      <alignment vertical="center"/>
    </xf>
    <xf numFmtId="0" fontId="67" fillId="0" borderId="106" xfId="0" applyFont="1" applyFill="1" applyBorder="1" applyAlignment="1" applyProtection="1">
      <alignment vertical="center"/>
    </xf>
    <xf numFmtId="176" fontId="22" fillId="0" borderId="41" xfId="0" applyNumberFormat="1" applyFont="1" applyFill="1" applyBorder="1" applyAlignment="1" applyProtection="1">
      <alignment horizontal="left" vertical="center" shrinkToFit="1"/>
    </xf>
    <xf numFmtId="176" fontId="28" fillId="0" borderId="71" xfId="0" applyNumberFormat="1" applyFont="1" applyFill="1" applyBorder="1" applyAlignment="1" applyProtection="1">
      <alignment horizontal="left" shrinkToFit="1"/>
    </xf>
    <xf numFmtId="0" fontId="64" fillId="25" borderId="33" xfId="0" applyFont="1" applyFill="1" applyBorder="1" applyAlignment="1" applyProtection="1">
      <alignment horizontal="center"/>
    </xf>
    <xf numFmtId="0" fontId="61" fillId="25" borderId="44" xfId="0" applyFont="1" applyFill="1" applyBorder="1" applyAlignment="1" applyProtection="1">
      <alignment vertical="center"/>
    </xf>
    <xf numFmtId="0" fontId="25" fillId="25" borderId="45" xfId="0" applyFont="1" applyFill="1" applyBorder="1" applyAlignment="1" applyProtection="1">
      <alignment vertical="center"/>
    </xf>
    <xf numFmtId="0" fontId="25" fillId="25" borderId="21" xfId="0" applyFont="1" applyFill="1" applyBorder="1" applyAlignment="1" applyProtection="1">
      <alignment vertical="center"/>
    </xf>
    <xf numFmtId="0" fontId="25" fillId="25" borderId="46" xfId="0" applyFont="1" applyFill="1" applyBorder="1" applyAlignment="1" applyProtection="1">
      <alignment vertical="center"/>
    </xf>
    <xf numFmtId="176" fontId="22" fillId="0" borderId="103" xfId="0" applyNumberFormat="1" applyFont="1" applyFill="1" applyBorder="1" applyAlignment="1" applyProtection="1">
      <alignment horizontal="left" vertical="center" shrinkToFit="1"/>
    </xf>
    <xf numFmtId="0" fontId="69" fillId="25" borderId="48" xfId="28" applyFont="1" applyFill="1" applyBorder="1" applyAlignment="1" applyProtection="1">
      <alignment horizontal="center" vertical="center"/>
    </xf>
    <xf numFmtId="0" fontId="25" fillId="25" borderId="49" xfId="0" applyFont="1" applyFill="1" applyBorder="1" applyAlignment="1" applyProtection="1">
      <alignment horizontal="center" vertical="center"/>
    </xf>
    <xf numFmtId="0" fontId="25" fillId="25" borderId="24" xfId="0" applyFont="1" applyFill="1" applyBorder="1" applyAlignment="1" applyProtection="1">
      <alignment vertical="center"/>
    </xf>
    <xf numFmtId="0" fontId="25" fillId="25" borderId="25" xfId="0" applyFont="1" applyFill="1" applyBorder="1" applyAlignment="1" applyProtection="1">
      <alignment vertical="center"/>
    </xf>
    <xf numFmtId="0" fontId="25" fillId="33" borderId="104" xfId="0" applyFont="1" applyFill="1" applyBorder="1" applyAlignment="1" applyProtection="1">
      <alignment horizontal="center" vertical="center"/>
    </xf>
    <xf numFmtId="0" fontId="69" fillId="25" borderId="50" xfId="28" applyFont="1" applyFill="1" applyBorder="1" applyAlignment="1" applyProtection="1">
      <alignment horizontal="center" vertical="center"/>
    </xf>
    <xf numFmtId="0" fontId="25" fillId="25" borderId="19" xfId="0" applyFont="1" applyFill="1" applyBorder="1" applyAlignment="1" applyProtection="1">
      <alignment vertical="center"/>
    </xf>
    <xf numFmtId="0" fontId="61" fillId="25" borderId="48" xfId="0" applyFont="1" applyFill="1" applyBorder="1" applyAlignment="1" applyProtection="1">
      <alignment vertical="center"/>
    </xf>
    <xf numFmtId="0" fontId="25" fillId="25" borderId="0" xfId="0" applyFont="1" applyFill="1" applyBorder="1" applyAlignment="1" applyProtection="1">
      <alignment vertical="center"/>
    </xf>
    <xf numFmtId="0" fontId="25" fillId="25" borderId="32" xfId="0" applyFont="1" applyFill="1" applyBorder="1" applyAlignment="1" applyProtection="1">
      <alignment vertical="center"/>
    </xf>
    <xf numFmtId="176" fontId="25" fillId="0" borderId="104" xfId="0" applyNumberFormat="1" applyFont="1" applyFill="1" applyBorder="1" applyAlignment="1" applyProtection="1">
      <alignment horizontal="left" vertical="center" shrinkToFit="1"/>
    </xf>
    <xf numFmtId="0" fontId="64" fillId="25" borderId="63" xfId="0" applyFont="1" applyFill="1" applyBorder="1" applyAlignment="1" applyProtection="1">
      <alignment horizontal="center"/>
    </xf>
    <xf numFmtId="0" fontId="61" fillId="25" borderId="107" xfId="0" applyFont="1" applyFill="1" applyBorder="1" applyAlignment="1" applyProtection="1">
      <alignment vertical="center"/>
    </xf>
    <xf numFmtId="0" fontId="64" fillId="25" borderId="51" xfId="0" applyFont="1" applyFill="1" applyBorder="1" applyAlignment="1" applyProtection="1">
      <alignment horizontal="center"/>
    </xf>
    <xf numFmtId="0" fontId="61" fillId="25" borderId="75" xfId="0" applyFont="1" applyFill="1" applyBorder="1" applyAlignment="1" applyProtection="1">
      <alignment vertical="center"/>
    </xf>
    <xf numFmtId="176" fontId="25" fillId="0" borderId="104" xfId="0" applyNumberFormat="1" applyFont="1" applyFill="1" applyBorder="1" applyAlignment="1" applyProtection="1">
      <alignment vertical="top" shrinkToFit="1"/>
    </xf>
    <xf numFmtId="0" fontId="61" fillId="25" borderId="47" xfId="0" quotePrefix="1" applyFont="1" applyFill="1" applyBorder="1" applyAlignment="1" applyProtection="1">
      <alignment vertical="center"/>
    </xf>
    <xf numFmtId="0" fontId="64" fillId="25" borderId="21" xfId="0" applyNumberFormat="1" applyFont="1" applyFill="1" applyBorder="1" applyAlignment="1" applyProtection="1">
      <alignment horizontal="left" vertical="center"/>
    </xf>
    <xf numFmtId="0" fontId="70" fillId="25" borderId="0" xfId="0" applyFont="1" applyFill="1" applyBorder="1" applyAlignment="1" applyProtection="1">
      <alignment vertical="center"/>
    </xf>
    <xf numFmtId="176" fontId="25" fillId="0" borderId="108" xfId="0" applyNumberFormat="1" applyFont="1" applyFill="1" applyBorder="1" applyAlignment="1" applyProtection="1">
      <alignment horizontal="left" vertical="center" shrinkToFit="1"/>
    </xf>
    <xf numFmtId="0" fontId="25" fillId="25" borderId="45" xfId="0" applyNumberFormat="1" applyFont="1" applyFill="1" applyBorder="1" applyAlignment="1" applyProtection="1">
      <alignment horizontal="left" vertical="center"/>
    </xf>
    <xf numFmtId="0" fontId="70" fillId="25" borderId="45" xfId="0" applyFont="1" applyFill="1" applyBorder="1" applyAlignment="1" applyProtection="1">
      <alignment vertical="center"/>
    </xf>
    <xf numFmtId="0" fontId="67" fillId="25" borderId="54" xfId="0" applyFont="1" applyFill="1" applyBorder="1" applyAlignment="1" applyProtection="1">
      <alignment vertical="center"/>
    </xf>
    <xf numFmtId="0" fontId="67" fillId="0" borderId="94" xfId="0" applyFont="1" applyFill="1" applyBorder="1" applyAlignment="1" applyProtection="1">
      <alignment vertical="center"/>
    </xf>
    <xf numFmtId="176" fontId="22" fillId="0" borderId="21" xfId="0" applyNumberFormat="1" applyFont="1" applyFill="1" applyBorder="1" applyAlignment="1" applyProtection="1">
      <alignment horizontal="left" vertical="center" shrinkToFit="1"/>
    </xf>
    <xf numFmtId="176" fontId="28" fillId="0" borderId="46" xfId="0" applyNumberFormat="1" applyFont="1" applyFill="1" applyBorder="1" applyAlignment="1" applyProtection="1">
      <alignment horizontal="left" shrinkToFit="1"/>
    </xf>
    <xf numFmtId="0" fontId="61" fillId="25" borderId="19" xfId="0" applyFont="1" applyFill="1" applyBorder="1" applyAlignment="1" applyProtection="1">
      <alignment vertical="center"/>
    </xf>
    <xf numFmtId="0" fontId="70" fillId="25" borderId="21" xfId="0" applyFont="1" applyFill="1" applyBorder="1" applyAlignment="1" applyProtection="1">
      <alignment vertical="center"/>
    </xf>
    <xf numFmtId="0" fontId="67" fillId="25" borderId="46" xfId="0" applyFont="1" applyFill="1" applyBorder="1" applyAlignment="1" applyProtection="1">
      <alignment vertical="center"/>
    </xf>
    <xf numFmtId="176" fontId="25" fillId="0" borderId="104" xfId="0" applyNumberFormat="1" applyFont="1" applyFill="1" applyBorder="1" applyAlignment="1" applyProtection="1">
      <alignment horizontal="left"/>
    </xf>
    <xf numFmtId="0" fontId="64" fillId="25" borderId="51" xfId="0" quotePrefix="1" applyNumberFormat="1" applyFont="1" applyFill="1" applyBorder="1" applyAlignment="1" applyProtection="1">
      <alignment horizontal="center" vertical="center"/>
    </xf>
    <xf numFmtId="0" fontId="61" fillId="25" borderId="109" xfId="0" quotePrefix="1" applyFont="1" applyFill="1" applyBorder="1" applyAlignment="1" applyProtection="1">
      <alignment vertical="center"/>
    </xf>
    <xf numFmtId="0" fontId="64" fillId="25" borderId="57" xfId="0" applyNumberFormat="1" applyFont="1" applyFill="1" applyBorder="1" applyAlignment="1" applyProtection="1">
      <alignment horizontal="left" vertical="center"/>
    </xf>
    <xf numFmtId="0" fontId="25" fillId="25" borderId="57" xfId="0" applyNumberFormat="1" applyFont="1" applyFill="1" applyBorder="1" applyAlignment="1" applyProtection="1">
      <alignment horizontal="left" vertical="center"/>
    </xf>
    <xf numFmtId="0" fontId="70" fillId="25" borderId="57" xfId="0" applyFont="1" applyFill="1" applyBorder="1" applyAlignment="1" applyProtection="1">
      <alignment vertical="center"/>
    </xf>
    <xf numFmtId="0" fontId="67" fillId="25" borderId="58" xfId="0" applyFont="1" applyFill="1" applyBorder="1" applyAlignment="1" applyProtection="1">
      <alignment vertical="center"/>
    </xf>
    <xf numFmtId="0" fontId="61" fillId="27" borderId="59" xfId="0" applyFont="1" applyFill="1" applyBorder="1" applyAlignment="1" applyProtection="1">
      <alignment vertical="center"/>
    </xf>
    <xf numFmtId="0" fontId="61" fillId="27" borderId="60" xfId="0" applyFont="1" applyFill="1" applyBorder="1" applyAlignment="1" applyProtection="1">
      <alignment horizontal="left"/>
    </xf>
    <xf numFmtId="0" fontId="6" fillId="27" borderId="60" xfId="0" applyFont="1" applyFill="1" applyBorder="1" applyAlignment="1" applyProtection="1">
      <alignment horizontal="left"/>
    </xf>
    <xf numFmtId="0" fontId="6" fillId="27" borderId="61" xfId="0" applyFont="1" applyFill="1" applyBorder="1" applyAlignment="1" applyProtection="1">
      <alignment vertical="center"/>
    </xf>
    <xf numFmtId="0" fontId="6" fillId="27" borderId="95" xfId="0" applyFont="1" applyFill="1" applyBorder="1" applyAlignment="1" applyProtection="1">
      <alignment vertical="center"/>
    </xf>
    <xf numFmtId="176" fontId="28" fillId="27" borderId="60" xfId="0" applyNumberFormat="1" applyFont="1" applyFill="1" applyBorder="1" applyAlignment="1" applyProtection="1">
      <alignment horizontal="left" vertical="center" shrinkToFit="1"/>
    </xf>
    <xf numFmtId="176" fontId="28" fillId="27" borderId="60" xfId="0" applyNumberFormat="1" applyFont="1" applyFill="1" applyBorder="1" applyAlignment="1" applyProtection="1">
      <alignment horizontal="left" shrinkToFit="1"/>
    </xf>
    <xf numFmtId="0" fontId="64" fillId="25" borderId="41" xfId="0" applyFont="1" applyFill="1" applyBorder="1" applyAlignment="1" applyProtection="1">
      <alignment horizontal="left" vertical="center"/>
    </xf>
    <xf numFmtId="0" fontId="25" fillId="25" borderId="0" xfId="0" applyFont="1" applyFill="1" applyBorder="1" applyAlignment="1" applyProtection="1">
      <alignment horizontal="left" vertical="center"/>
    </xf>
    <xf numFmtId="0" fontId="64" fillId="25" borderId="33" xfId="0" quotePrefix="1" applyNumberFormat="1" applyFont="1" applyFill="1" applyBorder="1" applyAlignment="1" applyProtection="1">
      <alignment horizontal="center" vertical="center"/>
    </xf>
    <xf numFmtId="0" fontId="25" fillId="28" borderId="110" xfId="0" applyFont="1" applyFill="1" applyBorder="1" applyAlignment="1" applyProtection="1">
      <alignment horizontal="center" vertical="center"/>
    </xf>
    <xf numFmtId="0" fontId="25" fillId="25" borderId="54" xfId="0" applyNumberFormat="1" applyFont="1" applyFill="1" applyBorder="1" applyAlignment="1" applyProtection="1">
      <alignment horizontal="left" vertical="center"/>
    </xf>
    <xf numFmtId="0" fontId="25" fillId="28" borderId="104" xfId="0" applyFont="1" applyFill="1" applyBorder="1" applyAlignment="1" applyProtection="1">
      <alignment horizontal="center" vertical="center"/>
    </xf>
    <xf numFmtId="176" fontId="21" fillId="0" borderId="104" xfId="0" applyNumberFormat="1" applyFont="1" applyFill="1" applyBorder="1" applyAlignment="1" applyProtection="1">
      <alignment horizontal="left" vertical="center" shrinkToFit="1"/>
    </xf>
    <xf numFmtId="0" fontId="64" fillId="25" borderId="23" xfId="0" quotePrefix="1" applyNumberFormat="1" applyFont="1" applyFill="1" applyBorder="1" applyAlignment="1" applyProtection="1">
      <alignment horizontal="center" vertical="center"/>
    </xf>
    <xf numFmtId="0" fontId="64" fillId="25" borderId="24" xfId="0" applyNumberFormat="1" applyFont="1" applyFill="1" applyBorder="1" applyAlignment="1" applyProtection="1">
      <alignment horizontal="left" vertical="center"/>
    </xf>
    <xf numFmtId="0" fontId="64" fillId="25" borderId="45" xfId="0" applyNumberFormat="1" applyFont="1" applyFill="1" applyBorder="1" applyAlignment="1" applyProtection="1">
      <alignment horizontal="left" vertical="center"/>
    </xf>
    <xf numFmtId="176" fontId="25" fillId="0" borderId="111" xfId="0" applyNumberFormat="1" applyFont="1" applyFill="1" applyBorder="1" applyAlignment="1" applyProtection="1">
      <alignment horizontal="left"/>
    </xf>
    <xf numFmtId="0" fontId="25" fillId="25" borderId="21" xfId="0" applyNumberFormat="1" applyFont="1" applyFill="1" applyBorder="1" applyAlignment="1" applyProtection="1">
      <alignment horizontal="left" vertical="center"/>
    </xf>
    <xf numFmtId="0" fontId="61" fillId="27" borderId="60" xfId="0" applyNumberFormat="1" applyFont="1" applyFill="1" applyBorder="1" applyAlignment="1" applyProtection="1">
      <alignment horizontal="left" vertical="center"/>
    </xf>
    <xf numFmtId="0" fontId="6" fillId="27" borderId="60" xfId="0" applyNumberFormat="1" applyFont="1" applyFill="1" applyBorder="1" applyAlignment="1" applyProtection="1">
      <alignment horizontal="left" vertical="center"/>
    </xf>
    <xf numFmtId="0" fontId="25" fillId="27" borderId="61" xfId="0" applyNumberFormat="1" applyFont="1" applyFill="1" applyBorder="1" applyAlignment="1" applyProtection="1">
      <alignment horizontal="left" vertical="center"/>
    </xf>
    <xf numFmtId="0" fontId="25" fillId="27" borderId="95" xfId="0" applyNumberFormat="1" applyFont="1" applyFill="1" applyBorder="1" applyAlignment="1" applyProtection="1">
      <alignment horizontal="left" vertical="center"/>
    </xf>
    <xf numFmtId="0" fontId="64" fillId="25" borderId="0" xfId="0" applyFont="1" applyFill="1" applyBorder="1" applyAlignment="1" applyProtection="1">
      <alignment horizontal="left" vertical="center"/>
    </xf>
    <xf numFmtId="0" fontId="25" fillId="29" borderId="78" xfId="0" applyFont="1" applyFill="1" applyBorder="1" applyAlignment="1" applyProtection="1">
      <alignment horizontal="center" vertical="center"/>
    </xf>
    <xf numFmtId="0" fontId="64" fillId="25" borderId="21" xfId="0" applyFont="1" applyFill="1" applyBorder="1" applyAlignment="1" applyProtection="1">
      <alignment horizontal="left" vertical="center"/>
    </xf>
    <xf numFmtId="176" fontId="21" fillId="0" borderId="94" xfId="0" applyNumberFormat="1" applyFont="1" applyFill="1" applyBorder="1" applyAlignment="1" applyProtection="1">
      <alignment horizontal="left" vertical="center" shrinkToFit="1"/>
    </xf>
    <xf numFmtId="0" fontId="61" fillId="25" borderId="63" xfId="0" applyFont="1" applyFill="1" applyBorder="1" applyAlignment="1" applyProtection="1">
      <alignment vertical="center"/>
    </xf>
    <xf numFmtId="0" fontId="61" fillId="25" borderId="48" xfId="0" applyFont="1" applyFill="1" applyBorder="1" applyProtection="1">
      <alignment vertical="center"/>
    </xf>
    <xf numFmtId="0" fontId="25" fillId="25" borderId="24" xfId="0" applyNumberFormat="1" applyFont="1" applyFill="1" applyBorder="1" applyAlignment="1" applyProtection="1">
      <alignment horizontal="left" vertical="center"/>
    </xf>
    <xf numFmtId="0" fontId="25" fillId="25" borderId="24" xfId="0" applyFont="1" applyFill="1" applyBorder="1" applyProtection="1">
      <alignment vertical="center"/>
    </xf>
    <xf numFmtId="0" fontId="67" fillId="25" borderId="25" xfId="0" applyFont="1" applyFill="1" applyBorder="1" applyAlignment="1" applyProtection="1">
      <alignment vertical="center"/>
    </xf>
    <xf numFmtId="0" fontId="25" fillId="29" borderId="103" xfId="0" applyFont="1" applyFill="1" applyBorder="1" applyAlignment="1" applyProtection="1">
      <alignment horizontal="center" vertical="center"/>
    </xf>
    <xf numFmtId="0" fontId="61" fillId="25" borderId="33" xfId="0" applyFont="1" applyFill="1" applyBorder="1" applyAlignment="1" applyProtection="1">
      <alignment vertical="center"/>
    </xf>
    <xf numFmtId="0" fontId="61" fillId="25" borderId="19" xfId="0" applyFont="1" applyFill="1" applyBorder="1" applyProtection="1">
      <alignment vertical="center"/>
    </xf>
    <xf numFmtId="0" fontId="25" fillId="25" borderId="21" xfId="0" applyFont="1" applyFill="1" applyBorder="1" applyProtection="1">
      <alignment vertical="center"/>
    </xf>
    <xf numFmtId="0" fontId="25" fillId="29" borderId="110" xfId="0" applyFont="1" applyFill="1" applyBorder="1" applyAlignment="1" applyProtection="1">
      <alignment horizontal="center" vertical="center"/>
    </xf>
    <xf numFmtId="0" fontId="0" fillId="0" borderId="24" xfId="0" applyBorder="1" applyAlignment="1" applyProtection="1">
      <alignment horizontal="left" vertical="top" shrinkToFit="1"/>
    </xf>
    <xf numFmtId="0" fontId="0" fillId="0" borderId="25" xfId="0" applyBorder="1" applyAlignment="1" applyProtection="1">
      <alignment horizontal="left" vertical="top" shrinkToFit="1"/>
    </xf>
    <xf numFmtId="0" fontId="61" fillId="25" borderId="52" xfId="0" quotePrefix="1" applyFont="1" applyFill="1" applyBorder="1" applyAlignment="1" applyProtection="1">
      <alignment vertical="center"/>
    </xf>
    <xf numFmtId="0" fontId="67" fillId="25" borderId="21" xfId="0" applyFont="1" applyFill="1" applyBorder="1" applyAlignment="1" applyProtection="1">
      <alignment vertical="center"/>
    </xf>
    <xf numFmtId="0" fontId="25" fillId="33" borderId="94" xfId="0" applyFont="1" applyFill="1" applyBorder="1" applyAlignment="1" applyProtection="1">
      <alignment horizontal="center" vertical="center"/>
    </xf>
    <xf numFmtId="0" fontId="22" fillId="25" borderId="57" xfId="0" applyFont="1" applyFill="1" applyBorder="1" applyAlignment="1" applyProtection="1">
      <alignment vertical="center"/>
    </xf>
    <xf numFmtId="0" fontId="6" fillId="25" borderId="57" xfId="0" applyFont="1" applyFill="1" applyBorder="1" applyAlignment="1" applyProtection="1">
      <alignment vertical="center"/>
    </xf>
    <xf numFmtId="0" fontId="60" fillId="25" borderId="57" xfId="0" applyFont="1" applyFill="1" applyBorder="1" applyAlignment="1" applyProtection="1">
      <alignment vertical="center"/>
    </xf>
    <xf numFmtId="176" fontId="22" fillId="0" borderId="96" xfId="0" applyNumberFormat="1" applyFont="1" applyFill="1" applyBorder="1" applyAlignment="1" applyProtection="1">
      <alignment horizontal="left" vertical="top" shrinkToFit="1"/>
    </xf>
    <xf numFmtId="0" fontId="45" fillId="26" borderId="11" xfId="0" applyNumberFormat="1" applyFont="1" applyFill="1" applyBorder="1" applyAlignment="1" applyProtection="1">
      <alignment horizontal="left" vertical="center"/>
    </xf>
    <xf numFmtId="0" fontId="45" fillId="26" borderId="12" xfId="0" applyNumberFormat="1" applyFont="1" applyFill="1" applyBorder="1" applyAlignment="1" applyProtection="1">
      <alignment horizontal="left" vertical="center"/>
    </xf>
    <xf numFmtId="0" fontId="82" fillId="26" borderId="12" xfId="0" applyNumberFormat="1" applyFont="1" applyFill="1" applyBorder="1" applyAlignment="1" applyProtection="1">
      <alignment horizontal="left" vertical="center"/>
    </xf>
    <xf numFmtId="0" fontId="45" fillId="26" borderId="13" xfId="0" applyNumberFormat="1" applyFont="1" applyFill="1" applyBorder="1" applyAlignment="1" applyProtection="1">
      <alignment horizontal="left" vertical="center"/>
    </xf>
    <xf numFmtId="0" fontId="45" fillId="26" borderId="78" xfId="0" applyNumberFormat="1" applyFont="1" applyFill="1" applyBorder="1" applyAlignment="1" applyProtection="1">
      <alignment horizontal="left" vertical="center"/>
    </xf>
    <xf numFmtId="176" fontId="28" fillId="26" borderId="60" xfId="0" applyNumberFormat="1" applyFont="1" applyFill="1" applyBorder="1" applyAlignment="1" applyProtection="1">
      <alignment horizontal="left" vertical="center"/>
    </xf>
    <xf numFmtId="176" fontId="28" fillId="26" borderId="60" xfId="0" applyNumberFormat="1" applyFont="1" applyFill="1" applyBorder="1" applyAlignment="1" applyProtection="1">
      <alignment horizontal="left" vertical="center" shrinkToFit="1"/>
    </xf>
    <xf numFmtId="176" fontId="28" fillId="26" borderId="112" xfId="0" applyNumberFormat="1" applyFont="1" applyFill="1" applyBorder="1" applyAlignment="1" applyProtection="1">
      <alignment horizontal="left" shrinkToFit="1"/>
    </xf>
    <xf numFmtId="0" fontId="61" fillId="27" borderId="38" xfId="0" applyFont="1" applyFill="1" applyBorder="1" applyAlignment="1" applyProtection="1">
      <alignment vertical="center"/>
    </xf>
    <xf numFmtId="0" fontId="64" fillId="27" borderId="37" xfId="0" applyNumberFormat="1" applyFont="1" applyFill="1" applyBorder="1" applyAlignment="1" applyProtection="1">
      <alignment horizontal="right" vertical="center"/>
    </xf>
    <xf numFmtId="0" fontId="64" fillId="27" borderId="92" xfId="0" applyNumberFormat="1" applyFont="1" applyFill="1" applyBorder="1" applyAlignment="1" applyProtection="1">
      <alignment horizontal="right" vertical="center"/>
    </xf>
    <xf numFmtId="176" fontId="28" fillId="27" borderId="36" xfId="0" applyNumberFormat="1" applyFont="1" applyFill="1" applyBorder="1" applyAlignment="1" applyProtection="1">
      <alignment horizontal="left" vertical="center" shrinkToFit="1"/>
    </xf>
    <xf numFmtId="176" fontId="28" fillId="27" borderId="36" xfId="0" applyNumberFormat="1" applyFont="1" applyFill="1" applyBorder="1" applyAlignment="1" applyProtection="1">
      <alignment horizontal="left" shrinkToFit="1"/>
    </xf>
    <xf numFmtId="0" fontId="64" fillId="25" borderId="32" xfId="0" applyFont="1" applyFill="1" applyBorder="1" applyAlignment="1" applyProtection="1">
      <alignment horizontal="right" vertical="center"/>
    </xf>
    <xf numFmtId="0" fontId="64" fillId="25" borderId="46" xfId="0" applyFont="1" applyFill="1" applyBorder="1" applyAlignment="1" applyProtection="1">
      <alignment horizontal="right" vertical="center"/>
    </xf>
    <xf numFmtId="176" fontId="25" fillId="30" borderId="103" xfId="0" applyNumberFormat="1" applyFont="1" applyFill="1" applyBorder="1" applyAlignment="1" applyProtection="1">
      <alignment horizontal="center"/>
    </xf>
    <xf numFmtId="0" fontId="71" fillId="25" borderId="33" xfId="0" applyNumberFormat="1" applyFont="1" applyFill="1" applyBorder="1" applyAlignment="1" applyProtection="1">
      <alignment horizontal="center" vertical="center"/>
    </xf>
    <xf numFmtId="176" fontId="25" fillId="30" borderId="108" xfId="0" applyNumberFormat="1" applyFont="1" applyFill="1" applyBorder="1" applyAlignment="1" applyProtection="1">
      <alignment horizontal="center"/>
    </xf>
    <xf numFmtId="0" fontId="61" fillId="25" borderId="47" xfId="0" applyFont="1" applyFill="1" applyBorder="1" applyAlignment="1" applyProtection="1">
      <alignment vertical="center"/>
    </xf>
    <xf numFmtId="176" fontId="22" fillId="0" borderId="103" xfId="0" applyNumberFormat="1" applyFont="1" applyFill="1" applyBorder="1" applyAlignment="1" applyProtection="1">
      <alignment horizontal="left" vertical="top" shrinkToFit="1"/>
    </xf>
    <xf numFmtId="176" fontId="22" fillId="0" borderId="108" xfId="0" applyNumberFormat="1" applyFont="1" applyFill="1" applyBorder="1" applyAlignment="1" applyProtection="1">
      <alignment horizontal="left" vertical="top" shrinkToFit="1"/>
    </xf>
    <xf numFmtId="0" fontId="64" fillId="25" borderId="0" xfId="0" applyNumberFormat="1" applyFont="1" applyFill="1" applyBorder="1" applyAlignment="1" applyProtection="1">
      <alignment horizontal="left" vertical="center"/>
    </xf>
    <xf numFmtId="0" fontId="71" fillId="25" borderId="33" xfId="0" quotePrefix="1" applyNumberFormat="1" applyFont="1" applyFill="1" applyBorder="1" applyAlignment="1" applyProtection="1">
      <alignment horizontal="center" vertical="center"/>
    </xf>
    <xf numFmtId="0" fontId="71" fillId="25" borderId="14" xfId="0" applyFont="1" applyFill="1" applyBorder="1" applyAlignment="1" applyProtection="1">
      <alignment horizontal="center" vertical="center"/>
    </xf>
    <xf numFmtId="0" fontId="61" fillId="25" borderId="56" xfId="0" applyFont="1" applyFill="1" applyBorder="1" applyAlignment="1" applyProtection="1">
      <alignment vertical="center"/>
    </xf>
    <xf numFmtId="0" fontId="25" fillId="25" borderId="57" xfId="0" applyFont="1" applyFill="1" applyBorder="1" applyAlignment="1" applyProtection="1">
      <alignment vertical="center"/>
    </xf>
    <xf numFmtId="176" fontId="25" fillId="30" borderId="105" xfId="0" applyNumberFormat="1" applyFont="1" applyFill="1" applyBorder="1" applyAlignment="1" applyProtection="1">
      <alignment horizontal="center"/>
    </xf>
    <xf numFmtId="176" fontId="6" fillId="27" borderId="60" xfId="0" applyNumberFormat="1" applyFont="1" applyFill="1" applyBorder="1" applyAlignment="1" applyProtection="1">
      <alignment horizontal="left" vertical="center"/>
    </xf>
    <xf numFmtId="176" fontId="28" fillId="27" borderId="112" xfId="0" applyNumberFormat="1" applyFont="1" applyFill="1" applyBorder="1" applyAlignment="1" applyProtection="1">
      <alignment horizontal="left" shrinkToFit="1"/>
    </xf>
    <xf numFmtId="0" fontId="61" fillId="25" borderId="69" xfId="0" quotePrefix="1" applyFont="1" applyFill="1" applyBorder="1" applyAlignment="1" applyProtection="1">
      <alignment vertical="center"/>
    </xf>
    <xf numFmtId="0" fontId="67" fillId="0" borderId="78" xfId="0" applyFont="1" applyFill="1" applyBorder="1" applyAlignment="1" applyProtection="1">
      <alignment vertical="center"/>
    </xf>
    <xf numFmtId="176" fontId="21" fillId="0" borderId="21" xfId="0" applyNumberFormat="1" applyFont="1" applyFill="1" applyBorder="1" applyAlignment="1" applyProtection="1">
      <alignment horizontal="left" vertical="center" shrinkToFit="1"/>
    </xf>
    <xf numFmtId="176" fontId="61" fillId="0" borderId="21" xfId="0" applyNumberFormat="1" applyFont="1" applyFill="1" applyBorder="1" applyAlignment="1" applyProtection="1">
      <alignment horizontal="left" vertical="center"/>
    </xf>
    <xf numFmtId="176" fontId="21" fillId="0" borderId="21" xfId="0" applyNumberFormat="1" applyFont="1" applyFill="1" applyBorder="1" applyAlignment="1" applyProtection="1">
      <alignment horizontal="left" vertical="center"/>
    </xf>
    <xf numFmtId="176" fontId="52" fillId="0" borderId="46" xfId="0" applyNumberFormat="1" applyFont="1" applyFill="1" applyBorder="1" applyAlignment="1" applyProtection="1">
      <alignment horizontal="left" shrinkToFit="1"/>
    </xf>
    <xf numFmtId="0" fontId="67" fillId="0" borderId="103" xfId="0" applyFont="1" applyFill="1" applyBorder="1" applyAlignment="1" applyProtection="1">
      <alignment vertical="center"/>
    </xf>
    <xf numFmtId="0" fontId="67" fillId="0" borderId="104" xfId="0" applyFont="1" applyFill="1" applyBorder="1" applyAlignment="1" applyProtection="1">
      <alignment vertical="center"/>
    </xf>
    <xf numFmtId="0" fontId="25" fillId="25" borderId="65" xfId="0" applyFont="1" applyFill="1" applyBorder="1" applyAlignment="1" applyProtection="1">
      <alignment horizontal="center" vertical="center"/>
    </xf>
    <xf numFmtId="0" fontId="61" fillId="25" borderId="19" xfId="0" quotePrefix="1" applyFont="1" applyFill="1" applyBorder="1" applyAlignment="1" applyProtection="1">
      <alignment vertical="center"/>
    </xf>
    <xf numFmtId="0" fontId="25" fillId="25" borderId="21" xfId="0" applyNumberFormat="1" applyFont="1" applyFill="1" applyBorder="1" applyAlignment="1" applyProtection="1">
      <alignment vertical="center"/>
    </xf>
    <xf numFmtId="0" fontId="61" fillId="25" borderId="19" xfId="28" quotePrefix="1" applyNumberFormat="1" applyFont="1" applyFill="1" applyBorder="1" applyAlignment="1" applyProtection="1">
      <alignment vertical="center"/>
    </xf>
    <xf numFmtId="0" fontId="67" fillId="0" borderId="108" xfId="0" applyFont="1" applyFill="1" applyBorder="1" applyAlignment="1" applyProtection="1">
      <alignment vertical="center"/>
    </xf>
    <xf numFmtId="0" fontId="25" fillId="25" borderId="21" xfId="0" applyFont="1" applyFill="1" applyBorder="1" applyAlignment="1" applyProtection="1">
      <alignment horizontal="left" vertical="center"/>
    </xf>
    <xf numFmtId="0" fontId="25" fillId="25" borderId="21" xfId="0" applyFont="1" applyFill="1" applyBorder="1" applyAlignment="1" applyProtection="1">
      <alignment horizontal="center" vertical="center"/>
    </xf>
    <xf numFmtId="0" fontId="67" fillId="25" borderId="94" xfId="0" applyFont="1" applyFill="1" applyBorder="1" applyAlignment="1" applyProtection="1">
      <alignment vertical="center"/>
    </xf>
    <xf numFmtId="176" fontId="22" fillId="0" borderId="113" xfId="0" applyNumberFormat="1" applyFont="1" applyFill="1" applyBorder="1" applyAlignment="1" applyProtection="1">
      <alignment horizontal="left" vertical="top" shrinkToFit="1"/>
    </xf>
    <xf numFmtId="176" fontId="6" fillId="0" borderId="114" xfId="0" applyNumberFormat="1" applyFont="1" applyFill="1" applyBorder="1" applyAlignment="1" applyProtection="1">
      <alignment horizontal="left" vertical="top"/>
    </xf>
    <xf numFmtId="0" fontId="0" fillId="0" borderId="24" xfId="0" applyBorder="1" applyAlignment="1" applyProtection="1">
      <alignment horizontal="left" vertical="top"/>
    </xf>
    <xf numFmtId="0" fontId="61" fillId="25" borderId="47" xfId="0" applyFont="1" applyFill="1" applyBorder="1" applyProtection="1">
      <alignment vertical="center"/>
    </xf>
    <xf numFmtId="176" fontId="25" fillId="30" borderId="106" xfId="0" applyNumberFormat="1" applyFont="1" applyFill="1" applyBorder="1" applyAlignment="1" applyProtection="1">
      <alignment horizontal="center"/>
    </xf>
    <xf numFmtId="0" fontId="67" fillId="0" borderId="30" xfId="0" applyFont="1" applyFill="1" applyBorder="1" applyAlignment="1" applyProtection="1">
      <alignment vertical="center"/>
    </xf>
    <xf numFmtId="0" fontId="61" fillId="25" borderId="63" xfId="0" applyFont="1" applyFill="1" applyBorder="1" applyProtection="1">
      <alignment vertical="center"/>
    </xf>
    <xf numFmtId="0" fontId="61" fillId="25" borderId="23" xfId="0" applyFont="1" applyFill="1" applyBorder="1" applyProtection="1">
      <alignment vertical="center"/>
    </xf>
    <xf numFmtId="0" fontId="61" fillId="25" borderId="33" xfId="0" applyFont="1" applyFill="1" applyBorder="1" applyProtection="1">
      <alignment vertical="center"/>
    </xf>
    <xf numFmtId="0" fontId="61" fillId="25" borderId="63" xfId="0" quotePrefix="1" applyFont="1" applyFill="1" applyBorder="1" applyProtection="1">
      <alignment vertical="center"/>
    </xf>
    <xf numFmtId="0" fontId="61" fillId="25" borderId="14" xfId="0" applyFont="1" applyFill="1" applyBorder="1" applyProtection="1">
      <alignment vertical="center"/>
    </xf>
    <xf numFmtId="0" fontId="67" fillId="0" borderId="105" xfId="0" applyFont="1" applyFill="1" applyBorder="1" applyAlignment="1" applyProtection="1">
      <alignment vertical="center"/>
    </xf>
    <xf numFmtId="0" fontId="64" fillId="36" borderId="0" xfId="0" quotePrefix="1" applyNumberFormat="1" applyFont="1" applyFill="1" applyBorder="1" applyAlignment="1" applyProtection="1">
      <alignment horizontal="left" vertical="center"/>
    </xf>
    <xf numFmtId="0" fontId="48" fillId="36" borderId="0" xfId="0" applyNumberFormat="1" applyFont="1" applyFill="1" applyBorder="1" applyAlignment="1" applyProtection="1">
      <alignment horizontal="left" vertical="center"/>
    </xf>
    <xf numFmtId="0" fontId="22" fillId="36" borderId="0" xfId="0" applyNumberFormat="1" applyFont="1" applyFill="1" applyBorder="1" applyAlignment="1" applyProtection="1">
      <alignment horizontal="left" vertical="center"/>
    </xf>
    <xf numFmtId="0" fontId="6" fillId="36" borderId="0" xfId="0" applyFont="1" applyFill="1" applyBorder="1" applyProtection="1">
      <alignment vertical="center"/>
    </xf>
    <xf numFmtId="0" fontId="60" fillId="36" borderId="0" xfId="0" applyFont="1" applyFill="1" applyBorder="1" applyAlignment="1" applyProtection="1">
      <alignment vertical="center"/>
    </xf>
    <xf numFmtId="0" fontId="52" fillId="36" borderId="0" xfId="0" quotePrefix="1" applyNumberFormat="1" applyFont="1" applyFill="1" applyBorder="1" applyAlignment="1" applyProtection="1">
      <alignment horizontal="center" vertical="center"/>
    </xf>
    <xf numFmtId="176" fontId="28" fillId="36" borderId="0" xfId="0" applyNumberFormat="1" applyFont="1" applyFill="1" applyBorder="1" applyAlignment="1" applyProtection="1">
      <alignment horizontal="left" vertical="center"/>
    </xf>
    <xf numFmtId="178" fontId="25" fillId="0" borderId="0" xfId="0" applyNumberFormat="1" applyFont="1" applyFill="1" applyProtection="1">
      <alignment vertical="center"/>
    </xf>
    <xf numFmtId="179" fontId="25" fillId="0" borderId="0" xfId="0" applyNumberFormat="1" applyFont="1" applyFill="1" applyProtection="1">
      <alignment vertical="center"/>
    </xf>
    <xf numFmtId="0" fontId="23" fillId="36" borderId="0" xfId="0" applyFont="1" applyFill="1" applyBorder="1" applyAlignment="1" applyProtection="1">
      <alignment horizontal="left" vertical="center"/>
    </xf>
    <xf numFmtId="179" fontId="22" fillId="36" borderId="0" xfId="0" applyNumberFormat="1" applyFont="1" applyFill="1" applyBorder="1" applyProtection="1">
      <alignment vertical="center"/>
      <protection locked="0"/>
    </xf>
    <xf numFmtId="179" fontId="25" fillId="0" borderId="0" xfId="0" applyNumberFormat="1" applyFont="1" applyFill="1" applyProtection="1">
      <alignment vertical="center"/>
      <protection locked="0"/>
    </xf>
    <xf numFmtId="176" fontId="28" fillId="0" borderId="0" xfId="0" applyNumberFormat="1" applyFont="1" applyFill="1" applyAlignment="1" applyProtection="1">
      <alignment horizontal="left"/>
      <protection locked="0"/>
    </xf>
    <xf numFmtId="178" fontId="25" fillId="0" borderId="0" xfId="0" applyNumberFormat="1" applyFont="1" applyFill="1" applyProtection="1">
      <alignment vertical="center"/>
      <protection locked="0"/>
    </xf>
    <xf numFmtId="176" fontId="28" fillId="24" borderId="17" xfId="0" applyNumberFormat="1" applyFont="1" applyFill="1" applyBorder="1" applyAlignment="1" applyProtection="1">
      <alignment horizontal="left" vertical="center"/>
      <protection locked="0"/>
    </xf>
    <xf numFmtId="178" fontId="24" fillId="24" borderId="18" xfId="0" applyNumberFormat="1" applyFont="1" applyFill="1" applyBorder="1" applyAlignment="1" applyProtection="1">
      <alignment vertical="center"/>
      <protection locked="0"/>
    </xf>
    <xf numFmtId="0" fontId="22" fillId="25" borderId="50" xfId="0" applyFont="1" applyFill="1" applyBorder="1" applyAlignment="1" applyProtection="1">
      <alignment horizontal="centerContinuous" vertical="center"/>
      <protection locked="0"/>
    </xf>
    <xf numFmtId="0" fontId="6" fillId="25" borderId="26" xfId="0" applyFont="1" applyFill="1" applyBorder="1" applyAlignment="1" applyProtection="1">
      <alignment horizontal="centerContinuous" vertical="center"/>
      <protection locked="0"/>
    </xf>
    <xf numFmtId="0" fontId="6" fillId="25" borderId="24" xfId="0" applyFont="1" applyFill="1" applyBorder="1" applyAlignment="1" applyProtection="1">
      <alignment horizontal="centerContinuous" vertical="center"/>
      <protection locked="0"/>
    </xf>
    <xf numFmtId="0" fontId="6" fillId="25" borderId="78" xfId="0" applyFont="1" applyFill="1" applyBorder="1" applyAlignment="1" applyProtection="1">
      <alignment horizontal="center" vertical="distributed"/>
      <protection locked="0"/>
    </xf>
    <xf numFmtId="178" fontId="21" fillId="25" borderId="27" xfId="0" applyNumberFormat="1" applyFont="1" applyFill="1" applyBorder="1" applyAlignment="1" applyProtection="1">
      <alignment horizontal="center" vertical="center" wrapText="1"/>
      <protection locked="0"/>
    </xf>
    <xf numFmtId="178" fontId="48" fillId="25" borderId="28" xfId="0" applyNumberFormat="1" applyFont="1" applyFill="1" applyBorder="1" applyAlignment="1" applyProtection="1">
      <alignment horizontal="center" vertical="center" wrapText="1"/>
      <protection locked="0"/>
    </xf>
    <xf numFmtId="178" fontId="21" fillId="25" borderId="24" xfId="0" applyNumberFormat="1" applyFont="1" applyFill="1" applyBorder="1" applyAlignment="1" applyProtection="1">
      <alignment horizontal="center" vertical="center" wrapText="1"/>
      <protection locked="0"/>
    </xf>
    <xf numFmtId="178" fontId="48" fillId="25" borderId="29" xfId="0" applyNumberFormat="1" applyFont="1" applyFill="1" applyBorder="1" applyAlignment="1" applyProtection="1">
      <alignment horizontal="center" vertical="center" wrapText="1"/>
      <protection locked="0"/>
    </xf>
    <xf numFmtId="178" fontId="15" fillId="25" borderId="30" xfId="0" applyNumberFormat="1" applyFont="1" applyFill="1" applyBorder="1" applyAlignment="1" applyProtection="1">
      <alignment horizontal="center" vertical="center" wrapText="1"/>
      <protection locked="0"/>
    </xf>
    <xf numFmtId="176" fontId="28" fillId="26" borderId="34" xfId="0" applyNumberFormat="1" applyFont="1" applyFill="1" applyBorder="1" applyAlignment="1" applyProtection="1">
      <alignment horizontal="left"/>
      <protection locked="0"/>
    </xf>
    <xf numFmtId="180" fontId="79" fillId="26" borderId="55" xfId="0" applyNumberFormat="1" applyFont="1" applyFill="1" applyBorder="1" applyAlignment="1" applyProtection="1">
      <alignment horizontal="center" vertical="center"/>
      <protection locked="0"/>
    </xf>
    <xf numFmtId="178" fontId="23" fillId="26" borderId="0" xfId="0" applyNumberFormat="1" applyFont="1" applyFill="1" applyBorder="1" applyAlignment="1" applyProtection="1">
      <alignment horizontal="center" vertical="center"/>
      <protection locked="0"/>
    </xf>
    <xf numFmtId="180" fontId="79" fillId="26" borderId="43" xfId="0" applyNumberFormat="1" applyFont="1" applyFill="1" applyBorder="1" applyAlignment="1" applyProtection="1">
      <alignment horizontal="center" vertical="center"/>
      <protection locked="0"/>
    </xf>
    <xf numFmtId="178" fontId="46" fillId="26" borderId="78" xfId="0" applyNumberFormat="1" applyFont="1" applyFill="1" applyBorder="1" applyAlignment="1" applyProtection="1">
      <alignment horizontal="center" vertical="center"/>
      <protection locked="0"/>
    </xf>
    <xf numFmtId="176" fontId="28" fillId="27" borderId="39" xfId="0" applyNumberFormat="1" applyFont="1" applyFill="1" applyBorder="1" applyAlignment="1" applyProtection="1">
      <alignment horizontal="left"/>
      <protection locked="0"/>
    </xf>
    <xf numFmtId="180" fontId="65" fillId="27" borderId="40" xfId="0" applyNumberFormat="1" applyFont="1" applyFill="1" applyBorder="1" applyAlignment="1" applyProtection="1">
      <alignment horizontal="center" vertical="center"/>
      <protection locked="0"/>
    </xf>
    <xf numFmtId="178" fontId="66" fillId="27" borderId="92" xfId="0" applyNumberFormat="1" applyFont="1" applyFill="1" applyBorder="1" applyAlignment="1" applyProtection="1">
      <alignment horizontal="center" vertical="center"/>
      <protection locked="0"/>
    </xf>
    <xf numFmtId="178" fontId="23" fillId="25" borderId="72" xfId="0" applyNumberFormat="1" applyFont="1" applyFill="1" applyBorder="1" applyAlignment="1" applyProtection="1">
      <alignment horizontal="center" vertical="center"/>
      <protection locked="0"/>
    </xf>
    <xf numFmtId="180" fontId="68" fillId="25" borderId="42" xfId="0" applyNumberFormat="1" applyFont="1" applyFill="1" applyBorder="1" applyAlignment="1" applyProtection="1">
      <alignment horizontal="center" vertical="center"/>
      <protection locked="0"/>
    </xf>
    <xf numFmtId="178" fontId="27" fillId="25" borderId="72" xfId="0" applyNumberFormat="1" applyFont="1" applyFill="1" applyBorder="1" applyAlignment="1" applyProtection="1">
      <alignment horizontal="center" vertical="center"/>
      <protection locked="0"/>
    </xf>
    <xf numFmtId="178" fontId="65" fillId="25" borderId="78" xfId="0" applyNumberFormat="1" applyFont="1" applyFill="1" applyBorder="1" applyAlignment="1" applyProtection="1">
      <alignment horizontal="center" vertical="center"/>
      <protection locked="0"/>
    </xf>
    <xf numFmtId="178" fontId="23" fillId="25" borderId="73" xfId="0" applyNumberFormat="1" applyFont="1" applyFill="1" applyBorder="1" applyAlignment="1" applyProtection="1">
      <alignment horizontal="center" vertical="center"/>
      <protection locked="0"/>
    </xf>
    <xf numFmtId="180" fontId="68" fillId="25" borderId="68" xfId="0" applyNumberFormat="1" applyFont="1" applyFill="1" applyBorder="1" applyAlignment="1" applyProtection="1">
      <alignment horizontal="center" vertical="center"/>
      <protection locked="0"/>
    </xf>
    <xf numFmtId="178" fontId="27" fillId="25" borderId="73" xfId="0" applyNumberFormat="1" applyFont="1" applyFill="1" applyBorder="1" applyAlignment="1" applyProtection="1">
      <alignment horizontal="center" vertical="center"/>
      <protection locked="0"/>
    </xf>
    <xf numFmtId="178" fontId="65" fillId="25" borderId="93" xfId="0" applyNumberFormat="1" applyFont="1" applyFill="1" applyBorder="1" applyAlignment="1" applyProtection="1">
      <alignment horizontal="center" vertical="center"/>
      <protection locked="0"/>
    </xf>
    <xf numFmtId="178" fontId="23" fillId="36" borderId="22" xfId="0" applyNumberFormat="1" applyFont="1" applyFill="1" applyBorder="1" applyAlignment="1" applyProtection="1">
      <alignment horizontal="center" vertical="center"/>
      <protection locked="0"/>
    </xf>
    <xf numFmtId="180" fontId="68" fillId="25" borderId="64" xfId="0" applyNumberFormat="1" applyFont="1" applyFill="1" applyBorder="1" applyAlignment="1" applyProtection="1">
      <alignment horizontal="center" vertical="center"/>
      <protection locked="0"/>
    </xf>
    <xf numFmtId="178" fontId="23" fillId="36" borderId="76" xfId="0" applyNumberFormat="1" applyFont="1" applyFill="1" applyBorder="1" applyAlignment="1" applyProtection="1">
      <alignment horizontal="center" vertical="center"/>
      <protection locked="0"/>
    </xf>
    <xf numFmtId="178" fontId="23" fillId="36" borderId="97" xfId="0" applyNumberFormat="1" applyFont="1" applyFill="1" applyBorder="1" applyAlignment="1" applyProtection="1">
      <alignment horizontal="center" vertical="center"/>
      <protection locked="0"/>
    </xf>
    <xf numFmtId="180" fontId="68" fillId="25" borderId="53" xfId="0" applyNumberFormat="1" applyFont="1" applyFill="1" applyBorder="1" applyAlignment="1" applyProtection="1">
      <alignment horizontal="center" vertical="center"/>
      <protection locked="0"/>
    </xf>
    <xf numFmtId="178" fontId="65" fillId="25" borderId="94" xfId="0" applyNumberFormat="1" applyFont="1" applyFill="1" applyBorder="1" applyAlignment="1" applyProtection="1">
      <alignment horizontal="center" vertical="center"/>
      <protection locked="0"/>
    </xf>
    <xf numFmtId="178" fontId="23" fillId="0" borderId="22" xfId="0" applyNumberFormat="1" applyFont="1" applyFill="1" applyBorder="1" applyAlignment="1" applyProtection="1">
      <alignment horizontal="center" vertical="center"/>
      <protection locked="0"/>
    </xf>
    <xf numFmtId="178" fontId="27" fillId="0" borderId="22" xfId="0" applyNumberFormat="1" applyFont="1" applyFill="1" applyBorder="1" applyAlignment="1" applyProtection="1">
      <alignment horizontal="center" vertical="center"/>
      <protection locked="0"/>
    </xf>
    <xf numFmtId="178" fontId="23" fillId="36" borderId="78" xfId="0" applyNumberFormat="1" applyFont="1" applyFill="1" applyBorder="1" applyAlignment="1" applyProtection="1">
      <alignment horizontal="center" vertical="center"/>
      <protection locked="0"/>
    </xf>
    <xf numFmtId="178" fontId="27" fillId="36" borderId="78" xfId="0" applyNumberFormat="1" applyFont="1" applyFill="1" applyBorder="1" applyAlignment="1" applyProtection="1">
      <alignment horizontal="center" vertical="center"/>
      <protection locked="0"/>
    </xf>
    <xf numFmtId="178" fontId="27" fillId="36" borderId="76" xfId="0" applyNumberFormat="1" applyFont="1" applyFill="1" applyBorder="1" applyAlignment="1" applyProtection="1">
      <alignment horizontal="center" vertical="center"/>
      <protection locked="0"/>
    </xf>
    <xf numFmtId="178" fontId="27" fillId="36" borderId="0" xfId="0" applyNumberFormat="1" applyFont="1" applyFill="1" applyBorder="1" applyAlignment="1" applyProtection="1">
      <alignment horizontal="center" vertical="center"/>
      <protection locked="0"/>
    </xf>
    <xf numFmtId="180" fontId="68" fillId="25" borderId="55" xfId="0" applyNumberFormat="1" applyFont="1" applyFill="1" applyBorder="1" applyAlignment="1" applyProtection="1">
      <alignment horizontal="center" vertical="center"/>
      <protection locked="0"/>
    </xf>
    <xf numFmtId="178" fontId="23" fillId="36" borderId="30" xfId="0" applyNumberFormat="1" applyFont="1" applyFill="1" applyBorder="1" applyAlignment="1" applyProtection="1">
      <alignment horizontal="center" vertical="center"/>
      <protection locked="0"/>
    </xf>
    <xf numFmtId="180" fontId="68" fillId="25" borderId="28" xfId="0" applyNumberFormat="1" applyFont="1" applyFill="1" applyBorder="1" applyAlignment="1" applyProtection="1">
      <alignment horizontal="center" vertical="center"/>
      <protection locked="0"/>
    </xf>
    <xf numFmtId="178" fontId="27" fillId="36" borderId="30" xfId="0" applyNumberFormat="1" applyFont="1" applyFill="1" applyBorder="1" applyAlignment="1" applyProtection="1">
      <alignment horizontal="center" vertical="center"/>
      <protection locked="0"/>
    </xf>
    <xf numFmtId="178" fontId="65" fillId="25" borderId="30" xfId="0" applyNumberFormat="1" applyFont="1" applyFill="1" applyBorder="1" applyAlignment="1" applyProtection="1">
      <alignment horizontal="center" vertical="center"/>
      <protection locked="0"/>
    </xf>
    <xf numFmtId="178" fontId="23" fillId="36" borderId="96" xfId="0" applyNumberFormat="1" applyFont="1" applyFill="1" applyBorder="1" applyAlignment="1" applyProtection="1">
      <alignment horizontal="center" vertical="center"/>
      <protection locked="0"/>
    </xf>
    <xf numFmtId="180" fontId="68" fillId="25" borderId="115" xfId="0" applyNumberFormat="1" applyFont="1" applyFill="1" applyBorder="1" applyAlignment="1" applyProtection="1">
      <alignment horizontal="center" vertical="center"/>
      <protection locked="0"/>
    </xf>
    <xf numFmtId="178" fontId="27" fillId="36" borderId="96" xfId="0" applyNumberFormat="1" applyFont="1" applyFill="1" applyBorder="1" applyAlignment="1" applyProtection="1">
      <alignment horizontal="center" vertical="center"/>
      <protection locked="0"/>
    </xf>
    <xf numFmtId="178" fontId="65" fillId="25" borderId="96" xfId="0" applyNumberFormat="1" applyFont="1" applyFill="1" applyBorder="1" applyAlignment="1" applyProtection="1">
      <alignment horizontal="center" vertical="center"/>
      <protection locked="0"/>
    </xf>
    <xf numFmtId="176" fontId="28" fillId="27" borderId="77" xfId="0" applyNumberFormat="1" applyFont="1" applyFill="1" applyBorder="1" applyAlignment="1" applyProtection="1">
      <alignment horizontal="center"/>
      <protection locked="0"/>
    </xf>
    <xf numFmtId="180" fontId="65" fillId="27" borderId="62" xfId="0" applyNumberFormat="1" applyFont="1" applyFill="1" applyBorder="1" applyAlignment="1" applyProtection="1">
      <alignment horizontal="center" vertical="center"/>
      <protection locked="0"/>
    </xf>
    <xf numFmtId="178" fontId="66" fillId="27" borderId="95" xfId="0" applyNumberFormat="1" applyFont="1" applyFill="1" applyBorder="1" applyAlignment="1" applyProtection="1">
      <alignment horizontal="center" vertical="center"/>
      <protection locked="0"/>
    </xf>
    <xf numFmtId="178" fontId="23" fillId="25" borderId="80" xfId="0" applyNumberFormat="1" applyFont="1" applyFill="1" applyBorder="1" applyAlignment="1" applyProtection="1">
      <alignment horizontal="center" vertical="center"/>
      <protection locked="0"/>
    </xf>
    <xf numFmtId="180" fontId="68" fillId="25" borderId="116" xfId="0" applyNumberFormat="1" applyFont="1" applyFill="1" applyBorder="1" applyAlignment="1" applyProtection="1">
      <alignment horizontal="center" vertical="center"/>
      <protection locked="0"/>
    </xf>
    <xf numFmtId="178" fontId="27" fillId="25" borderId="80" xfId="0" applyNumberFormat="1" applyFont="1" applyFill="1" applyBorder="1" applyAlignment="1" applyProtection="1">
      <alignment horizontal="center" vertical="center"/>
      <protection locked="0"/>
    </xf>
    <xf numFmtId="178" fontId="65" fillId="25" borderId="106" xfId="0" applyNumberFormat="1" applyFont="1" applyFill="1" applyBorder="1" applyAlignment="1" applyProtection="1">
      <alignment horizontal="center" vertical="center"/>
      <protection locked="0"/>
    </xf>
    <xf numFmtId="178" fontId="23" fillId="25" borderId="34" xfId="0" applyNumberFormat="1" applyFont="1" applyFill="1" applyBorder="1" applyAlignment="1" applyProtection="1">
      <alignment horizontal="center" vertical="center"/>
      <protection locked="0"/>
    </xf>
    <xf numFmtId="178" fontId="27" fillId="25" borderId="34" xfId="0" applyNumberFormat="1" applyFont="1" applyFill="1" applyBorder="1" applyAlignment="1" applyProtection="1">
      <alignment horizontal="center" vertical="center"/>
      <protection locked="0"/>
    </xf>
    <xf numFmtId="178" fontId="23" fillId="25" borderId="27" xfId="0" applyNumberFormat="1" applyFont="1" applyFill="1" applyBorder="1" applyAlignment="1" applyProtection="1">
      <alignment horizontal="center" vertical="center"/>
      <protection locked="0"/>
    </xf>
    <xf numFmtId="178" fontId="27" fillId="25" borderId="27" xfId="0" applyNumberFormat="1" applyFont="1" applyFill="1" applyBorder="1" applyAlignment="1" applyProtection="1">
      <alignment horizontal="center" vertical="center"/>
      <protection locked="0"/>
    </xf>
    <xf numFmtId="178" fontId="27" fillId="25" borderId="74" xfId="0" applyNumberFormat="1" applyFont="1" applyFill="1" applyBorder="1" applyAlignment="1" applyProtection="1">
      <alignment horizontal="center" vertical="center"/>
      <protection locked="0"/>
    </xf>
    <xf numFmtId="176" fontId="28" fillId="27" borderId="79" xfId="0" applyNumberFormat="1" applyFont="1" applyFill="1" applyBorder="1" applyAlignment="1" applyProtection="1">
      <alignment horizontal="center"/>
      <protection locked="0"/>
    </xf>
    <xf numFmtId="178" fontId="27" fillId="36" borderId="97" xfId="0" applyNumberFormat="1" applyFont="1" applyFill="1" applyBorder="1" applyAlignment="1" applyProtection="1">
      <alignment horizontal="center" vertical="center"/>
      <protection locked="0"/>
    </xf>
    <xf numFmtId="180" fontId="68" fillId="25" borderId="20" xfId="0" applyNumberFormat="1" applyFont="1" applyFill="1" applyBorder="1" applyAlignment="1" applyProtection="1">
      <alignment horizontal="center" vertical="center"/>
      <protection locked="0"/>
    </xf>
    <xf numFmtId="178" fontId="23" fillId="36" borderId="94" xfId="0" applyNumberFormat="1" applyFont="1" applyFill="1" applyBorder="1" applyAlignment="1" applyProtection="1">
      <alignment horizontal="center" vertical="center"/>
      <protection locked="0"/>
    </xf>
    <xf numFmtId="180" fontId="68" fillId="25" borderId="117" xfId="0" applyNumberFormat="1" applyFont="1" applyFill="1" applyBorder="1" applyAlignment="1" applyProtection="1">
      <alignment horizontal="center" vertical="center"/>
      <protection locked="0"/>
    </xf>
    <xf numFmtId="178" fontId="27" fillId="36" borderId="94" xfId="0" applyNumberFormat="1" applyFont="1" applyFill="1" applyBorder="1" applyAlignment="1" applyProtection="1">
      <alignment horizontal="center" vertical="center"/>
      <protection locked="0"/>
    </xf>
    <xf numFmtId="180" fontId="65" fillId="25" borderId="42" xfId="0" applyNumberFormat="1" applyFont="1" applyFill="1" applyBorder="1" applyAlignment="1" applyProtection="1">
      <alignment horizontal="center" vertical="center"/>
      <protection locked="0"/>
    </xf>
    <xf numFmtId="178" fontId="23" fillId="26" borderId="79" xfId="0" applyNumberFormat="1" applyFont="1" applyFill="1" applyBorder="1" applyAlignment="1" applyProtection="1">
      <alignment horizontal="center" vertical="center"/>
      <protection locked="0"/>
    </xf>
    <xf numFmtId="180" fontId="68" fillId="26" borderId="67" xfId="0" applyNumberFormat="1" applyFont="1" applyFill="1" applyBorder="1" applyAlignment="1" applyProtection="1">
      <alignment horizontal="center" vertical="center"/>
      <protection locked="0"/>
    </xf>
    <xf numFmtId="178" fontId="46" fillId="26" borderId="22" xfId="0" applyNumberFormat="1" applyFont="1" applyFill="1" applyBorder="1" applyAlignment="1" applyProtection="1">
      <alignment horizontal="center" vertical="center"/>
      <protection locked="0"/>
    </xf>
    <xf numFmtId="178" fontId="85" fillId="27" borderId="39" xfId="0" applyNumberFormat="1" applyFont="1" applyFill="1" applyBorder="1" applyAlignment="1" applyProtection="1">
      <alignment horizontal="center" vertical="center"/>
      <protection locked="0"/>
    </xf>
    <xf numFmtId="178" fontId="66" fillId="27" borderId="39" xfId="0" applyNumberFormat="1" applyFont="1" applyFill="1" applyBorder="1" applyAlignment="1" applyProtection="1">
      <alignment horizontal="center" vertical="center"/>
      <protection locked="0"/>
    </xf>
    <xf numFmtId="178" fontId="23" fillId="25" borderId="118" xfId="0" applyNumberFormat="1" applyFont="1" applyFill="1" applyBorder="1" applyAlignment="1" applyProtection="1">
      <alignment horizontal="center" vertical="center"/>
      <protection locked="0"/>
    </xf>
    <xf numFmtId="178" fontId="27" fillId="25" borderId="118" xfId="0" applyNumberFormat="1" applyFont="1" applyFill="1" applyBorder="1" applyAlignment="1" applyProtection="1">
      <alignment horizontal="center" vertical="center"/>
      <protection locked="0"/>
    </xf>
    <xf numFmtId="180" fontId="68" fillId="25" borderId="30" xfId="0" applyNumberFormat="1" applyFont="1" applyFill="1" applyBorder="1" applyAlignment="1" applyProtection="1">
      <alignment horizontal="center" vertical="center"/>
      <protection locked="0"/>
    </xf>
    <xf numFmtId="178" fontId="65" fillId="25" borderId="76" xfId="0" applyNumberFormat="1" applyFont="1" applyFill="1" applyBorder="1" applyAlignment="1" applyProtection="1">
      <alignment horizontal="center" vertical="center"/>
      <protection locked="0"/>
    </xf>
    <xf numFmtId="180" fontId="65" fillId="27" borderId="119" xfId="0" applyNumberFormat="1" applyFont="1" applyFill="1" applyBorder="1" applyAlignment="1" applyProtection="1">
      <alignment horizontal="center" vertical="center"/>
      <protection locked="0"/>
    </xf>
    <xf numFmtId="180" fontId="68" fillId="25" borderId="71" xfId="0" applyNumberFormat="1" applyFont="1" applyFill="1" applyBorder="1" applyAlignment="1" applyProtection="1">
      <alignment horizontal="center" vertical="center"/>
      <protection locked="0"/>
    </xf>
    <xf numFmtId="176" fontId="28" fillId="27" borderId="120" xfId="0" applyNumberFormat="1" applyFont="1" applyFill="1" applyBorder="1" applyAlignment="1" applyProtection="1">
      <alignment horizontal="center"/>
      <protection locked="0"/>
    </xf>
    <xf numFmtId="178" fontId="27" fillId="36" borderId="93" xfId="0" applyNumberFormat="1" applyFont="1" applyFill="1" applyBorder="1" applyAlignment="1" applyProtection="1">
      <alignment horizontal="center" vertical="center"/>
      <protection locked="0"/>
    </xf>
    <xf numFmtId="180" fontId="68" fillId="25" borderId="26" xfId="0" applyNumberFormat="1" applyFont="1" applyFill="1" applyBorder="1" applyAlignment="1" applyProtection="1">
      <alignment horizontal="center" vertical="center"/>
      <protection locked="0"/>
    </xf>
    <xf numFmtId="180" fontId="68" fillId="25" borderId="121" xfId="0" applyNumberFormat="1" applyFont="1" applyFill="1" applyBorder="1" applyAlignment="1" applyProtection="1">
      <alignment horizontal="center" vertical="center"/>
      <protection locked="0"/>
    </xf>
    <xf numFmtId="180" fontId="68" fillId="25" borderId="66" xfId="0" applyNumberFormat="1" applyFont="1" applyFill="1" applyBorder="1" applyAlignment="1" applyProtection="1">
      <alignment horizontal="center" vertical="center"/>
      <protection locked="0"/>
    </xf>
    <xf numFmtId="178" fontId="64" fillId="0" borderId="0" xfId="0" applyNumberFormat="1" applyFont="1" applyFill="1" applyBorder="1" applyAlignment="1" applyProtection="1">
      <alignment horizontal="center" vertical="center"/>
    </xf>
    <xf numFmtId="179" fontId="25" fillId="36" borderId="0" xfId="0" applyNumberFormat="1" applyFont="1" applyFill="1" applyBorder="1" applyAlignment="1" applyProtection="1">
      <alignment horizontal="center" vertical="center"/>
    </xf>
    <xf numFmtId="40" fontId="28" fillId="36" borderId="0" xfId="44" applyNumberFormat="1" applyFont="1" applyFill="1" applyBorder="1" applyAlignment="1" applyProtection="1">
      <alignment vertical="center"/>
    </xf>
    <xf numFmtId="40" fontId="52" fillId="36" borderId="0" xfId="44" applyNumberFormat="1" applyFont="1" applyFill="1" applyBorder="1" applyAlignment="1" applyProtection="1">
      <alignment vertical="center"/>
    </xf>
    <xf numFmtId="0" fontId="61" fillId="0" borderId="0" xfId="0" applyFont="1" applyFill="1" applyAlignment="1" applyProtection="1">
      <alignment horizontal="right" vertical="center"/>
    </xf>
    <xf numFmtId="176" fontId="61" fillId="25" borderId="24" xfId="0" applyNumberFormat="1" applyFont="1" applyFill="1" applyBorder="1" applyAlignment="1" applyProtection="1">
      <alignment horizontal="center" vertical="top"/>
      <protection hidden="1"/>
    </xf>
    <xf numFmtId="176" fontId="61" fillId="25" borderId="26" xfId="0" applyNumberFormat="1" applyFont="1" applyFill="1" applyBorder="1" applyAlignment="1" applyProtection="1">
      <alignment horizontal="center" vertical="top"/>
      <protection hidden="1"/>
    </xf>
    <xf numFmtId="0" fontId="48" fillId="0" borderId="0" xfId="0" applyFont="1" applyFill="1" applyAlignment="1" applyProtection="1">
      <alignment horizontal="left"/>
      <protection hidden="1"/>
    </xf>
    <xf numFmtId="178" fontId="25" fillId="0" borderId="0" xfId="0" applyNumberFormat="1" applyFont="1" applyFill="1" applyProtection="1">
      <alignment vertical="center"/>
      <protection hidden="1"/>
    </xf>
    <xf numFmtId="179" fontId="25" fillId="0" borderId="0" xfId="0" applyNumberFormat="1" applyFont="1" applyFill="1" applyProtection="1">
      <alignment vertical="center"/>
      <protection hidden="1"/>
    </xf>
    <xf numFmtId="0" fontId="26" fillId="0" borderId="0" xfId="43" applyFont="1" applyFill="1" applyBorder="1" applyAlignment="1" applyProtection="1">
      <alignment horizontal="left" vertical="center"/>
      <protection hidden="1"/>
    </xf>
    <xf numFmtId="0" fontId="23" fillId="36" borderId="0" xfId="0" applyFont="1" applyFill="1" applyBorder="1" applyAlignment="1" applyProtection="1">
      <alignment horizontal="left" vertical="center"/>
      <protection hidden="1"/>
    </xf>
    <xf numFmtId="0" fontId="50" fillId="36" borderId="14" xfId="0" applyNumberFormat="1" applyFont="1" applyFill="1" applyBorder="1" applyAlignment="1" applyProtection="1">
      <alignment vertical="center"/>
      <protection hidden="1"/>
    </xf>
    <xf numFmtId="0" fontId="48" fillId="36" borderId="15" xfId="0" applyFont="1" applyFill="1" applyBorder="1" applyAlignment="1" applyProtection="1">
      <alignment horizontal="left" vertical="center"/>
      <protection hidden="1"/>
    </xf>
    <xf numFmtId="0" fontId="59" fillId="36" borderId="15" xfId="0" applyFont="1" applyFill="1" applyBorder="1" applyAlignment="1" applyProtection="1">
      <alignment vertical="center"/>
      <protection hidden="1"/>
    </xf>
    <xf numFmtId="0" fontId="60" fillId="36" borderId="15" xfId="0" applyFont="1" applyFill="1" applyBorder="1" applyAlignment="1" applyProtection="1">
      <alignment vertical="center"/>
      <protection hidden="1"/>
    </xf>
    <xf numFmtId="0" fontId="60" fillId="36" borderId="16" xfId="0" applyFont="1" applyFill="1" applyBorder="1" applyAlignment="1" applyProtection="1">
      <alignment vertical="center"/>
      <protection hidden="1"/>
    </xf>
    <xf numFmtId="0" fontId="84" fillId="0" borderId="0" xfId="43" applyFont="1" applyFill="1" applyBorder="1" applyAlignment="1" applyProtection="1">
      <alignment horizontal="left" vertical="center"/>
      <protection hidden="1"/>
    </xf>
    <xf numFmtId="179" fontId="22" fillId="36" borderId="0" xfId="0" applyNumberFormat="1" applyFont="1" applyFill="1" applyBorder="1" applyProtection="1">
      <alignment vertical="center"/>
      <protection hidden="1"/>
    </xf>
    <xf numFmtId="0" fontId="6" fillId="36" borderId="0" xfId="0" applyFont="1" applyFill="1" applyProtection="1">
      <alignment vertical="center"/>
      <protection hidden="1"/>
    </xf>
    <xf numFmtId="0" fontId="61" fillId="25" borderId="33" xfId="0" applyNumberFormat="1" applyFont="1" applyFill="1" applyBorder="1" applyAlignment="1" applyProtection="1">
      <alignment vertical="center"/>
      <protection hidden="1"/>
    </xf>
    <xf numFmtId="0" fontId="48" fillId="25" borderId="0" xfId="0" applyFont="1" applyFill="1" applyBorder="1" applyAlignment="1" applyProtection="1">
      <alignment horizontal="left" vertical="center"/>
      <protection hidden="1"/>
    </xf>
    <xf numFmtId="0" fontId="59" fillId="25" borderId="0" xfId="0" applyFont="1" applyFill="1" applyBorder="1" applyAlignment="1" applyProtection="1">
      <alignment vertical="center"/>
      <protection hidden="1"/>
    </xf>
    <xf numFmtId="0" fontId="60" fillId="25" borderId="0" xfId="0" applyFont="1" applyFill="1" applyBorder="1" applyAlignment="1" applyProtection="1">
      <alignment vertical="center"/>
      <protection hidden="1"/>
    </xf>
    <xf numFmtId="0" fontId="60" fillId="25" borderId="32" xfId="0" applyFont="1" applyFill="1" applyBorder="1" applyAlignment="1" applyProtection="1">
      <alignment vertical="center"/>
      <protection hidden="1"/>
    </xf>
    <xf numFmtId="0" fontId="60" fillId="25" borderId="0" xfId="0" applyFont="1" applyFill="1" applyBorder="1" applyAlignment="1" applyProtection="1">
      <alignment horizontal="center" vertical="center"/>
      <protection hidden="1"/>
    </xf>
    <xf numFmtId="176" fontId="61" fillId="25" borderId="33" xfId="0" applyNumberFormat="1" applyFont="1" applyFill="1" applyBorder="1" applyAlignment="1" applyProtection="1">
      <alignment horizontal="centerContinuous" vertical="center"/>
      <protection hidden="1"/>
    </xf>
    <xf numFmtId="176" fontId="61" fillId="25" borderId="0" xfId="0" applyNumberFormat="1" applyFont="1" applyFill="1" applyBorder="1" applyAlignment="1" applyProtection="1">
      <alignment horizontal="center" vertical="center"/>
      <protection hidden="1"/>
    </xf>
    <xf numFmtId="0" fontId="22" fillId="25" borderId="50" xfId="0" applyFont="1" applyFill="1" applyBorder="1" applyAlignment="1" applyProtection="1">
      <alignment horizontal="centerContinuous" vertical="center"/>
      <protection hidden="1"/>
    </xf>
    <xf numFmtId="0" fontId="6" fillId="25" borderId="24" xfId="0" applyFont="1" applyFill="1" applyBorder="1" applyAlignment="1" applyProtection="1">
      <alignment horizontal="centerContinuous" vertical="center"/>
      <protection hidden="1"/>
    </xf>
    <xf numFmtId="0" fontId="61" fillId="25" borderId="23" xfId="0" applyNumberFormat="1" applyFont="1" applyFill="1" applyBorder="1" applyAlignment="1" applyProtection="1">
      <alignment vertical="center"/>
      <protection hidden="1"/>
    </xf>
    <xf numFmtId="0" fontId="80" fillId="25" borderId="24" xfId="0" applyFont="1" applyFill="1" applyBorder="1" applyAlignment="1" applyProtection="1">
      <alignment vertical="top"/>
      <protection hidden="1"/>
    </xf>
    <xf numFmtId="0" fontId="52" fillId="25" borderId="24" xfId="0" applyFont="1" applyFill="1" applyBorder="1" applyAlignment="1" applyProtection="1">
      <alignment horizontal="center" vertical="top" wrapText="1"/>
      <protection hidden="1"/>
    </xf>
    <xf numFmtId="176" fontId="61" fillId="25" borderId="23" xfId="0" applyNumberFormat="1" applyFont="1" applyFill="1" applyBorder="1" applyAlignment="1" applyProtection="1">
      <alignment horizontal="centerContinuous" vertical="center"/>
      <protection hidden="1"/>
    </xf>
    <xf numFmtId="178" fontId="48" fillId="25" borderId="28" xfId="0" applyNumberFormat="1" applyFont="1" applyFill="1" applyBorder="1" applyAlignment="1" applyProtection="1">
      <alignment horizontal="center" vertical="center" wrapText="1"/>
      <protection hidden="1"/>
    </xf>
    <xf numFmtId="178" fontId="21" fillId="25" borderId="24" xfId="0" applyNumberFormat="1" applyFont="1" applyFill="1" applyBorder="1" applyAlignment="1" applyProtection="1">
      <alignment horizontal="center" vertical="center" wrapText="1"/>
      <protection hidden="1"/>
    </xf>
    <xf numFmtId="178" fontId="48" fillId="25" borderId="29" xfId="0" applyNumberFormat="1" applyFont="1" applyFill="1" applyBorder="1" applyAlignment="1" applyProtection="1">
      <alignment horizontal="center" vertical="center" wrapText="1"/>
      <protection hidden="1"/>
    </xf>
    <xf numFmtId="177" fontId="57" fillId="26" borderId="0" xfId="0" applyNumberFormat="1" applyFont="1" applyFill="1" applyBorder="1" applyAlignment="1" applyProtection="1">
      <alignment horizontal="center" vertical="center"/>
      <protection hidden="1"/>
    </xf>
    <xf numFmtId="177" fontId="82" fillId="26" borderId="0" xfId="0" applyNumberFormat="1" applyFont="1" applyFill="1" applyBorder="1" applyAlignment="1" applyProtection="1">
      <alignment horizontal="center" vertical="center"/>
      <protection hidden="1"/>
    </xf>
    <xf numFmtId="177" fontId="45" fillId="26" borderId="54" xfId="0" applyNumberFormat="1" applyFont="1" applyFill="1" applyBorder="1" applyAlignment="1" applyProtection="1">
      <alignment horizontal="center" vertical="center"/>
      <protection hidden="1"/>
    </xf>
    <xf numFmtId="180" fontId="79" fillId="26" borderId="55" xfId="0" applyNumberFormat="1" applyFont="1" applyFill="1" applyBorder="1" applyAlignment="1" applyProtection="1">
      <alignment horizontal="center" vertical="center"/>
      <protection hidden="1"/>
    </xf>
    <xf numFmtId="178" fontId="27" fillId="25" borderId="72" xfId="0" applyNumberFormat="1" applyFont="1" applyFill="1" applyBorder="1" applyAlignment="1" applyProtection="1">
      <alignment horizontal="center" vertical="center"/>
      <protection hidden="1"/>
    </xf>
    <xf numFmtId="178" fontId="23" fillId="26" borderId="0" xfId="0" applyNumberFormat="1" applyFont="1" applyFill="1" applyBorder="1" applyAlignment="1" applyProtection="1">
      <alignment horizontal="center" vertical="center"/>
      <protection hidden="1"/>
    </xf>
    <xf numFmtId="0" fontId="6" fillId="27" borderId="36" xfId="0" applyNumberFormat="1" applyFont="1" applyFill="1" applyBorder="1" applyAlignment="1" applyProtection="1">
      <alignment horizontal="left" vertical="center"/>
      <protection hidden="1"/>
    </xf>
    <xf numFmtId="180" fontId="65" fillId="27" borderId="40" xfId="0" applyNumberFormat="1" applyFont="1" applyFill="1" applyBorder="1" applyAlignment="1" applyProtection="1">
      <alignment horizontal="center" vertical="center"/>
      <protection hidden="1"/>
    </xf>
    <xf numFmtId="0" fontId="25" fillId="25" borderId="0" xfId="0" applyNumberFormat="1" applyFont="1" applyFill="1" applyBorder="1" applyAlignment="1" applyProtection="1">
      <alignment vertical="center"/>
      <protection hidden="1"/>
    </xf>
    <xf numFmtId="176" fontId="22" fillId="37" borderId="33" xfId="0" applyNumberFormat="1" applyFont="1" applyFill="1" applyBorder="1" applyAlignment="1" applyProtection="1">
      <alignment horizontal="left" vertical="center" shrinkToFit="1"/>
      <protection hidden="1"/>
    </xf>
    <xf numFmtId="176" fontId="22" fillId="0" borderId="0" xfId="0" applyNumberFormat="1" applyFont="1" applyFill="1" applyBorder="1" applyAlignment="1" applyProtection="1">
      <alignment horizontal="left" vertical="center" shrinkToFit="1"/>
      <protection hidden="1"/>
    </xf>
    <xf numFmtId="176" fontId="28" fillId="0" borderId="0" xfId="0" applyNumberFormat="1" applyFont="1" applyFill="1" applyBorder="1" applyAlignment="1" applyProtection="1">
      <alignment horizontal="left" shrinkToFit="1"/>
      <protection hidden="1"/>
    </xf>
    <xf numFmtId="180" fontId="68" fillId="25" borderId="42" xfId="0" applyNumberFormat="1" applyFont="1" applyFill="1" applyBorder="1" applyAlignment="1" applyProtection="1">
      <alignment horizontal="center" vertical="center"/>
      <protection hidden="1"/>
    </xf>
    <xf numFmtId="176" fontId="22" fillId="37" borderId="47" xfId="0" applyNumberFormat="1" applyFont="1" applyFill="1" applyBorder="1" applyAlignment="1" applyProtection="1">
      <alignment horizontal="left" vertical="center" shrinkToFit="1"/>
      <protection hidden="1"/>
    </xf>
    <xf numFmtId="176" fontId="22" fillId="0" borderId="45" xfId="0" applyNumberFormat="1" applyFont="1" applyFill="1" applyBorder="1" applyAlignment="1" applyProtection="1">
      <alignment horizontal="left" vertical="center" shrinkToFit="1"/>
      <protection hidden="1"/>
    </xf>
    <xf numFmtId="176" fontId="28" fillId="0" borderId="45" xfId="0" applyNumberFormat="1" applyFont="1" applyFill="1" applyBorder="1" applyAlignment="1" applyProtection="1">
      <alignment horizontal="left" shrinkToFit="1"/>
      <protection hidden="1"/>
    </xf>
    <xf numFmtId="178" fontId="27" fillId="25" borderId="73" xfId="0" applyNumberFormat="1" applyFont="1" applyFill="1" applyBorder="1" applyAlignment="1" applyProtection="1">
      <alignment horizontal="center" vertical="center"/>
      <protection hidden="1"/>
    </xf>
    <xf numFmtId="180" fontId="68" fillId="25" borderId="68" xfId="0" applyNumberFormat="1" applyFont="1" applyFill="1" applyBorder="1" applyAlignment="1" applyProtection="1">
      <alignment horizontal="center" vertical="center"/>
      <protection hidden="1"/>
    </xf>
    <xf numFmtId="176" fontId="22" fillId="0" borderId="33" xfId="0" applyNumberFormat="1" applyFont="1" applyFill="1" applyBorder="1" applyAlignment="1" applyProtection="1">
      <alignment horizontal="left" vertical="top" shrinkToFit="1"/>
      <protection hidden="1"/>
    </xf>
    <xf numFmtId="0" fontId="22" fillId="0" borderId="21" xfId="0" applyFont="1" applyBorder="1" applyAlignment="1" applyProtection="1">
      <alignment horizontal="left" vertical="top"/>
      <protection hidden="1"/>
    </xf>
    <xf numFmtId="178" fontId="23" fillId="36" borderId="22" xfId="0" applyNumberFormat="1" applyFont="1" applyFill="1" applyBorder="1" applyAlignment="1" applyProtection="1">
      <alignment horizontal="center" vertical="center"/>
      <protection hidden="1"/>
    </xf>
    <xf numFmtId="180" fontId="68" fillId="25" borderId="64" xfId="0" applyNumberFormat="1" applyFont="1" applyFill="1" applyBorder="1" applyAlignment="1" applyProtection="1">
      <alignment horizontal="center" vertical="center"/>
      <protection hidden="1"/>
    </xf>
    <xf numFmtId="178" fontId="23" fillId="36" borderId="76" xfId="0" applyNumberFormat="1" applyFont="1" applyFill="1" applyBorder="1" applyAlignment="1" applyProtection="1">
      <alignment horizontal="center" vertical="center"/>
      <protection hidden="1"/>
    </xf>
    <xf numFmtId="0" fontId="64" fillId="25" borderId="63" xfId="0" applyFont="1" applyFill="1" applyBorder="1" applyAlignment="1" applyProtection="1">
      <alignment horizontal="center"/>
      <protection hidden="1"/>
    </xf>
    <xf numFmtId="0" fontId="61" fillId="25" borderId="107" xfId="0" applyFont="1" applyFill="1" applyBorder="1" applyAlignment="1" applyProtection="1">
      <alignment vertical="center"/>
      <protection hidden="1"/>
    </xf>
    <xf numFmtId="178" fontId="23" fillId="36" borderId="97" xfId="0" applyNumberFormat="1" applyFont="1" applyFill="1" applyBorder="1" applyAlignment="1" applyProtection="1">
      <alignment horizontal="center" vertical="center"/>
      <protection hidden="1"/>
    </xf>
    <xf numFmtId="0" fontId="61" fillId="25" borderId="75" xfId="0" applyFont="1" applyFill="1" applyBorder="1" applyAlignment="1" applyProtection="1">
      <alignment vertical="center"/>
      <protection hidden="1"/>
    </xf>
    <xf numFmtId="0" fontId="0" fillId="0" borderId="0" xfId="0" applyBorder="1" applyAlignment="1" applyProtection="1">
      <alignment horizontal="left" vertical="top" shrinkToFit="1"/>
      <protection hidden="1"/>
    </xf>
    <xf numFmtId="0" fontId="70" fillId="25" borderId="0" xfId="0" applyFont="1" applyFill="1" applyBorder="1" applyAlignment="1" applyProtection="1">
      <alignment vertical="center"/>
      <protection hidden="1"/>
    </xf>
    <xf numFmtId="176" fontId="22" fillId="37" borderId="52" xfId="0" applyNumberFormat="1" applyFont="1" applyFill="1" applyBorder="1" applyAlignment="1" applyProtection="1">
      <alignment horizontal="left" vertical="center" shrinkToFit="1"/>
      <protection hidden="1"/>
    </xf>
    <xf numFmtId="176" fontId="22" fillId="0" borderId="21" xfId="0" applyNumberFormat="1" applyFont="1" applyFill="1" applyBorder="1" applyAlignment="1" applyProtection="1">
      <alignment horizontal="left" vertical="center" shrinkToFit="1"/>
      <protection hidden="1"/>
    </xf>
    <xf numFmtId="176" fontId="28" fillId="0" borderId="21" xfId="0" applyNumberFormat="1" applyFont="1" applyFill="1" applyBorder="1" applyAlignment="1" applyProtection="1">
      <alignment horizontal="left" shrinkToFit="1"/>
      <protection hidden="1"/>
    </xf>
    <xf numFmtId="180" fontId="68" fillId="25" borderId="53" xfId="0" applyNumberFormat="1" applyFont="1" applyFill="1" applyBorder="1" applyAlignment="1" applyProtection="1">
      <alignment horizontal="center" vertical="center"/>
      <protection hidden="1"/>
    </xf>
    <xf numFmtId="0" fontId="70" fillId="25" borderId="45" xfId="0" applyFont="1" applyFill="1" applyBorder="1" applyAlignment="1" applyProtection="1">
      <alignment vertical="center"/>
      <protection hidden="1"/>
    </xf>
    <xf numFmtId="0" fontId="0" fillId="0" borderId="21" xfId="0" applyFont="1" applyBorder="1" applyAlignment="1" applyProtection="1">
      <alignment horizontal="left" vertical="top" shrinkToFit="1"/>
      <protection hidden="1"/>
    </xf>
    <xf numFmtId="178" fontId="27" fillId="0" borderId="13" xfId="0" applyNumberFormat="1" applyFont="1" applyFill="1" applyBorder="1" applyAlignment="1" applyProtection="1">
      <alignment horizontal="center" vertical="center"/>
      <protection hidden="1"/>
    </xf>
    <xf numFmtId="178" fontId="27" fillId="0" borderId="22" xfId="0" applyNumberFormat="1" applyFont="1" applyFill="1" applyBorder="1" applyAlignment="1" applyProtection="1">
      <alignment horizontal="center" vertical="center"/>
      <protection hidden="1"/>
    </xf>
    <xf numFmtId="178" fontId="27" fillId="36" borderId="32" xfId="0" applyNumberFormat="1" applyFont="1" applyFill="1" applyBorder="1" applyAlignment="1" applyProtection="1">
      <alignment horizontal="center" vertical="center"/>
      <protection hidden="1"/>
    </xf>
    <xf numFmtId="178" fontId="27" fillId="36" borderId="78" xfId="0" applyNumberFormat="1" applyFont="1" applyFill="1" applyBorder="1" applyAlignment="1" applyProtection="1">
      <alignment horizontal="center" vertical="center"/>
      <protection hidden="1"/>
    </xf>
    <xf numFmtId="178" fontId="27" fillId="36" borderId="76" xfId="0" applyNumberFormat="1" applyFont="1" applyFill="1" applyBorder="1" applyAlignment="1" applyProtection="1">
      <alignment horizontal="center" vertical="center"/>
      <protection hidden="1"/>
    </xf>
    <xf numFmtId="178" fontId="27" fillId="36" borderId="16" xfId="0" applyNumberFormat="1" applyFont="1" applyFill="1" applyBorder="1" applyAlignment="1" applyProtection="1">
      <alignment horizontal="center" vertical="center"/>
      <protection hidden="1"/>
    </xf>
    <xf numFmtId="176" fontId="22" fillId="36" borderId="33" xfId="0" applyNumberFormat="1" applyFont="1" applyFill="1" applyBorder="1" applyAlignment="1" applyProtection="1">
      <alignment horizontal="left" vertical="top" shrinkToFit="1"/>
      <protection hidden="1"/>
    </xf>
    <xf numFmtId="0" fontId="0" fillId="36" borderId="0" xfId="0" applyFill="1" applyBorder="1" applyAlignment="1" applyProtection="1">
      <alignment horizontal="left" vertical="top" shrinkToFit="1"/>
      <protection hidden="1"/>
    </xf>
    <xf numFmtId="180" fontId="68" fillId="25" borderId="55" xfId="0" applyNumberFormat="1" applyFont="1" applyFill="1" applyBorder="1" applyAlignment="1" applyProtection="1">
      <alignment horizontal="center" vertical="center"/>
      <protection hidden="1"/>
    </xf>
    <xf numFmtId="0" fontId="64" fillId="25" borderId="51" xfId="0" quotePrefix="1" applyNumberFormat="1" applyFont="1" applyFill="1" applyBorder="1" applyAlignment="1" applyProtection="1">
      <alignment horizontal="center" vertical="center"/>
      <protection hidden="1"/>
    </xf>
    <xf numFmtId="176" fontId="22" fillId="0" borderId="23" xfId="0" applyNumberFormat="1" applyFont="1" applyFill="1" applyBorder="1" applyAlignment="1" applyProtection="1">
      <alignment horizontal="left" vertical="top" shrinkToFit="1"/>
      <protection hidden="1"/>
    </xf>
    <xf numFmtId="0" fontId="0" fillId="0" borderId="24" xfId="0" applyBorder="1" applyAlignment="1" applyProtection="1">
      <alignment horizontal="left" vertical="top" shrinkToFit="1"/>
      <protection hidden="1"/>
    </xf>
    <xf numFmtId="178" fontId="27" fillId="36" borderId="30" xfId="0" applyNumberFormat="1" applyFont="1" applyFill="1" applyBorder="1" applyAlignment="1" applyProtection="1">
      <alignment horizontal="center" vertical="center"/>
      <protection hidden="1"/>
    </xf>
    <xf numFmtId="180" fontId="68" fillId="25" borderId="28" xfId="0" applyNumberFormat="1" applyFont="1" applyFill="1" applyBorder="1" applyAlignment="1" applyProtection="1">
      <alignment horizontal="center" vertical="center"/>
      <protection hidden="1"/>
    </xf>
    <xf numFmtId="0" fontId="61" fillId="25" borderId="109" xfId="0" quotePrefix="1" applyFont="1" applyFill="1" applyBorder="1" applyAlignment="1" applyProtection="1">
      <alignment vertical="center"/>
      <protection hidden="1"/>
    </xf>
    <xf numFmtId="0" fontId="64" fillId="25" borderId="57" xfId="0" applyNumberFormat="1" applyFont="1" applyFill="1" applyBorder="1" applyAlignment="1" applyProtection="1">
      <alignment horizontal="left" vertical="center"/>
      <protection hidden="1"/>
    </xf>
    <xf numFmtId="0" fontId="25" fillId="25" borderId="57" xfId="0" applyNumberFormat="1" applyFont="1" applyFill="1" applyBorder="1" applyAlignment="1" applyProtection="1">
      <alignment horizontal="left" vertical="center"/>
      <protection hidden="1"/>
    </xf>
    <xf numFmtId="0" fontId="70" fillId="25" borderId="57" xfId="0" applyFont="1" applyFill="1" applyBorder="1" applyAlignment="1" applyProtection="1">
      <alignment vertical="center"/>
      <protection hidden="1"/>
    </xf>
    <xf numFmtId="176" fontId="22" fillId="0" borderId="109" xfId="0" applyNumberFormat="1" applyFont="1" applyFill="1" applyBorder="1" applyAlignment="1" applyProtection="1">
      <alignment horizontal="left" vertical="top" shrinkToFit="1"/>
      <protection hidden="1"/>
    </xf>
    <xf numFmtId="0" fontId="0" fillId="0" borderId="57" xfId="0" applyBorder="1" applyAlignment="1" applyProtection="1">
      <alignment horizontal="left" vertical="top" shrinkToFit="1"/>
      <protection hidden="1"/>
    </xf>
    <xf numFmtId="178" fontId="27" fillId="36" borderId="96" xfId="0" applyNumberFormat="1" applyFont="1" applyFill="1" applyBorder="1" applyAlignment="1" applyProtection="1">
      <alignment horizontal="center" vertical="center"/>
      <protection hidden="1"/>
    </xf>
    <xf numFmtId="180" fontId="68" fillId="25" borderId="115" xfId="0" applyNumberFormat="1" applyFont="1" applyFill="1" applyBorder="1" applyAlignment="1" applyProtection="1">
      <alignment horizontal="center" vertical="center"/>
      <protection hidden="1"/>
    </xf>
    <xf numFmtId="0" fontId="6" fillId="27" borderId="60" xfId="0" applyFont="1" applyFill="1" applyBorder="1" applyAlignment="1" applyProtection="1">
      <alignment horizontal="left"/>
      <protection hidden="1"/>
    </xf>
    <xf numFmtId="176" fontId="28" fillId="27" borderId="59" xfId="0" applyNumberFormat="1" applyFont="1" applyFill="1" applyBorder="1" applyAlignment="1" applyProtection="1">
      <alignment horizontal="left" vertical="center" shrinkToFit="1"/>
      <protection hidden="1"/>
    </xf>
    <xf numFmtId="176" fontId="28" fillId="27" borderId="60" xfId="0" applyNumberFormat="1" applyFont="1" applyFill="1" applyBorder="1" applyAlignment="1" applyProtection="1">
      <alignment horizontal="left" vertical="center" shrinkToFit="1"/>
      <protection hidden="1"/>
    </xf>
    <xf numFmtId="176" fontId="28" fillId="27" borderId="60" xfId="0" applyNumberFormat="1" applyFont="1" applyFill="1" applyBorder="1" applyAlignment="1" applyProtection="1">
      <alignment horizontal="left" shrinkToFit="1"/>
      <protection hidden="1"/>
    </xf>
    <xf numFmtId="176" fontId="28" fillId="27" borderId="77" xfId="0" applyNumberFormat="1" applyFont="1" applyFill="1" applyBorder="1" applyAlignment="1" applyProtection="1">
      <alignment horizontal="center"/>
      <protection hidden="1"/>
    </xf>
    <xf numFmtId="180" fontId="65" fillId="27" borderId="62" xfId="0" applyNumberFormat="1" applyFont="1" applyFill="1" applyBorder="1" applyAlignment="1" applyProtection="1">
      <alignment horizontal="center" vertical="center"/>
      <protection hidden="1"/>
    </xf>
    <xf numFmtId="0" fontId="25" fillId="25" borderId="0" xfId="0" applyFont="1" applyFill="1" applyBorder="1" applyAlignment="1" applyProtection="1">
      <alignment horizontal="left" vertical="center"/>
      <protection hidden="1"/>
    </xf>
    <xf numFmtId="176" fontId="22" fillId="37" borderId="23" xfId="0" applyNumberFormat="1" applyFont="1" applyFill="1" applyBorder="1" applyAlignment="1" applyProtection="1">
      <alignment horizontal="left" vertical="center" shrinkToFit="1"/>
      <protection hidden="1"/>
    </xf>
    <xf numFmtId="176" fontId="22" fillId="0" borderId="41" xfId="0" applyNumberFormat="1" applyFont="1" applyFill="1" applyBorder="1" applyAlignment="1" applyProtection="1">
      <alignment horizontal="left" vertical="center" shrinkToFit="1"/>
      <protection hidden="1"/>
    </xf>
    <xf numFmtId="176" fontId="28" fillId="0" borderId="41" xfId="0" applyNumberFormat="1" applyFont="1" applyFill="1" applyBorder="1" applyAlignment="1" applyProtection="1">
      <alignment horizontal="left" shrinkToFit="1"/>
      <protection hidden="1"/>
    </xf>
    <xf numFmtId="178" fontId="27" fillId="25" borderId="80" xfId="0" applyNumberFormat="1" applyFont="1" applyFill="1" applyBorder="1" applyAlignment="1" applyProtection="1">
      <alignment horizontal="center" vertical="center"/>
      <protection hidden="1"/>
    </xf>
    <xf numFmtId="180" fontId="68" fillId="25" borderId="116" xfId="0" applyNumberFormat="1" applyFont="1" applyFill="1" applyBorder="1" applyAlignment="1" applyProtection="1">
      <alignment horizontal="center" vertical="center"/>
      <protection hidden="1"/>
    </xf>
    <xf numFmtId="0" fontId="0" fillId="0" borderId="21" xfId="0" applyBorder="1" applyAlignment="1" applyProtection="1">
      <alignment horizontal="left" vertical="top" shrinkToFit="1"/>
      <protection hidden="1"/>
    </xf>
    <xf numFmtId="0" fontId="0" fillId="0" borderId="46" xfId="0" applyBorder="1" applyAlignment="1" applyProtection="1">
      <alignment horizontal="left" vertical="top" shrinkToFit="1"/>
      <protection hidden="1"/>
    </xf>
    <xf numFmtId="176" fontId="28" fillId="0" borderId="20" xfId="0" applyNumberFormat="1" applyFont="1" applyFill="1" applyBorder="1" applyAlignment="1" applyProtection="1">
      <alignment horizontal="left" shrinkToFit="1"/>
      <protection hidden="1"/>
    </xf>
    <xf numFmtId="178" fontId="27" fillId="25" borderId="34" xfId="0" applyNumberFormat="1" applyFont="1" applyFill="1" applyBorder="1" applyAlignment="1" applyProtection="1">
      <alignment horizontal="center" vertical="center"/>
      <protection hidden="1"/>
    </xf>
    <xf numFmtId="178" fontId="23" fillId="0" borderId="22" xfId="0" applyNumberFormat="1" applyFont="1" applyFill="1" applyBorder="1" applyAlignment="1" applyProtection="1">
      <alignment horizontal="center" vertical="center"/>
      <protection hidden="1"/>
    </xf>
    <xf numFmtId="178" fontId="27" fillId="25" borderId="27" xfId="0" applyNumberFormat="1" applyFont="1" applyFill="1" applyBorder="1" applyAlignment="1" applyProtection="1">
      <alignment horizontal="center" vertical="center"/>
      <protection hidden="1"/>
    </xf>
    <xf numFmtId="178" fontId="27" fillId="25" borderId="74" xfId="0" applyNumberFormat="1" applyFont="1" applyFill="1" applyBorder="1" applyAlignment="1" applyProtection="1">
      <alignment horizontal="center" vertical="center"/>
      <protection hidden="1"/>
    </xf>
    <xf numFmtId="0" fontId="0" fillId="0" borderId="58" xfId="0" applyBorder="1" applyAlignment="1" applyProtection="1">
      <alignment horizontal="left" vertical="top" shrinkToFit="1"/>
      <protection hidden="1"/>
    </xf>
    <xf numFmtId="0" fontId="6" fillId="27" borderId="60" xfId="0" applyNumberFormat="1" applyFont="1" applyFill="1" applyBorder="1" applyAlignment="1" applyProtection="1">
      <alignment horizontal="left" vertical="center"/>
      <protection hidden="1"/>
    </xf>
    <xf numFmtId="176" fontId="28" fillId="27" borderId="122" xfId="0" applyNumberFormat="1" applyFont="1" applyFill="1" applyBorder="1" applyAlignment="1" applyProtection="1">
      <alignment horizontal="left" vertical="center" shrinkToFit="1"/>
      <protection hidden="1"/>
    </xf>
    <xf numFmtId="176" fontId="28" fillId="27" borderId="122" xfId="0" applyNumberFormat="1" applyFont="1" applyFill="1" applyBorder="1" applyAlignment="1" applyProtection="1">
      <alignment horizontal="left" shrinkToFit="1"/>
      <protection hidden="1"/>
    </xf>
    <xf numFmtId="176" fontId="28" fillId="27" borderId="79" xfId="0" applyNumberFormat="1" applyFont="1" applyFill="1" applyBorder="1" applyAlignment="1" applyProtection="1">
      <alignment horizontal="center"/>
      <protection hidden="1"/>
    </xf>
    <xf numFmtId="176" fontId="22" fillId="0" borderId="70" xfId="0" applyNumberFormat="1" applyFont="1" applyFill="1" applyBorder="1" applyAlignment="1" applyProtection="1">
      <alignment horizontal="left" vertical="top" shrinkToFit="1"/>
      <protection hidden="1"/>
    </xf>
    <xf numFmtId="0" fontId="0" fillId="0" borderId="41" xfId="0" applyBorder="1" applyAlignment="1" applyProtection="1">
      <alignment horizontal="left" vertical="top" shrinkToFit="1"/>
      <protection hidden="1"/>
    </xf>
    <xf numFmtId="0" fontId="0" fillId="0" borderId="101" xfId="0" applyBorder="1" applyAlignment="1" applyProtection="1">
      <alignment horizontal="left" vertical="top" shrinkToFit="1"/>
      <protection hidden="1"/>
    </xf>
    <xf numFmtId="178" fontId="27" fillId="36" borderId="97" xfId="0" applyNumberFormat="1" applyFont="1" applyFill="1" applyBorder="1" applyAlignment="1" applyProtection="1">
      <alignment horizontal="center" vertical="center"/>
      <protection hidden="1"/>
    </xf>
    <xf numFmtId="180" fontId="68" fillId="25" borderId="20" xfId="0" applyNumberFormat="1" applyFont="1" applyFill="1" applyBorder="1" applyAlignment="1" applyProtection="1">
      <alignment horizontal="center" vertical="center"/>
      <protection hidden="1"/>
    </xf>
    <xf numFmtId="0" fontId="61" fillId="25" borderId="63" xfId="0" applyFont="1" applyFill="1" applyBorder="1" applyAlignment="1" applyProtection="1">
      <alignment vertical="center"/>
      <protection hidden="1"/>
    </xf>
    <xf numFmtId="176" fontId="22" fillId="0" borderId="52" xfId="0" applyNumberFormat="1" applyFont="1" applyFill="1" applyBorder="1" applyAlignment="1" applyProtection="1">
      <alignment horizontal="left" vertical="top" shrinkToFit="1"/>
      <protection hidden="1"/>
    </xf>
    <xf numFmtId="178" fontId="27" fillId="36" borderId="94" xfId="0" applyNumberFormat="1" applyFont="1" applyFill="1" applyBorder="1" applyAlignment="1" applyProtection="1">
      <alignment horizontal="center" vertical="center"/>
      <protection hidden="1"/>
    </xf>
    <xf numFmtId="180" fontId="68" fillId="25" borderId="117" xfId="0" applyNumberFormat="1" applyFont="1" applyFill="1" applyBorder="1" applyAlignment="1" applyProtection="1">
      <alignment horizontal="center" vertical="center"/>
      <protection hidden="1"/>
    </xf>
    <xf numFmtId="0" fontId="22" fillId="25" borderId="57" xfId="0" applyFont="1" applyFill="1" applyBorder="1" applyAlignment="1" applyProtection="1">
      <alignment vertical="center"/>
      <protection hidden="1"/>
    </xf>
    <xf numFmtId="0" fontId="6" fillId="25" borderId="57" xfId="0" applyFont="1" applyFill="1" applyBorder="1" applyAlignment="1" applyProtection="1">
      <alignment vertical="center"/>
      <protection hidden="1"/>
    </xf>
    <xf numFmtId="0" fontId="60" fillId="25" borderId="58" xfId="0" applyFont="1" applyFill="1" applyBorder="1" applyAlignment="1" applyProtection="1">
      <alignment vertical="center"/>
      <protection hidden="1"/>
    </xf>
    <xf numFmtId="180" fontId="65" fillId="25" borderId="42" xfId="0" applyNumberFormat="1" applyFont="1" applyFill="1" applyBorder="1" applyAlignment="1" applyProtection="1">
      <alignment horizontal="center" vertical="center"/>
      <protection hidden="1"/>
    </xf>
    <xf numFmtId="0" fontId="82" fillId="26" borderId="12" xfId="0" applyNumberFormat="1" applyFont="1" applyFill="1" applyBorder="1" applyAlignment="1" applyProtection="1">
      <alignment horizontal="left" vertical="center"/>
      <protection hidden="1"/>
    </xf>
    <xf numFmtId="176" fontId="28" fillId="26" borderId="11" xfId="0" applyNumberFormat="1" applyFont="1" applyFill="1" applyBorder="1" applyAlignment="1" applyProtection="1">
      <alignment horizontal="left" vertical="center" shrinkToFit="1"/>
      <protection hidden="1"/>
    </xf>
    <xf numFmtId="176" fontId="28" fillId="26" borderId="12" xfId="0" applyNumberFormat="1" applyFont="1" applyFill="1" applyBorder="1" applyAlignment="1" applyProtection="1">
      <alignment horizontal="left" vertical="center" shrinkToFit="1"/>
      <protection hidden="1"/>
    </xf>
    <xf numFmtId="176" fontId="28" fillId="26" borderId="12" xfId="0" applyNumberFormat="1" applyFont="1" applyFill="1" applyBorder="1" applyAlignment="1" applyProtection="1">
      <alignment horizontal="left" shrinkToFit="1"/>
      <protection hidden="1"/>
    </xf>
    <xf numFmtId="178" fontId="23" fillId="26" borderId="79" xfId="0" applyNumberFormat="1" applyFont="1" applyFill="1" applyBorder="1" applyAlignment="1" applyProtection="1">
      <alignment horizontal="center" vertical="center"/>
      <protection hidden="1"/>
    </xf>
    <xf numFmtId="180" fontId="68" fillId="26" borderId="67" xfId="0" applyNumberFormat="1" applyFont="1" applyFill="1" applyBorder="1" applyAlignment="1" applyProtection="1">
      <alignment horizontal="center" vertical="center"/>
      <protection hidden="1"/>
    </xf>
    <xf numFmtId="176" fontId="28" fillId="27" borderId="38" xfId="0" applyNumberFormat="1" applyFont="1" applyFill="1" applyBorder="1" applyAlignment="1" applyProtection="1">
      <alignment horizontal="left" vertical="center" shrinkToFit="1"/>
      <protection hidden="1"/>
    </xf>
    <xf numFmtId="176" fontId="28" fillId="27" borderId="36" xfId="0" applyNumberFormat="1" applyFont="1" applyFill="1" applyBorder="1" applyAlignment="1" applyProtection="1">
      <alignment horizontal="left" vertical="center" shrinkToFit="1"/>
      <protection hidden="1"/>
    </xf>
    <xf numFmtId="176" fontId="28" fillId="27" borderId="36" xfId="0" applyNumberFormat="1" applyFont="1" applyFill="1" applyBorder="1" applyAlignment="1" applyProtection="1">
      <alignment horizontal="left" shrinkToFit="1"/>
      <protection hidden="1"/>
    </xf>
    <xf numFmtId="178" fontId="66" fillId="27" borderId="39" xfId="0" applyNumberFormat="1" applyFont="1" applyFill="1" applyBorder="1" applyAlignment="1" applyProtection="1">
      <alignment horizontal="center" vertical="center"/>
      <protection hidden="1"/>
    </xf>
    <xf numFmtId="178" fontId="27" fillId="25" borderId="118" xfId="0" applyNumberFormat="1" applyFont="1" applyFill="1" applyBorder="1" applyAlignment="1" applyProtection="1">
      <alignment horizontal="center" vertical="center"/>
      <protection hidden="1"/>
    </xf>
    <xf numFmtId="0" fontId="71" fillId="25" borderId="33" xfId="0" quotePrefix="1" applyNumberFormat="1" applyFont="1" applyFill="1" applyBorder="1" applyAlignment="1" applyProtection="1">
      <alignment horizontal="center" vertical="center"/>
      <protection hidden="1"/>
    </xf>
    <xf numFmtId="0" fontId="22" fillId="0" borderId="21" xfId="0" applyFont="1" applyFill="1" applyBorder="1" applyAlignment="1" applyProtection="1">
      <alignment horizontal="left" vertical="top"/>
      <protection hidden="1"/>
    </xf>
    <xf numFmtId="0" fontId="0" fillId="0" borderId="21" xfId="0" applyFill="1" applyBorder="1" applyAlignment="1" applyProtection="1">
      <alignment horizontal="left" vertical="top" shrinkToFit="1"/>
      <protection hidden="1"/>
    </xf>
    <xf numFmtId="0" fontId="0" fillId="0" borderId="46" xfId="0" applyFill="1" applyBorder="1" applyAlignment="1" applyProtection="1">
      <alignment horizontal="left" vertical="top" shrinkToFit="1"/>
      <protection hidden="1"/>
    </xf>
    <xf numFmtId="0" fontId="71" fillId="25" borderId="14" xfId="0" applyFont="1" applyFill="1" applyBorder="1" applyAlignment="1" applyProtection="1">
      <alignment horizontal="center" vertical="center"/>
      <protection hidden="1"/>
    </xf>
    <xf numFmtId="0" fontId="61" fillId="25" borderId="56" xfId="0" applyFont="1" applyFill="1" applyBorder="1" applyAlignment="1" applyProtection="1">
      <alignment vertical="center"/>
      <protection hidden="1"/>
    </xf>
    <xf numFmtId="176" fontId="22" fillId="37" borderId="70" xfId="0" applyNumberFormat="1" applyFont="1" applyFill="1" applyBorder="1" applyAlignment="1" applyProtection="1">
      <alignment horizontal="left" vertical="center" shrinkToFit="1"/>
      <protection hidden="1"/>
    </xf>
    <xf numFmtId="176" fontId="28" fillId="0" borderId="71" xfId="0" applyNumberFormat="1" applyFont="1" applyFill="1" applyBorder="1" applyAlignment="1" applyProtection="1">
      <alignment horizontal="left" shrinkToFit="1"/>
      <protection hidden="1"/>
    </xf>
    <xf numFmtId="180" fontId="68" fillId="25" borderId="71" xfId="0" applyNumberFormat="1" applyFont="1" applyFill="1" applyBorder="1" applyAlignment="1" applyProtection="1">
      <alignment horizontal="center" vertical="center"/>
      <protection hidden="1"/>
    </xf>
    <xf numFmtId="178" fontId="23" fillId="36" borderId="78" xfId="0" applyNumberFormat="1" applyFont="1" applyFill="1" applyBorder="1" applyAlignment="1" applyProtection="1">
      <alignment horizontal="center" vertical="center"/>
      <protection hidden="1"/>
    </xf>
    <xf numFmtId="0" fontId="61" fillId="25" borderId="19" xfId="0" quotePrefix="1" applyFont="1" applyFill="1" applyBorder="1" applyAlignment="1" applyProtection="1">
      <alignment vertical="center"/>
      <protection hidden="1"/>
    </xf>
    <xf numFmtId="0" fontId="25" fillId="25" borderId="21" xfId="0" applyNumberFormat="1" applyFont="1" applyFill="1" applyBorder="1" applyAlignment="1" applyProtection="1">
      <alignment vertical="center"/>
      <protection hidden="1"/>
    </xf>
    <xf numFmtId="0" fontId="61" fillId="25" borderId="19" xfId="28" quotePrefix="1" applyNumberFormat="1" applyFont="1" applyFill="1" applyBorder="1" applyAlignment="1" applyProtection="1">
      <alignment vertical="center"/>
      <protection hidden="1"/>
    </xf>
    <xf numFmtId="176" fontId="22" fillId="0" borderId="21" xfId="0" applyNumberFormat="1" applyFont="1" applyFill="1" applyBorder="1" applyAlignment="1" applyProtection="1">
      <alignment horizontal="left" vertical="top" shrinkToFit="1"/>
      <protection hidden="1"/>
    </xf>
    <xf numFmtId="176" fontId="22" fillId="0" borderId="46" xfId="0" applyNumberFormat="1" applyFont="1" applyFill="1" applyBorder="1" applyAlignment="1" applyProtection="1">
      <alignment horizontal="left" vertical="top" shrinkToFit="1"/>
      <protection hidden="1"/>
    </xf>
    <xf numFmtId="0" fontId="25" fillId="25" borderId="21" xfId="0" applyFont="1" applyFill="1" applyBorder="1" applyAlignment="1" applyProtection="1">
      <alignment horizontal="left" vertical="center"/>
      <protection hidden="1"/>
    </xf>
    <xf numFmtId="0" fontId="25" fillId="25" borderId="21" xfId="0" applyFont="1" applyFill="1" applyBorder="1" applyAlignment="1" applyProtection="1">
      <alignment horizontal="center" vertical="center"/>
      <protection hidden="1"/>
    </xf>
    <xf numFmtId="0" fontId="61" fillId="25" borderId="63" xfId="0" applyFont="1" applyFill="1" applyBorder="1" applyProtection="1">
      <alignment vertical="center"/>
      <protection hidden="1"/>
    </xf>
    <xf numFmtId="176" fontId="22" fillId="0" borderId="47" xfId="0" applyNumberFormat="1" applyFont="1" applyFill="1" applyBorder="1" applyAlignment="1" applyProtection="1">
      <alignment horizontal="left" vertical="top" shrinkToFit="1"/>
      <protection hidden="1"/>
    </xf>
    <xf numFmtId="178" fontId="27" fillId="36" borderId="22" xfId="0" applyNumberFormat="1" applyFont="1" applyFill="1" applyBorder="1" applyAlignment="1" applyProtection="1">
      <alignment horizontal="center" vertical="center"/>
      <protection hidden="1"/>
    </xf>
    <xf numFmtId="0" fontId="61" fillId="25" borderId="23" xfId="0" applyFont="1" applyFill="1" applyBorder="1" applyProtection="1">
      <alignment vertical="center"/>
      <protection hidden="1"/>
    </xf>
    <xf numFmtId="176" fontId="22" fillId="0" borderId="20" xfId="0" applyNumberFormat="1" applyFont="1" applyFill="1" applyBorder="1" applyAlignment="1" applyProtection="1">
      <alignment horizontal="left" vertical="top" shrinkToFit="1"/>
      <protection hidden="1"/>
    </xf>
    <xf numFmtId="180" fontId="68" fillId="25" borderId="26" xfId="0" applyNumberFormat="1" applyFont="1" applyFill="1" applyBorder="1" applyAlignment="1" applyProtection="1">
      <alignment horizontal="center" vertical="center"/>
      <protection hidden="1"/>
    </xf>
    <xf numFmtId="180" fontId="68" fillId="25" borderId="121" xfId="0" applyNumberFormat="1" applyFont="1" applyFill="1" applyBorder="1" applyAlignment="1" applyProtection="1">
      <alignment horizontal="center" vertical="center"/>
      <protection hidden="1"/>
    </xf>
    <xf numFmtId="0" fontId="61" fillId="25" borderId="63" xfId="0" quotePrefix="1" applyFont="1" applyFill="1" applyBorder="1" applyProtection="1">
      <alignment vertical="center"/>
      <protection hidden="1"/>
    </xf>
    <xf numFmtId="0" fontId="61" fillId="25" borderId="14" xfId="0" applyFont="1" applyFill="1" applyBorder="1" applyProtection="1">
      <alignment vertical="center"/>
      <protection hidden="1"/>
    </xf>
    <xf numFmtId="176" fontId="22" fillId="0" borderId="14" xfId="0" applyNumberFormat="1" applyFont="1" applyFill="1" applyBorder="1" applyAlignment="1" applyProtection="1">
      <alignment horizontal="left" vertical="top" shrinkToFit="1"/>
      <protection hidden="1"/>
    </xf>
    <xf numFmtId="180" fontId="68" fillId="25" borderId="66" xfId="0" applyNumberFormat="1" applyFont="1" applyFill="1" applyBorder="1" applyAlignment="1" applyProtection="1">
      <alignment horizontal="center" vertical="center"/>
      <protection hidden="1"/>
    </xf>
    <xf numFmtId="0" fontId="64" fillId="36" borderId="0" xfId="0" quotePrefix="1" applyNumberFormat="1" applyFont="1" applyFill="1" applyBorder="1" applyAlignment="1" applyProtection="1">
      <alignment horizontal="left" vertical="center"/>
      <protection hidden="1"/>
    </xf>
    <xf numFmtId="0" fontId="48" fillId="36" borderId="0" xfId="0" applyNumberFormat="1" applyFont="1" applyFill="1" applyBorder="1" applyAlignment="1" applyProtection="1">
      <alignment horizontal="left" vertical="center"/>
      <protection hidden="1"/>
    </xf>
    <xf numFmtId="0" fontId="22" fillId="36" borderId="0" xfId="0" applyNumberFormat="1" applyFont="1" applyFill="1" applyBorder="1" applyAlignment="1" applyProtection="1">
      <alignment horizontal="left" vertical="center"/>
      <protection hidden="1"/>
    </xf>
    <xf numFmtId="0" fontId="6" fillId="36" borderId="0" xfId="0" applyFont="1" applyFill="1" applyBorder="1" applyProtection="1">
      <alignment vertical="center"/>
      <protection hidden="1"/>
    </xf>
    <xf numFmtId="0" fontId="60" fillId="36" borderId="0" xfId="0" applyFont="1" applyFill="1" applyBorder="1" applyAlignment="1" applyProtection="1">
      <alignment vertical="center"/>
      <protection hidden="1"/>
    </xf>
    <xf numFmtId="0" fontId="52" fillId="36" borderId="0" xfId="0" quotePrefix="1" applyNumberFormat="1" applyFont="1" applyFill="1" applyBorder="1" applyAlignment="1" applyProtection="1">
      <alignment horizontal="center" vertical="center"/>
      <protection hidden="1"/>
    </xf>
    <xf numFmtId="176" fontId="28" fillId="36" borderId="0" xfId="0" applyNumberFormat="1" applyFont="1" applyFill="1" applyBorder="1" applyAlignment="1" applyProtection="1">
      <alignment horizontal="left" vertical="center"/>
      <protection hidden="1"/>
    </xf>
    <xf numFmtId="178" fontId="64" fillId="0" borderId="0" xfId="0" applyNumberFormat="1" applyFont="1" applyFill="1" applyBorder="1" applyAlignment="1" applyProtection="1">
      <alignment horizontal="center" vertical="center"/>
      <protection hidden="1"/>
    </xf>
    <xf numFmtId="179" fontId="25" fillId="36" borderId="0" xfId="0" applyNumberFormat="1" applyFont="1" applyFill="1" applyBorder="1" applyAlignment="1" applyProtection="1">
      <alignment horizontal="center" vertical="center"/>
      <protection hidden="1"/>
    </xf>
    <xf numFmtId="40" fontId="28" fillId="36" borderId="0" xfId="44" applyNumberFormat="1" applyFont="1" applyFill="1" applyBorder="1" applyAlignment="1" applyProtection="1">
      <alignment vertical="center"/>
      <protection hidden="1"/>
    </xf>
    <xf numFmtId="40" fontId="52" fillId="36" borderId="0" xfId="44" applyNumberFormat="1" applyFont="1" applyFill="1" applyBorder="1" applyAlignment="1" applyProtection="1">
      <alignment vertical="center"/>
      <protection hidden="1"/>
    </xf>
    <xf numFmtId="0" fontId="0" fillId="0" borderId="0" xfId="0" applyProtection="1">
      <alignment vertical="center"/>
      <protection hidden="1"/>
    </xf>
    <xf numFmtId="0" fontId="6" fillId="0" borderId="0" xfId="0" applyFont="1" applyFill="1" applyAlignment="1" applyProtection="1">
      <alignment vertical="center"/>
      <protection hidden="1"/>
    </xf>
    <xf numFmtId="0" fontId="67" fillId="0" borderId="52" xfId="0" applyFont="1" applyFill="1" applyBorder="1" applyAlignment="1" applyProtection="1">
      <alignment vertical="center"/>
    </xf>
    <xf numFmtId="176" fontId="22" fillId="0" borderId="123" xfId="0" applyNumberFormat="1" applyFont="1" applyFill="1" applyBorder="1" applyAlignment="1" applyProtection="1">
      <alignment horizontal="left" vertical="center" shrinkToFit="1"/>
    </xf>
    <xf numFmtId="176" fontId="28" fillId="0" borderId="123" xfId="0" applyNumberFormat="1" applyFont="1" applyFill="1" applyBorder="1" applyAlignment="1" applyProtection="1">
      <alignment horizontal="left" shrinkToFit="1"/>
    </xf>
    <xf numFmtId="176" fontId="22" fillId="0" borderId="82" xfId="0" applyNumberFormat="1" applyFont="1" applyFill="1" applyBorder="1" applyAlignment="1" applyProtection="1">
      <alignment horizontal="left" vertical="center" shrinkToFit="1"/>
    </xf>
    <xf numFmtId="176" fontId="28" fillId="0" borderId="82" xfId="0" applyNumberFormat="1" applyFont="1" applyFill="1" applyBorder="1" applyAlignment="1" applyProtection="1">
      <alignment horizontal="left" shrinkToFit="1"/>
    </xf>
    <xf numFmtId="0" fontId="0" fillId="0" borderId="82" xfId="0" applyFill="1" applyBorder="1" applyAlignment="1" applyProtection="1">
      <alignment vertical="top" shrinkToFit="1"/>
    </xf>
    <xf numFmtId="0" fontId="0" fillId="0" borderId="83" xfId="0" applyFill="1" applyBorder="1" applyAlignment="1" applyProtection="1">
      <alignment vertical="top" shrinkToFit="1"/>
    </xf>
    <xf numFmtId="176" fontId="22" fillId="0" borderId="125" xfId="0" applyNumberFormat="1" applyFont="1" applyFill="1" applyBorder="1" applyAlignment="1" applyProtection="1">
      <alignment horizontal="left" vertical="center" shrinkToFit="1"/>
    </xf>
    <xf numFmtId="176" fontId="28" fillId="0" borderId="126" xfId="0" applyNumberFormat="1" applyFont="1" applyFill="1" applyBorder="1" applyAlignment="1" applyProtection="1">
      <alignment horizontal="left" shrinkToFit="1"/>
    </xf>
    <xf numFmtId="176" fontId="61" fillId="0" borderId="82" xfId="0" applyNumberFormat="1" applyFont="1" applyFill="1" applyBorder="1" applyAlignment="1" applyProtection="1">
      <alignment horizontal="left" vertical="center"/>
    </xf>
    <xf numFmtId="176" fontId="21" fillId="0" borderId="82" xfId="0" applyNumberFormat="1" applyFont="1" applyFill="1" applyBorder="1" applyAlignment="1" applyProtection="1">
      <alignment horizontal="left" vertical="center"/>
    </xf>
    <xf numFmtId="176" fontId="21" fillId="0" borderId="82" xfId="0" applyNumberFormat="1" applyFont="1" applyFill="1" applyBorder="1" applyAlignment="1" applyProtection="1">
      <alignment horizontal="left" vertical="center" shrinkToFit="1"/>
    </xf>
    <xf numFmtId="176" fontId="52" fillId="0" borderId="83" xfId="0" applyNumberFormat="1" applyFont="1" applyFill="1" applyBorder="1" applyAlignment="1" applyProtection="1">
      <alignment horizontal="left" shrinkToFit="1"/>
    </xf>
    <xf numFmtId="176" fontId="61" fillId="0" borderId="123" xfId="0" applyNumberFormat="1" applyFont="1" applyFill="1" applyBorder="1" applyAlignment="1" applyProtection="1">
      <alignment horizontal="left" vertical="center"/>
    </xf>
    <xf numFmtId="176" fontId="21" fillId="0" borderId="123" xfId="0" applyNumberFormat="1" applyFont="1" applyFill="1" applyBorder="1" applyAlignment="1" applyProtection="1">
      <alignment horizontal="left" vertical="center"/>
    </xf>
    <xf numFmtId="176" fontId="21" fillId="0" borderId="123" xfId="0" applyNumberFormat="1" applyFont="1" applyFill="1" applyBorder="1" applyAlignment="1" applyProtection="1">
      <alignment horizontal="left" vertical="center" shrinkToFit="1"/>
    </xf>
    <xf numFmtId="176" fontId="52" fillId="0" borderId="124" xfId="0" applyNumberFormat="1" applyFont="1" applyFill="1" applyBorder="1" applyAlignment="1" applyProtection="1">
      <alignment horizontal="left" shrinkToFit="1"/>
    </xf>
    <xf numFmtId="176" fontId="86" fillId="24" borderId="10" xfId="0" applyNumberFormat="1" applyFont="1" applyFill="1" applyBorder="1" applyAlignment="1" applyProtection="1">
      <alignment horizontal="left" vertical="center"/>
      <protection hidden="1"/>
    </xf>
    <xf numFmtId="176" fontId="28" fillId="24" borderId="18" xfId="0" applyNumberFormat="1" applyFont="1" applyFill="1" applyBorder="1" applyAlignment="1" applyProtection="1">
      <alignment horizontal="left" vertical="center"/>
      <protection hidden="1"/>
    </xf>
    <xf numFmtId="176" fontId="61" fillId="25" borderId="33" xfId="0" applyNumberFormat="1" applyFont="1" applyFill="1" applyBorder="1" applyAlignment="1" applyProtection="1">
      <alignment horizontal="center" vertical="center"/>
      <protection hidden="1"/>
    </xf>
    <xf numFmtId="0" fontId="22" fillId="25" borderId="130" xfId="0" applyFont="1" applyFill="1" applyBorder="1" applyAlignment="1" applyProtection="1">
      <alignment horizontal="centerContinuous" vertical="center"/>
      <protection hidden="1"/>
    </xf>
    <xf numFmtId="176" fontId="61" fillId="25" borderId="23" xfId="0" applyNumberFormat="1" applyFont="1" applyFill="1" applyBorder="1" applyAlignment="1" applyProtection="1">
      <alignment horizontal="center" vertical="center"/>
      <protection hidden="1"/>
    </xf>
    <xf numFmtId="178" fontId="21" fillId="25" borderId="25" xfId="0" applyNumberFormat="1" applyFont="1" applyFill="1" applyBorder="1" applyAlignment="1" applyProtection="1">
      <alignment horizontal="center" vertical="center" wrapText="1"/>
      <protection hidden="1"/>
    </xf>
    <xf numFmtId="176" fontId="22" fillId="0" borderId="33" xfId="0" applyNumberFormat="1" applyFont="1" applyFill="1" applyBorder="1" applyAlignment="1" applyProtection="1">
      <alignment horizontal="left" vertical="center" shrinkToFit="1"/>
      <protection hidden="1"/>
    </xf>
    <xf numFmtId="176" fontId="22" fillId="0" borderId="47" xfId="0" applyNumberFormat="1" applyFont="1" applyFill="1" applyBorder="1" applyAlignment="1" applyProtection="1">
      <alignment horizontal="left" vertical="center" shrinkToFit="1"/>
      <protection hidden="1"/>
    </xf>
    <xf numFmtId="176" fontId="22" fillId="0" borderId="52" xfId="0" applyNumberFormat="1" applyFont="1" applyFill="1" applyBorder="1" applyAlignment="1" applyProtection="1">
      <alignment horizontal="left" vertical="center" shrinkToFit="1"/>
      <protection hidden="1"/>
    </xf>
    <xf numFmtId="0" fontId="0" fillId="36" borderId="33" xfId="0" applyFill="1" applyBorder="1" applyAlignment="1" applyProtection="1">
      <alignment horizontal="left" vertical="top" shrinkToFit="1"/>
      <protection hidden="1"/>
    </xf>
    <xf numFmtId="0" fontId="0" fillId="0" borderId="23" xfId="0" applyBorder="1" applyAlignment="1" applyProtection="1">
      <alignment horizontal="left" vertical="top" shrinkToFit="1"/>
      <protection hidden="1"/>
    </xf>
    <xf numFmtId="0" fontId="0" fillId="0" borderId="109" xfId="0" applyBorder="1" applyAlignment="1" applyProtection="1">
      <alignment horizontal="left" vertical="top" shrinkToFit="1"/>
      <protection hidden="1"/>
    </xf>
    <xf numFmtId="176" fontId="22" fillId="0" borderId="23" xfId="0" applyNumberFormat="1" applyFont="1" applyFill="1" applyBorder="1" applyAlignment="1" applyProtection="1">
      <alignment horizontal="left" vertical="center" shrinkToFit="1"/>
      <protection hidden="1"/>
    </xf>
    <xf numFmtId="0" fontId="0" fillId="0" borderId="52" xfId="0" applyBorder="1" applyAlignment="1" applyProtection="1">
      <alignment horizontal="left" vertical="top" shrinkToFit="1"/>
      <protection hidden="1"/>
    </xf>
    <xf numFmtId="176" fontId="22" fillId="0" borderId="70" xfId="0" applyNumberFormat="1" applyFont="1" applyFill="1" applyBorder="1" applyAlignment="1" applyProtection="1">
      <alignment horizontal="left" vertical="center" shrinkToFit="1"/>
      <protection hidden="1"/>
    </xf>
    <xf numFmtId="0" fontId="0" fillId="0" borderId="52" xfId="0" applyFill="1" applyBorder="1" applyAlignment="1" applyProtection="1">
      <alignment horizontal="left" vertical="top" shrinkToFit="1"/>
      <protection hidden="1"/>
    </xf>
    <xf numFmtId="0" fontId="6" fillId="30" borderId="49" xfId="0" applyFont="1" applyFill="1" applyBorder="1">
      <alignment vertical="center"/>
    </xf>
    <xf numFmtId="0" fontId="6" fillId="39" borderId="49" xfId="0" applyFont="1" applyFill="1" applyBorder="1">
      <alignment vertical="center"/>
    </xf>
    <xf numFmtId="0" fontId="6" fillId="28" borderId="49" xfId="0" applyFont="1" applyFill="1" applyBorder="1">
      <alignment vertical="center"/>
    </xf>
    <xf numFmtId="0" fontId="6" fillId="29" borderId="49" xfId="0" applyFont="1" applyFill="1" applyBorder="1">
      <alignment vertical="center"/>
    </xf>
    <xf numFmtId="0" fontId="6" fillId="33" borderId="49" xfId="0" applyFont="1" applyFill="1" applyBorder="1" applyProtection="1">
      <alignment vertical="center"/>
      <protection hidden="1"/>
    </xf>
    <xf numFmtId="0" fontId="6" fillId="0" borderId="49" xfId="0" applyFont="1" applyFill="1" applyBorder="1" applyProtection="1">
      <alignment vertical="center"/>
      <protection hidden="1"/>
    </xf>
    <xf numFmtId="0" fontId="6" fillId="0" borderId="20" xfId="0" applyFont="1" applyFill="1" applyBorder="1" applyProtection="1">
      <alignment vertical="center"/>
      <protection hidden="1"/>
    </xf>
    <xf numFmtId="0" fontId="6" fillId="40" borderId="49" xfId="0" applyFont="1" applyFill="1" applyBorder="1" applyProtection="1">
      <alignment vertical="center"/>
      <protection hidden="1"/>
    </xf>
    <xf numFmtId="0" fontId="6" fillId="0" borderId="49" xfId="0" applyFont="1" applyFill="1" applyBorder="1" applyAlignment="1" applyProtection="1">
      <alignment vertical="center"/>
      <protection hidden="1"/>
    </xf>
    <xf numFmtId="0" fontId="6" fillId="29" borderId="49" xfId="0" applyFont="1" applyFill="1" applyBorder="1" applyAlignment="1" applyProtection="1">
      <alignment vertical="center"/>
      <protection hidden="1"/>
    </xf>
    <xf numFmtId="0" fontId="0" fillId="39" borderId="49" xfId="0" applyFont="1" applyFill="1" applyBorder="1">
      <alignment vertical="center"/>
    </xf>
    <xf numFmtId="0" fontId="6" fillId="41" borderId="49" xfId="0" applyFont="1" applyFill="1" applyBorder="1" applyProtection="1">
      <alignment vertical="center"/>
      <protection hidden="1"/>
    </xf>
    <xf numFmtId="0" fontId="0" fillId="0" borderId="0" xfId="0" applyAlignment="1">
      <alignment horizontal="right" vertical="center"/>
    </xf>
    <xf numFmtId="178" fontId="46" fillId="26" borderId="78" xfId="0" applyNumberFormat="1" applyFont="1" applyFill="1" applyBorder="1" applyAlignment="1" applyProtection="1">
      <alignment horizontal="center" vertical="center"/>
      <protection hidden="1"/>
    </xf>
    <xf numFmtId="180" fontId="79" fillId="26" borderId="43" xfId="0" applyNumberFormat="1" applyFont="1" applyFill="1" applyBorder="1" applyAlignment="1" applyProtection="1">
      <alignment horizontal="center" vertical="center"/>
      <protection hidden="1"/>
    </xf>
    <xf numFmtId="178" fontId="66" fillId="27" borderId="92" xfId="0" applyNumberFormat="1" applyFont="1" applyFill="1" applyBorder="1" applyAlignment="1" applyProtection="1">
      <alignment horizontal="center" vertical="center"/>
      <protection hidden="1"/>
    </xf>
    <xf numFmtId="178" fontId="65" fillId="25" borderId="78" xfId="0" applyNumberFormat="1" applyFont="1" applyFill="1" applyBorder="1" applyAlignment="1" applyProtection="1">
      <alignment horizontal="center" vertical="center"/>
      <protection hidden="1"/>
    </xf>
    <xf numFmtId="178" fontId="65" fillId="25" borderId="93" xfId="0" applyNumberFormat="1" applyFont="1" applyFill="1" applyBorder="1" applyAlignment="1" applyProtection="1">
      <alignment horizontal="center" vertical="center"/>
      <protection hidden="1"/>
    </xf>
    <xf numFmtId="178" fontId="65" fillId="25" borderId="94" xfId="0" applyNumberFormat="1" applyFont="1" applyFill="1" applyBorder="1" applyAlignment="1" applyProtection="1">
      <alignment horizontal="center" vertical="center"/>
      <protection hidden="1"/>
    </xf>
    <xf numFmtId="178" fontId="65" fillId="25" borderId="30" xfId="0" applyNumberFormat="1" applyFont="1" applyFill="1" applyBorder="1" applyAlignment="1" applyProtection="1">
      <alignment horizontal="center" vertical="center"/>
      <protection hidden="1"/>
    </xf>
    <xf numFmtId="178" fontId="65" fillId="25" borderId="96" xfId="0" applyNumberFormat="1" applyFont="1" applyFill="1" applyBorder="1" applyAlignment="1" applyProtection="1">
      <alignment horizontal="center" vertical="center"/>
      <protection hidden="1"/>
    </xf>
    <xf numFmtId="178" fontId="66" fillId="27" borderId="95" xfId="0" applyNumberFormat="1" applyFont="1" applyFill="1" applyBorder="1" applyAlignment="1" applyProtection="1">
      <alignment horizontal="center" vertical="center"/>
      <protection hidden="1"/>
    </xf>
    <xf numFmtId="178" fontId="65" fillId="25" borderId="106" xfId="0" applyNumberFormat="1" applyFont="1" applyFill="1" applyBorder="1" applyAlignment="1" applyProtection="1">
      <alignment horizontal="center" vertical="center"/>
      <protection hidden="1"/>
    </xf>
    <xf numFmtId="178" fontId="46" fillId="26" borderId="22" xfId="0" applyNumberFormat="1" applyFont="1" applyFill="1" applyBorder="1" applyAlignment="1" applyProtection="1">
      <alignment horizontal="center" vertical="center"/>
      <protection hidden="1"/>
    </xf>
    <xf numFmtId="178" fontId="65" fillId="25" borderId="76" xfId="0" applyNumberFormat="1" applyFont="1" applyFill="1" applyBorder="1" applyAlignment="1" applyProtection="1">
      <alignment horizontal="center" vertical="center"/>
      <protection hidden="1"/>
    </xf>
    <xf numFmtId="0" fontId="0" fillId="42" borderId="49" xfId="0" applyFont="1" applyFill="1" applyBorder="1" applyProtection="1">
      <alignment vertical="center"/>
      <protection hidden="1"/>
    </xf>
    <xf numFmtId="0" fontId="6" fillId="38" borderId="49" xfId="0" applyFont="1" applyFill="1" applyBorder="1" applyProtection="1">
      <alignment vertical="center"/>
      <protection hidden="1"/>
    </xf>
    <xf numFmtId="0" fontId="89" fillId="0" borderId="0" xfId="0" applyFont="1" applyFill="1" applyBorder="1" applyAlignment="1" applyProtection="1">
      <alignment horizontal="left" vertical="center"/>
    </xf>
    <xf numFmtId="0" fontId="0" fillId="45" borderId="52" xfId="0" applyFill="1" applyBorder="1" applyProtection="1">
      <alignment vertical="center"/>
    </xf>
    <xf numFmtId="0" fontId="90" fillId="45" borderId="21" xfId="0" applyFont="1" applyFill="1" applyBorder="1" applyProtection="1">
      <alignment vertical="center"/>
    </xf>
    <xf numFmtId="0" fontId="0" fillId="45" borderId="21" xfId="0" applyFill="1" applyBorder="1" applyProtection="1">
      <alignment vertical="center"/>
    </xf>
    <xf numFmtId="0" fontId="0" fillId="39" borderId="52" xfId="0" applyFill="1" applyBorder="1" applyProtection="1">
      <alignment vertical="center"/>
    </xf>
    <xf numFmtId="0" fontId="72" fillId="39" borderId="21" xfId="0" applyFont="1" applyFill="1" applyBorder="1" applyProtection="1">
      <alignment vertical="center"/>
    </xf>
    <xf numFmtId="0" fontId="0" fillId="39" borderId="21" xfId="0" applyFill="1" applyBorder="1" applyProtection="1">
      <alignment vertical="center"/>
    </xf>
    <xf numFmtId="0" fontId="90" fillId="29" borderId="21" xfId="0" applyFont="1" applyFill="1" applyBorder="1" applyProtection="1">
      <alignment vertical="center"/>
    </xf>
    <xf numFmtId="0" fontId="64" fillId="39" borderId="21" xfId="0" applyFont="1" applyFill="1" applyBorder="1" applyAlignment="1" applyProtection="1">
      <alignment horizontal="left" vertical="center"/>
    </xf>
    <xf numFmtId="0" fontId="41" fillId="0" borderId="0" xfId="0" applyFont="1" applyBorder="1" applyAlignment="1" applyProtection="1">
      <alignment vertical="center"/>
      <protection hidden="1"/>
    </xf>
    <xf numFmtId="0" fontId="42" fillId="0" borderId="0" xfId="0" applyFont="1" applyBorder="1" applyAlignment="1" applyProtection="1">
      <alignment vertical="center"/>
      <protection hidden="1"/>
    </xf>
    <xf numFmtId="0" fontId="41" fillId="0" borderId="0" xfId="0" applyFont="1" applyFill="1" applyBorder="1" applyAlignment="1" applyProtection="1">
      <alignment horizontal="left" vertical="center"/>
      <protection hidden="1"/>
    </xf>
    <xf numFmtId="0" fontId="41" fillId="0" borderId="0" xfId="0" applyFont="1" applyFill="1" applyBorder="1" applyAlignment="1" applyProtection="1">
      <alignment horizontal="right" vertical="center"/>
      <protection hidden="1"/>
    </xf>
    <xf numFmtId="0" fontId="42" fillId="0" borderId="0" xfId="0" applyFont="1" applyBorder="1" applyAlignment="1" applyProtection="1">
      <alignment horizontal="center" vertical="center"/>
      <protection hidden="1"/>
    </xf>
    <xf numFmtId="0" fontId="72" fillId="0" borderId="0" xfId="0" applyFont="1" applyBorder="1" applyAlignment="1" applyProtection="1">
      <alignment horizontal="right" vertical="center"/>
    </xf>
    <xf numFmtId="0" fontId="47" fillId="0" borderId="0" xfId="0" applyFont="1" applyBorder="1" applyAlignment="1" applyProtection="1">
      <alignment vertical="center"/>
      <protection hidden="1"/>
    </xf>
    <xf numFmtId="0" fontId="64" fillId="41" borderId="21" xfId="0" applyFont="1" applyFill="1" applyBorder="1" applyAlignment="1" applyProtection="1">
      <alignment horizontal="left" vertical="center"/>
    </xf>
    <xf numFmtId="0" fontId="0" fillId="0" borderId="98" xfId="0" applyBorder="1" applyProtection="1">
      <alignment vertical="center"/>
    </xf>
    <xf numFmtId="0" fontId="38" fillId="0" borderId="49" xfId="0" applyFont="1" applyFill="1" applyBorder="1" applyProtection="1">
      <alignment vertical="center"/>
      <protection hidden="1"/>
    </xf>
    <xf numFmtId="0" fontId="11" fillId="0" borderId="0" xfId="0" applyFont="1" applyFill="1" applyProtection="1">
      <alignment vertical="center"/>
      <protection hidden="1"/>
    </xf>
    <xf numFmtId="0" fontId="0" fillId="0" borderId="131" xfId="0" applyFont="1" applyFill="1" applyBorder="1" applyProtection="1">
      <alignment vertical="center"/>
    </xf>
    <xf numFmtId="0" fontId="0" fillId="0" borderId="75" xfId="0" applyFont="1" applyFill="1" applyBorder="1" applyProtection="1">
      <alignment vertical="center"/>
    </xf>
    <xf numFmtId="0" fontId="0" fillId="27" borderId="132" xfId="0" applyFill="1" applyBorder="1" applyProtection="1">
      <alignment vertical="center"/>
    </xf>
    <xf numFmtId="0" fontId="90" fillId="27" borderId="102" xfId="0" applyFont="1" applyFill="1" applyBorder="1" applyProtection="1">
      <alignment vertical="center"/>
    </xf>
    <xf numFmtId="0" fontId="91" fillId="27" borderId="102" xfId="0" applyFont="1" applyFill="1" applyBorder="1" applyAlignment="1" applyProtection="1">
      <alignment vertical="center"/>
    </xf>
    <xf numFmtId="0" fontId="28" fillId="27" borderId="102" xfId="0" applyFont="1" applyFill="1" applyBorder="1" applyAlignment="1" applyProtection="1">
      <alignment vertical="center"/>
    </xf>
    <xf numFmtId="0" fontId="22" fillId="27" borderId="102" xfId="0" applyFont="1" applyFill="1" applyBorder="1" applyAlignment="1" applyProtection="1">
      <alignment vertical="center"/>
    </xf>
    <xf numFmtId="0" fontId="22" fillId="27" borderId="133" xfId="0" applyFont="1" applyFill="1" applyBorder="1" applyAlignment="1" applyProtection="1">
      <alignment vertical="center"/>
    </xf>
    <xf numFmtId="0" fontId="61" fillId="47" borderId="0" xfId="0" applyFont="1" applyFill="1" applyBorder="1" applyProtection="1">
      <alignment vertical="center"/>
    </xf>
    <xf numFmtId="0" fontId="0" fillId="47" borderId="0" xfId="0" applyFill="1" applyBorder="1" applyProtection="1">
      <alignment vertical="center"/>
    </xf>
    <xf numFmtId="0" fontId="41" fillId="0" borderId="0" xfId="0" applyFont="1" applyFill="1" applyBorder="1" applyAlignment="1" applyProtection="1">
      <alignment vertical="center"/>
      <protection hidden="1"/>
    </xf>
    <xf numFmtId="0" fontId="42" fillId="0" borderId="0" xfId="0" applyFont="1" applyFill="1" applyBorder="1" applyAlignment="1" applyProtection="1">
      <alignment vertical="center"/>
      <protection hidden="1"/>
    </xf>
    <xf numFmtId="0" fontId="42" fillId="0" borderId="0" xfId="0" applyFont="1" applyFill="1" applyBorder="1" applyAlignment="1" applyProtection="1">
      <alignment horizontal="center" vertical="center"/>
      <protection hidden="1"/>
    </xf>
    <xf numFmtId="0" fontId="47" fillId="0" borderId="0" xfId="0" applyFont="1" applyFill="1" applyBorder="1" applyAlignment="1" applyProtection="1">
      <alignment vertical="center"/>
      <protection hidden="1"/>
    </xf>
    <xf numFmtId="0" fontId="29" fillId="0" borderId="0" xfId="0" applyFont="1" applyFill="1" applyProtection="1">
      <alignment vertical="center"/>
      <protection hidden="1"/>
    </xf>
    <xf numFmtId="0" fontId="29" fillId="0" borderId="0" xfId="0" applyFont="1" applyFill="1" applyBorder="1" applyAlignment="1" applyProtection="1">
      <alignment horizontal="left" vertical="center"/>
      <protection hidden="1"/>
    </xf>
    <xf numFmtId="0" fontId="30" fillId="0" borderId="0" xfId="0" applyFont="1" applyFill="1" applyBorder="1" applyAlignment="1" applyProtection="1">
      <alignment horizontal="left" vertical="center"/>
      <protection hidden="1"/>
    </xf>
    <xf numFmtId="0" fontId="29" fillId="0" borderId="0" xfId="0" applyFont="1" applyFill="1" applyBorder="1" applyAlignment="1" applyProtection="1">
      <alignment horizontal="right" vertical="center"/>
      <protection hidden="1"/>
    </xf>
    <xf numFmtId="0" fontId="29" fillId="0" borderId="0" xfId="0" applyFont="1" applyFill="1" applyBorder="1" applyAlignment="1" applyProtection="1">
      <alignment vertical="center"/>
      <protection hidden="1"/>
    </xf>
    <xf numFmtId="0" fontId="31" fillId="0" borderId="0" xfId="0" applyFont="1" applyFill="1" applyBorder="1" applyAlignment="1" applyProtection="1">
      <alignment vertical="center"/>
      <protection hidden="1"/>
    </xf>
    <xf numFmtId="0" fontId="31" fillId="0" borderId="0" xfId="0" applyFont="1" applyFill="1" applyBorder="1" applyAlignment="1" applyProtection="1">
      <alignment horizontal="center" vertical="center"/>
      <protection hidden="1"/>
    </xf>
    <xf numFmtId="14" fontId="32" fillId="0" borderId="0" xfId="0" applyNumberFormat="1" applyFont="1" applyFill="1" applyBorder="1" applyAlignment="1" applyProtection="1">
      <alignment horizontal="center" vertical="center"/>
      <protection hidden="1"/>
    </xf>
    <xf numFmtId="0" fontId="21" fillId="0" borderId="0" xfId="0" applyFont="1" applyFill="1" applyBorder="1" applyAlignment="1" applyProtection="1">
      <protection hidden="1"/>
    </xf>
    <xf numFmtId="0" fontId="33" fillId="0" borderId="0" xfId="0" applyFont="1" applyFill="1" applyBorder="1" applyAlignment="1" applyProtection="1">
      <alignment horizontal="left" vertical="center"/>
      <protection hidden="1"/>
    </xf>
    <xf numFmtId="0" fontId="34" fillId="0" borderId="0" xfId="0" applyFont="1" applyFill="1" applyBorder="1" applyAlignment="1" applyProtection="1">
      <alignment horizontal="right" vertical="center"/>
      <protection hidden="1"/>
    </xf>
    <xf numFmtId="0" fontId="34" fillId="0" borderId="0" xfId="0" applyFont="1" applyFill="1" applyBorder="1" applyAlignment="1" applyProtection="1">
      <alignment vertical="center"/>
      <protection hidden="1"/>
    </xf>
    <xf numFmtId="0" fontId="35" fillId="0" borderId="0" xfId="0" applyFont="1" applyFill="1" applyBorder="1" applyAlignment="1" applyProtection="1">
      <alignment vertical="center"/>
      <protection hidden="1"/>
    </xf>
    <xf numFmtId="0" fontId="36" fillId="0" borderId="0" xfId="0" applyFont="1" applyFill="1" applyBorder="1" applyAlignment="1" applyProtection="1">
      <alignment vertical="center"/>
      <protection hidden="1"/>
    </xf>
    <xf numFmtId="0" fontId="37"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horizontal="left" vertical="center"/>
      <protection hidden="1"/>
    </xf>
    <xf numFmtId="0" fontId="37" fillId="0" borderId="0" xfId="0" applyFont="1" applyFill="1" applyBorder="1" applyAlignment="1" applyProtection="1">
      <alignment horizontal="right" vertical="center"/>
      <protection hidden="1"/>
    </xf>
    <xf numFmtId="0" fontId="39" fillId="0" borderId="0" xfId="0" applyFont="1" applyFill="1" applyBorder="1" applyAlignment="1" applyProtection="1">
      <alignment horizontal="left" vertical="top"/>
      <protection hidden="1"/>
    </xf>
    <xf numFmtId="0" fontId="34" fillId="0" borderId="0" xfId="0" applyFont="1" applyFill="1" applyBorder="1" applyAlignment="1" applyProtection="1">
      <alignment horizontal="left" vertical="center"/>
      <protection hidden="1"/>
    </xf>
    <xf numFmtId="0" fontId="36" fillId="0" borderId="0" xfId="0" applyFont="1" applyBorder="1" applyAlignment="1" applyProtection="1">
      <alignment horizontal="center" vertical="center"/>
      <protection hidden="1"/>
    </xf>
    <xf numFmtId="0" fontId="40" fillId="0" borderId="0" xfId="0" applyFont="1" applyFill="1" applyBorder="1" applyAlignment="1" applyProtection="1">
      <alignment vertical="center"/>
      <protection hidden="1"/>
    </xf>
    <xf numFmtId="0" fontId="43" fillId="0" borderId="0" xfId="0" applyFont="1" applyFill="1" applyBorder="1" applyAlignment="1" applyProtection="1">
      <alignment horizontal="center" vertical="center"/>
      <protection hidden="1"/>
    </xf>
    <xf numFmtId="0" fontId="44" fillId="0" borderId="0" xfId="0" applyFont="1" applyFill="1" applyBorder="1" applyAlignment="1" applyProtection="1">
      <alignment vertical="center"/>
      <protection hidden="1"/>
    </xf>
    <xf numFmtId="0" fontId="32" fillId="0" borderId="0" xfId="0" applyFont="1" applyFill="1" applyBorder="1" applyProtection="1">
      <alignment vertical="center"/>
      <protection hidden="1"/>
    </xf>
    <xf numFmtId="0" fontId="32" fillId="0" borderId="0" xfId="0" applyFont="1" applyFill="1" applyProtection="1">
      <alignment vertical="center"/>
      <protection locked="0"/>
    </xf>
    <xf numFmtId="0" fontId="53" fillId="0" borderId="0" xfId="0" applyFont="1" applyFill="1" applyBorder="1" applyAlignment="1" applyProtection="1">
      <alignment vertical="center"/>
      <protection hidden="1"/>
    </xf>
    <xf numFmtId="0" fontId="47"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right" vertical="center"/>
      <protection hidden="1"/>
    </xf>
    <xf numFmtId="0" fontId="53" fillId="0" borderId="0" xfId="0" applyFont="1" applyBorder="1" applyAlignment="1" applyProtection="1">
      <alignment vertical="center"/>
      <protection hidden="1"/>
    </xf>
    <xf numFmtId="0" fontId="53" fillId="0" borderId="0" xfId="0" applyFont="1" applyFill="1" applyBorder="1" applyAlignment="1" applyProtection="1">
      <alignment horizontal="center" vertical="center"/>
      <protection hidden="1"/>
    </xf>
    <xf numFmtId="0" fontId="54" fillId="0" borderId="0" xfId="0" quotePrefix="1" applyNumberFormat="1" applyFont="1" applyFill="1" applyBorder="1" applyAlignment="1" applyProtection="1">
      <alignment horizontal="left" vertical="center"/>
      <protection hidden="1"/>
    </xf>
    <xf numFmtId="0" fontId="55" fillId="0" borderId="0" xfId="0" quotePrefix="1" applyNumberFormat="1" applyFont="1" applyFill="1" applyBorder="1" applyAlignment="1" applyProtection="1">
      <alignment horizontal="left" vertical="center"/>
      <protection hidden="1"/>
    </xf>
    <xf numFmtId="0" fontId="55" fillId="0" borderId="0" xfId="0" quotePrefix="1" applyNumberFormat="1" applyFont="1" applyFill="1" applyBorder="1" applyAlignment="1" applyProtection="1">
      <alignment horizontal="right" vertical="center"/>
      <protection hidden="1"/>
    </xf>
    <xf numFmtId="0" fontId="47" fillId="0" borderId="0" xfId="0" quotePrefix="1" applyNumberFormat="1" applyFont="1" applyFill="1" applyBorder="1" applyAlignment="1" applyProtection="1">
      <alignment horizontal="left" vertical="center"/>
      <protection hidden="1"/>
    </xf>
    <xf numFmtId="0" fontId="53" fillId="0" borderId="0" xfId="0" quotePrefix="1" applyNumberFormat="1" applyFont="1" applyFill="1" applyBorder="1" applyAlignment="1" applyProtection="1">
      <alignment horizontal="center" vertical="center"/>
      <protection hidden="1"/>
    </xf>
    <xf numFmtId="0" fontId="54" fillId="0" borderId="0" xfId="0" quotePrefix="1" applyNumberFormat="1" applyFont="1" applyFill="1" applyBorder="1" applyAlignment="1" applyProtection="1">
      <alignment horizontal="right" vertical="center"/>
      <protection hidden="1"/>
    </xf>
    <xf numFmtId="176" fontId="25" fillId="0" borderId="94" xfId="0" applyNumberFormat="1" applyFont="1" applyFill="1" applyBorder="1" applyAlignment="1" applyProtection="1">
      <alignment horizontal="left"/>
    </xf>
    <xf numFmtId="0" fontId="0" fillId="0" borderId="123" xfId="0" applyBorder="1" applyProtection="1">
      <alignment vertical="center"/>
    </xf>
    <xf numFmtId="0" fontId="0" fillId="0" borderId="125" xfId="0" applyBorder="1" applyProtection="1">
      <alignment vertical="center"/>
    </xf>
    <xf numFmtId="0" fontId="25" fillId="28" borderId="94" xfId="0" applyFont="1" applyFill="1" applyBorder="1" applyAlignment="1" applyProtection="1">
      <alignment horizontal="center" vertical="center"/>
    </xf>
    <xf numFmtId="176" fontId="25" fillId="0" borderId="111" xfId="0" applyNumberFormat="1" applyFont="1" applyFill="1" applyBorder="1" applyAlignment="1" applyProtection="1">
      <alignment vertical="top" shrinkToFit="1"/>
    </xf>
    <xf numFmtId="0" fontId="25" fillId="28" borderId="78" xfId="0" applyFont="1" applyFill="1" applyBorder="1" applyAlignment="1" applyProtection="1">
      <alignment horizontal="center" vertical="center"/>
    </xf>
    <xf numFmtId="176" fontId="25" fillId="0" borderId="110" xfId="0" applyNumberFormat="1" applyFont="1" applyFill="1" applyBorder="1" applyAlignment="1" applyProtection="1">
      <alignment horizontal="left"/>
    </xf>
    <xf numFmtId="176" fontId="22" fillId="0" borderId="76" xfId="0" applyNumberFormat="1" applyFont="1" applyFill="1" applyBorder="1" applyAlignment="1" applyProtection="1">
      <alignment horizontal="left" vertical="top" shrinkToFit="1"/>
    </xf>
    <xf numFmtId="0" fontId="67" fillId="25" borderId="30" xfId="0" applyFont="1" applyFill="1" applyBorder="1" applyAlignment="1" applyProtection="1">
      <alignment vertical="center"/>
    </xf>
    <xf numFmtId="176" fontId="6" fillId="0" borderId="52" xfId="0" applyNumberFormat="1" applyFont="1" applyFill="1" applyBorder="1" applyAlignment="1" applyProtection="1">
      <alignment horizontal="left" vertical="top"/>
      <protection hidden="1"/>
    </xf>
    <xf numFmtId="0" fontId="0" fillId="0" borderId="33" xfId="0" applyFill="1" applyBorder="1" applyAlignment="1" applyProtection="1">
      <alignment horizontal="left" vertical="top" shrinkToFit="1"/>
      <protection hidden="1"/>
    </xf>
    <xf numFmtId="0" fontId="0" fillId="0" borderId="0" xfId="0" applyFill="1" applyBorder="1" applyAlignment="1" applyProtection="1">
      <alignment horizontal="left" vertical="top" shrinkToFit="1"/>
      <protection hidden="1"/>
    </xf>
    <xf numFmtId="0" fontId="6" fillId="0" borderId="52" xfId="0" applyFont="1" applyFill="1" applyBorder="1" applyProtection="1">
      <alignment vertical="center"/>
      <protection hidden="1"/>
    </xf>
    <xf numFmtId="0" fontId="25" fillId="30" borderId="23" xfId="0" applyFont="1" applyFill="1" applyBorder="1" applyAlignment="1">
      <alignment horizontal="centerContinuous" vertical="center"/>
    </xf>
    <xf numFmtId="0" fontId="6" fillId="0" borderId="33" xfId="0" applyFont="1" applyFill="1" applyBorder="1" applyProtection="1">
      <alignment vertical="center"/>
      <protection hidden="1"/>
    </xf>
    <xf numFmtId="0" fontId="28" fillId="27" borderId="85" xfId="0" applyFont="1" applyFill="1" applyBorder="1" applyAlignment="1" applyProtection="1">
      <alignment vertical="center"/>
    </xf>
    <xf numFmtId="0" fontId="22" fillId="27" borderId="85" xfId="0" applyFont="1" applyFill="1" applyBorder="1" applyAlignment="1" applyProtection="1">
      <alignment vertical="center"/>
    </xf>
    <xf numFmtId="0" fontId="22" fillId="0" borderId="0" xfId="0" applyFont="1" applyFill="1" applyBorder="1" applyAlignment="1" applyProtection="1">
      <alignment horizontal="left" vertical="center"/>
      <protection hidden="1"/>
    </xf>
    <xf numFmtId="0" fontId="72" fillId="0" borderId="0" xfId="0" applyFont="1" applyAlignment="1" applyProtection="1">
      <alignment horizontal="left" vertical="top"/>
    </xf>
    <xf numFmtId="0" fontId="74" fillId="0" borderId="24" xfId="0" applyFont="1" applyBorder="1" applyProtection="1">
      <alignment vertical="center"/>
    </xf>
    <xf numFmtId="0" fontId="75" fillId="31" borderId="24" xfId="0" applyFont="1" applyFill="1" applyBorder="1" applyAlignment="1" applyProtection="1">
      <alignment horizontal="center" vertical="center"/>
      <protection locked="0"/>
    </xf>
    <xf numFmtId="181" fontId="25" fillId="31" borderId="97" xfId="0" applyNumberFormat="1" applyFont="1" applyFill="1" applyBorder="1" applyAlignment="1" applyProtection="1">
      <alignment vertical="center" shrinkToFit="1"/>
      <protection locked="0"/>
    </xf>
    <xf numFmtId="0" fontId="42" fillId="0" borderId="123" xfId="0" applyFont="1" applyBorder="1" applyAlignment="1" applyProtection="1">
      <alignment vertical="center"/>
      <protection hidden="1"/>
    </xf>
    <xf numFmtId="0" fontId="64" fillId="0" borderId="134" xfId="0" applyFont="1" applyBorder="1" applyAlignment="1" applyProtection="1">
      <alignment horizontal="center" vertical="center"/>
    </xf>
    <xf numFmtId="0" fontId="0" fillId="0" borderId="82" xfId="0" applyBorder="1" applyAlignment="1" applyProtection="1">
      <alignment horizontal="left" vertical="center"/>
    </xf>
    <xf numFmtId="0" fontId="25" fillId="0" borderId="82" xfId="0" applyFont="1" applyBorder="1" applyAlignment="1" applyProtection="1">
      <alignment horizontal="right" vertical="center"/>
    </xf>
    <xf numFmtId="0" fontId="41" fillId="0" borderId="82" xfId="0" applyFont="1" applyFill="1" applyBorder="1" applyAlignment="1" applyProtection="1">
      <alignment horizontal="left" vertical="center"/>
      <protection hidden="1"/>
    </xf>
    <xf numFmtId="0" fontId="0" fillId="0" borderId="135" xfId="0" applyBorder="1" applyAlignment="1" applyProtection="1">
      <alignment horizontal="right" vertical="center"/>
    </xf>
    <xf numFmtId="0" fontId="93" fillId="0" borderId="82" xfId="0" applyFont="1" applyFill="1" applyBorder="1" applyAlignment="1" applyProtection="1">
      <alignment horizontal="right" vertical="center"/>
    </xf>
    <xf numFmtId="0" fontId="93" fillId="0" borderId="82" xfId="0" applyFont="1" applyBorder="1" applyAlignment="1" applyProtection="1">
      <alignment horizontal="right" vertical="center"/>
    </xf>
    <xf numFmtId="1" fontId="0" fillId="0" borderId="49" xfId="0" applyNumberFormat="1" applyBorder="1">
      <alignment vertical="center"/>
    </xf>
    <xf numFmtId="0" fontId="61" fillId="0" borderId="0" xfId="0" applyFont="1" applyFill="1" applyAlignment="1">
      <alignment horizontal="right" vertical="center"/>
    </xf>
    <xf numFmtId="0" fontId="25" fillId="0" borderId="33" xfId="0" applyFont="1" applyBorder="1" applyProtection="1">
      <alignment vertical="center"/>
    </xf>
    <xf numFmtId="0" fontId="25" fillId="0" borderId="0" xfId="0" applyFont="1" applyBorder="1" applyProtection="1">
      <alignment vertical="center"/>
    </xf>
    <xf numFmtId="0" fontId="22" fillId="41" borderId="19" xfId="0" applyFont="1" applyFill="1" applyBorder="1" applyAlignment="1" applyProtection="1">
      <alignment horizontal="right" vertical="center"/>
    </xf>
    <xf numFmtId="0" fontId="0" fillId="41" borderId="19" xfId="0" applyFill="1" applyBorder="1" applyAlignment="1" applyProtection="1">
      <alignment horizontal="centerContinuous" vertical="center"/>
    </xf>
    <xf numFmtId="0" fontId="0" fillId="41" borderId="100" xfId="0" applyFill="1" applyBorder="1" applyAlignment="1" applyProtection="1">
      <alignment horizontal="centerContinuous" vertical="center"/>
    </xf>
    <xf numFmtId="1" fontId="73" fillId="30" borderId="46" xfId="0" applyNumberFormat="1" applyFont="1" applyFill="1" applyBorder="1" applyAlignment="1" applyProtection="1">
      <alignment horizontal="center" vertical="center"/>
    </xf>
    <xf numFmtId="0" fontId="42" fillId="0" borderId="123" xfId="0" applyFont="1" applyBorder="1" applyAlignment="1" applyProtection="1">
      <alignment horizontal="center" vertical="center"/>
      <protection hidden="1"/>
    </xf>
    <xf numFmtId="0" fontId="41" fillId="0" borderId="32" xfId="0" applyFont="1" applyFill="1" applyBorder="1" applyAlignment="1" applyProtection="1">
      <alignment horizontal="left" vertical="center"/>
      <protection hidden="1"/>
    </xf>
    <xf numFmtId="0" fontId="64" fillId="0" borderId="83" xfId="0" applyFont="1" applyBorder="1" applyAlignment="1" applyProtection="1">
      <alignment horizontal="right" vertical="center"/>
    </xf>
    <xf numFmtId="0" fontId="0" fillId="0" borderId="97" xfId="0" applyBorder="1" applyProtection="1">
      <alignment vertical="center"/>
    </xf>
    <xf numFmtId="0" fontId="25" fillId="0" borderId="82" xfId="0" applyFont="1" applyBorder="1" applyProtection="1">
      <alignment vertical="center"/>
    </xf>
    <xf numFmtId="0" fontId="22" fillId="0" borderId="19" xfId="0" applyFont="1" applyBorder="1" applyAlignment="1" applyProtection="1">
      <alignment horizontal="left" vertical="center"/>
    </xf>
    <xf numFmtId="0" fontId="0" fillId="0" borderId="21" xfId="0" applyBorder="1" applyProtection="1">
      <alignment vertical="center"/>
    </xf>
    <xf numFmtId="0" fontId="22" fillId="0" borderId="20" xfId="0" applyFont="1" applyBorder="1" applyAlignment="1" applyProtection="1">
      <alignment horizontal="right" vertical="center"/>
    </xf>
    <xf numFmtId="0" fontId="64" fillId="0" borderId="49" xfId="0" applyFont="1" applyBorder="1" applyAlignment="1" applyProtection="1">
      <alignment horizontal="center" vertical="center"/>
    </xf>
    <xf numFmtId="0" fontId="0" fillId="0" borderId="0" xfId="0" applyFill="1" applyBorder="1" applyProtection="1">
      <alignment vertical="center"/>
    </xf>
    <xf numFmtId="0" fontId="22" fillId="0" borderId="50" xfId="0" applyFont="1" applyBorder="1" applyAlignment="1" applyProtection="1">
      <alignment horizontal="left" vertical="center"/>
    </xf>
    <xf numFmtId="0" fontId="0" fillId="0" borderId="24" xfId="0" applyBorder="1" applyProtection="1">
      <alignment vertical="center"/>
    </xf>
    <xf numFmtId="0" fontId="22" fillId="0" borderId="26" xfId="0" applyFont="1" applyBorder="1" applyAlignment="1" applyProtection="1">
      <alignment horizontal="right" vertical="center"/>
    </xf>
    <xf numFmtId="0" fontId="0" fillId="0" borderId="33" xfId="0" applyFill="1" applyBorder="1" applyProtection="1">
      <alignment vertical="center"/>
    </xf>
    <xf numFmtId="0" fontId="22" fillId="0" borderId="82" xfId="0" applyFont="1" applyBorder="1" applyProtection="1">
      <alignment vertical="center"/>
    </xf>
    <xf numFmtId="0" fontId="22" fillId="39" borderId="19" xfId="0" applyFont="1" applyFill="1" applyBorder="1" applyAlignment="1" applyProtection="1">
      <alignment horizontal="right" vertical="center"/>
    </xf>
    <xf numFmtId="0" fontId="0" fillId="39" borderId="19" xfId="0" applyFill="1" applyBorder="1" applyAlignment="1" applyProtection="1">
      <alignment horizontal="centerContinuous" vertical="center"/>
    </xf>
    <xf numFmtId="0" fontId="0" fillId="39" borderId="100" xfId="0" applyFill="1" applyBorder="1" applyAlignment="1" applyProtection="1">
      <alignment horizontal="centerContinuous" vertical="center"/>
    </xf>
    <xf numFmtId="1" fontId="73" fillId="39" borderId="81" xfId="0" applyNumberFormat="1" applyFont="1" applyFill="1" applyBorder="1" applyAlignment="1" applyProtection="1">
      <alignment horizontal="center" vertical="center"/>
    </xf>
    <xf numFmtId="0" fontId="72" fillId="45" borderId="21" xfId="0" applyFont="1" applyFill="1" applyBorder="1" applyProtection="1">
      <alignment vertical="center"/>
    </xf>
    <xf numFmtId="0" fontId="22" fillId="44" borderId="19" xfId="0" applyFont="1" applyFill="1" applyBorder="1" applyAlignment="1" applyProtection="1">
      <alignment horizontal="right" vertical="center"/>
    </xf>
    <xf numFmtId="0" fontId="0" fillId="44" borderId="19" xfId="0" applyFill="1" applyBorder="1" applyAlignment="1" applyProtection="1">
      <alignment horizontal="centerContinuous" vertical="center"/>
    </xf>
    <xf numFmtId="0" fontId="0" fillId="44" borderId="100" xfId="0" applyFill="1" applyBorder="1" applyAlignment="1" applyProtection="1">
      <alignment horizontal="centerContinuous" vertical="center"/>
    </xf>
    <xf numFmtId="1" fontId="73" fillId="45" borderId="81" xfId="0" applyNumberFormat="1" applyFont="1" applyFill="1" applyBorder="1" applyAlignment="1" applyProtection="1">
      <alignment horizontal="center" vertical="center"/>
    </xf>
    <xf numFmtId="0" fontId="22" fillId="29" borderId="19" xfId="0" applyFont="1" applyFill="1" applyBorder="1" applyAlignment="1" applyProtection="1">
      <alignment horizontal="right" vertical="center"/>
    </xf>
    <xf numFmtId="0" fontId="0" fillId="29" borderId="19" xfId="0" applyFont="1" applyFill="1" applyBorder="1" applyAlignment="1" applyProtection="1">
      <alignment horizontal="centerContinuous" vertical="center"/>
    </xf>
    <xf numFmtId="0" fontId="6" fillId="29" borderId="100" xfId="0" applyFont="1" applyFill="1" applyBorder="1" applyAlignment="1" applyProtection="1">
      <alignment horizontal="centerContinuous" vertical="center"/>
    </xf>
    <xf numFmtId="1" fontId="73" fillId="29" borderId="81" xfId="0" applyNumberFormat="1" applyFont="1" applyFill="1" applyBorder="1" applyAlignment="1" applyProtection="1">
      <alignment horizontal="center" vertical="center"/>
    </xf>
    <xf numFmtId="0" fontId="22" fillId="27" borderId="99" xfId="0" applyFont="1" applyFill="1" applyBorder="1" applyAlignment="1" applyProtection="1">
      <alignment horizontal="right" vertical="center"/>
    </xf>
    <xf numFmtId="0" fontId="95" fillId="0" borderId="82" xfId="0" applyFont="1" applyBorder="1" applyProtection="1">
      <alignment vertical="center"/>
    </xf>
    <xf numFmtId="0" fontId="28" fillId="27" borderId="85" xfId="0" applyFont="1" applyFill="1" applyBorder="1" applyAlignment="1" applyProtection="1">
      <alignment vertical="center"/>
    </xf>
    <xf numFmtId="0" fontId="22" fillId="27" borderId="85" xfId="0" applyFont="1" applyFill="1" applyBorder="1" applyAlignment="1" applyProtection="1">
      <alignment vertical="center"/>
    </xf>
    <xf numFmtId="0" fontId="22" fillId="0" borderId="0" xfId="0" applyFont="1" applyFill="1" applyBorder="1" applyAlignment="1" applyProtection="1">
      <alignment horizontal="left" vertical="center"/>
      <protection hidden="1"/>
    </xf>
    <xf numFmtId="0" fontId="97" fillId="0" borderId="21" xfId="0" applyFont="1" applyBorder="1" applyAlignment="1" applyProtection="1">
      <alignment horizontal="left" vertical="top"/>
      <protection hidden="1"/>
    </xf>
    <xf numFmtId="176" fontId="97" fillId="0" borderId="0" xfId="0" applyNumberFormat="1" applyFont="1" applyFill="1" applyBorder="1" applyAlignment="1" applyProtection="1">
      <alignment horizontal="left" vertical="center" shrinkToFit="1"/>
      <protection hidden="1"/>
    </xf>
    <xf numFmtId="0" fontId="97" fillId="0" borderId="21" xfId="0" applyFont="1" applyFill="1" applyBorder="1" applyAlignment="1" applyProtection="1">
      <alignment horizontal="left" vertical="top"/>
      <protection hidden="1"/>
    </xf>
    <xf numFmtId="0" fontId="93" fillId="0" borderId="0" xfId="0" applyFont="1" applyFill="1" applyBorder="1" applyAlignment="1" applyProtection="1">
      <alignment horizontal="left" vertical="top" shrinkToFit="1"/>
      <protection hidden="1"/>
    </xf>
    <xf numFmtId="176" fontId="97" fillId="0" borderId="21" xfId="0" applyNumberFormat="1" applyFont="1" applyFill="1" applyBorder="1" applyAlignment="1" applyProtection="1">
      <alignment horizontal="left" vertical="center" shrinkToFit="1"/>
      <protection hidden="1"/>
    </xf>
    <xf numFmtId="0" fontId="93" fillId="36" borderId="0" xfId="0" applyFont="1" applyFill="1" applyBorder="1" applyAlignment="1" applyProtection="1">
      <alignment horizontal="left" vertical="top" shrinkToFit="1"/>
      <protection hidden="1"/>
    </xf>
    <xf numFmtId="0" fontId="93" fillId="0" borderId="24" xfId="0" applyFont="1" applyBorder="1" applyAlignment="1" applyProtection="1">
      <alignment horizontal="left" vertical="top" shrinkToFit="1"/>
      <protection hidden="1"/>
    </xf>
    <xf numFmtId="0" fontId="93" fillId="0" borderId="57" xfId="0" applyFont="1" applyBorder="1" applyAlignment="1" applyProtection="1">
      <alignment horizontal="left" vertical="top" shrinkToFit="1"/>
      <protection hidden="1"/>
    </xf>
    <xf numFmtId="176" fontId="98" fillId="27" borderId="60" xfId="0" applyNumberFormat="1" applyFont="1" applyFill="1" applyBorder="1" applyAlignment="1" applyProtection="1">
      <alignment horizontal="left" vertical="center" shrinkToFit="1"/>
      <protection hidden="1"/>
    </xf>
    <xf numFmtId="176" fontId="97" fillId="0" borderId="24" xfId="0" applyNumberFormat="1" applyFont="1" applyFill="1" applyBorder="1" applyAlignment="1" applyProtection="1">
      <alignment horizontal="left" vertical="center" shrinkToFit="1"/>
      <protection hidden="1"/>
    </xf>
    <xf numFmtId="0" fontId="93" fillId="0" borderId="21" xfId="0" applyFont="1" applyBorder="1" applyAlignment="1" applyProtection="1">
      <alignment horizontal="left" vertical="top" shrinkToFit="1"/>
      <protection hidden="1"/>
    </xf>
    <xf numFmtId="176" fontId="98" fillId="27" borderId="122" xfId="0" applyNumberFormat="1" applyFont="1" applyFill="1" applyBorder="1" applyAlignment="1" applyProtection="1">
      <alignment horizontal="left" vertical="center" shrinkToFit="1"/>
      <protection hidden="1"/>
    </xf>
    <xf numFmtId="0" fontId="97" fillId="0" borderId="41" xfId="0" applyFont="1" applyBorder="1" applyAlignment="1" applyProtection="1">
      <alignment horizontal="left" vertical="top"/>
      <protection hidden="1"/>
    </xf>
    <xf numFmtId="176" fontId="98" fillId="26" borderId="12" xfId="0" applyNumberFormat="1" applyFont="1" applyFill="1" applyBorder="1" applyAlignment="1" applyProtection="1">
      <alignment horizontal="left" vertical="center" shrinkToFit="1"/>
      <protection hidden="1"/>
    </xf>
    <xf numFmtId="176" fontId="98" fillId="27" borderId="36" xfId="0" applyNumberFormat="1" applyFont="1" applyFill="1" applyBorder="1" applyAlignment="1" applyProtection="1">
      <alignment horizontal="left" vertical="center" shrinkToFit="1"/>
      <protection hidden="1"/>
    </xf>
    <xf numFmtId="176" fontId="97" fillId="0" borderId="41" xfId="0" applyNumberFormat="1" applyFont="1" applyFill="1" applyBorder="1" applyAlignment="1" applyProtection="1">
      <alignment horizontal="left" vertical="center" shrinkToFit="1"/>
      <protection hidden="1"/>
    </xf>
    <xf numFmtId="0" fontId="22" fillId="25" borderId="24" xfId="0" applyFont="1" applyFill="1" applyBorder="1" applyAlignment="1" applyProtection="1">
      <alignment horizontal="centerContinuous" vertical="center"/>
      <protection hidden="1"/>
    </xf>
    <xf numFmtId="176" fontId="28" fillId="27" borderId="140" xfId="0" applyNumberFormat="1" applyFont="1" applyFill="1" applyBorder="1" applyAlignment="1" applyProtection="1">
      <alignment horizontal="left"/>
      <protection hidden="1"/>
    </xf>
    <xf numFmtId="178" fontId="27" fillId="25" borderId="141" xfId="0" applyNumberFormat="1" applyFont="1" applyFill="1" applyBorder="1" applyAlignment="1" applyProtection="1">
      <alignment horizontal="center" vertical="center"/>
      <protection hidden="1"/>
    </xf>
    <xf numFmtId="178" fontId="27" fillId="25" borderId="142" xfId="0" applyNumberFormat="1" applyFont="1" applyFill="1" applyBorder="1" applyAlignment="1" applyProtection="1">
      <alignment horizontal="center" vertical="center"/>
      <protection hidden="1"/>
    </xf>
    <xf numFmtId="178" fontId="23" fillId="36" borderId="13" xfId="0" applyNumberFormat="1" applyFont="1" applyFill="1" applyBorder="1" applyAlignment="1" applyProtection="1">
      <alignment horizontal="center" vertical="center"/>
      <protection hidden="1"/>
    </xf>
    <xf numFmtId="178" fontId="23" fillId="36" borderId="16" xfId="0" applyNumberFormat="1" applyFont="1" applyFill="1" applyBorder="1" applyAlignment="1" applyProtection="1">
      <alignment horizontal="center" vertical="center"/>
      <protection hidden="1"/>
    </xf>
    <xf numFmtId="178" fontId="27" fillId="36" borderId="25" xfId="0" applyNumberFormat="1" applyFont="1" applyFill="1" applyBorder="1" applyAlignment="1" applyProtection="1">
      <alignment horizontal="center" vertical="center"/>
      <protection hidden="1"/>
    </xf>
    <xf numFmtId="178" fontId="27" fillId="36" borderId="58" xfId="0" applyNumberFormat="1" applyFont="1" applyFill="1" applyBorder="1" applyAlignment="1" applyProtection="1">
      <alignment horizontal="center" vertical="center"/>
      <protection hidden="1"/>
    </xf>
    <xf numFmtId="176" fontId="28" fillId="27" borderId="143" xfId="0" applyNumberFormat="1" applyFont="1" applyFill="1" applyBorder="1" applyAlignment="1" applyProtection="1">
      <alignment horizontal="center"/>
      <protection hidden="1"/>
    </xf>
    <xf numFmtId="178" fontId="27" fillId="25" borderId="144" xfId="0" applyNumberFormat="1" applyFont="1" applyFill="1" applyBorder="1" applyAlignment="1" applyProtection="1">
      <alignment horizontal="center" vertical="center"/>
      <protection hidden="1"/>
    </xf>
    <xf numFmtId="178" fontId="27" fillId="25" borderId="145" xfId="0" applyNumberFormat="1" applyFont="1" applyFill="1" applyBorder="1" applyAlignment="1" applyProtection="1">
      <alignment horizontal="center" vertical="center"/>
      <protection hidden="1"/>
    </xf>
    <xf numFmtId="178" fontId="23" fillId="0" borderId="13" xfId="0" applyNumberFormat="1" applyFont="1" applyFill="1" applyBorder="1" applyAlignment="1" applyProtection="1">
      <alignment horizontal="center" vertical="center"/>
      <protection hidden="1"/>
    </xf>
    <xf numFmtId="178" fontId="27" fillId="25" borderId="146" xfId="0" applyNumberFormat="1" applyFont="1" applyFill="1" applyBorder="1" applyAlignment="1" applyProtection="1">
      <alignment horizontal="center" vertical="center"/>
      <protection hidden="1"/>
    </xf>
    <xf numFmtId="178" fontId="27" fillId="25" borderId="147" xfId="0" applyNumberFormat="1" applyFont="1" applyFill="1" applyBorder="1" applyAlignment="1" applyProtection="1">
      <alignment horizontal="center" vertical="center"/>
      <protection hidden="1"/>
    </xf>
    <xf numFmtId="176" fontId="28" fillId="27" borderId="120" xfId="0" applyNumberFormat="1" applyFont="1" applyFill="1" applyBorder="1" applyAlignment="1" applyProtection="1">
      <alignment horizontal="center"/>
      <protection hidden="1"/>
    </xf>
    <xf numFmtId="178" fontId="27" fillId="36" borderId="18" xfId="0" applyNumberFormat="1" applyFont="1" applyFill="1" applyBorder="1" applyAlignment="1" applyProtection="1">
      <alignment horizontal="center" vertical="center"/>
      <protection hidden="1"/>
    </xf>
    <xf numFmtId="178" fontId="27" fillId="36" borderId="46" xfId="0" applyNumberFormat="1" applyFont="1" applyFill="1" applyBorder="1" applyAlignment="1" applyProtection="1">
      <alignment horizontal="center" vertical="center"/>
      <protection hidden="1"/>
    </xf>
    <xf numFmtId="178" fontId="23" fillId="26" borderId="120" xfId="0" applyNumberFormat="1" applyFont="1" applyFill="1" applyBorder="1" applyAlignment="1" applyProtection="1">
      <alignment horizontal="center" vertical="center"/>
      <protection hidden="1"/>
    </xf>
    <xf numFmtId="178" fontId="66" fillId="27" borderId="140" xfId="0" applyNumberFormat="1" applyFont="1" applyFill="1" applyBorder="1" applyAlignment="1" applyProtection="1">
      <alignment horizontal="center" vertical="center"/>
      <protection hidden="1"/>
    </xf>
    <xf numFmtId="178" fontId="27" fillId="25" borderId="148" xfId="0" applyNumberFormat="1" applyFont="1" applyFill="1" applyBorder="1" applyAlignment="1" applyProtection="1">
      <alignment horizontal="center" vertical="center"/>
      <protection hidden="1"/>
    </xf>
    <xf numFmtId="178" fontId="23" fillId="36" borderId="32" xfId="0" applyNumberFormat="1" applyFont="1" applyFill="1" applyBorder="1" applyAlignment="1" applyProtection="1">
      <alignment horizontal="center" vertical="center"/>
      <protection hidden="1"/>
    </xf>
    <xf numFmtId="178" fontId="27" fillId="36" borderId="54" xfId="0" applyNumberFormat="1" applyFont="1" applyFill="1" applyBorder="1" applyAlignment="1" applyProtection="1">
      <alignment horizontal="center" vertical="center"/>
      <protection hidden="1"/>
    </xf>
    <xf numFmtId="0" fontId="6" fillId="25" borderId="25" xfId="0" applyFont="1" applyFill="1" applyBorder="1" applyAlignment="1" applyProtection="1">
      <alignment horizontal="centerContinuous" vertical="center"/>
      <protection hidden="1"/>
    </xf>
    <xf numFmtId="180" fontId="65" fillId="27" borderId="150" xfId="0" applyNumberFormat="1" applyFont="1" applyFill="1" applyBorder="1" applyAlignment="1" applyProtection="1">
      <alignment horizontal="center" vertical="center"/>
      <protection hidden="1"/>
    </xf>
    <xf numFmtId="180" fontId="68" fillId="25" borderId="151" xfId="0" applyNumberFormat="1" applyFont="1" applyFill="1" applyBorder="1" applyAlignment="1" applyProtection="1">
      <alignment horizontal="center" vertical="center"/>
      <protection hidden="1"/>
    </xf>
    <xf numFmtId="180" fontId="68" fillId="25" borderId="54" xfId="0" applyNumberFormat="1" applyFont="1" applyFill="1" applyBorder="1" applyAlignment="1" applyProtection="1">
      <alignment horizontal="center" vertical="center"/>
      <protection hidden="1"/>
    </xf>
    <xf numFmtId="0" fontId="25" fillId="46" borderId="52" xfId="0" applyFont="1" applyFill="1" applyBorder="1" applyAlignment="1">
      <alignment horizontal="center" vertical="center"/>
    </xf>
    <xf numFmtId="180" fontId="68" fillId="25" borderId="32" xfId="0" applyNumberFormat="1" applyFont="1" applyFill="1" applyBorder="1" applyAlignment="1" applyProtection="1">
      <alignment horizontal="center" vertical="center"/>
      <protection hidden="1"/>
    </xf>
    <xf numFmtId="180" fontId="68" fillId="25" borderId="152" xfId="0" applyNumberFormat="1" applyFont="1" applyFill="1" applyBorder="1" applyAlignment="1" applyProtection="1">
      <alignment horizontal="center" vertical="center"/>
      <protection hidden="1"/>
    </xf>
    <xf numFmtId="0" fontId="25" fillId="28" borderId="52" xfId="0" applyFont="1" applyFill="1" applyBorder="1" applyAlignment="1">
      <alignment horizontal="centerContinuous" vertical="center"/>
    </xf>
    <xf numFmtId="180" fontId="68" fillId="25" borderId="149" xfId="0" applyNumberFormat="1" applyFont="1" applyFill="1" applyBorder="1" applyAlignment="1" applyProtection="1">
      <alignment horizontal="center" vertical="center"/>
      <protection hidden="1"/>
    </xf>
    <xf numFmtId="180" fontId="68" fillId="25" borderId="153" xfId="0" applyNumberFormat="1" applyFont="1" applyFill="1" applyBorder="1" applyAlignment="1" applyProtection="1">
      <alignment horizontal="center" vertical="center"/>
      <protection hidden="1"/>
    </xf>
    <xf numFmtId="180" fontId="65" fillId="27" borderId="154" xfId="0" applyNumberFormat="1" applyFont="1" applyFill="1" applyBorder="1" applyAlignment="1" applyProtection="1">
      <alignment horizontal="center" vertical="center"/>
      <protection hidden="1"/>
    </xf>
    <xf numFmtId="180" fontId="68" fillId="25" borderId="155" xfId="0" applyNumberFormat="1" applyFont="1" applyFill="1" applyBorder="1" applyAlignment="1" applyProtection="1">
      <alignment horizontal="center" vertical="center"/>
      <protection hidden="1"/>
    </xf>
    <xf numFmtId="0" fontId="25" fillId="29" borderId="52" xfId="0" applyFont="1" applyFill="1" applyBorder="1" applyAlignment="1">
      <alignment horizontal="centerContinuous" vertical="center"/>
    </xf>
    <xf numFmtId="180" fontId="68" fillId="25" borderId="46" xfId="0" applyNumberFormat="1" applyFont="1" applyFill="1" applyBorder="1" applyAlignment="1" applyProtection="1">
      <alignment horizontal="center" vertical="center"/>
      <protection hidden="1"/>
    </xf>
    <xf numFmtId="180" fontId="68" fillId="25" borderId="94" xfId="0" applyNumberFormat="1" applyFont="1" applyFill="1" applyBorder="1" applyAlignment="1" applyProtection="1">
      <alignment horizontal="center" vertical="center"/>
      <protection hidden="1"/>
    </xf>
    <xf numFmtId="180" fontId="65" fillId="25" borderId="151" xfId="0" applyNumberFormat="1" applyFont="1" applyFill="1" applyBorder="1" applyAlignment="1" applyProtection="1">
      <alignment horizontal="center" vertical="center"/>
      <protection hidden="1"/>
    </xf>
    <xf numFmtId="180" fontId="68" fillId="26" borderId="156" xfId="0" applyNumberFormat="1" applyFont="1" applyFill="1" applyBorder="1" applyAlignment="1" applyProtection="1">
      <alignment horizontal="center" vertical="center"/>
      <protection hidden="1"/>
    </xf>
    <xf numFmtId="180" fontId="68" fillId="25" borderId="101" xfId="0" applyNumberFormat="1" applyFont="1" applyFill="1" applyBorder="1" applyAlignment="1" applyProtection="1">
      <alignment horizontal="center" vertical="center"/>
      <protection hidden="1"/>
    </xf>
    <xf numFmtId="180" fontId="68" fillId="25" borderId="25" xfId="0" applyNumberFormat="1" applyFont="1" applyFill="1" applyBorder="1" applyAlignment="1" applyProtection="1">
      <alignment horizontal="center" vertical="center"/>
      <protection hidden="1"/>
    </xf>
    <xf numFmtId="180" fontId="68" fillId="25" borderId="16" xfId="0" applyNumberFormat="1" applyFont="1" applyFill="1" applyBorder="1" applyAlignment="1" applyProtection="1">
      <alignment horizontal="center" vertical="center"/>
      <protection hidden="1"/>
    </xf>
    <xf numFmtId="0" fontId="25" fillId="46" borderId="104" xfId="0" applyFont="1" applyFill="1" applyBorder="1" applyAlignment="1" applyProtection="1">
      <alignment horizontal="center" vertical="center"/>
    </xf>
    <xf numFmtId="0" fontId="25" fillId="28" borderId="30" xfId="0" applyFont="1" applyFill="1" applyBorder="1" applyAlignment="1" applyProtection="1">
      <alignment horizontal="center" vertical="center"/>
    </xf>
    <xf numFmtId="0" fontId="25" fillId="46" borderId="93" xfId="0" applyFont="1" applyFill="1" applyBorder="1" applyAlignment="1" applyProtection="1">
      <alignment horizontal="center" vertical="center"/>
    </xf>
    <xf numFmtId="0" fontId="32" fillId="0" borderId="49" xfId="0" applyFont="1" applyFill="1" applyBorder="1" applyProtection="1">
      <alignment vertical="center"/>
      <protection hidden="1"/>
    </xf>
    <xf numFmtId="0" fontId="0" fillId="0" borderId="0" xfId="0" applyFont="1" applyFill="1" applyAlignment="1" applyProtection="1">
      <alignment horizontal="right" vertical="center"/>
      <protection hidden="1"/>
    </xf>
    <xf numFmtId="0" fontId="0" fillId="0" borderId="97" xfId="0" applyBorder="1" applyAlignment="1" applyProtection="1">
      <alignment horizontal="center" vertical="center"/>
    </xf>
    <xf numFmtId="0" fontId="0" fillId="0" borderId="0" xfId="0" applyFont="1" applyFill="1" applyBorder="1" applyProtection="1">
      <alignment vertical="center"/>
    </xf>
    <xf numFmtId="2" fontId="0" fillId="0" borderId="131" xfId="0" applyNumberFormat="1" applyFont="1" applyFill="1" applyBorder="1" applyProtection="1">
      <alignment vertical="center"/>
    </xf>
    <xf numFmtId="2" fontId="0" fillId="0" borderId="75" xfId="0" applyNumberFormat="1" applyFont="1" applyFill="1" applyBorder="1" applyProtection="1">
      <alignment vertical="center"/>
    </xf>
    <xf numFmtId="2" fontId="0" fillId="0" borderId="49" xfId="0" applyNumberFormat="1" applyFont="1" applyFill="1" applyBorder="1" applyProtection="1">
      <alignment vertical="center"/>
    </xf>
    <xf numFmtId="2" fontId="32" fillId="0" borderId="49" xfId="0" applyNumberFormat="1" applyFont="1" applyFill="1" applyBorder="1" applyProtection="1">
      <alignment vertical="center"/>
      <protection hidden="1"/>
    </xf>
    <xf numFmtId="0" fontId="0" fillId="0" borderId="49" xfId="0" applyFont="1" applyBorder="1">
      <alignment vertical="center"/>
    </xf>
    <xf numFmtId="2" fontId="0" fillId="0" borderId="0" xfId="0" applyNumberFormat="1" applyFont="1">
      <alignment vertical="center"/>
    </xf>
    <xf numFmtId="0" fontId="0" fillId="0" borderId="0" xfId="0" applyFont="1">
      <alignment vertical="center"/>
    </xf>
    <xf numFmtId="0" fontId="22" fillId="0" borderId="0" xfId="0" applyFont="1" applyFill="1" applyBorder="1" applyAlignment="1" applyProtection="1">
      <alignment horizontal="left" vertical="center"/>
    </xf>
    <xf numFmtId="0" fontId="42" fillId="0" borderId="0" xfId="0" applyFont="1" applyBorder="1" applyAlignment="1" applyProtection="1">
      <alignment vertical="center"/>
    </xf>
    <xf numFmtId="0" fontId="41" fillId="0" borderId="0" xfId="0" applyFont="1" applyBorder="1" applyAlignment="1" applyProtection="1">
      <alignment vertical="center"/>
    </xf>
    <xf numFmtId="0" fontId="42" fillId="0" borderId="0" xfId="0" applyFont="1" applyBorder="1" applyAlignment="1" applyProtection="1">
      <alignment horizontal="center" vertical="center"/>
    </xf>
    <xf numFmtId="0" fontId="41" fillId="0" borderId="24" xfId="0" applyFont="1" applyFill="1" applyBorder="1" applyAlignment="1" applyProtection="1">
      <alignment horizontal="right" vertical="center"/>
    </xf>
    <xf numFmtId="1" fontId="77" fillId="41" borderId="97" xfId="5" applyNumberFormat="1" applyFont="1" applyFill="1" applyBorder="1" applyAlignment="1" applyProtection="1">
      <alignment horizontal="center" vertical="center"/>
    </xf>
    <xf numFmtId="0" fontId="41" fillId="0" borderId="98" xfId="0" applyFont="1" applyBorder="1" applyAlignment="1" applyProtection="1">
      <alignment vertical="center"/>
    </xf>
    <xf numFmtId="0" fontId="42" fillId="0" borderId="123" xfId="0" applyFont="1" applyBorder="1" applyAlignment="1" applyProtection="1">
      <alignment vertical="center"/>
    </xf>
    <xf numFmtId="0" fontId="42" fillId="0" borderId="98" xfId="0" applyFont="1" applyBorder="1" applyAlignment="1" applyProtection="1">
      <alignment vertical="center"/>
    </xf>
    <xf numFmtId="0" fontId="42" fillId="0" borderId="82" xfId="0" applyFont="1" applyBorder="1" applyAlignment="1" applyProtection="1">
      <alignment vertical="center"/>
    </xf>
    <xf numFmtId="0" fontId="0" fillId="0" borderId="135" xfId="0" applyBorder="1" applyProtection="1">
      <alignment vertical="center"/>
    </xf>
    <xf numFmtId="0" fontId="28" fillId="0" borderId="82" xfId="0" applyFont="1" applyBorder="1" applyProtection="1">
      <alignment vertical="center"/>
    </xf>
    <xf numFmtId="0" fontId="41" fillId="0" borderId="82" xfId="0" applyFont="1" applyFill="1" applyBorder="1" applyAlignment="1" applyProtection="1">
      <alignment horizontal="left" vertical="center"/>
    </xf>
    <xf numFmtId="1" fontId="77" fillId="46" borderId="97" xfId="5" applyNumberFormat="1" applyFont="1" applyFill="1" applyBorder="1" applyAlignment="1" applyProtection="1">
      <alignment horizontal="center" vertical="center"/>
    </xf>
    <xf numFmtId="1" fontId="77" fillId="44" borderId="97" xfId="5" applyNumberFormat="1" applyFont="1" applyFill="1" applyBorder="1" applyAlignment="1" applyProtection="1">
      <alignment horizontal="center" vertical="center"/>
    </xf>
    <xf numFmtId="0" fontId="0" fillId="0" borderId="134" xfId="0" applyBorder="1" applyProtection="1">
      <alignment vertical="center"/>
    </xf>
    <xf numFmtId="0" fontId="0" fillId="0" borderId="139" xfId="0" applyBorder="1" applyProtection="1">
      <alignment vertical="center"/>
    </xf>
    <xf numFmtId="1" fontId="77" fillId="43" borderId="97" xfId="5" applyNumberFormat="1" applyFont="1" applyFill="1" applyBorder="1" applyAlignment="1" applyProtection="1">
      <alignment horizontal="center" vertical="center"/>
    </xf>
    <xf numFmtId="0" fontId="61" fillId="0" borderId="0" xfId="0" applyFont="1" applyBorder="1" applyProtection="1">
      <alignment vertical="center"/>
    </xf>
    <xf numFmtId="0" fontId="28" fillId="0" borderId="0" xfId="0" applyFont="1" applyBorder="1" applyAlignment="1" applyProtection="1">
      <alignment vertical="center"/>
    </xf>
    <xf numFmtId="0" fontId="0" fillId="0" borderId="0" xfId="0" applyBorder="1" applyAlignment="1" applyProtection="1">
      <alignment horizontal="right" vertical="center"/>
    </xf>
    <xf numFmtId="0" fontId="42" fillId="0" borderId="21" xfId="0" applyFont="1" applyBorder="1" applyAlignment="1" applyProtection="1">
      <alignment vertical="center"/>
    </xf>
    <xf numFmtId="0" fontId="42" fillId="0" borderId="20" xfId="0" applyFont="1" applyBorder="1" applyAlignment="1" applyProtection="1">
      <alignment vertical="center"/>
    </xf>
    <xf numFmtId="0" fontId="41" fillId="0" borderId="15" xfId="0" applyFont="1" applyFill="1" applyBorder="1" applyAlignment="1" applyProtection="1">
      <alignment horizontal="left" vertical="center"/>
    </xf>
    <xf numFmtId="0" fontId="41" fillId="0" borderId="15" xfId="0" applyFont="1" applyBorder="1" applyAlignment="1" applyProtection="1">
      <alignment vertical="center"/>
    </xf>
    <xf numFmtId="0" fontId="42" fillId="0" borderId="15" xfId="0" applyFont="1" applyBorder="1" applyAlignment="1" applyProtection="1">
      <alignment horizontal="center" vertical="center"/>
    </xf>
    <xf numFmtId="0" fontId="42" fillId="0" borderId="15" xfId="0" applyFont="1" applyBorder="1" applyAlignment="1" applyProtection="1">
      <alignment vertical="center"/>
    </xf>
    <xf numFmtId="0" fontId="47" fillId="0" borderId="15" xfId="0" applyFont="1" applyBorder="1" applyAlignment="1" applyProtection="1">
      <alignment vertical="center"/>
    </xf>
    <xf numFmtId="2" fontId="74" fillId="35" borderId="136" xfId="0" applyNumberFormat="1" applyFont="1" applyFill="1" applyBorder="1" applyProtection="1">
      <alignment vertical="center"/>
      <protection locked="0"/>
    </xf>
    <xf numFmtId="0" fontId="0" fillId="35" borderId="137" xfId="0" applyFill="1" applyBorder="1" applyAlignment="1" applyProtection="1">
      <alignment horizontal="center" vertical="center"/>
      <protection locked="0"/>
    </xf>
    <xf numFmtId="0" fontId="0" fillId="35" borderId="138" xfId="0" applyFill="1" applyBorder="1" applyAlignment="1" applyProtection="1">
      <alignment horizontal="center" vertical="center"/>
      <protection locked="0"/>
    </xf>
    <xf numFmtId="0" fontId="28" fillId="35" borderId="49" xfId="0" applyFont="1" applyFill="1" applyBorder="1" applyAlignment="1" applyProtection="1">
      <alignment horizontal="center" vertical="center" wrapText="1"/>
      <protection locked="0"/>
    </xf>
    <xf numFmtId="0" fontId="72" fillId="35" borderId="49" xfId="0" applyFont="1" applyFill="1" applyBorder="1" applyAlignment="1" applyProtection="1">
      <alignment horizontal="center" vertical="center"/>
      <protection locked="0"/>
    </xf>
    <xf numFmtId="0" fontId="0" fillId="35" borderId="19" xfId="0" applyFill="1" applyBorder="1" applyProtection="1">
      <alignment vertical="center"/>
      <protection locked="0"/>
    </xf>
    <xf numFmtId="176" fontId="28" fillId="27" borderId="39" xfId="0" applyNumberFormat="1" applyFont="1" applyFill="1" applyBorder="1" applyAlignment="1" applyProtection="1">
      <alignment horizontal="center"/>
      <protection hidden="1"/>
    </xf>
    <xf numFmtId="178" fontId="23" fillId="26" borderId="34" xfId="0" applyNumberFormat="1" applyFont="1" applyFill="1" applyBorder="1" applyAlignment="1" applyProtection="1">
      <alignment horizontal="center" vertical="center"/>
      <protection hidden="1"/>
    </xf>
    <xf numFmtId="180" fontId="68" fillId="26" borderId="151" xfId="0" applyNumberFormat="1" applyFont="1" applyFill="1" applyBorder="1" applyAlignment="1" applyProtection="1">
      <alignment horizontal="center" vertical="center"/>
      <protection hidden="1"/>
    </xf>
    <xf numFmtId="178" fontId="21" fillId="25" borderId="74" xfId="0" applyNumberFormat="1" applyFont="1" applyFill="1" applyBorder="1" applyAlignment="1" applyProtection="1">
      <alignment horizontal="center" vertical="center" wrapText="1"/>
      <protection hidden="1"/>
    </xf>
    <xf numFmtId="178" fontId="48" fillId="25" borderId="152" xfId="0" applyNumberFormat="1" applyFont="1" applyFill="1" applyBorder="1" applyAlignment="1" applyProtection="1">
      <alignment horizontal="center" vertical="center" wrapText="1"/>
      <protection hidden="1"/>
    </xf>
    <xf numFmtId="0" fontId="0" fillId="0" borderId="0" xfId="0" applyFont="1" applyFill="1" applyProtection="1">
      <alignment vertical="center"/>
      <protection hidden="1"/>
    </xf>
    <xf numFmtId="0" fontId="25" fillId="35" borderId="49" xfId="0" applyFont="1" applyFill="1" applyBorder="1" applyProtection="1">
      <alignment vertical="center"/>
      <protection locked="0"/>
    </xf>
    <xf numFmtId="0" fontId="101" fillId="0" borderId="0" xfId="43" applyFont="1" applyFill="1" applyBorder="1" applyAlignment="1" applyProtection="1">
      <alignment horizontal="left" vertical="center"/>
    </xf>
    <xf numFmtId="0" fontId="101" fillId="0" borderId="0" xfId="43" applyFont="1" applyFill="1" applyBorder="1" applyAlignment="1" applyProtection="1">
      <alignment horizontal="left" vertical="center"/>
      <protection locked="0"/>
    </xf>
    <xf numFmtId="0" fontId="96" fillId="0" borderId="0" xfId="0" applyFont="1" applyAlignment="1" applyProtection="1">
      <alignment horizontal="right" vertical="center"/>
      <protection hidden="1"/>
    </xf>
    <xf numFmtId="0" fontId="61" fillId="0" borderId="24" xfId="0" applyFont="1" applyBorder="1" applyAlignment="1" applyProtection="1">
      <alignment horizontal="left" vertical="center" wrapText="1"/>
    </xf>
    <xf numFmtId="0" fontId="61" fillId="0" borderId="25" xfId="0" applyFont="1" applyBorder="1" applyAlignment="1" applyProtection="1">
      <alignment horizontal="left" vertical="center" wrapText="1"/>
    </xf>
    <xf numFmtId="181" fontId="22" fillId="0" borderId="123" xfId="0" applyNumberFormat="1" applyFont="1" applyBorder="1" applyAlignment="1" applyProtection="1">
      <alignment horizontal="left" vertical="center"/>
    </xf>
    <xf numFmtId="0" fontId="22" fillId="41" borderId="19" xfId="0" applyFont="1" applyFill="1" applyBorder="1" applyAlignment="1" applyProtection="1">
      <alignment horizontal="center" vertical="center"/>
    </xf>
    <xf numFmtId="0" fontId="22" fillId="41" borderId="20" xfId="0" applyFont="1" applyFill="1" applyBorder="1" applyAlignment="1" applyProtection="1">
      <alignment horizontal="center" vertical="center"/>
    </xf>
    <xf numFmtId="0" fontId="64" fillId="41" borderId="19" xfId="0" applyFont="1" applyFill="1" applyBorder="1" applyAlignment="1" applyProtection="1">
      <alignment horizontal="center" vertical="center"/>
    </xf>
    <xf numFmtId="0" fontId="64" fillId="41" borderId="46" xfId="0" applyFont="1" applyFill="1" applyBorder="1" applyAlignment="1" applyProtection="1">
      <alignment horizontal="center" vertical="center"/>
    </xf>
    <xf numFmtId="0" fontId="90" fillId="31" borderId="49" xfId="0" applyFont="1" applyFill="1" applyBorder="1" applyAlignment="1" applyProtection="1">
      <alignment horizontal="center" vertical="center"/>
      <protection locked="0"/>
    </xf>
    <xf numFmtId="0" fontId="22" fillId="46" borderId="19" xfId="0" applyFont="1" applyFill="1" applyBorder="1" applyAlignment="1" applyProtection="1">
      <alignment horizontal="center" vertical="center"/>
    </xf>
    <xf numFmtId="0" fontId="22" fillId="46" borderId="20" xfId="0" applyFont="1" applyFill="1" applyBorder="1" applyAlignment="1" applyProtection="1">
      <alignment horizontal="center" vertical="center"/>
    </xf>
    <xf numFmtId="0" fontId="64" fillId="46" borderId="19" xfId="0" applyFont="1" applyFill="1" applyBorder="1" applyAlignment="1" applyProtection="1">
      <alignment horizontal="center" vertical="center"/>
    </xf>
    <xf numFmtId="0" fontId="64" fillId="46" borderId="21" xfId="0" applyFont="1" applyFill="1" applyBorder="1" applyAlignment="1" applyProtection="1">
      <alignment horizontal="center" vertical="center"/>
    </xf>
    <xf numFmtId="0" fontId="22" fillId="44" borderId="19" xfId="0" applyFont="1" applyFill="1" applyBorder="1" applyAlignment="1" applyProtection="1">
      <alignment horizontal="center" vertical="center"/>
    </xf>
    <xf numFmtId="0" fontId="22" fillId="44" borderId="20" xfId="0" applyFont="1" applyFill="1" applyBorder="1" applyAlignment="1" applyProtection="1">
      <alignment horizontal="center" vertical="center"/>
    </xf>
    <xf numFmtId="0" fontId="64" fillId="44" borderId="19" xfId="0" applyFont="1" applyFill="1" applyBorder="1" applyAlignment="1" applyProtection="1">
      <alignment horizontal="center" vertical="center"/>
    </xf>
    <xf numFmtId="0" fontId="64" fillId="44" borderId="46" xfId="0" applyFont="1" applyFill="1" applyBorder="1" applyAlignment="1" applyProtection="1">
      <alignment horizontal="center" vertical="center"/>
    </xf>
    <xf numFmtId="0" fontId="22" fillId="43" borderId="19" xfId="0" applyFont="1" applyFill="1" applyBorder="1" applyAlignment="1" applyProtection="1">
      <alignment horizontal="center" vertical="center"/>
    </xf>
    <xf numFmtId="0" fontId="22" fillId="43" borderId="20" xfId="0" applyFont="1" applyFill="1" applyBorder="1" applyAlignment="1" applyProtection="1">
      <alignment horizontal="center" vertical="center"/>
    </xf>
    <xf numFmtId="0" fontId="64" fillId="43" borderId="19" xfId="0" applyFont="1" applyFill="1" applyBorder="1" applyAlignment="1" applyProtection="1">
      <alignment horizontal="center" vertical="center"/>
    </xf>
    <xf numFmtId="0" fontId="64" fillId="43" borderId="46" xfId="0" applyFont="1" applyFill="1" applyBorder="1" applyAlignment="1" applyProtection="1">
      <alignment horizontal="center" vertical="center"/>
    </xf>
    <xf numFmtId="0" fontId="99" fillId="0" borderId="0" xfId="0" applyFont="1" applyAlignment="1" applyProtection="1">
      <alignment horizontal="right" vertical="center"/>
      <protection hidden="1"/>
    </xf>
    <xf numFmtId="0" fontId="0" fillId="0" borderId="0" xfId="0" applyBorder="1" applyAlignment="1" applyProtection="1">
      <alignment horizontal="center" vertical="center"/>
    </xf>
    <xf numFmtId="0" fontId="0" fillId="0" borderId="32" xfId="0" applyBorder="1" applyAlignment="1" applyProtection="1">
      <alignment horizontal="center" vertical="center"/>
    </xf>
    <xf numFmtId="0" fontId="0" fillId="0" borderId="123" xfId="0" applyBorder="1" applyAlignment="1" applyProtection="1">
      <alignment horizontal="center" vertical="center"/>
    </xf>
    <xf numFmtId="0" fontId="0" fillId="0" borderId="124" xfId="0" applyBorder="1" applyAlignment="1" applyProtection="1">
      <alignment horizontal="center" vertical="center"/>
    </xf>
    <xf numFmtId="0" fontId="0" fillId="0" borderId="125" xfId="0" applyBorder="1" applyAlignment="1" applyProtection="1">
      <alignment horizontal="center" vertical="center"/>
    </xf>
    <xf numFmtId="0" fontId="0" fillId="0" borderId="127" xfId="0" applyBorder="1" applyAlignment="1" applyProtection="1">
      <alignment horizontal="center" vertical="center"/>
    </xf>
    <xf numFmtId="0" fontId="0" fillId="0" borderId="128" xfId="0" applyBorder="1" applyAlignment="1" applyProtection="1">
      <alignment horizontal="center" vertical="center"/>
    </xf>
    <xf numFmtId="0" fontId="0" fillId="0" borderId="129" xfId="0" applyBorder="1" applyAlignment="1" applyProtection="1">
      <alignment horizontal="center" vertical="center"/>
    </xf>
    <xf numFmtId="0" fontId="0" fillId="0" borderId="82" xfId="0" applyBorder="1" applyAlignment="1" applyProtection="1">
      <alignment horizontal="center" vertical="center"/>
    </xf>
    <xf numFmtId="0" fontId="0" fillId="0" borderId="83" xfId="0" applyBorder="1" applyAlignment="1" applyProtection="1">
      <alignment horizontal="center" vertical="center"/>
    </xf>
    <xf numFmtId="0" fontId="0" fillId="0" borderId="134" xfId="0" applyBorder="1" applyAlignment="1" applyProtection="1">
      <alignment horizontal="center" vertical="center"/>
    </xf>
    <xf numFmtId="0" fontId="0" fillId="0" borderId="139" xfId="0" applyBorder="1" applyAlignment="1" applyProtection="1">
      <alignment horizontal="center" vertical="center"/>
    </xf>
    <xf numFmtId="0" fontId="0" fillId="0" borderId="21" xfId="0" applyBorder="1" applyAlignment="1" applyProtection="1">
      <alignment horizontal="center" vertical="center"/>
    </xf>
    <xf numFmtId="0" fontId="0" fillId="0" borderId="46"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22" fillId="0" borderId="0" xfId="0" applyFont="1" applyFill="1" applyBorder="1" applyAlignment="1" applyProtection="1">
      <alignment horizontal="left" vertical="center"/>
    </xf>
    <xf numFmtId="0" fontId="22" fillId="36" borderId="0" xfId="0" applyFont="1" applyFill="1" applyBorder="1" applyAlignment="1" applyProtection="1">
      <alignment horizontal="left" vertical="center"/>
    </xf>
    <xf numFmtId="0" fontId="0" fillId="0" borderId="157" xfId="0" applyBorder="1" applyAlignment="1" applyProtection="1">
      <alignment horizontal="center" vertical="center"/>
    </xf>
    <xf numFmtId="0" fontId="0" fillId="0" borderId="136" xfId="0" applyBorder="1" applyAlignment="1" applyProtection="1">
      <alignment horizontal="center" vertical="center"/>
    </xf>
    <xf numFmtId="0" fontId="0" fillId="0" borderId="158" xfId="0" applyBorder="1" applyAlignment="1" applyProtection="1">
      <alignment horizontal="center" vertical="center"/>
    </xf>
    <xf numFmtId="0" fontId="0" fillId="0" borderId="98" xfId="0" applyBorder="1" applyAlignment="1" applyProtection="1">
      <alignment horizontal="center" vertical="center"/>
    </xf>
    <xf numFmtId="0" fontId="45" fillId="24" borderId="17" xfId="0" applyFont="1" applyFill="1" applyBorder="1" applyAlignment="1" applyProtection="1">
      <alignment horizontal="center" vertical="center"/>
    </xf>
    <xf numFmtId="0" fontId="45" fillId="24" borderId="18" xfId="0" applyFont="1" applyFill="1" applyBorder="1" applyAlignment="1" applyProtection="1">
      <alignment horizontal="center" vertical="center"/>
    </xf>
    <xf numFmtId="176" fontId="21" fillId="25" borderId="22" xfId="43" applyNumberFormat="1" applyFont="1" applyFill="1" applyBorder="1" applyAlignment="1" applyProtection="1">
      <alignment horizontal="center" vertical="center" wrapText="1"/>
    </xf>
    <xf numFmtId="176" fontId="21" fillId="25" borderId="30" xfId="43" applyNumberFormat="1" applyFont="1" applyFill="1" applyBorder="1" applyAlignment="1" applyProtection="1">
      <alignment horizontal="center" vertical="center" wrapText="1"/>
    </xf>
    <xf numFmtId="176" fontId="22" fillId="0" borderId="82" xfId="0" applyNumberFormat="1" applyFont="1" applyFill="1" applyBorder="1" applyAlignment="1" applyProtection="1">
      <alignment horizontal="left" vertical="top" shrinkToFit="1"/>
    </xf>
    <xf numFmtId="176" fontId="22" fillId="0" borderId="83" xfId="0" applyNumberFormat="1" applyFont="1" applyFill="1" applyBorder="1" applyAlignment="1" applyProtection="1">
      <alignment horizontal="left" vertical="top" shrinkToFit="1"/>
    </xf>
    <xf numFmtId="0" fontId="45" fillId="24" borderId="17" xfId="0" applyFont="1" applyFill="1" applyBorder="1" applyAlignment="1" applyProtection="1">
      <alignment horizontal="center" vertical="center"/>
      <protection hidden="1"/>
    </xf>
    <xf numFmtId="0" fontId="45" fillId="24" borderId="18" xfId="0" applyFont="1" applyFill="1" applyBorder="1" applyAlignment="1" applyProtection="1">
      <alignment horizontal="center" vertical="center"/>
      <protection hidden="1"/>
    </xf>
    <xf numFmtId="0" fontId="22" fillId="0" borderId="0" xfId="0" applyFont="1" applyFill="1" applyBorder="1" applyAlignment="1" applyProtection="1">
      <alignment horizontal="left" vertical="center"/>
      <protection hidden="1"/>
    </xf>
    <xf numFmtId="0" fontId="22" fillId="36" borderId="0" xfId="0" applyFont="1" applyFill="1" applyBorder="1" applyAlignment="1" applyProtection="1">
      <alignment horizontal="right" vertical="center"/>
      <protection hidden="1"/>
    </xf>
    <xf numFmtId="176" fontId="100" fillId="0" borderId="0" xfId="0" applyNumberFormat="1" applyFont="1" applyFill="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cellStyle name="良い" xfId="42" builtinId="26" customBuiltin="1"/>
  </cellStyles>
  <dxfs count="70">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indexed="41"/>
        </patternFill>
      </fill>
    </dxf>
    <dxf>
      <fill>
        <patternFill>
          <bgColor indexed="41"/>
        </patternFill>
      </fill>
    </dxf>
    <dxf>
      <fill>
        <patternFill>
          <bgColor theme="0" tint="-0.34998626667073579"/>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B3FF"/>
      <rgbColor rgb="00FFFF66"/>
      <rgbColor rgb="0000FFFF"/>
      <rgbColor rgb="00800080"/>
      <rgbColor rgb="00800000"/>
      <rgbColor rgb="0099FF66"/>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color rgb="FFFFCCFF"/>
      <color rgb="FFFF99FF"/>
      <color rgb="FF99FF66"/>
      <color rgb="FFFFFF66"/>
      <color rgb="FFFFFF00"/>
      <color rgb="FFFFFFCC"/>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3.png"/></Relationships>
</file>

<file path=xl/charts/_rels/chart10.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1" Type="http://schemas.openxmlformats.org/officeDocument/2006/relationships/image" Target="../media/image4.png"/></Relationships>
</file>

<file path=xl/charts/_rels/chart3.xml.rels><?xml version="1.0" encoding="UTF-8" standalone="yes"?>
<Relationships xmlns="http://schemas.openxmlformats.org/package/2006/relationships"><Relationship Id="rId1" Type="http://schemas.openxmlformats.org/officeDocument/2006/relationships/image" Target="../media/image5.png"/></Relationships>
</file>

<file path=xl/charts/_rels/chart4.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image" Target="../media/image3.png"/></Relationships>
</file>

<file path=xl/charts/_rels/chart6.xml.rels><?xml version="1.0" encoding="UTF-8" standalone="yes"?>
<Relationships xmlns="http://schemas.openxmlformats.org/package/2006/relationships"><Relationship Id="rId1" Type="http://schemas.openxmlformats.org/officeDocument/2006/relationships/image" Target="../media/image4.png"/></Relationships>
</file>

<file path=xl/charts/_rels/chart7.xml.rels><?xml version="1.0" encoding="UTF-8" standalone="yes"?>
<Relationships xmlns="http://schemas.openxmlformats.org/package/2006/relationships"><Relationship Id="rId1" Type="http://schemas.openxmlformats.org/officeDocument/2006/relationships/image" Target="../media/image5.png"/></Relationships>
</file>

<file path=xl/charts/_rels/chart8.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19460982011395E-2"/>
          <c:y val="1.1722996163941062E-2"/>
          <c:w val="0.96577946768060841"/>
          <c:h val="0.6153879173888081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入力!$Q$45</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D5D-4521-97C5-384C04E08968}"/>
            </c:ext>
          </c:extLst>
        </c:ser>
        <c:dLbls>
          <c:showLegendKey val="0"/>
          <c:showVal val="0"/>
          <c:showCatName val="0"/>
          <c:showSerName val="0"/>
          <c:showPercent val="0"/>
          <c:showBubbleSize val="0"/>
        </c:dLbls>
        <c:gapWidth val="0"/>
        <c:axId val="89226240"/>
        <c:axId val="90718976"/>
      </c:barChart>
      <c:catAx>
        <c:axId val="89226240"/>
        <c:scaling>
          <c:orientation val="minMax"/>
        </c:scaling>
        <c:delete val="0"/>
        <c:axPos val="b"/>
        <c:numFmt formatCode="General" sourceLinked="1"/>
        <c:majorTickMark val="none"/>
        <c:minorTickMark val="none"/>
        <c:tickLblPos val="none"/>
        <c:spPr>
          <a:ln w="9525">
            <a:noFill/>
          </a:ln>
        </c:spPr>
        <c:crossAx val="90718976"/>
        <c:crosses val="autoZero"/>
        <c:auto val="1"/>
        <c:lblAlgn val="ctr"/>
        <c:lblOffset val="100"/>
        <c:tickMarkSkip val="1"/>
        <c:noMultiLvlLbl val="0"/>
      </c:catAx>
      <c:valAx>
        <c:axId val="90718976"/>
        <c:scaling>
          <c:orientation val="minMax"/>
          <c:max val="1"/>
        </c:scaling>
        <c:delete val="0"/>
        <c:axPos val="l"/>
        <c:numFmt formatCode="General" sourceLinked="1"/>
        <c:majorTickMark val="in"/>
        <c:minorTickMark val="none"/>
        <c:tickLblPos val="none"/>
        <c:spPr>
          <a:ln w="9525">
            <a:noFill/>
          </a:ln>
        </c:spPr>
        <c:crossAx val="89226240"/>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06382978723402E-2"/>
          <c:y val="0.12403100775193798"/>
          <c:w val="0.88652482269503541"/>
          <c:h val="0.81395348837209303"/>
        </c:manualLayout>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cat>
            <c:strRef>
              <c:f>重点項目!$P$48</c:f>
              <c:strCache>
                <c:ptCount val="1"/>
                <c:pt idx="0">
                  <c:v>CEMS</c:v>
                </c:pt>
              </c:strCache>
            </c:strRef>
          </c:cat>
          <c:val>
            <c:numRef>
              <c:f>重点項目!$Q$48</c:f>
              <c:numCache>
                <c:formatCode>General</c:formatCode>
                <c:ptCount val="1"/>
                <c:pt idx="0">
                  <c:v>1</c:v>
                </c:pt>
              </c:numCache>
            </c:numRef>
          </c:val>
          <c:extLst>
            <c:ext xmlns:c16="http://schemas.microsoft.com/office/drawing/2014/chart" uri="{C3380CC4-5D6E-409C-BE32-E72D297353CC}">
              <c16:uniqueId val="{00000000-64B5-45A1-AD5E-D585F931F796}"/>
            </c:ext>
          </c:extLst>
        </c:ser>
        <c:dLbls>
          <c:showLegendKey val="0"/>
          <c:showVal val="0"/>
          <c:showCatName val="0"/>
          <c:showSerName val="0"/>
          <c:showPercent val="0"/>
          <c:showBubbleSize val="0"/>
        </c:dLbls>
        <c:gapWidth val="15"/>
        <c:axId val="99398784"/>
        <c:axId val="99400320"/>
      </c:barChart>
      <c:catAx>
        <c:axId val="99398784"/>
        <c:scaling>
          <c:orientation val="minMax"/>
        </c:scaling>
        <c:delete val="1"/>
        <c:axPos val="l"/>
        <c:numFmt formatCode="General" sourceLinked="1"/>
        <c:majorTickMark val="none"/>
        <c:minorTickMark val="none"/>
        <c:tickLblPos val="nextTo"/>
        <c:crossAx val="99400320"/>
        <c:crosses val="autoZero"/>
        <c:auto val="1"/>
        <c:lblAlgn val="ctr"/>
        <c:lblOffset val="100"/>
        <c:noMultiLvlLbl val="0"/>
      </c:catAx>
      <c:valAx>
        <c:axId val="99400320"/>
        <c:scaling>
          <c:orientation val="minMax"/>
          <c:max val="1"/>
        </c:scaling>
        <c:delete val="1"/>
        <c:axPos val="b"/>
        <c:numFmt formatCode="General" sourceLinked="1"/>
        <c:majorTickMark val="none"/>
        <c:minorTickMark val="none"/>
        <c:tickLblPos val="nextTo"/>
        <c:crossAx val="99398784"/>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084005031915388E-2"/>
          <c:y val="4.5454545454545456E-2"/>
          <c:w val="0.96565065461491872"/>
          <c:h val="0.58181818181818179"/>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入力!$Q$46</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34D-43CA-9ACD-35BD975DFE2F}"/>
            </c:ext>
          </c:extLst>
        </c:ser>
        <c:dLbls>
          <c:showLegendKey val="0"/>
          <c:showVal val="0"/>
          <c:showCatName val="0"/>
          <c:showSerName val="0"/>
          <c:showPercent val="0"/>
          <c:showBubbleSize val="0"/>
        </c:dLbls>
        <c:gapWidth val="0"/>
        <c:axId val="90746880"/>
        <c:axId val="90748416"/>
      </c:barChart>
      <c:catAx>
        <c:axId val="90746880"/>
        <c:scaling>
          <c:orientation val="minMax"/>
        </c:scaling>
        <c:delete val="0"/>
        <c:axPos val="b"/>
        <c:numFmt formatCode="General" sourceLinked="1"/>
        <c:majorTickMark val="none"/>
        <c:minorTickMark val="none"/>
        <c:tickLblPos val="none"/>
        <c:spPr>
          <a:ln w="9525">
            <a:noFill/>
          </a:ln>
        </c:spPr>
        <c:crossAx val="90748416"/>
        <c:crosses val="autoZero"/>
        <c:auto val="1"/>
        <c:lblAlgn val="ctr"/>
        <c:lblOffset val="100"/>
        <c:tickMarkSkip val="1"/>
        <c:noMultiLvlLbl val="0"/>
      </c:catAx>
      <c:valAx>
        <c:axId val="90748416"/>
        <c:scaling>
          <c:orientation val="minMax"/>
          <c:max val="1"/>
        </c:scaling>
        <c:delete val="0"/>
        <c:axPos val="l"/>
        <c:numFmt formatCode="General" sourceLinked="1"/>
        <c:majorTickMark val="in"/>
        <c:minorTickMark val="none"/>
        <c:tickLblPos val="none"/>
        <c:spPr>
          <a:ln w="9525">
            <a:noFill/>
          </a:ln>
        </c:spPr>
        <c:crossAx val="90746880"/>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5678210126647E-2"/>
          <c:y val="0.23074394389225936"/>
          <c:w val="0.96577946768060841"/>
          <c:h val="0.7142895469691522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入力!$Q$44</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E4B-4725-9024-C881C81BF673}"/>
            </c:ext>
          </c:extLst>
        </c:ser>
        <c:dLbls>
          <c:showLegendKey val="0"/>
          <c:showVal val="0"/>
          <c:showCatName val="0"/>
          <c:showSerName val="0"/>
          <c:showPercent val="0"/>
          <c:showBubbleSize val="0"/>
        </c:dLbls>
        <c:gapWidth val="0"/>
        <c:axId val="90903296"/>
        <c:axId val="90904832"/>
      </c:barChart>
      <c:catAx>
        <c:axId val="90903296"/>
        <c:scaling>
          <c:orientation val="minMax"/>
        </c:scaling>
        <c:delete val="0"/>
        <c:axPos val="b"/>
        <c:numFmt formatCode="General" sourceLinked="1"/>
        <c:majorTickMark val="none"/>
        <c:minorTickMark val="none"/>
        <c:tickLblPos val="none"/>
        <c:spPr>
          <a:ln w="9525">
            <a:noFill/>
          </a:ln>
        </c:spPr>
        <c:crossAx val="90904832"/>
        <c:crosses val="autoZero"/>
        <c:auto val="1"/>
        <c:lblAlgn val="ctr"/>
        <c:lblOffset val="100"/>
        <c:tickMarkSkip val="1"/>
        <c:noMultiLvlLbl val="0"/>
      </c:catAx>
      <c:valAx>
        <c:axId val="90904832"/>
        <c:scaling>
          <c:orientation val="minMax"/>
          <c:max val="1"/>
        </c:scaling>
        <c:delete val="0"/>
        <c:axPos val="l"/>
        <c:numFmt formatCode="General" sourceLinked="1"/>
        <c:majorTickMark val="in"/>
        <c:minorTickMark val="none"/>
        <c:tickLblPos val="none"/>
        <c:spPr>
          <a:ln w="9525">
            <a:noFill/>
          </a:ln>
        </c:spPr>
        <c:crossAx val="90903296"/>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843348811451185E-2"/>
          <c:y val="0.2735039053719559"/>
          <c:w val="0.95971874749346964"/>
          <c:h val="0.62393213011356063"/>
        </c:manualLayout>
      </c:layout>
      <c:scatterChart>
        <c:scatterStyle val="lineMarker"/>
        <c:varyColors val="0"/>
        <c:ser>
          <c:idx val="0"/>
          <c:order val="0"/>
          <c:tx>
            <c:strRef>
              <c:f>'重点項目 (2)'!$P$12</c:f>
              <c:strCache>
                <c:ptCount val="1"/>
                <c:pt idx="0">
                  <c:v>Y</c:v>
                </c:pt>
              </c:strCache>
            </c:strRef>
          </c:tx>
          <c:spPr>
            <a:ln w="25400" cap="rnd">
              <a:noFill/>
              <a:round/>
            </a:ln>
            <a:effectLst/>
          </c:spPr>
          <c:marker>
            <c:symbol val="square"/>
            <c:size val="13"/>
            <c:spPr>
              <a:blipFill>
                <a:blip xmlns:r="http://schemas.openxmlformats.org/officeDocument/2006/relationships" r:embed="rId3"/>
                <a:stretch>
                  <a:fillRect/>
                </a:stretch>
              </a:blipFill>
              <a:ln w="9525">
                <a:noFill/>
              </a:ln>
              <a:effectLst/>
            </c:spPr>
          </c:marker>
          <c:xVal>
            <c:numRef>
              <c:f>'重点項目 (2)'!$Q$11</c:f>
              <c:numCache>
                <c:formatCode>General</c:formatCode>
                <c:ptCount val="1"/>
                <c:pt idx="0">
                  <c:v>100</c:v>
                </c:pt>
              </c:numCache>
            </c:numRef>
          </c:xVal>
          <c:yVal>
            <c:numRef>
              <c:f>'重点項目 (2)'!$Q$12</c:f>
              <c:numCache>
                <c:formatCode>General</c:formatCode>
                <c:ptCount val="1"/>
                <c:pt idx="0">
                  <c:v>1</c:v>
                </c:pt>
              </c:numCache>
            </c:numRef>
          </c:yVal>
          <c:smooth val="0"/>
          <c:extLst>
            <c:ext xmlns:c16="http://schemas.microsoft.com/office/drawing/2014/chart" uri="{C3380CC4-5D6E-409C-BE32-E72D297353CC}">
              <c16:uniqueId val="{00000000-95D3-4994-8C2D-E9D046369581}"/>
            </c:ext>
          </c:extLst>
        </c:ser>
        <c:dLbls>
          <c:showLegendKey val="0"/>
          <c:showVal val="0"/>
          <c:showCatName val="0"/>
          <c:showSerName val="0"/>
          <c:showPercent val="0"/>
          <c:showBubbleSize val="0"/>
        </c:dLbls>
        <c:axId val="90928256"/>
        <c:axId val="90930176"/>
      </c:scatterChart>
      <c:valAx>
        <c:axId val="90928256"/>
        <c:scaling>
          <c:orientation val="minMax"/>
          <c:max val="130"/>
          <c:min val="-10"/>
        </c:scaling>
        <c:delete val="1"/>
        <c:axPos val="b"/>
        <c:majorGridlines>
          <c:spPr>
            <a:ln w="9525" cap="flat" cmpd="sng" algn="ctr">
              <a:solidFill>
                <a:schemeClr val="accent1"/>
              </a:solidFill>
              <a:round/>
            </a:ln>
            <a:effectLst/>
          </c:spPr>
        </c:majorGridlines>
        <c:numFmt formatCode="General" sourceLinked="1"/>
        <c:majorTickMark val="none"/>
        <c:minorTickMark val="none"/>
        <c:tickLblPos val="nextTo"/>
        <c:crossAx val="90930176"/>
        <c:crosses val="autoZero"/>
        <c:crossBetween val="midCat"/>
      </c:valAx>
      <c:valAx>
        <c:axId val="90930176"/>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90928256"/>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19460982011395E-2"/>
          <c:y val="1.1722996163941062E-2"/>
          <c:w val="0.96577946768060841"/>
          <c:h val="0.6153879173888081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入力!$Q$45</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F88-4E78-A7C1-EAA28001ADF9}"/>
            </c:ext>
          </c:extLst>
        </c:ser>
        <c:dLbls>
          <c:showLegendKey val="0"/>
          <c:showVal val="0"/>
          <c:showCatName val="0"/>
          <c:showSerName val="0"/>
          <c:showPercent val="0"/>
          <c:showBubbleSize val="0"/>
        </c:dLbls>
        <c:gapWidth val="0"/>
        <c:axId val="98256384"/>
        <c:axId val="98257920"/>
      </c:barChart>
      <c:catAx>
        <c:axId val="98256384"/>
        <c:scaling>
          <c:orientation val="minMax"/>
        </c:scaling>
        <c:delete val="0"/>
        <c:axPos val="b"/>
        <c:numFmt formatCode="General" sourceLinked="1"/>
        <c:majorTickMark val="none"/>
        <c:minorTickMark val="none"/>
        <c:tickLblPos val="none"/>
        <c:spPr>
          <a:ln w="9525">
            <a:noFill/>
          </a:ln>
        </c:spPr>
        <c:crossAx val="98257920"/>
        <c:crosses val="autoZero"/>
        <c:auto val="1"/>
        <c:lblAlgn val="ctr"/>
        <c:lblOffset val="100"/>
        <c:tickMarkSkip val="1"/>
        <c:noMultiLvlLbl val="0"/>
      </c:catAx>
      <c:valAx>
        <c:axId val="98257920"/>
        <c:scaling>
          <c:orientation val="minMax"/>
          <c:max val="1"/>
        </c:scaling>
        <c:delete val="0"/>
        <c:axPos val="l"/>
        <c:numFmt formatCode="General" sourceLinked="1"/>
        <c:majorTickMark val="in"/>
        <c:minorTickMark val="none"/>
        <c:tickLblPos val="none"/>
        <c:spPr>
          <a:ln w="9525">
            <a:noFill/>
          </a:ln>
        </c:spPr>
        <c:crossAx val="98256384"/>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084005031915388E-2"/>
          <c:y val="4.5454545454545456E-2"/>
          <c:w val="0.96565065461491872"/>
          <c:h val="0.58181818181818179"/>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入力!$Q$46</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C27-49C9-9263-7D9398506146}"/>
            </c:ext>
          </c:extLst>
        </c:ser>
        <c:dLbls>
          <c:showLegendKey val="0"/>
          <c:showVal val="0"/>
          <c:showCatName val="0"/>
          <c:showSerName val="0"/>
          <c:showPercent val="0"/>
          <c:showBubbleSize val="0"/>
        </c:dLbls>
        <c:gapWidth val="0"/>
        <c:axId val="98265344"/>
        <c:axId val="98283520"/>
      </c:barChart>
      <c:catAx>
        <c:axId val="98265344"/>
        <c:scaling>
          <c:orientation val="minMax"/>
        </c:scaling>
        <c:delete val="0"/>
        <c:axPos val="b"/>
        <c:numFmt formatCode="General" sourceLinked="1"/>
        <c:majorTickMark val="none"/>
        <c:minorTickMark val="none"/>
        <c:tickLblPos val="none"/>
        <c:spPr>
          <a:ln w="9525">
            <a:noFill/>
          </a:ln>
        </c:spPr>
        <c:crossAx val="98283520"/>
        <c:crosses val="autoZero"/>
        <c:auto val="1"/>
        <c:lblAlgn val="ctr"/>
        <c:lblOffset val="100"/>
        <c:tickMarkSkip val="1"/>
        <c:noMultiLvlLbl val="0"/>
      </c:catAx>
      <c:valAx>
        <c:axId val="98283520"/>
        <c:scaling>
          <c:orientation val="minMax"/>
          <c:max val="1"/>
        </c:scaling>
        <c:delete val="0"/>
        <c:axPos val="l"/>
        <c:numFmt formatCode="General" sourceLinked="1"/>
        <c:majorTickMark val="in"/>
        <c:minorTickMark val="none"/>
        <c:tickLblPos val="none"/>
        <c:spPr>
          <a:ln w="9525">
            <a:noFill/>
          </a:ln>
        </c:spPr>
        <c:crossAx val="98265344"/>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5678210126647E-2"/>
          <c:y val="0.23074394389225936"/>
          <c:w val="0.96577946768060841"/>
          <c:h val="0.71428954696915226"/>
        </c:manualLayout>
      </c:layout>
      <c:barChart>
        <c:barDir val="col"/>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入力!$Q$44</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36C-49B5-8A99-2B07976456E5}"/>
            </c:ext>
          </c:extLst>
        </c:ser>
        <c:dLbls>
          <c:showLegendKey val="0"/>
          <c:showVal val="0"/>
          <c:showCatName val="0"/>
          <c:showSerName val="0"/>
          <c:showPercent val="0"/>
          <c:showBubbleSize val="0"/>
        </c:dLbls>
        <c:gapWidth val="0"/>
        <c:axId val="98294400"/>
        <c:axId val="98300288"/>
      </c:barChart>
      <c:catAx>
        <c:axId val="98294400"/>
        <c:scaling>
          <c:orientation val="minMax"/>
        </c:scaling>
        <c:delete val="0"/>
        <c:axPos val="b"/>
        <c:numFmt formatCode="General" sourceLinked="1"/>
        <c:majorTickMark val="none"/>
        <c:minorTickMark val="none"/>
        <c:tickLblPos val="none"/>
        <c:spPr>
          <a:ln w="9525">
            <a:noFill/>
          </a:ln>
        </c:spPr>
        <c:crossAx val="98300288"/>
        <c:crosses val="autoZero"/>
        <c:auto val="1"/>
        <c:lblAlgn val="ctr"/>
        <c:lblOffset val="100"/>
        <c:tickMarkSkip val="1"/>
        <c:noMultiLvlLbl val="0"/>
      </c:catAx>
      <c:valAx>
        <c:axId val="98300288"/>
        <c:scaling>
          <c:orientation val="minMax"/>
          <c:max val="1"/>
        </c:scaling>
        <c:delete val="0"/>
        <c:axPos val="l"/>
        <c:numFmt formatCode="General" sourceLinked="1"/>
        <c:majorTickMark val="in"/>
        <c:minorTickMark val="none"/>
        <c:tickLblPos val="none"/>
        <c:spPr>
          <a:ln w="9525">
            <a:noFill/>
          </a:ln>
        </c:spPr>
        <c:crossAx val="98294400"/>
        <c:crosses val="autoZero"/>
        <c:crossBetween val="between"/>
        <c:majorUnit val="1"/>
      </c:valAx>
      <c:spPr>
        <a:noFill/>
        <a:ln w="25400">
          <a:noFill/>
        </a:ln>
      </c:spPr>
    </c:plotArea>
    <c:plotVisOnly val="0"/>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843348811451185E-2"/>
          <c:y val="0.2735039053719559"/>
          <c:w val="0.95971874749346964"/>
          <c:h val="0.62393213011356063"/>
        </c:manualLayout>
      </c:layout>
      <c:scatterChart>
        <c:scatterStyle val="lineMarker"/>
        <c:varyColors val="0"/>
        <c:ser>
          <c:idx val="0"/>
          <c:order val="0"/>
          <c:tx>
            <c:strRef>
              <c:f>重点項目!$P$12</c:f>
              <c:strCache>
                <c:ptCount val="1"/>
                <c:pt idx="0">
                  <c:v>Y</c:v>
                </c:pt>
              </c:strCache>
            </c:strRef>
          </c:tx>
          <c:spPr>
            <a:ln w="25400" cap="rnd">
              <a:noFill/>
              <a:round/>
            </a:ln>
            <a:effectLst/>
          </c:spPr>
          <c:marker>
            <c:symbol val="square"/>
            <c:size val="13"/>
            <c:spPr>
              <a:blipFill>
                <a:blip xmlns:r="http://schemas.openxmlformats.org/officeDocument/2006/relationships" r:embed="rId3"/>
                <a:stretch>
                  <a:fillRect/>
                </a:stretch>
              </a:blipFill>
              <a:ln w="9525">
                <a:noFill/>
              </a:ln>
              <a:effectLst/>
            </c:spPr>
          </c:marker>
          <c:xVal>
            <c:numRef>
              <c:f>重点項目!$Q$11</c:f>
              <c:numCache>
                <c:formatCode>General</c:formatCode>
                <c:ptCount val="1"/>
                <c:pt idx="0">
                  <c:v>100</c:v>
                </c:pt>
              </c:numCache>
            </c:numRef>
          </c:xVal>
          <c:yVal>
            <c:numRef>
              <c:f>重点項目!$Q$12</c:f>
              <c:numCache>
                <c:formatCode>General</c:formatCode>
                <c:ptCount val="1"/>
                <c:pt idx="0">
                  <c:v>1</c:v>
                </c:pt>
              </c:numCache>
            </c:numRef>
          </c:yVal>
          <c:smooth val="0"/>
          <c:extLst>
            <c:ext xmlns:c16="http://schemas.microsoft.com/office/drawing/2014/chart" uri="{C3380CC4-5D6E-409C-BE32-E72D297353CC}">
              <c16:uniqueId val="{00000000-B1A2-49DD-ADE9-0E55B0411F4E}"/>
            </c:ext>
          </c:extLst>
        </c:ser>
        <c:dLbls>
          <c:showLegendKey val="0"/>
          <c:showVal val="0"/>
          <c:showCatName val="0"/>
          <c:showSerName val="0"/>
          <c:showPercent val="0"/>
          <c:showBubbleSize val="0"/>
        </c:dLbls>
        <c:axId val="98180096"/>
        <c:axId val="98206848"/>
      </c:scatterChart>
      <c:valAx>
        <c:axId val="98180096"/>
        <c:scaling>
          <c:orientation val="minMax"/>
          <c:max val="130"/>
          <c:min val="-10"/>
        </c:scaling>
        <c:delete val="1"/>
        <c:axPos val="b"/>
        <c:majorGridlines>
          <c:spPr>
            <a:ln w="9525" cap="flat" cmpd="sng" algn="ctr">
              <a:noFill/>
              <a:round/>
            </a:ln>
            <a:effectLst/>
          </c:spPr>
        </c:majorGridlines>
        <c:numFmt formatCode="General" sourceLinked="1"/>
        <c:majorTickMark val="none"/>
        <c:minorTickMark val="none"/>
        <c:tickLblPos val="nextTo"/>
        <c:crossAx val="98206848"/>
        <c:crosses val="autoZero"/>
        <c:crossBetween val="midCat"/>
      </c:valAx>
      <c:valAx>
        <c:axId val="98206848"/>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98180096"/>
        <c:crosses val="autoZero"/>
        <c:crossBetween val="midCat"/>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06382978723402E-2"/>
          <c:y val="0.12403100775193798"/>
          <c:w val="0.88652482269503541"/>
          <c:h val="0.81395348837209303"/>
        </c:manualLayout>
      </c:layout>
      <c:barChart>
        <c:barDir val="bar"/>
        <c:grouping val="clustered"/>
        <c:varyColors val="0"/>
        <c:ser>
          <c:idx val="0"/>
          <c:order val="0"/>
          <c:spPr>
            <a:blipFill>
              <a:blip xmlns:r="http://schemas.openxmlformats.org/officeDocument/2006/relationships" r:embed="rId3"/>
              <a:stretch>
                <a:fillRect/>
              </a:stretch>
            </a:blipFill>
            <a:ln>
              <a:noFill/>
            </a:ln>
            <a:effectLst/>
          </c:spPr>
          <c:invertIfNegative val="0"/>
          <c:cat>
            <c:strRef>
              <c:f>重点項目!$P$47</c:f>
              <c:strCache>
                <c:ptCount val="1"/>
                <c:pt idx="0">
                  <c:v>HEMS</c:v>
                </c:pt>
              </c:strCache>
            </c:strRef>
          </c:cat>
          <c:val>
            <c:numRef>
              <c:f>重点項目!$Q$47</c:f>
              <c:numCache>
                <c:formatCode>General</c:formatCode>
                <c:ptCount val="1"/>
                <c:pt idx="0">
                  <c:v>0</c:v>
                </c:pt>
              </c:numCache>
            </c:numRef>
          </c:val>
          <c:extLst>
            <c:ext xmlns:c16="http://schemas.microsoft.com/office/drawing/2014/chart" uri="{C3380CC4-5D6E-409C-BE32-E72D297353CC}">
              <c16:uniqueId val="{00000000-070D-4F3D-9075-7C1B511A6D05}"/>
            </c:ext>
          </c:extLst>
        </c:ser>
        <c:dLbls>
          <c:showLegendKey val="0"/>
          <c:showVal val="0"/>
          <c:showCatName val="0"/>
          <c:showSerName val="0"/>
          <c:showPercent val="0"/>
          <c:showBubbleSize val="0"/>
        </c:dLbls>
        <c:gapWidth val="15"/>
        <c:axId val="98234752"/>
        <c:axId val="98236288"/>
      </c:barChart>
      <c:catAx>
        <c:axId val="98234752"/>
        <c:scaling>
          <c:orientation val="minMax"/>
        </c:scaling>
        <c:delete val="1"/>
        <c:axPos val="l"/>
        <c:numFmt formatCode="General" sourceLinked="1"/>
        <c:majorTickMark val="none"/>
        <c:minorTickMark val="none"/>
        <c:tickLblPos val="nextTo"/>
        <c:crossAx val="98236288"/>
        <c:crosses val="autoZero"/>
        <c:auto val="1"/>
        <c:lblAlgn val="ctr"/>
        <c:lblOffset val="100"/>
        <c:noMultiLvlLbl val="0"/>
      </c:catAx>
      <c:valAx>
        <c:axId val="98236288"/>
        <c:scaling>
          <c:orientation val="minMax"/>
          <c:max val="1"/>
        </c:scaling>
        <c:delete val="1"/>
        <c:axPos val="b"/>
        <c:numFmt formatCode="General" sourceLinked="1"/>
        <c:majorTickMark val="none"/>
        <c:minorTickMark val="none"/>
        <c:tickLblPos val="nextTo"/>
        <c:crossAx val="98234752"/>
        <c:crosses val="autoZero"/>
        <c:crossBetween val="between"/>
      </c:valAx>
      <c:spPr>
        <a:noFill/>
        <a:ln>
          <a:noFill/>
        </a:ln>
        <a:effectLst/>
      </c:spPr>
    </c:plotArea>
    <c:plotVisOnly val="0"/>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1.xml"/><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5.xml"/><Relationship Id="rId7"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emf"/><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 Id="rId9"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8</xdr:col>
      <xdr:colOff>323850</xdr:colOff>
      <xdr:row>2</xdr:row>
      <xdr:rowOff>100830</xdr:rowOff>
    </xdr:from>
    <xdr:to>
      <xdr:col>10</xdr:col>
      <xdr:colOff>285750</xdr:colOff>
      <xdr:row>3</xdr:row>
      <xdr:rowOff>186555</xdr:rowOff>
    </xdr:to>
    <xdr:pic>
      <xdr:nvPicPr>
        <xdr:cNvPr id="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4819650" y="224655"/>
          <a:ext cx="1333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28576</xdr:colOff>
      <xdr:row>2</xdr:row>
      <xdr:rowOff>12196</xdr:rowOff>
    </xdr:from>
    <xdr:to>
      <xdr:col>13</xdr:col>
      <xdr:colOff>9526</xdr:colOff>
      <xdr:row>5</xdr:row>
      <xdr:rowOff>39377</xdr:rowOff>
    </xdr:to>
    <xdr:pic>
      <xdr:nvPicPr>
        <xdr:cNvPr id="3" name="Picture 77" descr="きゃすびっぴ"/>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67576" y="136021"/>
          <a:ext cx="666750" cy="67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123342</xdr:colOff>
      <xdr:row>40</xdr:row>
      <xdr:rowOff>237164</xdr:rowOff>
    </xdr:from>
    <xdr:to>
      <xdr:col>4</xdr:col>
      <xdr:colOff>145240</xdr:colOff>
      <xdr:row>40</xdr:row>
      <xdr:rowOff>237164</xdr:rowOff>
    </xdr:to>
    <xdr:cxnSp macro="">
      <xdr:nvCxnSpPr>
        <xdr:cNvPr id="4" name="直線コネクタ 3"/>
        <xdr:cNvCxnSpPr/>
      </xdr:nvCxnSpPr>
      <xdr:spPr>
        <a:xfrm>
          <a:off x="618642" y="10724189"/>
          <a:ext cx="1279198" cy="0"/>
        </a:xfrm>
        <a:prstGeom prst="line">
          <a:avLst/>
        </a:prstGeom>
        <a:ln w="1587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40</xdr:row>
      <xdr:rowOff>66675</xdr:rowOff>
    </xdr:from>
    <xdr:to>
      <xdr:col>5</xdr:col>
      <xdr:colOff>76200</xdr:colOff>
      <xdr:row>42</xdr:row>
      <xdr:rowOff>133350</xdr:rowOff>
    </xdr:to>
    <xdr:graphicFrame macro="">
      <xdr:nvGraphicFramePr>
        <xdr:cNvPr id="5"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257175</xdr:colOff>
      <xdr:row>40</xdr:row>
      <xdr:rowOff>38100</xdr:rowOff>
    </xdr:from>
    <xdr:to>
      <xdr:col>5</xdr:col>
      <xdr:colOff>104775</xdr:colOff>
      <xdr:row>42</xdr:row>
      <xdr:rowOff>171450</xdr:rowOff>
    </xdr:to>
    <xdr:graphicFrame macro="">
      <xdr:nvGraphicFramePr>
        <xdr:cNvPr id="6"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219075</xdr:colOff>
      <xdr:row>39</xdr:row>
      <xdr:rowOff>238125</xdr:rowOff>
    </xdr:from>
    <xdr:to>
      <xdr:col>5</xdr:col>
      <xdr:colOff>66675</xdr:colOff>
      <xdr:row>41</xdr:row>
      <xdr:rowOff>228600</xdr:rowOff>
    </xdr:to>
    <xdr:graphicFrame macro="">
      <xdr:nvGraphicFramePr>
        <xdr:cNvPr id="7"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76200</xdr:colOff>
      <xdr:row>13</xdr:row>
      <xdr:rowOff>123825</xdr:rowOff>
    </xdr:from>
    <xdr:to>
      <xdr:col>6</xdr:col>
      <xdr:colOff>371475</xdr:colOff>
      <xdr:row>14</xdr:row>
      <xdr:rowOff>247650</xdr:rowOff>
    </xdr:to>
    <xdr:sp macro="" textlink="">
      <xdr:nvSpPr>
        <xdr:cNvPr id="8" name="正方形/長方形 7"/>
        <xdr:cNvSpPr/>
      </xdr:nvSpPr>
      <xdr:spPr>
        <a:xfrm>
          <a:off x="2514600" y="3114675"/>
          <a:ext cx="981075" cy="4000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b="1"/>
            <a:t>誘導基準</a:t>
          </a:r>
          <a:endParaRPr kumimoji="1" lang="en-US" altLang="ja-JP" sz="800" b="1"/>
        </a:p>
        <a:p>
          <a:pPr algn="l"/>
          <a:r>
            <a:rPr kumimoji="1" lang="en-US" altLang="ja-JP" sz="800" b="1"/>
            <a:t>(20%</a:t>
          </a:r>
          <a:r>
            <a:rPr kumimoji="1" lang="ja-JP" altLang="en-US" sz="800" b="1"/>
            <a:t>削減</a:t>
          </a:r>
          <a:r>
            <a:rPr kumimoji="1" lang="en-US" altLang="ja-JP" sz="800" b="1"/>
            <a:t>)</a:t>
          </a:r>
          <a:endParaRPr kumimoji="1" lang="ja-JP" altLang="en-US" sz="800" b="1"/>
        </a:p>
      </xdr:txBody>
    </xdr:sp>
    <xdr:clientData/>
  </xdr:twoCellAnchor>
  <xdr:twoCellAnchor>
    <xdr:from>
      <xdr:col>6</xdr:col>
      <xdr:colOff>38100</xdr:colOff>
      <xdr:row>13</xdr:row>
      <xdr:rowOff>133350</xdr:rowOff>
    </xdr:from>
    <xdr:to>
      <xdr:col>7</xdr:col>
      <xdr:colOff>333375</xdr:colOff>
      <xdr:row>14</xdr:row>
      <xdr:rowOff>95250</xdr:rowOff>
    </xdr:to>
    <xdr:sp macro="" textlink="">
      <xdr:nvSpPr>
        <xdr:cNvPr id="9" name="正方形/長方形 8"/>
        <xdr:cNvSpPr/>
      </xdr:nvSpPr>
      <xdr:spPr>
        <a:xfrm>
          <a:off x="3162300" y="3124200"/>
          <a:ext cx="981075" cy="23812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b="1"/>
            <a:t>省エネ基準</a:t>
          </a:r>
        </a:p>
      </xdr:txBody>
    </xdr:sp>
    <xdr:clientData/>
  </xdr:twoCellAnchor>
  <xdr:twoCellAnchor editAs="oneCell">
    <xdr:from>
      <xdr:col>3</xdr:col>
      <xdr:colOff>0</xdr:colOff>
      <xdr:row>11</xdr:row>
      <xdr:rowOff>180975</xdr:rowOff>
    </xdr:from>
    <xdr:to>
      <xdr:col>7</xdr:col>
      <xdr:colOff>488708</xdr:colOff>
      <xdr:row>13</xdr:row>
      <xdr:rowOff>180975</xdr:rowOff>
    </xdr:to>
    <xdr:pic>
      <xdr:nvPicPr>
        <xdr:cNvPr id="10" name="図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95300" y="2619375"/>
          <a:ext cx="3803408" cy="552450"/>
        </a:xfrm>
        <a:prstGeom prst="rect">
          <a:avLst/>
        </a:prstGeom>
      </xdr:spPr>
    </xdr:pic>
    <xdr:clientData/>
  </xdr:twoCellAnchor>
  <xdr:twoCellAnchor>
    <xdr:from>
      <xdr:col>2</xdr:col>
      <xdr:colOff>247651</xdr:colOff>
      <xdr:row>10</xdr:row>
      <xdr:rowOff>190500</xdr:rowOff>
    </xdr:from>
    <xdr:to>
      <xdr:col>7</xdr:col>
      <xdr:colOff>571500</xdr:colOff>
      <xdr:row>13</xdr:row>
      <xdr:rowOff>0</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1256180</xdr:colOff>
      <xdr:row>43</xdr:row>
      <xdr:rowOff>117661</xdr:rowOff>
    </xdr:from>
    <xdr:to>
      <xdr:col>5</xdr:col>
      <xdr:colOff>50267</xdr:colOff>
      <xdr:row>44</xdr:row>
      <xdr:rowOff>113578</xdr:rowOff>
    </xdr:to>
    <xdr:sp macro="" textlink="">
      <xdr:nvSpPr>
        <xdr:cNvPr id="12" name="角丸四角形 11"/>
        <xdr:cNvSpPr/>
      </xdr:nvSpPr>
      <xdr:spPr>
        <a:xfrm>
          <a:off x="1751480" y="11433361"/>
          <a:ext cx="737187"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CEMS</a:t>
          </a:r>
          <a:endParaRPr kumimoji="1" lang="ja-JP" altLang="en-US" sz="1100" b="1"/>
        </a:p>
      </xdr:txBody>
    </xdr:sp>
    <xdr:clientData/>
  </xdr:twoCellAnchor>
  <xdr:twoCellAnchor>
    <xdr:from>
      <xdr:col>3</xdr:col>
      <xdr:colOff>47625</xdr:colOff>
      <xdr:row>43</xdr:row>
      <xdr:rowOff>114300</xdr:rowOff>
    </xdr:from>
    <xdr:to>
      <xdr:col>3</xdr:col>
      <xdr:colOff>776007</xdr:colOff>
      <xdr:row>44</xdr:row>
      <xdr:rowOff>110217</xdr:rowOff>
    </xdr:to>
    <xdr:sp macro="" textlink="">
      <xdr:nvSpPr>
        <xdr:cNvPr id="13" name="角丸四角形 12"/>
        <xdr:cNvSpPr/>
      </xdr:nvSpPr>
      <xdr:spPr>
        <a:xfrm>
          <a:off x="542925" y="11430000"/>
          <a:ext cx="728382"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HEMS</a:t>
          </a:r>
          <a:endParaRPr kumimoji="1" lang="ja-JP" altLang="en-US" sz="1100" b="1"/>
        </a:p>
      </xdr:txBody>
    </xdr:sp>
    <xdr:clientData/>
  </xdr:twoCellAnchor>
  <xdr:twoCellAnchor editAs="oneCell">
    <xdr:from>
      <xdr:col>0</xdr:col>
      <xdr:colOff>38101</xdr:colOff>
      <xdr:row>2</xdr:row>
      <xdr:rowOff>104775</xdr:rowOff>
    </xdr:from>
    <xdr:to>
      <xdr:col>8</xdr:col>
      <xdr:colOff>304801</xdr:colOff>
      <xdr:row>4</xdr:row>
      <xdr:rowOff>86289</xdr:rowOff>
    </xdr:to>
    <xdr:pic>
      <xdr:nvPicPr>
        <xdr:cNvPr id="14" name="Picture 80" descr="CAASBEE横浜戸建ロゴ"/>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8101" y="228600"/>
          <a:ext cx="4762500" cy="457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28575</xdr:rowOff>
    </xdr:from>
    <xdr:to>
      <xdr:col>12</xdr:col>
      <xdr:colOff>800100</xdr:colOff>
      <xdr:row>4</xdr:row>
      <xdr:rowOff>254000</xdr:rowOff>
    </xdr:to>
    <xdr:pic>
      <xdr:nvPicPr>
        <xdr:cNvPr id="2" name="Picture 77" descr="きゃすびっぴ"/>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05825" y="104775"/>
          <a:ext cx="7810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695324</xdr:colOff>
      <xdr:row>14</xdr:row>
      <xdr:rowOff>171449</xdr:rowOff>
    </xdr:from>
    <xdr:to>
      <xdr:col>8</xdr:col>
      <xdr:colOff>190499</xdr:colOff>
      <xdr:row>16</xdr:row>
      <xdr:rowOff>180974</xdr:rowOff>
    </xdr:to>
    <xdr:sp macro="" textlink="">
      <xdr:nvSpPr>
        <xdr:cNvPr id="3" name="四角形吹き出し 2"/>
        <xdr:cNvSpPr/>
      </xdr:nvSpPr>
      <xdr:spPr>
        <a:xfrm>
          <a:off x="3314699" y="3333749"/>
          <a:ext cx="2009775" cy="561975"/>
        </a:xfrm>
        <a:prstGeom prst="wedgeRectCallout">
          <a:avLst>
            <a:gd name="adj1" fmla="val -38668"/>
            <a:gd name="adj2" fmla="val -8491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赤字</a:t>
          </a:r>
          <a:r>
            <a:rPr kumimoji="1" lang="ja-JP" altLang="en-US" sz="1100" b="1">
              <a:solidFill>
                <a:srgbClr val="0000CC"/>
              </a:solidFill>
            </a:rPr>
            <a:t>になった項目については記述は必須です。</a:t>
          </a:r>
          <a:endParaRPr kumimoji="1" lang="en-US" altLang="ja-JP" sz="1100" b="1">
            <a:solidFill>
              <a:srgbClr val="0000CC"/>
            </a:solidFill>
          </a:endParaRPr>
        </a:p>
      </xdr:txBody>
    </xdr:sp>
    <xdr:clientData/>
  </xdr:twoCellAnchor>
  <xdr:twoCellAnchor>
    <xdr:from>
      <xdr:col>8</xdr:col>
      <xdr:colOff>695324</xdr:colOff>
      <xdr:row>6</xdr:row>
      <xdr:rowOff>73025</xdr:rowOff>
    </xdr:from>
    <xdr:to>
      <xdr:col>12</xdr:col>
      <xdr:colOff>666749</xdr:colOff>
      <xdr:row>8</xdr:row>
      <xdr:rowOff>47625</xdr:rowOff>
    </xdr:to>
    <xdr:sp macro="" textlink="">
      <xdr:nvSpPr>
        <xdr:cNvPr id="4" name="四角形吹き出し 3"/>
        <xdr:cNvSpPr/>
      </xdr:nvSpPr>
      <xdr:spPr>
        <a:xfrm>
          <a:off x="5829299" y="1044575"/>
          <a:ext cx="3324225" cy="508000"/>
        </a:xfrm>
        <a:prstGeom prst="wedgeRectCallout">
          <a:avLst>
            <a:gd name="adj1" fmla="val -39319"/>
            <a:gd name="adj2" fmla="val -8839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0000CC"/>
              </a:solidFill>
            </a:rPr>
            <a:t>受付番号は、手続き終了時に記入しますので</a:t>
          </a:r>
          <a:endParaRPr kumimoji="1" lang="en-US" altLang="ja-JP" sz="1100" b="1">
            <a:solidFill>
              <a:srgbClr val="0000CC"/>
            </a:solidFill>
          </a:endParaRPr>
        </a:p>
        <a:p>
          <a:pPr algn="l"/>
          <a:r>
            <a:rPr kumimoji="1" lang="ja-JP" altLang="en-US" sz="1100" b="1">
              <a:solidFill>
                <a:srgbClr val="0000CC"/>
              </a:solidFill>
            </a:rPr>
            <a:t>届出時はこのままで結構です。</a:t>
          </a:r>
          <a:endParaRPr kumimoji="1" lang="en-US" altLang="ja-JP" sz="1100" b="1">
            <a:solidFill>
              <a:srgbClr val="0000CC"/>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123825</xdr:colOff>
      <xdr:row>46</xdr:row>
      <xdr:rowOff>123825</xdr:rowOff>
    </xdr:from>
    <xdr:to>
      <xdr:col>3</xdr:col>
      <xdr:colOff>846604</xdr:colOff>
      <xdr:row>47</xdr:row>
      <xdr:rowOff>119742</xdr:rowOff>
    </xdr:to>
    <xdr:sp macro="" textlink="">
      <xdr:nvSpPr>
        <xdr:cNvPr id="32" name="角丸四角形 31"/>
        <xdr:cNvSpPr/>
      </xdr:nvSpPr>
      <xdr:spPr>
        <a:xfrm>
          <a:off x="619125" y="11439525"/>
          <a:ext cx="722779"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HEMS</a:t>
          </a:r>
          <a:endParaRPr kumimoji="1" lang="ja-JP" altLang="en-US" sz="1100" b="1"/>
        </a:p>
      </xdr:txBody>
    </xdr:sp>
    <xdr:clientData/>
  </xdr:twoCellAnchor>
  <xdr:twoCellAnchor>
    <xdr:from>
      <xdr:col>3</xdr:col>
      <xdr:colOff>19050</xdr:colOff>
      <xdr:row>11</xdr:row>
      <xdr:rowOff>180975</xdr:rowOff>
    </xdr:from>
    <xdr:to>
      <xdr:col>7</xdr:col>
      <xdr:colOff>495299</xdr:colOff>
      <xdr:row>15</xdr:row>
      <xdr:rowOff>66675</xdr:rowOff>
    </xdr:to>
    <xdr:grpSp>
      <xdr:nvGrpSpPr>
        <xdr:cNvPr id="15" name="グループ化 14"/>
        <xdr:cNvGrpSpPr/>
      </xdr:nvGrpSpPr>
      <xdr:grpSpPr>
        <a:xfrm>
          <a:off x="514350" y="2619375"/>
          <a:ext cx="3933824" cy="990600"/>
          <a:chOff x="466726" y="2619375"/>
          <a:chExt cx="3790949" cy="990600"/>
        </a:xfrm>
      </xdr:grpSpPr>
      <xdr:grpSp>
        <xdr:nvGrpSpPr>
          <xdr:cNvPr id="17" name="グループ化 16"/>
          <xdr:cNvGrpSpPr/>
        </xdr:nvGrpSpPr>
        <xdr:grpSpPr>
          <a:xfrm>
            <a:off x="485775" y="2619375"/>
            <a:ext cx="3762375" cy="390525"/>
            <a:chOff x="533400" y="3533775"/>
            <a:chExt cx="3762375" cy="390525"/>
          </a:xfrm>
        </xdr:grpSpPr>
        <xdr:sp macro="" textlink="">
          <xdr:nvSpPr>
            <xdr:cNvPr id="24" name="正方形/長方形 23"/>
            <xdr:cNvSpPr/>
          </xdr:nvSpPr>
          <xdr:spPr>
            <a:xfrm>
              <a:off x="533400" y="3533775"/>
              <a:ext cx="3762375" cy="390525"/>
            </a:xfrm>
            <a:prstGeom prst="rect">
              <a:avLst/>
            </a:prstGeom>
            <a:gradFill flip="none" rotWithShape="1">
              <a:gsLst>
                <a:gs pos="0">
                  <a:schemeClr val="accent1">
                    <a:lumMod val="5000"/>
                    <a:lumOff val="95000"/>
                  </a:schemeClr>
                </a:gs>
                <a:gs pos="0">
                  <a:srgbClr val="008000"/>
                </a:gs>
                <a:gs pos="80000">
                  <a:srgbClr val="FFFF00"/>
                </a:gs>
                <a:gs pos="100000">
                  <a:srgbClr val="FF0000"/>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xdr:cNvSpPr/>
          </xdr:nvSpPr>
          <xdr:spPr>
            <a:xfrm>
              <a:off x="962025" y="3581400"/>
              <a:ext cx="981075" cy="2476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bg1"/>
                  </a:solidFill>
                </a:rPr>
                <a:t>少ない</a:t>
              </a:r>
            </a:p>
          </xdr:txBody>
        </xdr:sp>
        <xdr:sp macro="" textlink="">
          <xdr:nvSpPr>
            <xdr:cNvPr id="26" name="正方形/長方形 25"/>
            <xdr:cNvSpPr/>
          </xdr:nvSpPr>
          <xdr:spPr>
            <a:xfrm>
              <a:off x="3714751" y="3600450"/>
              <a:ext cx="466724" cy="2476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bg1"/>
                  </a:solidFill>
                </a:rPr>
                <a:t>多い</a:t>
              </a:r>
            </a:p>
          </xdr:txBody>
        </xdr:sp>
        <xdr:sp macro="" textlink="">
          <xdr:nvSpPr>
            <xdr:cNvPr id="27" name="二等辺三角形 26"/>
            <xdr:cNvSpPr/>
          </xdr:nvSpPr>
          <xdr:spPr>
            <a:xfrm rot="16200000">
              <a:off x="864394" y="3645692"/>
              <a:ext cx="157162" cy="133353"/>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二等辺三角形 27"/>
            <xdr:cNvSpPr/>
          </xdr:nvSpPr>
          <xdr:spPr>
            <a:xfrm rot="16200000" flipV="1">
              <a:off x="4119565" y="3671887"/>
              <a:ext cx="152398" cy="123829"/>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8" name="正方形/長方形 17"/>
          <xdr:cNvSpPr/>
        </xdr:nvSpPr>
        <xdr:spPr>
          <a:xfrm>
            <a:off x="2343150" y="2962275"/>
            <a:ext cx="981075"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r"/>
            <a:r>
              <a:rPr kumimoji="1" lang="ja-JP" altLang="en-US" sz="1400" b="1">
                <a:solidFill>
                  <a:srgbClr val="008000"/>
                </a:solidFill>
              </a:rPr>
              <a:t>▲</a:t>
            </a:r>
            <a:endParaRPr kumimoji="1" lang="en-US" altLang="ja-JP" sz="1400" b="1">
              <a:solidFill>
                <a:srgbClr val="008000"/>
              </a:solidFill>
            </a:endParaRPr>
          </a:p>
          <a:p>
            <a:pPr algn="r"/>
            <a:r>
              <a:rPr kumimoji="1" lang="ja-JP" altLang="en-US" sz="800" b="1"/>
              <a:t>誘導基準</a:t>
            </a:r>
            <a:endParaRPr kumimoji="1" lang="en-US" altLang="ja-JP" sz="800" b="1"/>
          </a:p>
          <a:p>
            <a:pPr algn="r"/>
            <a:r>
              <a:rPr kumimoji="1" lang="en-US" altLang="ja-JP" sz="800" b="1"/>
              <a:t>(10%</a:t>
            </a:r>
            <a:r>
              <a:rPr kumimoji="1" lang="ja-JP" altLang="en-US" sz="800" b="1"/>
              <a:t>削減</a:t>
            </a:r>
            <a:r>
              <a:rPr kumimoji="1" lang="en-US" altLang="ja-JP" sz="800" b="1"/>
              <a:t>)</a:t>
            </a:r>
            <a:endParaRPr kumimoji="1" lang="ja-JP" altLang="en-US" sz="800" b="1"/>
          </a:p>
        </xdr:txBody>
      </xdr:sp>
      <xdr:sp macro="" textlink="">
        <xdr:nvSpPr>
          <xdr:cNvPr id="19" name="正方形/長方形 18"/>
          <xdr:cNvSpPr/>
        </xdr:nvSpPr>
        <xdr:spPr>
          <a:xfrm>
            <a:off x="3276600" y="2962275"/>
            <a:ext cx="981075" cy="4953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rgbClr val="008000"/>
                </a:solidFill>
              </a:rPr>
              <a:t>▲</a:t>
            </a:r>
            <a:endParaRPr kumimoji="1" lang="en-US" altLang="ja-JP" sz="1400" b="1">
              <a:solidFill>
                <a:srgbClr val="008000"/>
              </a:solidFill>
            </a:endParaRPr>
          </a:p>
          <a:p>
            <a:pPr algn="l"/>
            <a:r>
              <a:rPr kumimoji="1" lang="ja-JP" altLang="en-US" sz="800" b="1"/>
              <a:t>省エネ基準</a:t>
            </a:r>
          </a:p>
        </xdr:txBody>
      </xdr:sp>
      <xdr:cxnSp macro="">
        <xdr:nvCxnSpPr>
          <xdr:cNvPr id="20" name="直線コネクタ 19"/>
          <xdr:cNvCxnSpPr/>
        </xdr:nvCxnSpPr>
        <xdr:spPr>
          <a:xfrm flipH="1">
            <a:off x="742950" y="2628900"/>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1" name="直線コネクタ 20"/>
          <xdr:cNvCxnSpPr/>
        </xdr:nvCxnSpPr>
        <xdr:spPr>
          <a:xfrm flipH="1">
            <a:off x="3143250" y="2628900"/>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2" name="直線コネクタ 21"/>
          <xdr:cNvCxnSpPr/>
        </xdr:nvCxnSpPr>
        <xdr:spPr>
          <a:xfrm flipH="1">
            <a:off x="3448050" y="2628900"/>
            <a:ext cx="2" cy="371475"/>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sp macro="" textlink="">
        <xdr:nvSpPr>
          <xdr:cNvPr id="23" name="正方形/長方形 22"/>
          <xdr:cNvSpPr/>
        </xdr:nvSpPr>
        <xdr:spPr>
          <a:xfrm>
            <a:off x="466726" y="2971800"/>
            <a:ext cx="552450" cy="3238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600" b="1"/>
              <a:t>0</a:t>
            </a:r>
            <a:endParaRPr kumimoji="1" lang="ja-JP" altLang="en-US" sz="1600" b="1"/>
          </a:p>
        </xdr:txBody>
      </xdr:sp>
    </xdr:grpSp>
    <xdr:clientData/>
  </xdr:twoCellAnchor>
  <xdr:twoCellAnchor>
    <xdr:from>
      <xdr:col>8</xdr:col>
      <xdr:colOff>219075</xdr:colOff>
      <xdr:row>2</xdr:row>
      <xdr:rowOff>100829</xdr:rowOff>
    </xdr:from>
    <xdr:to>
      <xdr:col>10</xdr:col>
      <xdr:colOff>228601</xdr:colOff>
      <xdr:row>3</xdr:row>
      <xdr:rowOff>197349</xdr:rowOff>
    </xdr:to>
    <xdr:pic>
      <xdr:nvPicPr>
        <xdr:cNvPr id="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4905375" y="224654"/>
          <a:ext cx="1476376" cy="334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95135</xdr:colOff>
      <xdr:row>2</xdr:row>
      <xdr:rowOff>97922</xdr:rowOff>
    </xdr:from>
    <xdr:to>
      <xdr:col>12</xdr:col>
      <xdr:colOff>647700</xdr:colOff>
      <xdr:row>5</xdr:row>
      <xdr:rowOff>9526</xdr:rowOff>
    </xdr:to>
    <xdr:pic>
      <xdr:nvPicPr>
        <xdr:cNvPr id="4" name="Picture 77" descr="きゃすびっぴ"/>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135" y="221747"/>
          <a:ext cx="552565" cy="559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123342</xdr:colOff>
      <xdr:row>43</xdr:row>
      <xdr:rowOff>237164</xdr:rowOff>
    </xdr:from>
    <xdr:to>
      <xdr:col>4</xdr:col>
      <xdr:colOff>145240</xdr:colOff>
      <xdr:row>43</xdr:row>
      <xdr:rowOff>237164</xdr:rowOff>
    </xdr:to>
    <xdr:cxnSp macro="">
      <xdr:nvCxnSpPr>
        <xdr:cNvPr id="5" name="直線コネクタ 4"/>
        <xdr:cNvCxnSpPr/>
      </xdr:nvCxnSpPr>
      <xdr:spPr>
        <a:xfrm>
          <a:off x="618642" y="11000414"/>
          <a:ext cx="1279198" cy="0"/>
        </a:xfrm>
        <a:prstGeom prst="line">
          <a:avLst/>
        </a:prstGeom>
        <a:ln w="15875">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43</xdr:row>
      <xdr:rowOff>66675</xdr:rowOff>
    </xdr:from>
    <xdr:to>
      <xdr:col>5</xdr:col>
      <xdr:colOff>76200</xdr:colOff>
      <xdr:row>45</xdr:row>
      <xdr:rowOff>133350</xdr:rowOff>
    </xdr:to>
    <xdr:graphicFrame macro="">
      <xdr:nvGraphicFramePr>
        <xdr:cNvPr id="6"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257175</xdr:colOff>
      <xdr:row>43</xdr:row>
      <xdr:rowOff>38100</xdr:rowOff>
    </xdr:from>
    <xdr:to>
      <xdr:col>5</xdr:col>
      <xdr:colOff>104775</xdr:colOff>
      <xdr:row>45</xdr:row>
      <xdr:rowOff>171450</xdr:rowOff>
    </xdr:to>
    <xdr:graphicFrame macro="">
      <xdr:nvGraphicFramePr>
        <xdr:cNvPr id="7"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219075</xdr:colOff>
      <xdr:row>42</xdr:row>
      <xdr:rowOff>238125</xdr:rowOff>
    </xdr:from>
    <xdr:to>
      <xdr:col>5</xdr:col>
      <xdr:colOff>66675</xdr:colOff>
      <xdr:row>44</xdr:row>
      <xdr:rowOff>228600</xdr:rowOff>
    </xdr:to>
    <xdr:graphicFrame macro="">
      <xdr:nvGraphicFramePr>
        <xdr:cNvPr id="8"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247651</xdr:colOff>
      <xdr:row>10</xdr:row>
      <xdr:rowOff>228600</xdr:rowOff>
    </xdr:from>
    <xdr:to>
      <xdr:col>7</xdr:col>
      <xdr:colOff>571500</xdr:colOff>
      <xdr:row>12</xdr:row>
      <xdr:rowOff>161925</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1</xdr:colOff>
      <xdr:row>2</xdr:row>
      <xdr:rowOff>104775</xdr:rowOff>
    </xdr:from>
    <xdr:to>
      <xdr:col>8</xdr:col>
      <xdr:colOff>133351</xdr:colOff>
      <xdr:row>4</xdr:row>
      <xdr:rowOff>86289</xdr:rowOff>
    </xdr:to>
    <xdr:pic>
      <xdr:nvPicPr>
        <xdr:cNvPr id="16" name="Picture 80" descr="CAASBEE横浜戸建ロゴ"/>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151" y="228600"/>
          <a:ext cx="4762500" cy="457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46</xdr:row>
      <xdr:rowOff>142875</xdr:rowOff>
    </xdr:from>
    <xdr:to>
      <xdr:col>5</xdr:col>
      <xdr:colOff>36979</xdr:colOff>
      <xdr:row>47</xdr:row>
      <xdr:rowOff>138792</xdr:rowOff>
    </xdr:to>
    <xdr:sp macro="" textlink="">
      <xdr:nvSpPr>
        <xdr:cNvPr id="29" name="角丸四角形 28"/>
        <xdr:cNvSpPr/>
      </xdr:nvSpPr>
      <xdr:spPr>
        <a:xfrm>
          <a:off x="1752600" y="11458575"/>
          <a:ext cx="722779" cy="272142"/>
        </a:xfrm>
        <a:prstGeom prst="round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CEMS</a:t>
          </a:r>
          <a:endParaRPr kumimoji="1" lang="ja-JP" altLang="en-US" sz="1100" b="1"/>
        </a:p>
      </xdr:txBody>
    </xdr:sp>
    <xdr:clientData/>
  </xdr:twoCellAnchor>
  <xdr:twoCellAnchor>
    <xdr:from>
      <xdr:col>3</xdr:col>
      <xdr:colOff>1</xdr:colOff>
      <xdr:row>46</xdr:row>
      <xdr:rowOff>38100</xdr:rowOff>
    </xdr:from>
    <xdr:to>
      <xdr:col>3</xdr:col>
      <xdr:colOff>895351</xdr:colOff>
      <xdr:row>47</xdr:row>
      <xdr:rowOff>190501</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1171575</xdr:colOff>
      <xdr:row>46</xdr:row>
      <xdr:rowOff>57150</xdr:rowOff>
    </xdr:from>
    <xdr:to>
      <xdr:col>5</xdr:col>
      <xdr:colOff>123825</xdr:colOff>
      <xdr:row>47</xdr:row>
      <xdr:rowOff>190500</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555624</xdr:colOff>
      <xdr:row>1</xdr:row>
      <xdr:rowOff>131669</xdr:rowOff>
    </xdr:from>
    <xdr:to>
      <xdr:col>18</xdr:col>
      <xdr:colOff>13232</xdr:colOff>
      <xdr:row>85</xdr:row>
      <xdr:rowOff>167821</xdr:rowOff>
    </xdr:to>
    <xdr:sp macro="" textlink="">
      <xdr:nvSpPr>
        <xdr:cNvPr id="6" name="正方形/長方形 5"/>
        <xdr:cNvSpPr/>
      </xdr:nvSpPr>
      <xdr:spPr>
        <a:xfrm>
          <a:off x="8185149" y="207869"/>
          <a:ext cx="2086508" cy="14742752"/>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57150</xdr:rowOff>
    </xdr:from>
    <xdr:to>
      <xdr:col>8</xdr:col>
      <xdr:colOff>1400175</xdr:colOff>
      <xdr:row>2</xdr:row>
      <xdr:rowOff>552450</xdr:rowOff>
    </xdr:to>
    <xdr:pic>
      <xdr:nvPicPr>
        <xdr:cNvPr id="6" name="Picture 80" descr="CAASBEE横浜戸建ロゴ"/>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47650"/>
          <a:ext cx="51530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1485900</xdr:colOff>
      <xdr:row>2</xdr:row>
      <xdr:rowOff>152400</xdr:rowOff>
    </xdr:from>
    <xdr:to>
      <xdr:col>11</xdr:col>
      <xdr:colOff>390525</xdr:colOff>
      <xdr:row>2</xdr:row>
      <xdr:rowOff>523875</xdr:rowOff>
    </xdr:to>
    <xdr:pic>
      <xdr:nvPicPr>
        <xdr:cNvPr id="7" name="Picture 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9884" t="27533" b="27725"/>
        <a:stretch>
          <a:fillRect/>
        </a:stretch>
      </xdr:blipFill>
      <xdr:spPr bwMode="auto">
        <a:xfrm>
          <a:off x="5372100" y="342900"/>
          <a:ext cx="17240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492716</xdr:colOff>
      <xdr:row>1</xdr:row>
      <xdr:rowOff>95248</xdr:rowOff>
    </xdr:from>
    <xdr:to>
      <xdr:col>16</xdr:col>
      <xdr:colOff>504825</xdr:colOff>
      <xdr:row>3</xdr:row>
      <xdr:rowOff>85725</xdr:rowOff>
    </xdr:to>
    <xdr:pic>
      <xdr:nvPicPr>
        <xdr:cNvPr id="5" name="Picture 77" descr="きゃすびっぴ"/>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17541" y="171448"/>
          <a:ext cx="736009" cy="733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bec.or.jp/CASBEE/download/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bec.or.jp/CASBEE/download/2007&#24180;&#29256;&#12477;&#12501;&#12488;/&#12377;&#12414;&#12356;&#12477;&#12501;&#12488;/Re_%20CASBEE_LCCO2&#12395;&#38306;&#12377;&#12427;&#25972;&#29702;&#12513;&#12514;/&#23621;&#20303;&#26178;&#12465;&#12540;&#12473;&#12473;&#12479;&#12487;&#12451;/070519_&#36939;&#29992;&#26178;CO2&#27010;&#31639;&#65288;&#36817;&#30000;&#2591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bec.or.jp/CASBEE/download/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refreshError="1">
        <row r="2">
          <cell r="L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 val="070519_CO2感度評価CS"/>
      <sheetName val="070519_感度評価まとめ"/>
      <sheetName val="070507住宅マクロ感度評価"/>
      <sheetName val="070507住宅マクロ条件一覧"/>
      <sheetName val="070501CO2感度評価全館"/>
      <sheetName val="070501CO2感度評価間欠"/>
      <sheetName val="補正"/>
      <sheetName val="レベル設定比較"/>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rgbClr val="FF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1"/>
  <sheetViews>
    <sheetView showGridLines="0" zoomScaleNormal="100" zoomScaleSheetLayoutView="70" workbookViewId="0">
      <selection activeCell="I18" sqref="I18"/>
    </sheetView>
  </sheetViews>
  <sheetFormatPr defaultColWidth="9" defaultRowHeight="0" customHeight="1" zeroHeight="1" x14ac:dyDescent="0.15"/>
  <cols>
    <col min="1" max="1" width="0.75" style="2" customWidth="1"/>
    <col min="2" max="2" width="2.125" style="729" customWidth="1"/>
    <col min="3" max="3" width="3.625" style="729" customWidth="1"/>
    <col min="4" max="4" width="16.5" style="730" customWidth="1"/>
    <col min="5" max="5" width="9" style="727" customWidth="1"/>
    <col min="6" max="8" width="9" style="728" customWidth="1"/>
    <col min="9" max="10" width="9" style="731" customWidth="1"/>
    <col min="11" max="12" width="9" style="728" customWidth="1"/>
    <col min="13" max="13" width="9" style="733" customWidth="1"/>
    <col min="14" max="14" width="0.75" style="2" customWidth="1"/>
    <col min="15" max="15" width="3.875" style="2" customWidth="1"/>
    <col min="16" max="18" width="9.875" style="4" customWidth="1"/>
    <col min="19" max="19" width="19.25" style="4" customWidth="1"/>
    <col min="20" max="20" width="18.625" style="4" customWidth="1"/>
    <col min="21" max="21" width="11.125" style="4" customWidth="1"/>
    <col min="22" max="22" width="20.5" style="4" customWidth="1"/>
    <col min="23" max="23" width="18.625" style="4" customWidth="1"/>
    <col min="24" max="24" width="23" style="4" customWidth="1"/>
    <col min="25" max="25" width="4.5" style="4" customWidth="1"/>
    <col min="26" max="27" width="6.375" style="4" customWidth="1"/>
    <col min="28" max="29" width="5" style="4" customWidth="1"/>
    <col min="30" max="30" width="5.125" style="4" customWidth="1"/>
    <col min="31" max="31" width="5" style="4" customWidth="1"/>
    <col min="32" max="32" width="5.125" style="4" customWidth="1"/>
    <col min="33" max="16384" width="9" style="4"/>
  </cols>
  <sheetData>
    <row r="1" spans="1:17" customFormat="1" ht="6" customHeight="1" x14ac:dyDescent="0.15">
      <c r="A1" s="752"/>
      <c r="B1" s="753"/>
      <c r="C1" s="754"/>
      <c r="D1" s="755"/>
      <c r="E1" s="756"/>
      <c r="F1" s="757"/>
      <c r="G1" s="757"/>
      <c r="H1" s="757"/>
      <c r="I1" s="758"/>
      <c r="J1" s="758"/>
      <c r="K1" s="757"/>
      <c r="L1" s="759"/>
      <c r="M1" s="752"/>
      <c r="N1" s="752"/>
      <c r="O1" s="752"/>
    </row>
    <row r="2" spans="1:17" customFormat="1" ht="3.75" customHeight="1" x14ac:dyDescent="0.15">
      <c r="A2" s="2"/>
      <c r="B2" s="760"/>
      <c r="C2" s="761"/>
      <c r="D2" s="762"/>
      <c r="E2" s="763"/>
      <c r="F2" s="764"/>
      <c r="G2" s="764"/>
      <c r="H2" s="764"/>
      <c r="I2" s="765"/>
      <c r="J2" s="766"/>
      <c r="K2" s="766"/>
      <c r="L2" s="766"/>
      <c r="M2" s="858"/>
      <c r="N2" s="2"/>
    </row>
    <row r="3" spans="1:17" customFormat="1" ht="18.75" customHeight="1" x14ac:dyDescent="0.15">
      <c r="A3" s="2"/>
      <c r="B3" s="760"/>
      <c r="C3" s="761"/>
      <c r="D3" s="762"/>
      <c r="E3" s="763"/>
      <c r="F3" s="764"/>
      <c r="G3" s="764"/>
      <c r="H3" s="764"/>
      <c r="I3" s="765"/>
      <c r="J3" s="766"/>
      <c r="K3" s="974" t="str">
        <f>入力!H5&amp;"-"&amp;入力!J5</f>
        <v>4-000</v>
      </c>
      <c r="L3" s="974"/>
      <c r="M3" s="767"/>
      <c r="N3" s="2"/>
    </row>
    <row r="4" spans="1:17" customFormat="1" ht="18.75" customHeight="1" x14ac:dyDescent="0.15">
      <c r="A4" s="2"/>
      <c r="B4" s="760"/>
      <c r="C4" s="761"/>
      <c r="D4" s="762"/>
      <c r="E4" s="763"/>
      <c r="F4" s="764"/>
      <c r="G4" s="764"/>
      <c r="H4" s="764"/>
      <c r="I4" s="768"/>
      <c r="J4" s="766"/>
      <c r="K4" s="974"/>
      <c r="L4" s="974"/>
      <c r="M4" s="858"/>
      <c r="N4" s="2"/>
    </row>
    <row r="5" spans="1:17" customFormat="1" ht="13.7" customHeight="1" x14ac:dyDescent="0.15">
      <c r="A5" s="2"/>
      <c r="B5" s="769"/>
      <c r="C5" s="770"/>
      <c r="D5" s="762"/>
      <c r="E5" s="763"/>
      <c r="F5" s="764"/>
      <c r="G5" s="764"/>
      <c r="H5" s="764"/>
      <c r="I5" s="771"/>
      <c r="J5" s="731"/>
      <c r="L5" s="819" t="str">
        <f>'スコア(公表用)'!M5</f>
        <v>CASBEE横浜[戸建]2022年版v.1.0</v>
      </c>
      <c r="N5" s="2"/>
    </row>
    <row r="6" spans="1:17" customFormat="1" ht="6" customHeight="1" thickBot="1" x14ac:dyDescent="0.2">
      <c r="A6" s="2"/>
      <c r="B6" s="772"/>
      <c r="C6" s="729"/>
      <c r="D6" s="730"/>
      <c r="E6" s="748"/>
      <c r="F6" s="749"/>
      <c r="G6" s="749"/>
      <c r="H6" s="749"/>
      <c r="I6" s="750"/>
      <c r="J6" s="773"/>
      <c r="K6" s="773"/>
      <c r="L6" s="774"/>
      <c r="M6" s="748"/>
      <c r="N6" s="2"/>
      <c r="O6" s="2"/>
    </row>
    <row r="7" spans="1:17" customFormat="1" ht="21.2" customHeight="1" x14ac:dyDescent="0.15">
      <c r="A7" s="2"/>
      <c r="B7" s="124" t="s">
        <v>176</v>
      </c>
      <c r="C7" s="125"/>
      <c r="D7" s="126"/>
      <c r="E7" s="125"/>
      <c r="F7" s="125"/>
      <c r="G7" s="125"/>
      <c r="H7" s="124"/>
      <c r="I7" s="128"/>
      <c r="J7" s="125"/>
      <c r="K7" s="125"/>
      <c r="L7" s="125"/>
      <c r="M7" s="129"/>
      <c r="N7" s="2"/>
      <c r="O7" s="775"/>
    </row>
    <row r="8" spans="1:17" customFormat="1" ht="40.5" customHeight="1" x14ac:dyDescent="0.15">
      <c r="A8" s="2"/>
      <c r="B8" s="820"/>
      <c r="C8" s="821" t="s">
        <v>237</v>
      </c>
      <c r="D8" s="131"/>
      <c r="E8" s="131"/>
      <c r="F8" s="131"/>
      <c r="G8" s="131"/>
      <c r="H8" s="131"/>
      <c r="I8" s="131"/>
      <c r="J8" s="131" t="s">
        <v>204</v>
      </c>
      <c r="K8" s="975" t="str">
        <f>入力!E5</f>
        <v>○○邸</v>
      </c>
      <c r="L8" s="975"/>
      <c r="M8" s="976"/>
      <c r="N8" s="2"/>
      <c r="O8" s="775"/>
    </row>
    <row r="9" spans="1:17" customFormat="1" ht="21.95" customHeight="1" x14ac:dyDescent="0.15">
      <c r="A9" s="2"/>
      <c r="B9" s="133"/>
      <c r="C9" s="134" t="s">
        <v>272</v>
      </c>
      <c r="D9" s="135"/>
      <c r="E9" s="135"/>
      <c r="F9" s="135"/>
      <c r="G9" s="135"/>
      <c r="H9" s="135"/>
      <c r="I9" s="135"/>
      <c r="J9" s="822" t="s">
        <v>167</v>
      </c>
      <c r="K9" s="823" t="s">
        <v>233</v>
      </c>
      <c r="L9" s="824"/>
      <c r="M9" s="825">
        <f>ROUND(入力!M9,0)</f>
        <v>2</v>
      </c>
      <c r="N9" s="2"/>
      <c r="O9" s="775"/>
    </row>
    <row r="10" spans="1:17" customFormat="1" ht="21.75" customHeight="1" thickBot="1" x14ac:dyDescent="0.2">
      <c r="A10" s="2"/>
      <c r="B10" s="130"/>
      <c r="C10" s="789" t="s">
        <v>273</v>
      </c>
      <c r="D10" s="789"/>
      <c r="E10" s="789"/>
      <c r="F10" s="789"/>
      <c r="G10" s="810"/>
      <c r="H10" s="810"/>
      <c r="I10" s="731"/>
      <c r="J10" s="826"/>
      <c r="K10" s="826"/>
      <c r="L10" s="826"/>
      <c r="M10" s="827"/>
      <c r="N10" s="2"/>
      <c r="O10" s="775"/>
    </row>
    <row r="11" spans="1:17" customFormat="1" ht="20.25" customHeight="1" thickBot="1" x14ac:dyDescent="0.2">
      <c r="A11" s="2"/>
      <c r="B11" s="130"/>
      <c r="C11" s="735"/>
      <c r="D11" s="730"/>
      <c r="E11" s="727"/>
      <c r="F11" s="828" t="s">
        <v>274</v>
      </c>
      <c r="G11" s="829">
        <f>(1-入力!H11)*100</f>
        <v>0</v>
      </c>
      <c r="H11" s="830" t="s">
        <v>205</v>
      </c>
      <c r="I11" s="137"/>
      <c r="J11" s="131"/>
      <c r="K11" s="728"/>
      <c r="L11" s="728"/>
      <c r="M11" s="138"/>
      <c r="N11" s="2"/>
      <c r="O11" s="775"/>
      <c r="P11" s="4" t="s">
        <v>275</v>
      </c>
      <c r="Q11">
        <f>100-G11</f>
        <v>100</v>
      </c>
    </row>
    <row r="12" spans="1:17" customFormat="1" ht="21.75" customHeight="1" x14ac:dyDescent="0.15">
      <c r="A12" s="2"/>
      <c r="B12" s="130"/>
      <c r="C12" s="137"/>
      <c r="D12" s="137"/>
      <c r="E12" s="137"/>
      <c r="F12" s="735"/>
      <c r="G12" s="137"/>
      <c r="H12" s="137"/>
      <c r="I12" s="831" t="s">
        <v>276</v>
      </c>
      <c r="J12" s="832"/>
      <c r="K12" s="833"/>
      <c r="L12" s="834" t="str">
        <f>入力!H12</f>
        <v>適合</v>
      </c>
      <c r="M12" s="827"/>
      <c r="N12" s="2"/>
      <c r="O12" s="775"/>
      <c r="P12" t="s">
        <v>277</v>
      </c>
      <c r="Q12">
        <v>1</v>
      </c>
    </row>
    <row r="13" spans="1:17" customFormat="1" ht="21.75" customHeight="1" x14ac:dyDescent="0.15">
      <c r="A13" s="2"/>
      <c r="B13" s="130"/>
      <c r="C13" s="835"/>
      <c r="D13" s="835"/>
      <c r="E13" s="835"/>
      <c r="F13" s="835"/>
      <c r="G13" s="835"/>
      <c r="H13" s="835"/>
      <c r="I13" s="836" t="s">
        <v>278</v>
      </c>
      <c r="J13" s="837"/>
      <c r="K13" s="838"/>
      <c r="L13" s="834" t="str">
        <f>入力!H13</f>
        <v>適合</v>
      </c>
      <c r="M13" s="138"/>
      <c r="N13" s="2"/>
      <c r="O13" s="775"/>
    </row>
    <row r="14" spans="1:17" customFormat="1" ht="21.75" customHeight="1" x14ac:dyDescent="0.15">
      <c r="A14" s="2"/>
      <c r="B14" s="839"/>
      <c r="C14" s="137"/>
      <c r="D14" s="137"/>
      <c r="E14" s="137"/>
      <c r="F14" s="137"/>
      <c r="G14" s="137"/>
      <c r="H14" s="137"/>
      <c r="I14" s="840" t="s">
        <v>279</v>
      </c>
      <c r="J14" s="137"/>
      <c r="K14" s="977" t="str">
        <f>入力!L5</f>
        <v>2022/XX/XX</v>
      </c>
      <c r="L14" s="977"/>
      <c r="M14" s="138"/>
      <c r="N14" s="2"/>
      <c r="O14" s="775"/>
    </row>
    <row r="15" spans="1:17" customFormat="1" ht="21.75" customHeight="1" x14ac:dyDescent="0.15">
      <c r="A15" s="2"/>
      <c r="B15" s="130"/>
      <c r="C15" s="729"/>
      <c r="D15" s="814"/>
      <c r="E15" s="814"/>
      <c r="F15" s="814"/>
      <c r="G15" s="814"/>
      <c r="H15" s="814"/>
      <c r="I15" s="814"/>
      <c r="J15" s="814"/>
      <c r="K15" s="814"/>
      <c r="L15" s="814"/>
      <c r="M15" s="827"/>
      <c r="N15" s="2"/>
      <c r="O15" s="775"/>
    </row>
    <row r="16" spans="1:17" customFormat="1" ht="21.95" customHeight="1" x14ac:dyDescent="0.15">
      <c r="A16" s="2"/>
      <c r="B16" s="130"/>
      <c r="C16" s="131" t="s">
        <v>216</v>
      </c>
      <c r="D16" s="729"/>
      <c r="E16" s="729"/>
      <c r="F16" s="729"/>
      <c r="G16" s="729"/>
      <c r="I16" s="728"/>
      <c r="J16" s="729"/>
      <c r="K16" s="729"/>
      <c r="L16" s="729"/>
      <c r="M16" s="138"/>
      <c r="N16" s="2"/>
      <c r="O16" s="2"/>
    </row>
    <row r="17" spans="1:15" customFormat="1" ht="21.95" customHeight="1" x14ac:dyDescent="0.15">
      <c r="A17" s="2"/>
      <c r="B17" s="130"/>
      <c r="C17" s="137" t="str">
        <f>IF(入力!D15=0,"",入力!D15)</f>
        <v/>
      </c>
      <c r="D17" s="137"/>
      <c r="E17" s="137"/>
      <c r="F17" s="137"/>
      <c r="G17" s="137"/>
      <c r="H17" s="137"/>
      <c r="I17" s="137"/>
      <c r="J17" s="137"/>
      <c r="K17" s="137"/>
      <c r="L17" s="137"/>
      <c r="M17" s="138"/>
      <c r="N17" s="2"/>
      <c r="O17" s="2"/>
    </row>
    <row r="18" spans="1:15" customFormat="1" ht="21.95" customHeight="1" x14ac:dyDescent="0.15">
      <c r="A18" s="2"/>
      <c r="B18" s="130"/>
      <c r="C18" s="137" t="str">
        <f>IF(入力!D16=0,"",入力!D16)</f>
        <v/>
      </c>
      <c r="D18" s="137"/>
      <c r="E18" s="137"/>
      <c r="F18" s="137"/>
      <c r="G18" s="137"/>
      <c r="H18" s="137"/>
      <c r="I18" s="137"/>
      <c r="J18" s="137"/>
      <c r="K18" s="137"/>
      <c r="L18" s="137"/>
      <c r="M18" s="138"/>
      <c r="N18" s="2"/>
      <c r="O18" s="2"/>
    </row>
    <row r="19" spans="1:15" customFormat="1" ht="21.95" customHeight="1" x14ac:dyDescent="0.15">
      <c r="A19" s="2"/>
      <c r="B19" s="130"/>
      <c r="C19" s="137" t="str">
        <f>IF(入力!D18=0,"",入力!D18)</f>
        <v/>
      </c>
      <c r="D19" s="137"/>
      <c r="E19" s="137"/>
      <c r="F19" s="137"/>
      <c r="G19" s="137"/>
      <c r="H19" s="137"/>
      <c r="I19" s="137"/>
      <c r="J19" s="137"/>
      <c r="K19" s="137"/>
      <c r="L19" s="137"/>
      <c r="M19" s="138"/>
      <c r="N19" s="2"/>
      <c r="O19" s="2"/>
    </row>
    <row r="20" spans="1:15" customFormat="1" ht="21.95" customHeight="1" x14ac:dyDescent="0.15">
      <c r="A20" s="2"/>
      <c r="B20" s="722"/>
      <c r="C20" s="723" t="s">
        <v>206</v>
      </c>
      <c r="D20" s="724"/>
      <c r="E20" s="724"/>
      <c r="F20" s="724"/>
      <c r="G20" s="724"/>
      <c r="H20" s="724"/>
      <c r="I20" s="724"/>
      <c r="J20" s="841" t="s">
        <v>167</v>
      </c>
      <c r="K20" s="842" t="s">
        <v>171</v>
      </c>
      <c r="L20" s="843"/>
      <c r="M20" s="844">
        <f>ROUND(入力!M19,0)</f>
        <v>3</v>
      </c>
      <c r="N20" s="2"/>
      <c r="O20" s="2"/>
    </row>
    <row r="21" spans="1:15" customFormat="1" ht="21.95" customHeight="1" x14ac:dyDescent="0.15">
      <c r="A21" s="2"/>
      <c r="B21" s="130"/>
      <c r="C21" s="131" t="s">
        <v>247</v>
      </c>
      <c r="D21" s="131"/>
      <c r="E21" s="131"/>
      <c r="F21" s="131"/>
      <c r="G21" s="131"/>
      <c r="H21" s="131"/>
      <c r="I21" s="131"/>
      <c r="J21" s="131"/>
      <c r="K21" s="131"/>
      <c r="L21" s="131"/>
      <c r="M21" s="132"/>
      <c r="N21" s="2"/>
      <c r="O21" s="2"/>
    </row>
    <row r="22" spans="1:15" customFormat="1" ht="21.95" customHeight="1" x14ac:dyDescent="0.15">
      <c r="A22" s="2"/>
      <c r="B22" s="130"/>
      <c r="C22" s="137"/>
      <c r="D22" s="137" t="s">
        <v>252</v>
      </c>
      <c r="E22" s="137" t="str">
        <f>入力!E21</f>
        <v>等級４</v>
      </c>
      <c r="F22" s="137" t="s">
        <v>183</v>
      </c>
      <c r="G22" s="137"/>
      <c r="H22" s="137"/>
      <c r="I22" s="137"/>
      <c r="J22" s="137"/>
      <c r="K22" s="137"/>
      <c r="L22" s="137"/>
      <c r="M22" s="138"/>
      <c r="N22" s="2"/>
      <c r="O22" s="2"/>
    </row>
    <row r="23" spans="1:15" customFormat="1" ht="21.95" customHeight="1" x14ac:dyDescent="0.15">
      <c r="A23" s="2"/>
      <c r="B23" s="130"/>
      <c r="C23" s="137" t="str">
        <f>IF(入力!D22=0,"",入力!D22)</f>
        <v/>
      </c>
      <c r="D23" s="137"/>
      <c r="E23" s="137"/>
      <c r="F23" s="137"/>
      <c r="G23" s="137"/>
      <c r="H23" s="137"/>
      <c r="I23" s="137"/>
      <c r="J23" s="137"/>
      <c r="K23" s="137"/>
      <c r="L23" s="137"/>
      <c r="M23" s="138"/>
      <c r="N23" s="2"/>
      <c r="O23" s="2"/>
    </row>
    <row r="24" spans="1:15" customFormat="1" ht="21.95" customHeight="1" x14ac:dyDescent="0.15">
      <c r="A24" s="2"/>
      <c r="B24" s="130"/>
      <c r="C24" s="131" t="s">
        <v>280</v>
      </c>
      <c r="D24" s="137"/>
      <c r="E24" s="137"/>
      <c r="F24" s="137"/>
      <c r="G24" s="137"/>
      <c r="H24" s="137"/>
      <c r="I24" s="137"/>
      <c r="J24" s="137"/>
      <c r="K24" s="137"/>
      <c r="L24" s="137"/>
      <c r="M24" s="138"/>
      <c r="N24" s="2"/>
      <c r="O24" s="2"/>
    </row>
    <row r="25" spans="1:15" customFormat="1" ht="21.95" customHeight="1" x14ac:dyDescent="0.15">
      <c r="A25" s="2"/>
      <c r="B25" s="130"/>
      <c r="C25" s="137" t="str">
        <f>IF(入力!D24=0,"",入力!D24)</f>
        <v/>
      </c>
      <c r="D25" s="131"/>
      <c r="E25" s="131"/>
      <c r="F25" s="131"/>
      <c r="G25" s="131"/>
      <c r="H25" s="131"/>
      <c r="I25" s="131"/>
      <c r="J25" s="131"/>
      <c r="K25" s="131"/>
      <c r="L25" s="131"/>
      <c r="M25" s="132"/>
      <c r="N25" s="2"/>
      <c r="O25" s="2"/>
    </row>
    <row r="26" spans="1:15" customFormat="1" ht="21.95" customHeight="1" x14ac:dyDescent="0.15">
      <c r="A26" s="776"/>
      <c r="B26" s="130"/>
      <c r="C26" s="137" t="str">
        <f>IF(入力!D25=0,"",入力!D25)</f>
        <v/>
      </c>
      <c r="D26" s="137"/>
      <c r="E26" s="137"/>
      <c r="F26" s="137"/>
      <c r="G26" s="137"/>
      <c r="H26" s="137"/>
      <c r="I26" s="137"/>
      <c r="J26" s="137"/>
      <c r="K26" s="137"/>
      <c r="L26" s="137"/>
      <c r="M26" s="138"/>
      <c r="N26" s="2"/>
      <c r="O26" s="2"/>
    </row>
    <row r="27" spans="1:15" customFormat="1" ht="21.95" customHeight="1" x14ac:dyDescent="0.15">
      <c r="A27" s="776"/>
      <c r="B27" s="130"/>
      <c r="C27" s="131" t="s">
        <v>281</v>
      </c>
      <c r="D27" s="137"/>
      <c r="E27" s="137"/>
      <c r="F27" s="137"/>
      <c r="G27" s="137"/>
      <c r="H27" s="137"/>
      <c r="I27" s="137"/>
      <c r="J27" s="137"/>
      <c r="K27" s="137"/>
      <c r="L27" s="137"/>
      <c r="M27" s="138"/>
      <c r="N27" s="2"/>
      <c r="O27" s="2"/>
    </row>
    <row r="28" spans="1:15" customFormat="1" ht="21.95" customHeight="1" x14ac:dyDescent="0.15">
      <c r="A28" s="776"/>
      <c r="B28" s="130"/>
      <c r="C28" s="137"/>
      <c r="D28" s="137" t="s">
        <v>282</v>
      </c>
      <c r="E28" s="137" t="str">
        <f>入力!E27</f>
        <v>なし</v>
      </c>
      <c r="F28" s="137"/>
      <c r="G28" s="137"/>
      <c r="H28" s="137"/>
      <c r="I28" s="137"/>
      <c r="J28" s="137"/>
      <c r="K28" s="137"/>
      <c r="L28" s="137"/>
      <c r="M28" s="138"/>
      <c r="N28" s="2"/>
      <c r="O28" s="2"/>
    </row>
    <row r="29" spans="1:15" customFormat="1" ht="21.95" customHeight="1" x14ac:dyDescent="0.15">
      <c r="A29" s="776"/>
      <c r="B29" s="130"/>
      <c r="C29" s="137" t="str">
        <f>IF(入力!D28=0,"",入力!D28)</f>
        <v/>
      </c>
      <c r="D29" s="137"/>
      <c r="E29" s="137"/>
      <c r="F29" s="137"/>
      <c r="G29" s="137"/>
      <c r="H29" s="137"/>
      <c r="I29" s="137"/>
      <c r="J29" s="137"/>
      <c r="K29" s="137"/>
      <c r="L29" s="137"/>
      <c r="M29" s="138"/>
      <c r="N29" s="2"/>
      <c r="O29" s="2"/>
    </row>
    <row r="30" spans="1:15" customFormat="1" ht="21.95" customHeight="1" x14ac:dyDescent="0.15">
      <c r="A30" s="2"/>
      <c r="B30" s="719"/>
      <c r="C30" s="845" t="s">
        <v>283</v>
      </c>
      <c r="D30" s="721"/>
      <c r="E30" s="721"/>
      <c r="F30" s="721"/>
      <c r="G30" s="721"/>
      <c r="H30" s="721"/>
      <c r="I30" s="721"/>
      <c r="J30" s="846" t="s">
        <v>167</v>
      </c>
      <c r="K30" s="847" t="s">
        <v>169</v>
      </c>
      <c r="L30" s="848"/>
      <c r="M30" s="849">
        <f>ROUND(入力!M29,0)</f>
        <v>3</v>
      </c>
      <c r="N30" s="2"/>
      <c r="O30" s="775"/>
    </row>
    <row r="31" spans="1:15" customFormat="1" ht="21.95" customHeight="1" x14ac:dyDescent="0.15">
      <c r="A31" s="2"/>
      <c r="B31" s="130"/>
      <c r="C31" s="131" t="s">
        <v>219</v>
      </c>
      <c r="D31" s="131"/>
      <c r="E31" s="131"/>
      <c r="F31" s="131"/>
      <c r="G31" s="131"/>
      <c r="H31" s="131"/>
      <c r="I31" s="131"/>
      <c r="J31" s="131"/>
      <c r="K31" s="131"/>
      <c r="L31" s="131"/>
      <c r="M31" s="132"/>
      <c r="N31" s="2"/>
      <c r="O31" s="2"/>
    </row>
    <row r="32" spans="1:15" customFormat="1" ht="21.95" customHeight="1" x14ac:dyDescent="0.15">
      <c r="A32" s="2"/>
      <c r="B32" s="130"/>
      <c r="C32" s="137" t="str">
        <f>IF(入力!D31=0,"",入力!D31)</f>
        <v/>
      </c>
      <c r="D32" s="137"/>
      <c r="E32" s="137"/>
      <c r="F32" s="137"/>
      <c r="G32" s="137"/>
      <c r="H32" s="137"/>
      <c r="I32" s="137"/>
      <c r="J32" s="137"/>
      <c r="K32" s="137"/>
      <c r="L32" s="137"/>
      <c r="M32" s="138"/>
      <c r="N32" s="2"/>
      <c r="O32" s="2"/>
    </row>
    <row r="33" spans="1:20" customFormat="1" ht="21.95" customHeight="1" x14ac:dyDescent="0.15">
      <c r="A33" s="2"/>
      <c r="B33" s="130"/>
      <c r="C33" s="137" t="str">
        <f>IF(入力!D32=0,"",入力!D32)</f>
        <v/>
      </c>
      <c r="D33" s="137"/>
      <c r="E33" s="137"/>
      <c r="F33" s="137"/>
      <c r="G33" s="137"/>
      <c r="H33" s="137"/>
      <c r="I33" s="137"/>
      <c r="J33" s="137"/>
      <c r="K33" s="137"/>
      <c r="L33" s="137"/>
      <c r="M33" s="138"/>
      <c r="N33" s="2"/>
      <c r="O33" s="2"/>
    </row>
    <row r="34" spans="1:20" customFormat="1" ht="21.95" customHeight="1" x14ac:dyDescent="0.15">
      <c r="A34" s="2"/>
      <c r="B34" s="130"/>
      <c r="C34" s="137" t="str">
        <f>IF(入力!D33=0,"",入力!D33)</f>
        <v/>
      </c>
      <c r="D34" s="137"/>
      <c r="E34" s="137"/>
      <c r="F34" s="137"/>
      <c r="G34" s="137"/>
      <c r="H34" s="137"/>
      <c r="I34" s="137"/>
      <c r="J34" s="137"/>
      <c r="K34" s="137"/>
      <c r="L34" s="137"/>
      <c r="M34" s="138"/>
      <c r="N34" s="2"/>
      <c r="O34" s="2"/>
    </row>
    <row r="35" spans="1:20" customFormat="1" ht="21.95" customHeight="1" x14ac:dyDescent="0.15">
      <c r="A35" s="2"/>
      <c r="B35" s="130"/>
      <c r="C35" s="137" t="str">
        <f>IF(入力!D34=0,"",入力!D34)</f>
        <v/>
      </c>
      <c r="D35" s="137"/>
      <c r="E35" s="137"/>
      <c r="F35" s="137"/>
      <c r="G35" s="137"/>
      <c r="H35" s="137"/>
      <c r="I35" s="137"/>
      <c r="J35" s="137"/>
      <c r="K35" s="137"/>
      <c r="L35" s="137"/>
      <c r="M35" s="138"/>
      <c r="N35" s="2"/>
      <c r="O35" s="2"/>
    </row>
    <row r="36" spans="1:20" customFormat="1" ht="21.95" customHeight="1" x14ac:dyDescent="0.15">
      <c r="A36" s="2"/>
      <c r="B36" s="139"/>
      <c r="C36" s="140" t="s">
        <v>284</v>
      </c>
      <c r="D36" s="141"/>
      <c r="E36" s="141"/>
      <c r="F36" s="141"/>
      <c r="G36" s="141"/>
      <c r="H36" s="141"/>
      <c r="I36" s="141"/>
      <c r="J36" s="850" t="s">
        <v>167</v>
      </c>
      <c r="K36" s="851" t="s">
        <v>172</v>
      </c>
      <c r="L36" s="852"/>
      <c r="M36" s="853">
        <f>ROUND(入力!M35,0)</f>
        <v>3</v>
      </c>
      <c r="N36" s="2"/>
      <c r="O36" s="2"/>
    </row>
    <row r="37" spans="1:20" customFormat="1" ht="21.95" customHeight="1" x14ac:dyDescent="0.15">
      <c r="A37" s="2"/>
      <c r="B37" s="130"/>
      <c r="C37" s="131" t="s">
        <v>17</v>
      </c>
      <c r="D37" s="131"/>
      <c r="E37" s="131"/>
      <c r="F37" s="131"/>
      <c r="G37" s="131"/>
      <c r="H37" s="131"/>
      <c r="I37" s="131"/>
      <c r="J37" s="131"/>
      <c r="K37" s="131"/>
      <c r="L37" s="131"/>
      <c r="M37" s="132"/>
      <c r="N37" s="2"/>
      <c r="O37" s="2"/>
    </row>
    <row r="38" spans="1:20" customFormat="1" ht="21.95" customHeight="1" x14ac:dyDescent="0.15">
      <c r="A38" s="2"/>
      <c r="B38" s="130"/>
      <c r="C38" s="137" t="str">
        <f>IF(入力!D37=0,"",入力!D37)</f>
        <v/>
      </c>
      <c r="D38" s="137"/>
      <c r="E38" s="137"/>
      <c r="F38" s="137"/>
      <c r="G38" s="137"/>
      <c r="H38" s="137"/>
      <c r="I38" s="137"/>
      <c r="J38" s="137"/>
      <c r="K38" s="137"/>
      <c r="L38" s="137"/>
      <c r="M38" s="138"/>
      <c r="N38" s="2"/>
      <c r="O38" s="2"/>
    </row>
    <row r="39" spans="1:20" customFormat="1" ht="21.95" customHeight="1" thickBot="1" x14ac:dyDescent="0.2">
      <c r="A39" s="2"/>
      <c r="B39" s="130"/>
      <c r="C39" s="137" t="str">
        <f>IF(入力!D40=0,"",入力!D40)</f>
        <v/>
      </c>
      <c r="D39" s="137"/>
      <c r="E39" s="137"/>
      <c r="F39" s="137"/>
      <c r="G39" s="137"/>
      <c r="H39" s="137"/>
      <c r="I39" s="137"/>
      <c r="J39" s="137"/>
      <c r="K39" s="137"/>
      <c r="L39" s="137"/>
      <c r="M39" s="138"/>
      <c r="N39" s="2"/>
      <c r="O39" s="2"/>
    </row>
    <row r="40" spans="1:20" customFormat="1" ht="24.95" customHeight="1" thickTop="1" x14ac:dyDescent="0.15">
      <c r="A40" s="2"/>
      <c r="B40" s="142"/>
      <c r="C40" s="143" t="s">
        <v>207</v>
      </c>
      <c r="D40" s="144"/>
      <c r="E40" s="144"/>
      <c r="F40" s="145"/>
      <c r="G40" s="146" t="s">
        <v>208</v>
      </c>
      <c r="H40" s="143"/>
      <c r="I40" s="856"/>
      <c r="J40" s="857"/>
      <c r="K40" s="857"/>
      <c r="L40" s="857"/>
      <c r="M40" s="854" t="s">
        <v>285</v>
      </c>
      <c r="N40" s="2"/>
      <c r="O40" s="2"/>
    </row>
    <row r="41" spans="1:20" customFormat="1" ht="21.95" customHeight="1" x14ac:dyDescent="0.15">
      <c r="A41" s="2"/>
      <c r="B41" s="130"/>
      <c r="C41" s="147"/>
      <c r="D41" s="147"/>
      <c r="E41" s="147"/>
      <c r="F41" s="148"/>
      <c r="G41" s="855" t="str">
        <f>入力!P47</f>
        <v xml:space="preserve"> 燃料電池　・　</v>
      </c>
      <c r="H41" s="131"/>
      <c r="I41" s="131"/>
      <c r="J41" s="131"/>
      <c r="K41" s="131"/>
      <c r="L41" s="131"/>
      <c r="M41" s="132"/>
      <c r="N41" s="2"/>
      <c r="O41" s="2"/>
      <c r="R41" s="4"/>
      <c r="S41" s="4"/>
      <c r="T41" s="4"/>
    </row>
    <row r="42" spans="1:20" customFormat="1" ht="21.95" customHeight="1" thickBot="1" x14ac:dyDescent="0.2">
      <c r="A42" s="2"/>
      <c r="B42" s="130"/>
      <c r="C42" s="131"/>
      <c r="D42" s="131"/>
      <c r="E42" s="131"/>
      <c r="F42" s="149"/>
      <c r="G42" s="855" t="str">
        <f>入力!P48</f>
        <v xml:space="preserve"> 雨水等利用設備　・　</v>
      </c>
      <c r="H42" s="137"/>
      <c r="I42" s="137"/>
      <c r="J42" s="137"/>
      <c r="K42" s="137"/>
      <c r="L42" s="137"/>
      <c r="M42" s="138"/>
      <c r="N42" s="2"/>
      <c r="O42" s="2"/>
    </row>
    <row r="43" spans="1:20" customFormat="1" ht="21.95" customHeight="1" thickTop="1" x14ac:dyDescent="0.15">
      <c r="A43" s="2"/>
      <c r="B43" s="142"/>
      <c r="C43" s="143" t="s">
        <v>209</v>
      </c>
      <c r="D43" s="144"/>
      <c r="E43" s="144"/>
      <c r="F43" s="145"/>
      <c r="G43" s="855" t="str">
        <f>入力!P49</f>
        <v xml:space="preserve"> </v>
      </c>
      <c r="H43" s="137"/>
      <c r="I43" s="137"/>
      <c r="J43" s="137"/>
      <c r="K43" s="137"/>
      <c r="L43" s="137"/>
      <c r="M43" s="138"/>
      <c r="N43" s="2"/>
      <c r="O43" s="2"/>
    </row>
    <row r="44" spans="1:20" customFormat="1" ht="21.95" customHeight="1" x14ac:dyDescent="0.15">
      <c r="A44" s="2"/>
      <c r="B44" s="130"/>
      <c r="C44" s="131"/>
      <c r="D44" s="131"/>
      <c r="E44" s="131"/>
      <c r="F44" s="149"/>
      <c r="G44" s="137"/>
      <c r="H44" s="137"/>
      <c r="I44" s="137"/>
      <c r="J44" s="137"/>
      <c r="K44" s="137"/>
      <c r="L44" s="137"/>
      <c r="M44" s="138"/>
      <c r="N44" s="2"/>
      <c r="O44" s="2"/>
    </row>
    <row r="45" spans="1:20" customFormat="1" ht="21.95" customHeight="1" thickBot="1" x14ac:dyDescent="0.2">
      <c r="A45" s="2"/>
      <c r="B45" s="150"/>
      <c r="C45" s="151"/>
      <c r="D45" s="151"/>
      <c r="E45" s="151"/>
      <c r="F45" s="152"/>
      <c r="G45" s="154"/>
      <c r="H45" s="151"/>
      <c r="I45" s="151"/>
      <c r="J45" s="151"/>
      <c r="K45" s="151"/>
      <c r="L45" s="151"/>
      <c r="M45" s="153"/>
      <c r="N45" s="2"/>
      <c r="O45" s="2"/>
    </row>
    <row r="46" spans="1:20" customFormat="1" ht="6.75" customHeight="1" x14ac:dyDescent="0.15">
      <c r="A46" s="2"/>
      <c r="B46" s="729"/>
      <c r="C46" s="729"/>
      <c r="D46" s="730"/>
      <c r="E46" s="727"/>
      <c r="F46" s="728"/>
      <c r="G46" s="777"/>
      <c r="H46" s="728"/>
      <c r="I46" s="731"/>
      <c r="J46" s="731"/>
      <c r="K46" s="728"/>
      <c r="L46" s="777"/>
      <c r="M46" s="751"/>
      <c r="N46" s="2"/>
      <c r="O46" s="2"/>
    </row>
    <row r="47" spans="1:20" customFormat="1" ht="14.25" hidden="1" x14ac:dyDescent="0.15">
      <c r="A47" s="2"/>
      <c r="B47" s="729"/>
      <c r="C47" s="778"/>
      <c r="D47" s="779"/>
      <c r="E47" s="733"/>
      <c r="F47" s="780"/>
      <c r="G47" s="777"/>
      <c r="H47" s="777"/>
      <c r="I47" s="781"/>
      <c r="J47" s="781"/>
      <c r="K47" s="777"/>
      <c r="L47" s="777"/>
      <c r="M47" s="751"/>
      <c r="N47" s="2"/>
      <c r="O47" s="2"/>
    </row>
    <row r="48" spans="1:20" customFormat="1" ht="14.25" hidden="1" x14ac:dyDescent="0.15">
      <c r="A48" s="2"/>
      <c r="B48" s="782"/>
      <c r="C48" s="783"/>
      <c r="D48" s="784"/>
      <c r="E48" s="733"/>
      <c r="F48" s="780"/>
      <c r="G48" s="785"/>
      <c r="H48" s="785"/>
      <c r="I48" s="786"/>
      <c r="J48" s="786"/>
      <c r="K48" s="781"/>
      <c r="L48" s="781"/>
      <c r="M48" s="751"/>
      <c r="N48" s="2"/>
      <c r="O48" s="2"/>
    </row>
    <row r="49" spans="1:15" customFormat="1" ht="15.75" hidden="1" customHeight="1" x14ac:dyDescent="0.15">
      <c r="A49" s="2"/>
      <c r="B49" s="782"/>
      <c r="C49" s="782"/>
      <c r="D49" s="787"/>
      <c r="E49" s="727"/>
      <c r="F49" s="728"/>
      <c r="G49" s="785"/>
      <c r="H49" s="785"/>
      <c r="I49" s="786"/>
      <c r="J49" s="786"/>
      <c r="K49" s="781"/>
      <c r="L49" s="781"/>
      <c r="M49" s="751"/>
      <c r="N49" s="2"/>
      <c r="O49" s="2"/>
    </row>
    <row r="50" spans="1:15" customFormat="1" ht="15.75" hidden="1" customHeight="1" x14ac:dyDescent="0.15">
      <c r="A50" s="2"/>
      <c r="B50" s="729"/>
      <c r="C50" s="729"/>
      <c r="D50" s="730"/>
      <c r="E50" s="748"/>
      <c r="F50" s="749"/>
      <c r="G50" s="749"/>
      <c r="H50" s="749"/>
      <c r="I50" s="750"/>
      <c r="J50" s="750"/>
      <c r="K50" s="749"/>
      <c r="L50" s="749"/>
      <c r="M50" s="751"/>
      <c r="N50" s="2"/>
      <c r="O50" s="2"/>
    </row>
    <row r="51" spans="1:15" customFormat="1" ht="15.75" hidden="1" customHeight="1" x14ac:dyDescent="0.15">
      <c r="A51" s="2"/>
      <c r="B51" s="729"/>
      <c r="C51" s="729"/>
      <c r="D51" s="730"/>
      <c r="E51" s="748"/>
      <c r="F51" s="749"/>
      <c r="G51" s="749"/>
      <c r="H51" s="749"/>
      <c r="I51" s="750"/>
      <c r="J51" s="750"/>
      <c r="K51" s="749"/>
      <c r="L51" s="749"/>
      <c r="M51" s="751"/>
      <c r="N51" s="2"/>
      <c r="O51" s="2"/>
    </row>
    <row r="52" spans="1:15" customFormat="1" ht="15.75" hidden="1" customHeight="1" x14ac:dyDescent="0.15">
      <c r="A52" s="2"/>
      <c r="B52" s="729"/>
      <c r="C52" s="729"/>
      <c r="D52" s="730"/>
      <c r="E52" s="748"/>
      <c r="F52" s="749"/>
      <c r="G52" s="749"/>
      <c r="H52" s="749"/>
      <c r="I52" s="750"/>
      <c r="J52" s="750"/>
      <c r="K52" s="749"/>
      <c r="L52" s="749"/>
      <c r="M52" s="751"/>
      <c r="N52" s="2"/>
      <c r="O52" s="2"/>
    </row>
    <row r="53" spans="1:15" customFormat="1" ht="15.75" hidden="1" customHeight="1" x14ac:dyDescent="0.15">
      <c r="A53" s="2"/>
      <c r="B53" s="729"/>
      <c r="C53" s="729"/>
      <c r="D53" s="730"/>
      <c r="E53" s="748"/>
      <c r="F53" s="749"/>
      <c r="G53" s="749"/>
      <c r="H53" s="749"/>
      <c r="I53" s="750"/>
      <c r="J53" s="750"/>
      <c r="K53" s="749"/>
      <c r="L53" s="749"/>
      <c r="M53" s="751"/>
      <c r="N53" s="2"/>
      <c r="O53" s="2"/>
    </row>
    <row r="54" spans="1:15" customFormat="1" ht="15.75" hidden="1" customHeight="1" x14ac:dyDescent="0.15">
      <c r="A54" s="2"/>
      <c r="B54" s="729"/>
      <c r="C54" s="729"/>
      <c r="D54" s="730"/>
      <c r="E54" s="748"/>
      <c r="F54" s="749"/>
      <c r="G54" s="749"/>
      <c r="H54" s="749"/>
      <c r="I54" s="750"/>
      <c r="J54" s="750"/>
      <c r="K54" s="749"/>
      <c r="L54" s="749"/>
      <c r="M54" s="751"/>
      <c r="N54" s="2"/>
      <c r="O54" s="2"/>
    </row>
    <row r="55" spans="1:15" customFormat="1" ht="15.75" hidden="1" customHeight="1" x14ac:dyDescent="0.15">
      <c r="A55" s="2"/>
      <c r="B55" s="729"/>
      <c r="C55" s="729"/>
      <c r="D55" s="730"/>
      <c r="E55" s="748"/>
      <c r="F55" s="749"/>
      <c r="G55" s="749"/>
      <c r="H55" s="749"/>
      <c r="I55" s="750"/>
      <c r="J55" s="750"/>
      <c r="K55" s="749"/>
      <c r="L55" s="749"/>
      <c r="M55" s="751"/>
      <c r="N55" s="2"/>
      <c r="O55" s="2"/>
    </row>
    <row r="56" spans="1:15" customFormat="1" ht="6" hidden="1" customHeight="1" x14ac:dyDescent="0.15">
      <c r="A56" s="2"/>
      <c r="B56" s="729"/>
      <c r="C56" s="729"/>
      <c r="D56" s="730"/>
      <c r="E56" s="748"/>
      <c r="F56" s="749"/>
      <c r="G56" s="749"/>
      <c r="H56" s="749"/>
      <c r="I56" s="750"/>
      <c r="J56" s="750"/>
      <c r="K56" s="749"/>
      <c r="L56" s="749"/>
      <c r="M56" s="751"/>
      <c r="N56" s="2"/>
      <c r="O56" s="2"/>
    </row>
    <row r="57" spans="1:15" customFormat="1" ht="14.25" hidden="1" x14ac:dyDescent="0.15">
      <c r="A57" s="2"/>
      <c r="B57" s="729"/>
      <c r="C57" s="729"/>
      <c r="D57" s="730"/>
      <c r="E57" s="748"/>
      <c r="F57" s="749"/>
      <c r="G57" s="749"/>
      <c r="H57" s="749"/>
      <c r="I57" s="750"/>
      <c r="J57" s="750"/>
      <c r="K57" s="749"/>
      <c r="L57" s="749"/>
      <c r="M57" s="751"/>
      <c r="N57" s="2"/>
      <c r="O57" s="2"/>
    </row>
    <row r="58" spans="1:15" customFormat="1" ht="14.25" hidden="1" x14ac:dyDescent="0.15">
      <c r="A58" s="2"/>
      <c r="B58" s="729"/>
      <c r="C58" s="729"/>
      <c r="D58" s="730"/>
      <c r="E58" s="748"/>
      <c r="F58" s="749"/>
      <c r="G58" s="749"/>
      <c r="H58" s="749"/>
      <c r="I58" s="750"/>
      <c r="J58" s="750"/>
      <c r="K58" s="749"/>
      <c r="L58" s="749"/>
      <c r="M58" s="751"/>
      <c r="N58" s="2"/>
      <c r="O58" s="2"/>
    </row>
    <row r="59" spans="1:15" customFormat="1" ht="24" hidden="1" customHeight="1" x14ac:dyDescent="0.15">
      <c r="A59" s="2"/>
      <c r="B59" s="729"/>
      <c r="C59" s="729"/>
      <c r="D59" s="730"/>
      <c r="E59" s="748"/>
      <c r="F59" s="749"/>
      <c r="G59" s="749"/>
      <c r="H59" s="749"/>
      <c r="I59" s="750"/>
      <c r="J59" s="750"/>
      <c r="K59" s="749"/>
      <c r="L59" s="749"/>
      <c r="M59" s="751"/>
      <c r="N59" s="2"/>
      <c r="O59" s="2"/>
    </row>
    <row r="60" spans="1:15" customFormat="1" ht="3.75" hidden="1" customHeight="1" x14ac:dyDescent="0.15">
      <c r="A60" s="2"/>
      <c r="B60" s="729"/>
      <c r="C60" s="729"/>
      <c r="D60" s="730"/>
      <c r="E60" s="748"/>
      <c r="F60" s="749"/>
      <c r="G60" s="749"/>
      <c r="H60" s="749"/>
      <c r="I60" s="750"/>
      <c r="J60" s="750"/>
      <c r="K60" s="749"/>
      <c r="L60" s="749"/>
      <c r="M60" s="751"/>
      <c r="N60" s="2"/>
      <c r="O60" s="2"/>
    </row>
    <row r="61" spans="1:15" customFormat="1" ht="21.2" hidden="1" customHeight="1" x14ac:dyDescent="0.15">
      <c r="A61" s="2"/>
      <c r="B61" s="729"/>
      <c r="C61" s="729"/>
      <c r="D61" s="730"/>
      <c r="E61" s="748"/>
      <c r="F61" s="749"/>
      <c r="G61" s="749"/>
      <c r="H61" s="749"/>
      <c r="I61" s="750"/>
      <c r="J61" s="750"/>
      <c r="K61" s="749"/>
      <c r="L61" s="749"/>
      <c r="M61" s="751"/>
      <c r="N61" s="2"/>
      <c r="O61" s="2"/>
    </row>
    <row r="62" spans="1:15" customFormat="1" ht="40.700000000000003" hidden="1" customHeight="1" x14ac:dyDescent="0.15">
      <c r="A62" s="2"/>
      <c r="B62" s="729"/>
      <c r="C62" s="729"/>
      <c r="D62" s="730"/>
      <c r="E62" s="748"/>
      <c r="F62" s="749"/>
      <c r="G62" s="749"/>
      <c r="H62" s="749"/>
      <c r="I62" s="750"/>
      <c r="J62" s="750"/>
      <c r="K62" s="749"/>
      <c r="L62" s="749"/>
      <c r="M62" s="751"/>
      <c r="N62" s="2"/>
      <c r="O62" s="2"/>
    </row>
    <row r="63" spans="1:15" customFormat="1" ht="24.95" hidden="1" customHeight="1" x14ac:dyDescent="0.15">
      <c r="A63" s="2"/>
      <c r="B63" s="729"/>
      <c r="C63" s="729"/>
      <c r="D63" s="730"/>
      <c r="E63" s="748"/>
      <c r="F63" s="749"/>
      <c r="G63" s="749"/>
      <c r="H63" s="749"/>
      <c r="I63" s="750"/>
      <c r="J63" s="750"/>
      <c r="K63" s="749"/>
      <c r="L63" s="749"/>
      <c r="M63" s="751"/>
      <c r="N63" s="2"/>
      <c r="O63" s="2"/>
    </row>
    <row r="64" spans="1:15" customFormat="1" ht="21.95" hidden="1" customHeight="1" x14ac:dyDescent="0.15">
      <c r="A64" s="2"/>
      <c r="B64" s="729"/>
      <c r="C64" s="729"/>
      <c r="D64" s="730"/>
      <c r="E64" s="748"/>
      <c r="F64" s="749"/>
      <c r="G64" s="749"/>
      <c r="H64" s="749"/>
      <c r="I64" s="750"/>
      <c r="J64" s="750"/>
      <c r="K64" s="749"/>
      <c r="L64" s="749"/>
      <c r="M64" s="751"/>
      <c r="N64" s="2"/>
      <c r="O64" s="2"/>
    </row>
    <row r="65" spans="1:15" customFormat="1" ht="21.95" hidden="1" customHeight="1" x14ac:dyDescent="0.15">
      <c r="A65" s="2"/>
      <c r="B65" s="729"/>
      <c r="C65" s="729"/>
      <c r="D65" s="730"/>
      <c r="E65" s="748"/>
      <c r="F65" s="749"/>
      <c r="G65" s="749"/>
      <c r="H65" s="749"/>
      <c r="I65" s="750"/>
      <c r="J65" s="750"/>
      <c r="K65" s="749"/>
      <c r="L65" s="749"/>
      <c r="M65" s="751"/>
      <c r="N65" s="2"/>
      <c r="O65" s="2"/>
    </row>
    <row r="66" spans="1:15" customFormat="1" ht="21.95" hidden="1" customHeight="1" x14ac:dyDescent="0.15">
      <c r="A66" s="2"/>
      <c r="B66" s="729"/>
      <c r="C66" s="729"/>
      <c r="D66" s="730"/>
      <c r="E66" s="748"/>
      <c r="F66" s="749"/>
      <c r="G66" s="749"/>
      <c r="H66" s="749"/>
      <c r="I66" s="750"/>
      <c r="J66" s="750"/>
      <c r="K66" s="749"/>
      <c r="L66" s="749"/>
      <c r="M66" s="751"/>
      <c r="N66" s="2"/>
      <c r="O66" s="2"/>
    </row>
    <row r="67" spans="1:15" customFormat="1" ht="21.95" hidden="1" customHeight="1" x14ac:dyDescent="0.15">
      <c r="A67" s="2"/>
      <c r="B67" s="729"/>
      <c r="C67" s="729"/>
      <c r="D67" s="730"/>
      <c r="E67" s="748"/>
      <c r="F67" s="749"/>
      <c r="G67" s="749"/>
      <c r="H67" s="749"/>
      <c r="I67" s="750"/>
      <c r="J67" s="750"/>
      <c r="K67" s="749"/>
      <c r="L67" s="749"/>
      <c r="M67" s="751"/>
      <c r="N67" s="2"/>
      <c r="O67" s="2"/>
    </row>
    <row r="68" spans="1:15" customFormat="1" ht="21.95" hidden="1" customHeight="1" x14ac:dyDescent="0.15">
      <c r="A68" s="2"/>
      <c r="B68" s="729"/>
      <c r="C68" s="729"/>
      <c r="D68" s="730"/>
      <c r="E68" s="748"/>
      <c r="F68" s="749"/>
      <c r="G68" s="749"/>
      <c r="H68" s="749"/>
      <c r="I68" s="750"/>
      <c r="J68" s="750"/>
      <c r="K68" s="749"/>
      <c r="L68" s="749"/>
      <c r="M68" s="751"/>
      <c r="N68" s="2"/>
      <c r="O68" s="2"/>
    </row>
    <row r="69" spans="1:15" customFormat="1" ht="21.95" hidden="1" customHeight="1" x14ac:dyDescent="0.15">
      <c r="A69" s="2"/>
      <c r="B69" s="729"/>
      <c r="C69" s="729"/>
      <c r="D69" s="730"/>
      <c r="E69" s="748"/>
      <c r="F69" s="749"/>
      <c r="G69" s="749"/>
      <c r="H69" s="749"/>
      <c r="I69" s="750"/>
      <c r="J69" s="750"/>
      <c r="K69" s="749"/>
      <c r="L69" s="749"/>
      <c r="M69" s="751"/>
      <c r="N69" s="2"/>
      <c r="O69" s="2"/>
    </row>
    <row r="70" spans="1:15" customFormat="1" ht="21.95" hidden="1" customHeight="1" x14ac:dyDescent="0.15">
      <c r="A70" s="2"/>
      <c r="B70" s="729"/>
      <c r="C70" s="729"/>
      <c r="D70" s="730"/>
      <c r="E70" s="748"/>
      <c r="F70" s="749"/>
      <c r="G70" s="749"/>
      <c r="H70" s="749"/>
      <c r="I70" s="750"/>
      <c r="J70" s="750"/>
      <c r="K70" s="749"/>
      <c r="L70" s="749"/>
      <c r="M70" s="751"/>
      <c r="N70" s="2"/>
      <c r="O70" s="2"/>
    </row>
    <row r="71" spans="1:15" customFormat="1" ht="21.95" hidden="1" customHeight="1" x14ac:dyDescent="0.15">
      <c r="A71" s="2"/>
      <c r="B71" s="729"/>
      <c r="C71" s="729"/>
      <c r="D71" s="730"/>
      <c r="E71" s="748"/>
      <c r="F71" s="749"/>
      <c r="G71" s="749"/>
      <c r="H71" s="749"/>
      <c r="I71" s="750"/>
      <c r="J71" s="750"/>
      <c r="K71" s="749"/>
      <c r="L71" s="749"/>
      <c r="M71" s="751"/>
      <c r="N71" s="2"/>
      <c r="O71" s="2"/>
    </row>
    <row r="72" spans="1:15" customFormat="1" ht="21.95" hidden="1" customHeight="1" x14ac:dyDescent="0.15">
      <c r="A72" s="2"/>
      <c r="B72" s="729"/>
      <c r="C72" s="729"/>
      <c r="D72" s="730"/>
      <c r="E72" s="748"/>
      <c r="F72" s="749"/>
      <c r="G72" s="749"/>
      <c r="H72" s="749"/>
      <c r="I72" s="750"/>
      <c r="J72" s="750"/>
      <c r="K72" s="749"/>
      <c r="L72" s="749"/>
      <c r="M72" s="751"/>
      <c r="N72" s="2"/>
      <c r="O72" s="2"/>
    </row>
    <row r="73" spans="1:15" customFormat="1" ht="24.95" hidden="1" customHeight="1" x14ac:dyDescent="0.15">
      <c r="A73" s="2"/>
      <c r="B73" s="729"/>
      <c r="C73" s="729"/>
      <c r="D73" s="730"/>
      <c r="E73" s="748"/>
      <c r="F73" s="749"/>
      <c r="G73" s="749"/>
      <c r="H73" s="749"/>
      <c r="I73" s="750"/>
      <c r="J73" s="750"/>
      <c r="K73" s="749"/>
      <c r="L73" s="749"/>
      <c r="M73" s="751"/>
      <c r="N73" s="2"/>
      <c r="O73" s="2"/>
    </row>
    <row r="74" spans="1:15" customFormat="1" ht="21.95" hidden="1" customHeight="1" x14ac:dyDescent="0.15">
      <c r="A74" s="2"/>
      <c r="B74" s="729"/>
      <c r="C74" s="729"/>
      <c r="D74" s="730"/>
      <c r="E74" s="748"/>
      <c r="F74" s="749"/>
      <c r="G74" s="749"/>
      <c r="H74" s="749"/>
      <c r="I74" s="750"/>
      <c r="J74" s="750"/>
      <c r="K74" s="749"/>
      <c r="L74" s="749"/>
      <c r="M74" s="751"/>
      <c r="N74" s="2"/>
      <c r="O74" s="2"/>
    </row>
    <row r="75" spans="1:15" customFormat="1" ht="21.95" hidden="1" customHeight="1" x14ac:dyDescent="0.15">
      <c r="A75" s="2"/>
      <c r="B75" s="729"/>
      <c r="C75" s="729"/>
      <c r="D75" s="730"/>
      <c r="E75" s="748"/>
      <c r="F75" s="749"/>
      <c r="G75" s="749"/>
      <c r="H75" s="749"/>
      <c r="I75" s="750"/>
      <c r="J75" s="750"/>
      <c r="K75" s="749"/>
      <c r="L75" s="749"/>
      <c r="M75" s="751"/>
      <c r="N75" s="2"/>
      <c r="O75" s="2"/>
    </row>
    <row r="76" spans="1:15" customFormat="1" ht="21.95" hidden="1" customHeight="1" x14ac:dyDescent="0.15">
      <c r="A76" s="2"/>
      <c r="B76" s="729"/>
      <c r="C76" s="729"/>
      <c r="D76" s="730"/>
      <c r="E76" s="748"/>
      <c r="F76" s="749"/>
      <c r="G76" s="749"/>
      <c r="H76" s="749"/>
      <c r="I76" s="750"/>
      <c r="J76" s="750"/>
      <c r="K76" s="749"/>
      <c r="L76" s="749"/>
      <c r="M76" s="751"/>
      <c r="N76" s="2"/>
      <c r="O76" s="2"/>
    </row>
    <row r="77" spans="1:15" customFormat="1" ht="21.95" hidden="1" customHeight="1" x14ac:dyDescent="0.15">
      <c r="A77" s="2"/>
      <c r="B77" s="729"/>
      <c r="C77" s="729"/>
      <c r="D77" s="730"/>
      <c r="E77" s="748"/>
      <c r="F77" s="749"/>
      <c r="G77" s="749"/>
      <c r="H77" s="749"/>
      <c r="I77" s="750"/>
      <c r="J77" s="750"/>
      <c r="K77" s="749"/>
      <c r="L77" s="749"/>
      <c r="M77" s="751"/>
      <c r="N77" s="2"/>
      <c r="O77" s="2"/>
    </row>
    <row r="78" spans="1:15" customFormat="1" ht="21.95" hidden="1" customHeight="1" x14ac:dyDescent="0.15">
      <c r="A78" s="2"/>
      <c r="B78" s="729"/>
      <c r="C78" s="729"/>
      <c r="D78" s="730"/>
      <c r="E78" s="748"/>
      <c r="F78" s="749"/>
      <c r="G78" s="749"/>
      <c r="H78" s="749"/>
      <c r="I78" s="750"/>
      <c r="J78" s="750"/>
      <c r="K78" s="749"/>
      <c r="L78" s="749"/>
      <c r="M78" s="751"/>
      <c r="N78" s="2"/>
      <c r="O78" s="2"/>
    </row>
    <row r="79" spans="1:15" customFormat="1" ht="21.95" hidden="1" customHeight="1" x14ac:dyDescent="0.15">
      <c r="A79" s="2"/>
      <c r="B79" s="729"/>
      <c r="C79" s="729"/>
      <c r="D79" s="730"/>
      <c r="E79" s="748"/>
      <c r="F79" s="749"/>
      <c r="G79" s="749"/>
      <c r="H79" s="749"/>
      <c r="I79" s="750"/>
      <c r="J79" s="750"/>
      <c r="K79" s="749"/>
      <c r="L79" s="749"/>
      <c r="M79" s="751"/>
      <c r="N79" s="2"/>
      <c r="O79" s="2"/>
    </row>
    <row r="80" spans="1:15" customFormat="1" ht="21.95" hidden="1" customHeight="1" x14ac:dyDescent="0.15">
      <c r="A80" s="2"/>
      <c r="B80" s="729"/>
      <c r="C80" s="729"/>
      <c r="D80" s="730"/>
      <c r="E80" s="727"/>
      <c r="F80" s="728"/>
      <c r="G80" s="728"/>
      <c r="H80" s="728"/>
      <c r="I80" s="731"/>
      <c r="J80" s="731"/>
      <c r="K80" s="728"/>
      <c r="L80" s="728"/>
      <c r="M80" s="733"/>
      <c r="N80" s="2"/>
      <c r="O80" s="2"/>
    </row>
    <row r="81" spans="1:15" customFormat="1" ht="21.95" hidden="1" customHeight="1" x14ac:dyDescent="0.15">
      <c r="A81" s="2"/>
      <c r="B81" s="729"/>
      <c r="C81" s="729"/>
      <c r="D81" s="730"/>
      <c r="E81" s="727"/>
      <c r="F81" s="728"/>
      <c r="G81" s="728"/>
      <c r="H81" s="728"/>
      <c r="I81" s="731"/>
      <c r="J81" s="731"/>
      <c r="K81" s="728"/>
      <c r="L81" s="728"/>
      <c r="M81" s="733"/>
      <c r="N81" s="2"/>
      <c r="O81" s="2"/>
    </row>
    <row r="82" spans="1:15" customFormat="1" ht="21.95" hidden="1" customHeight="1" x14ac:dyDescent="0.15">
      <c r="A82" s="2"/>
      <c r="B82" s="729"/>
      <c r="C82" s="729"/>
      <c r="D82" s="730"/>
      <c r="E82" s="727"/>
      <c r="F82" s="728"/>
      <c r="G82" s="728"/>
      <c r="H82" s="728"/>
      <c r="I82" s="731"/>
      <c r="J82" s="731"/>
      <c r="K82" s="728"/>
      <c r="L82" s="728"/>
      <c r="M82" s="733"/>
      <c r="N82" s="2"/>
      <c r="O82" s="2"/>
    </row>
    <row r="83" spans="1:15" customFormat="1" ht="21.95" hidden="1" customHeight="1" x14ac:dyDescent="0.15">
      <c r="A83" s="2"/>
      <c r="B83" s="729"/>
      <c r="C83" s="729"/>
      <c r="D83" s="730"/>
      <c r="E83" s="727"/>
      <c r="F83" s="728"/>
      <c r="G83" s="728"/>
      <c r="H83" s="728"/>
      <c r="I83" s="731"/>
      <c r="J83" s="731"/>
      <c r="K83" s="728"/>
      <c r="L83" s="728"/>
      <c r="M83" s="733"/>
      <c r="N83" s="2"/>
      <c r="O83" s="2"/>
    </row>
    <row r="84" spans="1:15" customFormat="1" ht="24.95" hidden="1" customHeight="1" x14ac:dyDescent="0.15">
      <c r="A84" s="2"/>
      <c r="B84" s="729"/>
      <c r="C84" s="729"/>
      <c r="D84" s="730"/>
      <c r="E84" s="727"/>
      <c r="F84" s="728"/>
      <c r="G84" s="728"/>
      <c r="H84" s="728"/>
      <c r="I84" s="731"/>
      <c r="J84" s="731"/>
      <c r="K84" s="728"/>
      <c r="L84" s="728"/>
      <c r="M84" s="733"/>
      <c r="N84" s="2"/>
      <c r="O84" s="2"/>
    </row>
    <row r="85" spans="1:15" customFormat="1" ht="21.95" hidden="1" customHeight="1" x14ac:dyDescent="0.15">
      <c r="A85" s="2"/>
      <c r="B85" s="729"/>
      <c r="C85" s="729"/>
      <c r="D85" s="730"/>
      <c r="E85" s="727"/>
      <c r="F85" s="728"/>
      <c r="G85" s="728"/>
      <c r="H85" s="728"/>
      <c r="I85" s="731"/>
      <c r="J85" s="731"/>
      <c r="K85" s="728"/>
      <c r="L85" s="728"/>
      <c r="M85" s="733"/>
      <c r="N85" s="2"/>
      <c r="O85" s="2"/>
    </row>
    <row r="86" spans="1:15" customFormat="1" ht="21.95" hidden="1" customHeight="1" x14ac:dyDescent="0.15">
      <c r="A86" s="2"/>
      <c r="B86" s="729"/>
      <c r="C86" s="729"/>
      <c r="D86" s="730"/>
      <c r="E86" s="727"/>
      <c r="F86" s="728"/>
      <c r="G86" s="728"/>
      <c r="H86" s="728"/>
      <c r="I86" s="731"/>
      <c r="J86" s="731"/>
      <c r="K86" s="728"/>
      <c r="L86" s="728"/>
      <c r="M86" s="733"/>
      <c r="N86" s="2"/>
      <c r="O86" s="2"/>
    </row>
    <row r="87" spans="1:15" customFormat="1" ht="21.95" hidden="1" customHeight="1" x14ac:dyDescent="0.15">
      <c r="A87" s="2"/>
      <c r="B87" s="729"/>
      <c r="C87" s="729"/>
      <c r="D87" s="730"/>
      <c r="E87" s="727"/>
      <c r="F87" s="728"/>
      <c r="G87" s="728"/>
      <c r="H87" s="728"/>
      <c r="I87" s="731"/>
      <c r="J87" s="731"/>
      <c r="K87" s="728"/>
      <c r="L87" s="728"/>
      <c r="M87" s="733"/>
      <c r="N87" s="2"/>
      <c r="O87" s="2"/>
    </row>
    <row r="88" spans="1:15" customFormat="1" ht="21.95" hidden="1" customHeight="1" x14ac:dyDescent="0.15">
      <c r="A88" s="2"/>
      <c r="B88" s="729"/>
      <c r="C88" s="729"/>
      <c r="D88" s="730"/>
      <c r="E88" s="727"/>
      <c r="F88" s="728"/>
      <c r="G88" s="728"/>
      <c r="H88" s="728"/>
      <c r="I88" s="731"/>
      <c r="J88" s="731"/>
      <c r="K88" s="728"/>
      <c r="L88" s="728"/>
      <c r="M88" s="733"/>
      <c r="N88" s="2"/>
      <c r="O88" s="2"/>
    </row>
    <row r="89" spans="1:15" customFormat="1" ht="21.95" hidden="1" customHeight="1" x14ac:dyDescent="0.15">
      <c r="A89" s="2"/>
      <c r="B89" s="729"/>
      <c r="C89" s="729"/>
      <c r="D89" s="730"/>
      <c r="E89" s="727"/>
      <c r="F89" s="728"/>
      <c r="G89" s="728"/>
      <c r="H89" s="728"/>
      <c r="I89" s="731"/>
      <c r="J89" s="731"/>
      <c r="K89" s="728"/>
      <c r="L89" s="728"/>
      <c r="M89" s="733"/>
      <c r="N89" s="2"/>
      <c r="O89" s="2"/>
    </row>
    <row r="90" spans="1:15" customFormat="1" ht="21.95" hidden="1" customHeight="1" x14ac:dyDescent="0.15">
      <c r="A90" s="2"/>
      <c r="B90" s="729"/>
      <c r="C90" s="729"/>
      <c r="D90" s="730"/>
      <c r="E90" s="727"/>
      <c r="F90" s="728"/>
      <c r="G90" s="728"/>
      <c r="H90" s="728"/>
      <c r="I90" s="731"/>
      <c r="J90" s="731"/>
      <c r="K90" s="728"/>
      <c r="L90" s="728"/>
      <c r="M90" s="733"/>
      <c r="N90" s="2"/>
      <c r="O90" s="2"/>
    </row>
    <row r="91" spans="1:15" customFormat="1" ht="21.95" hidden="1" customHeight="1" x14ac:dyDescent="0.15">
      <c r="A91" s="2"/>
      <c r="B91" s="729"/>
      <c r="C91" s="729"/>
      <c r="D91" s="730"/>
      <c r="E91" s="727"/>
      <c r="F91" s="728"/>
      <c r="G91" s="728"/>
      <c r="H91" s="728"/>
      <c r="I91" s="731"/>
      <c r="J91" s="731"/>
      <c r="K91" s="728"/>
      <c r="L91" s="728"/>
      <c r="M91" s="733"/>
      <c r="N91" s="2"/>
      <c r="O91" s="2"/>
    </row>
    <row r="92" spans="1:15" customFormat="1" ht="21.95" hidden="1" customHeight="1" x14ac:dyDescent="0.15">
      <c r="A92" s="2"/>
      <c r="B92" s="729"/>
      <c r="C92" s="729"/>
      <c r="D92" s="730"/>
      <c r="E92" s="727"/>
      <c r="F92" s="728"/>
      <c r="G92" s="728"/>
      <c r="H92" s="728"/>
      <c r="I92" s="731"/>
      <c r="J92" s="731"/>
      <c r="K92" s="728"/>
      <c r="L92" s="728"/>
      <c r="M92" s="733"/>
      <c r="N92" s="2"/>
      <c r="O92" s="2"/>
    </row>
    <row r="93" spans="1:15" customFormat="1" ht="21.95" hidden="1" customHeight="1" x14ac:dyDescent="0.15">
      <c r="A93" s="2"/>
      <c r="B93" s="729"/>
      <c r="C93" s="729"/>
      <c r="D93" s="730"/>
      <c r="E93" s="727"/>
      <c r="F93" s="728"/>
      <c r="G93" s="728"/>
      <c r="H93" s="728"/>
      <c r="I93" s="731"/>
      <c r="J93" s="731"/>
      <c r="K93" s="728"/>
      <c r="L93" s="728"/>
      <c r="M93" s="733"/>
      <c r="N93" s="2"/>
      <c r="O93" s="2"/>
    </row>
    <row r="94" spans="1:15" customFormat="1" ht="21.95" hidden="1" customHeight="1" x14ac:dyDescent="0.15">
      <c r="A94" s="2"/>
      <c r="B94" s="729"/>
      <c r="C94" s="729"/>
      <c r="D94" s="730"/>
      <c r="E94" s="727"/>
      <c r="F94" s="728"/>
      <c r="G94" s="728"/>
      <c r="H94" s="728"/>
      <c r="I94" s="731"/>
      <c r="J94" s="731"/>
      <c r="K94" s="728"/>
      <c r="L94" s="728"/>
      <c r="M94" s="733"/>
      <c r="N94" s="2"/>
      <c r="O94" s="2"/>
    </row>
    <row r="95" spans="1:15" customFormat="1" ht="24.95" hidden="1" customHeight="1" x14ac:dyDescent="0.15">
      <c r="A95" s="2"/>
      <c r="B95" s="729"/>
      <c r="C95" s="729"/>
      <c r="D95" s="730"/>
      <c r="E95" s="727"/>
      <c r="F95" s="728"/>
      <c r="G95" s="728"/>
      <c r="H95" s="728"/>
      <c r="I95" s="731"/>
      <c r="J95" s="731"/>
      <c r="K95" s="728"/>
      <c r="L95" s="728"/>
      <c r="M95" s="733"/>
      <c r="N95" s="2"/>
      <c r="O95" s="2"/>
    </row>
    <row r="96" spans="1:15" customFormat="1" ht="21.95" hidden="1" customHeight="1" x14ac:dyDescent="0.15">
      <c r="A96" s="2"/>
      <c r="B96" s="729"/>
      <c r="C96" s="729"/>
      <c r="D96" s="730"/>
      <c r="E96" s="727"/>
      <c r="F96" s="728"/>
      <c r="G96" s="728"/>
      <c r="H96" s="728"/>
      <c r="I96" s="731"/>
      <c r="J96" s="731"/>
      <c r="K96" s="728"/>
      <c r="L96" s="728"/>
      <c r="M96" s="733"/>
      <c r="N96" s="2"/>
      <c r="O96" s="2"/>
    </row>
    <row r="97" spans="1:20" customFormat="1" ht="21.95" hidden="1" customHeight="1" x14ac:dyDescent="0.15">
      <c r="A97" s="2"/>
      <c r="B97" s="729"/>
      <c r="C97" s="729"/>
      <c r="D97" s="730"/>
      <c r="E97" s="727"/>
      <c r="F97" s="728"/>
      <c r="G97" s="728"/>
      <c r="H97" s="728"/>
      <c r="I97" s="731"/>
      <c r="J97" s="731"/>
      <c r="K97" s="728"/>
      <c r="L97" s="728"/>
      <c r="M97" s="733"/>
      <c r="N97" s="2"/>
      <c r="O97" s="2"/>
    </row>
    <row r="98" spans="1:20" customFormat="1" ht="21.95" hidden="1" customHeight="1" x14ac:dyDescent="0.15">
      <c r="A98" s="2"/>
      <c r="B98" s="729"/>
      <c r="C98" s="729"/>
      <c r="D98" s="730"/>
      <c r="E98" s="727"/>
      <c r="F98" s="728"/>
      <c r="G98" s="728"/>
      <c r="H98" s="728"/>
      <c r="I98" s="731"/>
      <c r="J98" s="731"/>
      <c r="K98" s="728"/>
      <c r="L98" s="728"/>
      <c r="M98" s="733"/>
      <c r="N98" s="2"/>
      <c r="O98" s="2"/>
    </row>
    <row r="99" spans="1:20" customFormat="1" ht="21.95" hidden="1" customHeight="1" x14ac:dyDescent="0.15">
      <c r="A99" s="2"/>
      <c r="B99" s="729"/>
      <c r="C99" s="729"/>
      <c r="D99" s="730"/>
      <c r="E99" s="727"/>
      <c r="F99" s="728"/>
      <c r="G99" s="728"/>
      <c r="H99" s="728"/>
      <c r="I99" s="731"/>
      <c r="J99" s="731"/>
      <c r="K99" s="728"/>
      <c r="L99" s="728"/>
      <c r="M99" s="733"/>
      <c r="N99" s="2"/>
      <c r="O99" s="2"/>
    </row>
    <row r="100" spans="1:20" customFormat="1" ht="21.95" hidden="1" customHeight="1" x14ac:dyDescent="0.15">
      <c r="A100" s="2"/>
      <c r="B100" s="729"/>
      <c r="C100" s="729"/>
      <c r="D100" s="730"/>
      <c r="E100" s="727"/>
      <c r="F100" s="728"/>
      <c r="G100" s="728"/>
      <c r="H100" s="728"/>
      <c r="I100" s="731"/>
      <c r="J100" s="731"/>
      <c r="K100" s="728"/>
      <c r="L100" s="728"/>
      <c r="M100" s="733"/>
      <c r="N100" s="2"/>
      <c r="O100" s="2"/>
    </row>
    <row r="101" spans="1:20" customFormat="1" ht="21.95" hidden="1" customHeight="1" x14ac:dyDescent="0.15">
      <c r="A101" s="2"/>
      <c r="B101" s="729"/>
      <c r="C101" s="729"/>
      <c r="D101" s="730"/>
      <c r="E101" s="727"/>
      <c r="F101" s="728"/>
      <c r="G101" s="728"/>
      <c r="H101" s="728"/>
      <c r="I101" s="731"/>
      <c r="J101" s="731"/>
      <c r="K101" s="728"/>
      <c r="L101" s="728"/>
      <c r="M101" s="733"/>
      <c r="N101" s="2"/>
      <c r="O101" s="2"/>
    </row>
    <row r="102" spans="1:20" customFormat="1" ht="21.95" hidden="1" customHeight="1" x14ac:dyDescent="0.15">
      <c r="A102" s="2"/>
      <c r="B102" s="729"/>
      <c r="C102" s="729"/>
      <c r="D102" s="730"/>
      <c r="E102" s="727"/>
      <c r="F102" s="728"/>
      <c r="G102" s="728"/>
      <c r="H102" s="728"/>
      <c r="I102" s="731"/>
      <c r="J102" s="731"/>
      <c r="K102" s="728"/>
      <c r="L102" s="728"/>
      <c r="M102" s="733"/>
      <c r="N102" s="2"/>
      <c r="O102" s="2"/>
    </row>
    <row r="103" spans="1:20" customFormat="1" ht="24.95" hidden="1" customHeight="1" x14ac:dyDescent="0.15">
      <c r="A103" s="2"/>
      <c r="B103" s="729"/>
      <c r="C103" s="729"/>
      <c r="D103" s="730"/>
      <c r="E103" s="727"/>
      <c r="F103" s="728"/>
      <c r="G103" s="728"/>
      <c r="H103" s="728"/>
      <c r="I103" s="731"/>
      <c r="J103" s="731"/>
      <c r="K103" s="728"/>
      <c r="L103" s="728"/>
      <c r="M103" s="733"/>
      <c r="N103" s="2"/>
      <c r="O103" s="2"/>
    </row>
    <row r="104" spans="1:20" customFormat="1" ht="21.95" hidden="1" customHeight="1" x14ac:dyDescent="0.15">
      <c r="A104" s="2"/>
      <c r="B104" s="729"/>
      <c r="C104" s="729"/>
      <c r="D104" s="730"/>
      <c r="E104" s="727"/>
      <c r="F104" s="728"/>
      <c r="G104" s="728"/>
      <c r="H104" s="728"/>
      <c r="I104" s="731"/>
      <c r="J104" s="731"/>
      <c r="K104" s="728"/>
      <c r="L104" s="728"/>
      <c r="M104" s="733"/>
      <c r="N104" s="2"/>
      <c r="O104" s="2"/>
    </row>
    <row r="105" spans="1:20" customFormat="1" ht="21.95" hidden="1" customHeight="1" x14ac:dyDescent="0.15">
      <c r="A105" s="2"/>
      <c r="B105" s="729"/>
      <c r="C105" s="729"/>
      <c r="D105" s="730"/>
      <c r="E105" s="727"/>
      <c r="F105" s="728"/>
      <c r="G105" s="728"/>
      <c r="H105" s="728"/>
      <c r="I105" s="731"/>
      <c r="J105" s="731"/>
      <c r="K105" s="728"/>
      <c r="L105" s="728"/>
      <c r="M105" s="733"/>
      <c r="N105" s="2"/>
      <c r="O105" s="2"/>
    </row>
    <row r="106" spans="1:20" customFormat="1" ht="21.95" hidden="1" customHeight="1" x14ac:dyDescent="0.15">
      <c r="A106" s="2"/>
      <c r="B106" s="729"/>
      <c r="C106" s="729"/>
      <c r="D106" s="730"/>
      <c r="E106" s="727"/>
      <c r="F106" s="728"/>
      <c r="G106" s="728"/>
      <c r="H106" s="728"/>
      <c r="I106" s="731"/>
      <c r="J106" s="731"/>
      <c r="K106" s="728"/>
      <c r="L106" s="728"/>
      <c r="M106" s="733"/>
      <c r="N106" s="2"/>
      <c r="O106" s="2"/>
    </row>
    <row r="107" spans="1:20" customFormat="1" ht="21.95" hidden="1" customHeight="1" x14ac:dyDescent="0.15">
      <c r="A107" s="2"/>
      <c r="B107" s="729"/>
      <c r="C107" s="729"/>
      <c r="D107" s="730"/>
      <c r="E107" s="727"/>
      <c r="F107" s="728"/>
      <c r="G107" s="728"/>
      <c r="H107" s="728"/>
      <c r="I107" s="731"/>
      <c r="J107" s="731"/>
      <c r="K107" s="728"/>
      <c r="L107" s="728"/>
      <c r="M107" s="733"/>
      <c r="N107" s="2"/>
      <c r="O107" s="2"/>
    </row>
    <row r="108" spans="1:20" customFormat="1" ht="21.95" hidden="1" customHeight="1" x14ac:dyDescent="0.15">
      <c r="A108" s="2"/>
      <c r="B108" s="729"/>
      <c r="C108" s="729"/>
      <c r="D108" s="730"/>
      <c r="E108" s="727"/>
      <c r="F108" s="728"/>
      <c r="G108" s="728"/>
      <c r="H108" s="728"/>
      <c r="I108" s="731"/>
      <c r="J108" s="731"/>
      <c r="K108" s="728"/>
      <c r="L108" s="728"/>
      <c r="M108" s="733"/>
      <c r="N108" s="2"/>
      <c r="O108" s="2"/>
    </row>
    <row r="109" spans="1:20" customFormat="1" ht="6.75" hidden="1" customHeight="1" x14ac:dyDescent="0.15">
      <c r="A109" s="2"/>
      <c r="B109" s="729"/>
      <c r="C109" s="729"/>
      <c r="D109" s="730"/>
      <c r="E109" s="727"/>
      <c r="F109" s="728"/>
      <c r="G109" s="728"/>
      <c r="H109" s="728"/>
      <c r="I109" s="731"/>
      <c r="J109" s="731"/>
      <c r="K109" s="728"/>
      <c r="L109" s="728"/>
      <c r="M109" s="733"/>
      <c r="N109" s="2"/>
      <c r="O109" s="2"/>
    </row>
    <row r="110" spans="1:20" ht="14.25" hidden="1" customHeight="1" x14ac:dyDescent="0.15"/>
    <row r="111" spans="1:20" ht="14.25" hidden="1" customHeight="1" x14ac:dyDescent="0.15"/>
    <row r="112" spans="1:20" s="2" customFormat="1" ht="14.25" hidden="1" customHeight="1" x14ac:dyDescent="0.15">
      <c r="B112" s="729"/>
      <c r="C112" s="729"/>
      <c r="D112" s="730"/>
      <c r="E112" s="727"/>
      <c r="F112" s="728"/>
      <c r="G112" s="728"/>
      <c r="H112" s="728"/>
      <c r="I112" s="731"/>
      <c r="J112" s="731"/>
      <c r="K112" s="728"/>
      <c r="L112" s="728"/>
      <c r="M112" s="733"/>
      <c r="P112" s="4"/>
      <c r="Q112" s="4"/>
      <c r="R112" s="4"/>
      <c r="S112" s="4"/>
      <c r="T112" s="4"/>
    </row>
    <row r="113" spans="2:20" s="2" customFormat="1" ht="14.25" hidden="1" customHeight="1" x14ac:dyDescent="0.15">
      <c r="B113" s="729"/>
      <c r="C113" s="729"/>
      <c r="D113" s="730"/>
      <c r="E113" s="727"/>
      <c r="F113" s="728"/>
      <c r="G113" s="728"/>
      <c r="H113" s="728"/>
      <c r="I113" s="731"/>
      <c r="J113" s="731"/>
      <c r="K113" s="728"/>
      <c r="L113" s="728"/>
      <c r="M113" s="733"/>
      <c r="P113" s="4"/>
      <c r="Q113" s="4"/>
      <c r="R113" s="4"/>
      <c r="S113" s="4"/>
      <c r="T113" s="4"/>
    </row>
    <row r="114" spans="2:20" s="2" customFormat="1" ht="14.25" hidden="1" customHeight="1" x14ac:dyDescent="0.15">
      <c r="B114" s="729"/>
      <c r="C114" s="729"/>
      <c r="D114" s="730"/>
      <c r="E114" s="727"/>
      <c r="F114" s="728"/>
      <c r="G114" s="728"/>
      <c r="H114" s="728"/>
      <c r="I114" s="731"/>
      <c r="J114" s="731"/>
      <c r="K114" s="728"/>
      <c r="L114" s="728"/>
      <c r="M114" s="733"/>
      <c r="P114" s="4"/>
      <c r="Q114" s="4"/>
      <c r="R114" s="4"/>
      <c r="S114" s="4"/>
      <c r="T114" s="4"/>
    </row>
    <row r="115" spans="2:20" s="2" customFormat="1" ht="14.25" hidden="1" customHeight="1" x14ac:dyDescent="0.15">
      <c r="B115" s="729"/>
      <c r="C115" s="729"/>
      <c r="D115" s="730"/>
      <c r="E115" s="727"/>
      <c r="F115" s="728"/>
      <c r="G115" s="728"/>
      <c r="H115" s="728"/>
      <c r="I115" s="731"/>
      <c r="J115" s="731"/>
      <c r="K115" s="728"/>
      <c r="L115" s="728"/>
      <c r="M115" s="733"/>
      <c r="P115" s="4"/>
      <c r="Q115" s="4"/>
      <c r="R115" s="4"/>
      <c r="S115" s="4"/>
      <c r="T115" s="4"/>
    </row>
    <row r="116" spans="2:20" s="2" customFormat="1" ht="14.25" hidden="1" customHeight="1" x14ac:dyDescent="0.15">
      <c r="B116" s="729"/>
      <c r="C116" s="729"/>
      <c r="D116" s="730"/>
      <c r="E116" s="727"/>
      <c r="F116" s="728"/>
      <c r="G116" s="728"/>
      <c r="H116" s="728"/>
      <c r="I116" s="731"/>
      <c r="J116" s="731"/>
      <c r="K116" s="728"/>
      <c r="L116" s="728"/>
      <c r="M116" s="733"/>
      <c r="P116" s="4"/>
      <c r="Q116" s="4"/>
      <c r="R116" s="4"/>
      <c r="S116" s="4"/>
      <c r="T116" s="4"/>
    </row>
    <row r="117" spans="2:20" s="2" customFormat="1" ht="14.25" hidden="1" customHeight="1" x14ac:dyDescent="0.15">
      <c r="B117" s="729"/>
      <c r="C117" s="729"/>
      <c r="D117" s="730"/>
      <c r="E117" s="727"/>
      <c r="F117" s="728"/>
      <c r="G117" s="728"/>
      <c r="H117" s="728"/>
      <c r="I117" s="731"/>
      <c r="J117" s="731"/>
      <c r="K117" s="728"/>
      <c r="L117" s="728"/>
      <c r="M117" s="733"/>
      <c r="P117" s="4"/>
      <c r="Q117" s="4"/>
      <c r="R117" s="4"/>
      <c r="S117" s="4"/>
      <c r="T117" s="4"/>
    </row>
    <row r="118" spans="2:20" s="2" customFormat="1" ht="14.25" hidden="1" customHeight="1" x14ac:dyDescent="0.15">
      <c r="B118" s="729"/>
      <c r="C118" s="729"/>
      <c r="D118" s="730"/>
      <c r="E118" s="727"/>
      <c r="F118" s="728"/>
      <c r="G118" s="728"/>
      <c r="H118" s="728"/>
      <c r="I118" s="731"/>
      <c r="J118" s="731"/>
      <c r="K118" s="728"/>
      <c r="L118" s="728"/>
      <c r="M118" s="733"/>
      <c r="P118" s="4"/>
      <c r="Q118" s="4"/>
      <c r="R118" s="4"/>
      <c r="S118" s="4"/>
      <c r="T118" s="4"/>
    </row>
    <row r="119" spans="2:20" s="2" customFormat="1" ht="14.25" hidden="1" customHeight="1" x14ac:dyDescent="0.15">
      <c r="B119" s="729"/>
      <c r="C119" s="729"/>
      <c r="D119" s="730"/>
      <c r="E119" s="727"/>
      <c r="F119" s="728"/>
      <c r="G119" s="728"/>
      <c r="H119" s="728"/>
      <c r="I119" s="731"/>
      <c r="J119" s="731"/>
      <c r="K119" s="728"/>
      <c r="L119" s="728"/>
      <c r="M119" s="733"/>
      <c r="P119" s="4"/>
      <c r="Q119" s="4"/>
      <c r="R119" s="4"/>
      <c r="S119" s="4"/>
      <c r="T119" s="4"/>
    </row>
    <row r="120" spans="2:20" s="2" customFormat="1" ht="14.25" hidden="1" customHeight="1" x14ac:dyDescent="0.15">
      <c r="B120" s="729"/>
      <c r="C120" s="729"/>
      <c r="D120" s="730"/>
      <c r="E120" s="727"/>
      <c r="F120" s="728"/>
      <c r="G120" s="728"/>
      <c r="H120" s="728"/>
      <c r="I120" s="731"/>
      <c r="J120" s="731"/>
      <c r="K120" s="728"/>
      <c r="L120" s="728"/>
      <c r="M120" s="733"/>
      <c r="P120" s="4"/>
      <c r="Q120" s="4"/>
      <c r="R120" s="4"/>
      <c r="S120" s="4"/>
      <c r="T120" s="4"/>
    </row>
    <row r="121" spans="2:20" s="2" customFormat="1" ht="14.25" hidden="1" customHeight="1" x14ac:dyDescent="0.15">
      <c r="B121" s="729"/>
      <c r="C121" s="729"/>
      <c r="D121" s="730"/>
      <c r="E121" s="727"/>
      <c r="F121" s="728"/>
      <c r="G121" s="728"/>
      <c r="H121" s="728"/>
      <c r="I121" s="731"/>
      <c r="J121" s="731"/>
      <c r="K121" s="728"/>
      <c r="L121" s="728"/>
      <c r="M121" s="733"/>
      <c r="P121" s="4"/>
      <c r="Q121" s="4"/>
      <c r="R121" s="4"/>
      <c r="S121" s="4"/>
      <c r="T121" s="4"/>
    </row>
    <row r="122" spans="2:20" s="2" customFormat="1" ht="14.25" hidden="1" customHeight="1" x14ac:dyDescent="0.15">
      <c r="B122" s="729"/>
      <c r="C122" s="729"/>
      <c r="D122" s="730"/>
      <c r="E122" s="727"/>
      <c r="F122" s="728"/>
      <c r="G122" s="728"/>
      <c r="H122" s="728"/>
      <c r="I122" s="731"/>
      <c r="J122" s="731"/>
      <c r="K122" s="728"/>
      <c r="L122" s="728"/>
      <c r="M122" s="733"/>
      <c r="P122" s="4"/>
      <c r="Q122" s="4"/>
      <c r="R122" s="4"/>
      <c r="S122" s="4"/>
      <c r="T122" s="4"/>
    </row>
    <row r="123" spans="2:20" s="2" customFormat="1" ht="14.25" hidden="1" customHeight="1" x14ac:dyDescent="0.15">
      <c r="B123" s="729"/>
      <c r="C123" s="729"/>
      <c r="D123" s="730"/>
      <c r="E123" s="727"/>
      <c r="F123" s="728"/>
      <c r="G123" s="728"/>
      <c r="H123" s="728"/>
      <c r="I123" s="731"/>
      <c r="J123" s="731"/>
      <c r="K123" s="728"/>
      <c r="L123" s="728"/>
      <c r="M123" s="733"/>
      <c r="P123" s="4"/>
      <c r="Q123" s="4"/>
      <c r="R123" s="4"/>
      <c r="S123" s="4"/>
      <c r="T123" s="4"/>
    </row>
    <row r="124" spans="2:20" s="2" customFormat="1" ht="14.25" hidden="1" customHeight="1" x14ac:dyDescent="0.15">
      <c r="B124" s="729"/>
      <c r="C124" s="729"/>
      <c r="D124" s="730"/>
      <c r="E124" s="727"/>
      <c r="F124" s="728"/>
      <c r="G124" s="728"/>
      <c r="H124" s="728"/>
      <c r="I124" s="731"/>
      <c r="J124" s="731"/>
      <c r="K124" s="728"/>
      <c r="L124" s="728"/>
      <c r="M124" s="733"/>
      <c r="P124" s="4"/>
      <c r="Q124" s="4"/>
      <c r="R124" s="4"/>
      <c r="S124" s="4"/>
      <c r="T124" s="4"/>
    </row>
    <row r="125" spans="2:20" s="2" customFormat="1" ht="14.25" hidden="1" customHeight="1" x14ac:dyDescent="0.15">
      <c r="B125" s="729"/>
      <c r="C125" s="729"/>
      <c r="D125" s="730"/>
      <c r="E125" s="727"/>
      <c r="F125" s="728"/>
      <c r="G125" s="728"/>
      <c r="H125" s="728"/>
      <c r="I125" s="731"/>
      <c r="J125" s="731"/>
      <c r="K125" s="728"/>
      <c r="L125" s="728"/>
      <c r="M125" s="733"/>
      <c r="P125" s="4"/>
      <c r="Q125" s="4"/>
      <c r="R125" s="4"/>
      <c r="S125" s="4"/>
      <c r="T125" s="4"/>
    </row>
    <row r="126" spans="2:20" s="2" customFormat="1" ht="14.25" hidden="1" customHeight="1" x14ac:dyDescent="0.15">
      <c r="B126" s="729"/>
      <c r="C126" s="729"/>
      <c r="D126" s="730"/>
      <c r="E126" s="727"/>
      <c r="F126" s="728"/>
      <c r="G126" s="728"/>
      <c r="H126" s="728"/>
      <c r="I126" s="731"/>
      <c r="J126" s="731"/>
      <c r="K126" s="728"/>
      <c r="L126" s="728"/>
      <c r="M126" s="733"/>
      <c r="P126" s="4"/>
      <c r="Q126" s="4"/>
      <c r="R126" s="4"/>
      <c r="S126" s="4"/>
      <c r="T126" s="4"/>
    </row>
    <row r="127" spans="2:20" s="2" customFormat="1" ht="14.25" hidden="1" customHeight="1" x14ac:dyDescent="0.15">
      <c r="B127" s="729"/>
      <c r="C127" s="729"/>
      <c r="D127" s="730"/>
      <c r="E127" s="727"/>
      <c r="F127" s="728"/>
      <c r="G127" s="728"/>
      <c r="H127" s="728"/>
      <c r="I127" s="731"/>
      <c r="J127" s="731"/>
      <c r="K127" s="728"/>
      <c r="L127" s="728"/>
      <c r="M127" s="733"/>
      <c r="P127" s="4"/>
      <c r="Q127" s="4"/>
      <c r="R127" s="4"/>
      <c r="S127" s="4"/>
      <c r="T127" s="4"/>
    </row>
    <row r="128" spans="2:20" s="2" customFormat="1" ht="14.25" hidden="1" customHeight="1" x14ac:dyDescent="0.15">
      <c r="B128" s="729"/>
      <c r="C128" s="729"/>
      <c r="D128" s="730"/>
      <c r="E128" s="727"/>
      <c r="F128" s="728"/>
      <c r="G128" s="728"/>
      <c r="H128" s="728"/>
      <c r="I128" s="731"/>
      <c r="J128" s="731"/>
      <c r="K128" s="728"/>
      <c r="L128" s="728"/>
      <c r="M128" s="733"/>
      <c r="P128" s="4"/>
      <c r="Q128" s="4"/>
      <c r="R128" s="4"/>
      <c r="S128" s="4"/>
      <c r="T128" s="4"/>
    </row>
    <row r="129" spans="2:20" s="2" customFormat="1" ht="14.25" hidden="1" customHeight="1" x14ac:dyDescent="0.15">
      <c r="B129" s="729"/>
      <c r="C129" s="729"/>
      <c r="D129" s="730"/>
      <c r="E129" s="727"/>
      <c r="F129" s="728"/>
      <c r="G129" s="728"/>
      <c r="H129" s="728"/>
      <c r="I129" s="731"/>
      <c r="J129" s="731"/>
      <c r="K129" s="728"/>
      <c r="L129" s="728"/>
      <c r="M129" s="733"/>
      <c r="P129" s="4"/>
      <c r="Q129" s="4"/>
      <c r="R129" s="4"/>
      <c r="S129" s="4"/>
      <c r="T129" s="4"/>
    </row>
    <row r="130" spans="2:20" s="2" customFormat="1" ht="14.25" hidden="1" customHeight="1" x14ac:dyDescent="0.15">
      <c r="B130" s="729"/>
      <c r="C130" s="729"/>
      <c r="D130" s="730"/>
      <c r="E130" s="727"/>
      <c r="F130" s="728"/>
      <c r="G130" s="728"/>
      <c r="H130" s="728"/>
      <c r="I130" s="731"/>
      <c r="J130" s="731"/>
      <c r="K130" s="728"/>
      <c r="L130" s="728"/>
      <c r="M130" s="733"/>
      <c r="P130" s="4"/>
      <c r="Q130" s="4"/>
      <c r="R130" s="4"/>
      <c r="S130" s="4"/>
      <c r="T130" s="4"/>
    </row>
    <row r="131" spans="2:20" s="2" customFormat="1" ht="14.25" hidden="1" customHeight="1" x14ac:dyDescent="0.15">
      <c r="B131" s="729"/>
      <c r="C131" s="729"/>
      <c r="D131" s="730"/>
      <c r="E131" s="727"/>
      <c r="F131" s="728"/>
      <c r="G131" s="728"/>
      <c r="H131" s="728"/>
      <c r="I131" s="731"/>
      <c r="J131" s="731"/>
      <c r="K131" s="728"/>
      <c r="L131" s="728"/>
      <c r="M131" s="733"/>
      <c r="P131" s="4"/>
      <c r="Q131" s="4"/>
      <c r="R131" s="4"/>
      <c r="S131" s="4"/>
      <c r="T131" s="4"/>
    </row>
    <row r="132" spans="2:20" s="2" customFormat="1" ht="14.25" hidden="1" customHeight="1" x14ac:dyDescent="0.15">
      <c r="B132" s="729"/>
      <c r="C132" s="729"/>
      <c r="D132" s="730"/>
      <c r="E132" s="727"/>
      <c r="F132" s="728"/>
      <c r="G132" s="728"/>
      <c r="H132" s="728"/>
      <c r="I132" s="731"/>
      <c r="J132" s="731"/>
      <c r="K132" s="728"/>
      <c r="L132" s="728"/>
      <c r="M132" s="733"/>
      <c r="P132" s="4"/>
      <c r="Q132" s="4"/>
      <c r="R132" s="4"/>
      <c r="S132" s="4"/>
      <c r="T132" s="4"/>
    </row>
    <row r="133" spans="2:20" s="2" customFormat="1" ht="14.25" hidden="1" customHeight="1" x14ac:dyDescent="0.15">
      <c r="B133" s="729"/>
      <c r="C133" s="729"/>
      <c r="D133" s="730"/>
      <c r="E133" s="727"/>
      <c r="F133" s="728"/>
      <c r="G133" s="728"/>
      <c r="H133" s="728"/>
      <c r="I133" s="731"/>
      <c r="J133" s="731"/>
      <c r="K133" s="728"/>
      <c r="L133" s="728"/>
      <c r="M133" s="733"/>
      <c r="P133" s="4"/>
      <c r="Q133" s="4"/>
      <c r="R133" s="4"/>
      <c r="S133" s="4"/>
      <c r="T133" s="4"/>
    </row>
    <row r="134" spans="2:20" s="2" customFormat="1" ht="14.25" hidden="1" customHeight="1" x14ac:dyDescent="0.15">
      <c r="B134" s="729"/>
      <c r="C134" s="729"/>
      <c r="D134" s="730"/>
      <c r="E134" s="727"/>
      <c r="F134" s="728"/>
      <c r="G134" s="728"/>
      <c r="H134" s="728"/>
      <c r="I134" s="731"/>
      <c r="J134" s="731"/>
      <c r="K134" s="728"/>
      <c r="L134" s="728"/>
      <c r="M134" s="733"/>
      <c r="P134" s="4"/>
      <c r="Q134" s="4"/>
      <c r="R134" s="4"/>
      <c r="S134" s="4"/>
      <c r="T134" s="4"/>
    </row>
    <row r="135" spans="2:20" s="2" customFormat="1" ht="14.25" hidden="1" x14ac:dyDescent="0.15">
      <c r="B135" s="729"/>
      <c r="C135" s="729"/>
      <c r="D135" s="730"/>
      <c r="E135" s="727"/>
      <c r="F135" s="728"/>
      <c r="G135" s="728"/>
      <c r="H135" s="728"/>
      <c r="I135" s="731"/>
      <c r="J135" s="731"/>
      <c r="K135" s="728"/>
      <c r="L135" s="728"/>
      <c r="M135" s="733"/>
      <c r="P135" s="4"/>
      <c r="Q135" s="4"/>
      <c r="R135" s="4"/>
      <c r="S135" s="4"/>
      <c r="T135" s="4"/>
    </row>
    <row r="136" spans="2:20" s="2" customFormat="1" ht="14.25" hidden="1" x14ac:dyDescent="0.15">
      <c r="B136" s="729"/>
      <c r="C136" s="729"/>
      <c r="D136" s="730"/>
      <c r="E136" s="727"/>
      <c r="F136" s="728"/>
      <c r="G136" s="728"/>
      <c r="H136" s="728"/>
      <c r="I136" s="731"/>
      <c r="J136" s="731"/>
      <c r="K136" s="728"/>
      <c r="L136" s="728"/>
      <c r="M136" s="733"/>
      <c r="P136" s="4"/>
      <c r="Q136" s="4"/>
      <c r="R136" s="4"/>
      <c r="S136" s="4"/>
      <c r="T136" s="4"/>
    </row>
    <row r="137" spans="2:20" s="2" customFormat="1" ht="14.25" hidden="1" x14ac:dyDescent="0.15">
      <c r="B137" s="729"/>
      <c r="C137" s="729"/>
      <c r="D137" s="730"/>
      <c r="E137" s="727"/>
      <c r="F137" s="728"/>
      <c r="G137" s="728"/>
      <c r="H137" s="728"/>
      <c r="I137" s="731"/>
      <c r="J137" s="731"/>
      <c r="K137" s="728"/>
      <c r="L137" s="728"/>
      <c r="M137" s="733"/>
      <c r="P137" s="4"/>
      <c r="Q137" s="4"/>
      <c r="R137" s="4"/>
      <c r="S137" s="4"/>
      <c r="T137" s="4"/>
    </row>
    <row r="138" spans="2:20" s="2" customFormat="1" ht="14.25" hidden="1" x14ac:dyDescent="0.15">
      <c r="B138" s="729"/>
      <c r="C138" s="729"/>
      <c r="D138" s="730"/>
      <c r="E138" s="727"/>
      <c r="F138" s="728"/>
      <c r="G138" s="728"/>
      <c r="H138" s="728"/>
      <c r="I138" s="731"/>
      <c r="J138" s="731"/>
      <c r="K138" s="728"/>
      <c r="L138" s="728"/>
      <c r="M138" s="733"/>
      <c r="P138" s="4"/>
      <c r="Q138" s="4"/>
      <c r="R138" s="4"/>
      <c r="S138" s="4"/>
      <c r="T138" s="4"/>
    </row>
    <row r="139" spans="2:20" s="2" customFormat="1" ht="14.25" hidden="1" x14ac:dyDescent="0.15">
      <c r="B139" s="729"/>
      <c r="C139" s="729"/>
      <c r="D139" s="730"/>
      <c r="E139" s="727"/>
      <c r="F139" s="728"/>
      <c r="G139" s="728"/>
      <c r="H139" s="728"/>
      <c r="I139" s="731"/>
      <c r="J139" s="731"/>
      <c r="K139" s="728"/>
      <c r="L139" s="728"/>
      <c r="M139" s="733"/>
      <c r="P139" s="4"/>
      <c r="Q139" s="4"/>
      <c r="R139" s="4"/>
      <c r="S139" s="4"/>
      <c r="T139" s="4"/>
    </row>
    <row r="140" spans="2:20" s="2" customFormat="1" ht="14.25" hidden="1" x14ac:dyDescent="0.15">
      <c r="B140" s="729"/>
      <c r="C140" s="729"/>
      <c r="D140" s="730"/>
      <c r="E140" s="727"/>
      <c r="F140" s="728"/>
      <c r="G140" s="728"/>
      <c r="H140" s="728"/>
      <c r="I140" s="731"/>
      <c r="J140" s="731"/>
      <c r="K140" s="728"/>
      <c r="L140" s="728"/>
      <c r="M140" s="733"/>
      <c r="P140" s="4"/>
      <c r="Q140" s="4"/>
      <c r="R140" s="4"/>
      <c r="S140" s="4"/>
      <c r="T140" s="4"/>
    </row>
    <row r="141" spans="2:20" s="2" customFormat="1" ht="14.25" hidden="1" x14ac:dyDescent="0.15">
      <c r="B141" s="729"/>
      <c r="C141" s="729"/>
      <c r="D141" s="730"/>
      <c r="E141" s="727"/>
      <c r="F141" s="728"/>
      <c r="G141" s="728"/>
      <c r="H141" s="728"/>
      <c r="I141" s="731"/>
      <c r="J141" s="731"/>
      <c r="K141" s="728"/>
      <c r="L141" s="728"/>
      <c r="M141" s="733"/>
      <c r="P141" s="4"/>
      <c r="Q141" s="4"/>
      <c r="R141" s="4"/>
      <c r="S141" s="4"/>
      <c r="T141" s="4"/>
    </row>
    <row r="142" spans="2:20" s="2" customFormat="1" ht="14.25" hidden="1" x14ac:dyDescent="0.15">
      <c r="B142" s="729"/>
      <c r="C142" s="729"/>
      <c r="D142" s="730"/>
      <c r="E142" s="727"/>
      <c r="F142" s="728"/>
      <c r="G142" s="728"/>
      <c r="H142" s="728"/>
      <c r="I142" s="731"/>
      <c r="J142" s="731"/>
      <c r="K142" s="728"/>
      <c r="L142" s="728"/>
      <c r="M142" s="733"/>
      <c r="P142" s="4"/>
      <c r="Q142" s="4"/>
      <c r="R142" s="4"/>
      <c r="S142" s="4"/>
      <c r="T142" s="4"/>
    </row>
    <row r="143" spans="2:20" s="2" customFormat="1" ht="14.25" hidden="1" x14ac:dyDescent="0.15">
      <c r="B143" s="729"/>
      <c r="C143" s="729"/>
      <c r="D143" s="730"/>
      <c r="E143" s="727"/>
      <c r="F143" s="728"/>
      <c r="G143" s="728"/>
      <c r="H143" s="728"/>
      <c r="I143" s="731"/>
      <c r="J143" s="731"/>
      <c r="K143" s="728"/>
      <c r="L143" s="728"/>
      <c r="M143" s="733"/>
      <c r="P143" s="4"/>
      <c r="Q143" s="4"/>
      <c r="R143" s="4"/>
      <c r="S143" s="4"/>
      <c r="T143" s="4"/>
    </row>
    <row r="144" spans="2:20" s="2" customFormat="1" ht="14.25" hidden="1" x14ac:dyDescent="0.15">
      <c r="B144" s="729"/>
      <c r="C144" s="729"/>
      <c r="D144" s="730"/>
      <c r="E144" s="727"/>
      <c r="F144" s="728"/>
      <c r="G144" s="728"/>
      <c r="H144" s="728"/>
      <c r="I144" s="731"/>
      <c r="J144" s="731"/>
      <c r="K144" s="728"/>
      <c r="L144" s="728"/>
      <c r="M144" s="733"/>
      <c r="P144" s="4"/>
      <c r="Q144" s="4"/>
      <c r="R144" s="4"/>
      <c r="S144" s="4"/>
      <c r="T144" s="4"/>
    </row>
    <row r="145" spans="2:20" s="2" customFormat="1" ht="14.25" hidden="1" x14ac:dyDescent="0.15">
      <c r="B145" s="729"/>
      <c r="C145" s="729"/>
      <c r="D145" s="730"/>
      <c r="E145" s="727"/>
      <c r="F145" s="728"/>
      <c r="G145" s="728"/>
      <c r="H145" s="728"/>
      <c r="I145" s="731"/>
      <c r="J145" s="731"/>
      <c r="K145" s="728"/>
      <c r="L145" s="728"/>
      <c r="M145" s="733"/>
      <c r="P145" s="4"/>
      <c r="Q145" s="4"/>
      <c r="R145" s="4"/>
      <c r="S145" s="4"/>
      <c r="T145" s="4"/>
    </row>
    <row r="146" spans="2:20" s="2" customFormat="1" ht="14.25" hidden="1" x14ac:dyDescent="0.15">
      <c r="B146" s="729"/>
      <c r="C146" s="729"/>
      <c r="D146" s="730"/>
      <c r="E146" s="727"/>
      <c r="F146" s="728"/>
      <c r="G146" s="728"/>
      <c r="H146" s="728"/>
      <c r="I146" s="731"/>
      <c r="J146" s="731"/>
      <c r="K146" s="728"/>
      <c r="L146" s="728"/>
      <c r="M146" s="733"/>
      <c r="P146" s="4"/>
      <c r="Q146" s="4"/>
      <c r="R146" s="4"/>
      <c r="S146" s="4"/>
      <c r="T146" s="4"/>
    </row>
    <row r="147" spans="2:20" s="2" customFormat="1" ht="14.25" hidden="1" x14ac:dyDescent="0.15">
      <c r="B147" s="729"/>
      <c r="C147" s="729"/>
      <c r="D147" s="730"/>
      <c r="E147" s="727"/>
      <c r="F147" s="728"/>
      <c r="G147" s="728"/>
      <c r="H147" s="728"/>
      <c r="I147" s="731"/>
      <c r="J147" s="731"/>
      <c r="K147" s="728"/>
      <c r="L147" s="728"/>
      <c r="M147" s="733"/>
      <c r="P147" s="4"/>
      <c r="Q147" s="4"/>
      <c r="R147" s="4"/>
      <c r="S147" s="4"/>
      <c r="T147" s="4"/>
    </row>
    <row r="148" spans="2:20" s="2" customFormat="1" ht="14.25" hidden="1" x14ac:dyDescent="0.15">
      <c r="B148" s="729"/>
      <c r="C148" s="729"/>
      <c r="D148" s="730"/>
      <c r="E148" s="727"/>
      <c r="F148" s="728"/>
      <c r="G148" s="728"/>
      <c r="H148" s="728"/>
      <c r="I148" s="731"/>
      <c r="J148" s="731"/>
      <c r="K148" s="728"/>
      <c r="L148" s="728"/>
      <c r="M148" s="733"/>
      <c r="P148" s="4"/>
      <c r="Q148" s="4"/>
      <c r="R148" s="4"/>
      <c r="S148" s="4"/>
      <c r="T148" s="4"/>
    </row>
    <row r="149" spans="2:20" s="2" customFormat="1" ht="14.25" hidden="1" x14ac:dyDescent="0.15">
      <c r="B149" s="729"/>
      <c r="C149" s="729"/>
      <c r="D149" s="730"/>
      <c r="E149" s="727"/>
      <c r="F149" s="728"/>
      <c r="G149" s="728"/>
      <c r="H149" s="728"/>
      <c r="I149" s="731"/>
      <c r="J149" s="731"/>
      <c r="K149" s="728"/>
      <c r="L149" s="728"/>
      <c r="M149" s="733"/>
      <c r="P149" s="4"/>
      <c r="Q149" s="4"/>
      <c r="R149" s="4"/>
      <c r="S149" s="4"/>
      <c r="T149" s="4"/>
    </row>
    <row r="150" spans="2:20" s="2" customFormat="1" ht="14.25" hidden="1" x14ac:dyDescent="0.15">
      <c r="B150" s="729"/>
      <c r="C150" s="729"/>
      <c r="D150" s="730"/>
      <c r="E150" s="727"/>
      <c r="F150" s="728"/>
      <c r="G150" s="728"/>
      <c r="H150" s="728"/>
      <c r="I150" s="731"/>
      <c r="J150" s="731"/>
      <c r="K150" s="728"/>
      <c r="L150" s="728"/>
      <c r="M150" s="733"/>
      <c r="P150" s="4"/>
      <c r="Q150" s="4"/>
      <c r="R150" s="4"/>
      <c r="S150" s="4"/>
      <c r="T150" s="4"/>
    </row>
    <row r="151" spans="2:20" s="2" customFormat="1" ht="14.25" hidden="1" x14ac:dyDescent="0.15">
      <c r="B151" s="729"/>
      <c r="C151" s="729"/>
      <c r="D151" s="730"/>
      <c r="E151" s="727"/>
      <c r="F151" s="728"/>
      <c r="G151" s="728"/>
      <c r="H151" s="728"/>
      <c r="I151" s="731"/>
      <c r="J151" s="731"/>
      <c r="K151" s="728"/>
      <c r="L151" s="728"/>
      <c r="M151" s="733"/>
      <c r="P151" s="4"/>
      <c r="Q151" s="4"/>
      <c r="R151" s="4"/>
      <c r="S151" s="4"/>
      <c r="T151" s="4"/>
    </row>
    <row r="152" spans="2:20" s="2" customFormat="1" ht="14.25" hidden="1" x14ac:dyDescent="0.15">
      <c r="B152" s="729"/>
      <c r="C152" s="729"/>
      <c r="D152" s="730"/>
      <c r="E152" s="727"/>
      <c r="F152" s="728"/>
      <c r="G152" s="728"/>
      <c r="H152" s="728"/>
      <c r="I152" s="731"/>
      <c r="J152" s="731"/>
      <c r="K152" s="728"/>
      <c r="L152" s="728"/>
      <c r="M152" s="733"/>
      <c r="P152" s="4"/>
      <c r="Q152" s="4"/>
      <c r="R152" s="4"/>
      <c r="S152" s="4"/>
      <c r="T152" s="4"/>
    </row>
    <row r="153" spans="2:20" s="2" customFormat="1" ht="14.25" hidden="1" x14ac:dyDescent="0.15">
      <c r="B153" s="729"/>
      <c r="C153" s="729"/>
      <c r="D153" s="730"/>
      <c r="E153" s="727"/>
      <c r="F153" s="728"/>
      <c r="G153" s="728"/>
      <c r="H153" s="728"/>
      <c r="I153" s="731"/>
      <c r="J153" s="731"/>
      <c r="K153" s="728"/>
      <c r="L153" s="728"/>
      <c r="M153" s="733"/>
      <c r="P153" s="4"/>
      <c r="Q153" s="4"/>
      <c r="R153" s="4"/>
      <c r="S153" s="4"/>
      <c r="T153" s="4"/>
    </row>
    <row r="154" spans="2:20" s="2" customFormat="1" ht="14.25" hidden="1" x14ac:dyDescent="0.15">
      <c r="B154" s="729"/>
      <c r="C154" s="729"/>
      <c r="D154" s="730"/>
      <c r="E154" s="727"/>
      <c r="F154" s="728"/>
      <c r="G154" s="728"/>
      <c r="H154" s="728"/>
      <c r="I154" s="731"/>
      <c r="J154" s="731"/>
      <c r="K154" s="728"/>
      <c r="L154" s="728"/>
      <c r="M154" s="733"/>
      <c r="P154" s="4"/>
      <c r="Q154" s="4"/>
      <c r="R154" s="4"/>
      <c r="S154" s="4"/>
      <c r="T154" s="4"/>
    </row>
    <row r="155" spans="2:20" s="2" customFormat="1" ht="14.25" hidden="1" x14ac:dyDescent="0.15">
      <c r="B155" s="729"/>
      <c r="C155" s="729"/>
      <c r="D155" s="730"/>
      <c r="E155" s="727"/>
      <c r="F155" s="728"/>
      <c r="G155" s="728"/>
      <c r="H155" s="728"/>
      <c r="I155" s="731"/>
      <c r="J155" s="731"/>
      <c r="K155" s="728"/>
      <c r="L155" s="728"/>
      <c r="M155" s="733"/>
      <c r="P155" s="4"/>
      <c r="Q155" s="4"/>
      <c r="R155" s="4"/>
      <c r="S155" s="4"/>
      <c r="T155" s="4"/>
    </row>
    <row r="156" spans="2:20" s="2" customFormat="1" ht="14.25" hidden="1" x14ac:dyDescent="0.15">
      <c r="B156" s="729"/>
      <c r="C156" s="729"/>
      <c r="D156" s="730"/>
      <c r="E156" s="727"/>
      <c r="F156" s="728"/>
      <c r="G156" s="728"/>
      <c r="H156" s="728"/>
      <c r="I156" s="731"/>
      <c r="J156" s="731"/>
      <c r="K156" s="728"/>
      <c r="L156" s="728"/>
      <c r="M156" s="733"/>
      <c r="P156" s="4"/>
      <c r="Q156" s="4"/>
      <c r="R156" s="4"/>
      <c r="S156" s="4"/>
      <c r="T156" s="4"/>
    </row>
    <row r="157" spans="2:20" s="2" customFormat="1" ht="14.25" hidden="1" x14ac:dyDescent="0.15">
      <c r="B157" s="729"/>
      <c r="C157" s="729"/>
      <c r="D157" s="730"/>
      <c r="E157" s="727"/>
      <c r="F157" s="728"/>
      <c r="G157" s="728"/>
      <c r="H157" s="728"/>
      <c r="I157" s="731"/>
      <c r="J157" s="731"/>
      <c r="K157" s="728"/>
      <c r="L157" s="728"/>
      <c r="M157" s="733"/>
      <c r="P157" s="4"/>
      <c r="Q157" s="4"/>
      <c r="R157" s="4"/>
      <c r="S157" s="4"/>
      <c r="T157" s="4"/>
    </row>
    <row r="158" spans="2:20" s="2" customFormat="1" ht="14.25" hidden="1" x14ac:dyDescent="0.15">
      <c r="B158" s="729"/>
      <c r="C158" s="729"/>
      <c r="D158" s="730"/>
      <c r="E158" s="727"/>
      <c r="F158" s="728"/>
      <c r="G158" s="728"/>
      <c r="H158" s="728"/>
      <c r="I158" s="731"/>
      <c r="J158" s="731"/>
      <c r="K158" s="728"/>
      <c r="L158" s="728"/>
      <c r="M158" s="733"/>
      <c r="P158" s="4"/>
      <c r="Q158" s="4"/>
      <c r="R158" s="4"/>
      <c r="S158" s="4"/>
      <c r="T158" s="4"/>
    </row>
    <row r="159" spans="2:20" s="2" customFormat="1" ht="14.25" hidden="1" x14ac:dyDescent="0.15">
      <c r="B159" s="729"/>
      <c r="C159" s="729"/>
      <c r="D159" s="730"/>
      <c r="E159" s="727"/>
      <c r="F159" s="728"/>
      <c r="G159" s="728"/>
      <c r="H159" s="728"/>
      <c r="I159" s="731"/>
      <c r="J159" s="731"/>
      <c r="K159" s="728"/>
      <c r="L159" s="728"/>
      <c r="M159" s="733"/>
      <c r="P159" s="4"/>
      <c r="Q159" s="4"/>
      <c r="R159" s="4"/>
      <c r="S159" s="4"/>
      <c r="T159" s="4"/>
    </row>
    <row r="160" spans="2:20" s="2" customFormat="1" ht="14.25" hidden="1" x14ac:dyDescent="0.15">
      <c r="B160" s="729"/>
      <c r="C160" s="729"/>
      <c r="D160" s="730"/>
      <c r="E160" s="727"/>
      <c r="F160" s="728"/>
      <c r="G160" s="728"/>
      <c r="H160" s="728"/>
      <c r="I160" s="731"/>
      <c r="J160" s="731"/>
      <c r="K160" s="728"/>
      <c r="L160" s="728"/>
      <c r="M160" s="733"/>
      <c r="P160" s="4"/>
      <c r="Q160" s="4"/>
      <c r="R160" s="4"/>
      <c r="S160" s="4"/>
      <c r="T160" s="4"/>
    </row>
    <row r="161" spans="2:20" s="2" customFormat="1" ht="14.25" hidden="1" x14ac:dyDescent="0.15">
      <c r="B161" s="729"/>
      <c r="C161" s="729"/>
      <c r="D161" s="730"/>
      <c r="E161" s="727"/>
      <c r="F161" s="728"/>
      <c r="G161" s="728"/>
      <c r="H161" s="728"/>
      <c r="I161" s="731"/>
      <c r="J161" s="731"/>
      <c r="K161" s="728"/>
      <c r="L161" s="728"/>
      <c r="M161" s="733"/>
      <c r="P161" s="4"/>
      <c r="Q161" s="4"/>
      <c r="R161" s="4"/>
      <c r="S161" s="4"/>
      <c r="T161" s="4"/>
    </row>
    <row r="162" spans="2:20" s="2" customFormat="1" ht="14.25" hidden="1" x14ac:dyDescent="0.15">
      <c r="B162" s="729"/>
      <c r="C162" s="729"/>
      <c r="D162" s="730"/>
      <c r="E162" s="727"/>
      <c r="F162" s="728"/>
      <c r="G162" s="728"/>
      <c r="H162" s="728"/>
      <c r="I162" s="731"/>
      <c r="J162" s="731"/>
      <c r="K162" s="728"/>
      <c r="L162" s="728"/>
      <c r="M162" s="733"/>
      <c r="P162" s="4"/>
      <c r="Q162" s="4"/>
      <c r="R162" s="4"/>
      <c r="S162" s="4"/>
      <c r="T162" s="4"/>
    </row>
    <row r="163" spans="2:20" s="2" customFormat="1" ht="14.25" hidden="1" x14ac:dyDescent="0.15">
      <c r="B163" s="729"/>
      <c r="C163" s="729"/>
      <c r="D163" s="730"/>
      <c r="E163" s="727"/>
      <c r="F163" s="728"/>
      <c r="G163" s="728"/>
      <c r="H163" s="728"/>
      <c r="I163" s="731"/>
      <c r="J163" s="731"/>
      <c r="K163" s="728"/>
      <c r="L163" s="728"/>
      <c r="M163" s="733"/>
      <c r="P163" s="4"/>
      <c r="Q163" s="4"/>
      <c r="R163" s="4"/>
      <c r="S163" s="4"/>
      <c r="T163" s="4"/>
    </row>
    <row r="164" spans="2:20" s="2" customFormat="1" ht="14.25" hidden="1" x14ac:dyDescent="0.15">
      <c r="B164" s="729"/>
      <c r="C164" s="729"/>
      <c r="D164" s="730"/>
      <c r="E164" s="727"/>
      <c r="F164" s="728"/>
      <c r="G164" s="728"/>
      <c r="H164" s="728"/>
      <c r="I164" s="731"/>
      <c r="J164" s="731"/>
      <c r="K164" s="728"/>
      <c r="L164" s="728"/>
      <c r="M164" s="733"/>
      <c r="P164" s="4"/>
      <c r="Q164" s="4"/>
      <c r="R164" s="4"/>
      <c r="S164" s="4"/>
      <c r="T164" s="4"/>
    </row>
    <row r="165" spans="2:20" s="2" customFormat="1" ht="14.25" hidden="1" x14ac:dyDescent="0.15">
      <c r="B165" s="729"/>
      <c r="C165" s="729"/>
      <c r="D165" s="730"/>
      <c r="E165" s="727"/>
      <c r="F165" s="728"/>
      <c r="G165" s="728"/>
      <c r="H165" s="728"/>
      <c r="I165" s="731"/>
      <c r="J165" s="731"/>
      <c r="K165" s="728"/>
      <c r="L165" s="728"/>
      <c r="M165" s="733"/>
      <c r="P165" s="4"/>
      <c r="Q165" s="4"/>
      <c r="R165" s="4"/>
      <c r="S165" s="4"/>
      <c r="T165" s="4"/>
    </row>
    <row r="166" spans="2:20" s="2" customFormat="1" ht="14.25" hidden="1" x14ac:dyDescent="0.15">
      <c r="B166" s="729"/>
      <c r="C166" s="729"/>
      <c r="D166" s="730"/>
      <c r="E166" s="727"/>
      <c r="F166" s="728"/>
      <c r="G166" s="728"/>
      <c r="H166" s="728"/>
      <c r="I166" s="731"/>
      <c r="J166" s="731"/>
      <c r="K166" s="728"/>
      <c r="L166" s="728"/>
      <c r="M166" s="733"/>
      <c r="P166" s="4"/>
      <c r="Q166" s="4"/>
      <c r="R166" s="4"/>
      <c r="S166" s="4"/>
      <c r="T166" s="4"/>
    </row>
    <row r="167" spans="2:20" s="2" customFormat="1" ht="14.25" hidden="1" x14ac:dyDescent="0.15">
      <c r="B167" s="729"/>
      <c r="C167" s="729"/>
      <c r="D167" s="730"/>
      <c r="E167" s="727"/>
      <c r="F167" s="728"/>
      <c r="G167" s="728"/>
      <c r="H167" s="728"/>
      <c r="I167" s="731"/>
      <c r="J167" s="731"/>
      <c r="K167" s="728"/>
      <c r="L167" s="728"/>
      <c r="M167" s="733"/>
      <c r="P167" s="4"/>
      <c r="Q167" s="4"/>
      <c r="R167" s="4"/>
      <c r="S167" s="4"/>
      <c r="T167" s="4"/>
    </row>
    <row r="168" spans="2:20" s="2" customFormat="1" ht="14.25" hidden="1" x14ac:dyDescent="0.15">
      <c r="B168" s="729"/>
      <c r="C168" s="729"/>
      <c r="D168" s="730"/>
      <c r="E168" s="727"/>
      <c r="F168" s="728"/>
      <c r="G168" s="728"/>
      <c r="H168" s="728"/>
      <c r="I168" s="731"/>
      <c r="J168" s="731"/>
      <c r="K168" s="728"/>
      <c r="L168" s="728"/>
      <c r="M168" s="733"/>
      <c r="P168" s="4"/>
      <c r="Q168" s="4"/>
      <c r="R168" s="4"/>
      <c r="S168" s="4"/>
      <c r="T168" s="4"/>
    </row>
    <row r="169" spans="2:20" s="2" customFormat="1" ht="14.25" hidden="1" x14ac:dyDescent="0.15">
      <c r="B169" s="729"/>
      <c r="C169" s="729"/>
      <c r="D169" s="730"/>
      <c r="E169" s="727"/>
      <c r="F169" s="728"/>
      <c r="G169" s="728"/>
      <c r="H169" s="728"/>
      <c r="I169" s="731"/>
      <c r="J169" s="731"/>
      <c r="K169" s="728"/>
      <c r="L169" s="728"/>
      <c r="M169" s="733"/>
      <c r="P169" s="4"/>
      <c r="Q169" s="4"/>
      <c r="R169" s="4"/>
      <c r="S169" s="4"/>
      <c r="T169" s="4"/>
    </row>
    <row r="170" spans="2:20" s="2" customFormat="1" ht="14.25" hidden="1" x14ac:dyDescent="0.15">
      <c r="B170" s="729"/>
      <c r="C170" s="729"/>
      <c r="D170" s="730"/>
      <c r="E170" s="727"/>
      <c r="F170" s="728"/>
      <c r="G170" s="728"/>
      <c r="H170" s="728"/>
      <c r="I170" s="731"/>
      <c r="J170" s="731"/>
      <c r="K170" s="728"/>
      <c r="L170" s="728"/>
      <c r="M170" s="733"/>
      <c r="P170" s="4"/>
      <c r="Q170" s="4"/>
      <c r="R170" s="4"/>
      <c r="S170" s="4"/>
      <c r="T170" s="4"/>
    </row>
    <row r="171" spans="2:20" s="2" customFormat="1" ht="14.25" hidden="1" x14ac:dyDescent="0.15">
      <c r="B171" s="729"/>
      <c r="C171" s="729"/>
      <c r="D171" s="730"/>
      <c r="E171" s="727"/>
      <c r="F171" s="728"/>
      <c r="G171" s="728"/>
      <c r="H171" s="728"/>
      <c r="I171" s="731"/>
      <c r="J171" s="731"/>
      <c r="K171" s="728"/>
      <c r="L171" s="728"/>
      <c r="M171" s="733"/>
      <c r="P171" s="4"/>
      <c r="Q171" s="4"/>
      <c r="R171" s="4"/>
      <c r="S171" s="4"/>
      <c r="T171" s="4"/>
    </row>
    <row r="172" spans="2:20" s="2" customFormat="1" ht="14.25" hidden="1" x14ac:dyDescent="0.15">
      <c r="B172" s="729"/>
      <c r="C172" s="729"/>
      <c r="D172" s="730"/>
      <c r="E172" s="727"/>
      <c r="F172" s="728"/>
      <c r="G172" s="728"/>
      <c r="H172" s="728"/>
      <c r="I172" s="731"/>
      <c r="J172" s="731"/>
      <c r="K172" s="728"/>
      <c r="L172" s="728"/>
      <c r="M172" s="733"/>
      <c r="P172" s="4"/>
      <c r="Q172" s="4"/>
      <c r="R172" s="4"/>
      <c r="S172" s="4"/>
      <c r="T172" s="4"/>
    </row>
    <row r="173" spans="2:20" s="2" customFormat="1" ht="14.25" hidden="1" x14ac:dyDescent="0.15">
      <c r="B173" s="729"/>
      <c r="C173" s="729"/>
      <c r="D173" s="730"/>
      <c r="E173" s="727"/>
      <c r="F173" s="728"/>
      <c r="G173" s="728"/>
      <c r="H173" s="728"/>
      <c r="I173" s="731"/>
      <c r="J173" s="731"/>
      <c r="K173" s="728"/>
      <c r="L173" s="728"/>
      <c r="M173" s="733"/>
      <c r="P173" s="4"/>
      <c r="Q173" s="4"/>
      <c r="R173" s="4"/>
      <c r="S173" s="4"/>
      <c r="T173" s="4"/>
    </row>
    <row r="174" spans="2:20" s="2" customFormat="1" ht="14.25" hidden="1" x14ac:dyDescent="0.15">
      <c r="B174" s="729"/>
      <c r="C174" s="729"/>
      <c r="D174" s="730"/>
      <c r="E174" s="727"/>
      <c r="F174" s="728"/>
      <c r="G174" s="728"/>
      <c r="H174" s="728"/>
      <c r="I174" s="731"/>
      <c r="J174" s="731"/>
      <c r="K174" s="728"/>
      <c r="L174" s="728"/>
      <c r="M174" s="733"/>
      <c r="P174" s="4"/>
      <c r="Q174" s="4"/>
      <c r="R174" s="4"/>
      <c r="S174" s="4"/>
      <c r="T174" s="4"/>
    </row>
    <row r="175" spans="2:20" s="2" customFormat="1" ht="14.25" hidden="1" x14ac:dyDescent="0.15">
      <c r="B175" s="729"/>
      <c r="C175" s="729"/>
      <c r="D175" s="730"/>
      <c r="E175" s="727"/>
      <c r="F175" s="728"/>
      <c r="G175" s="728"/>
      <c r="H175" s="728"/>
      <c r="I175" s="731"/>
      <c r="J175" s="731"/>
      <c r="K175" s="728"/>
      <c r="L175" s="728"/>
      <c r="M175" s="733"/>
      <c r="P175" s="4"/>
      <c r="Q175" s="4"/>
      <c r="R175" s="4"/>
      <c r="S175" s="4"/>
      <c r="T175" s="4"/>
    </row>
    <row r="176" spans="2:20" s="2" customFormat="1" ht="14.25" hidden="1" x14ac:dyDescent="0.15">
      <c r="B176" s="729"/>
      <c r="C176" s="729"/>
      <c r="D176" s="730"/>
      <c r="E176" s="727"/>
      <c r="F176" s="728"/>
      <c r="G176" s="728"/>
      <c r="H176" s="728"/>
      <c r="I176" s="731"/>
      <c r="J176" s="731"/>
      <c r="K176" s="728"/>
      <c r="L176" s="728"/>
      <c r="M176" s="733"/>
      <c r="P176" s="4"/>
      <c r="Q176" s="4"/>
      <c r="R176" s="4"/>
      <c r="S176" s="4"/>
      <c r="T176" s="4"/>
    </row>
    <row r="177" spans="2:20" s="2" customFormat="1" ht="14.25" hidden="1" x14ac:dyDescent="0.15">
      <c r="B177" s="729"/>
      <c r="C177" s="729"/>
      <c r="D177" s="730"/>
      <c r="E177" s="727"/>
      <c r="F177" s="728"/>
      <c r="G177" s="728"/>
      <c r="H177" s="728"/>
      <c r="I177" s="731"/>
      <c r="J177" s="731"/>
      <c r="K177" s="728"/>
      <c r="L177" s="728"/>
      <c r="M177" s="733"/>
      <c r="P177" s="4"/>
      <c r="Q177" s="4"/>
      <c r="R177" s="4"/>
      <c r="S177" s="4"/>
      <c r="T177" s="4"/>
    </row>
    <row r="178" spans="2:20" s="2" customFormat="1" ht="14.25" hidden="1" x14ac:dyDescent="0.15">
      <c r="B178" s="729"/>
      <c r="C178" s="729"/>
      <c r="D178" s="730"/>
      <c r="E178" s="727"/>
      <c r="F178" s="728"/>
      <c r="G178" s="728"/>
      <c r="H178" s="728"/>
      <c r="I178" s="731"/>
      <c r="J178" s="731"/>
      <c r="K178" s="728"/>
      <c r="L178" s="728"/>
      <c r="M178" s="733"/>
      <c r="P178" s="4"/>
      <c r="Q178" s="4"/>
      <c r="R178" s="4"/>
      <c r="S178" s="4"/>
      <c r="T178" s="4"/>
    </row>
    <row r="179" spans="2:20" s="2" customFormat="1" ht="14.25" hidden="1" x14ac:dyDescent="0.15">
      <c r="B179" s="729"/>
      <c r="C179" s="729"/>
      <c r="D179" s="730"/>
      <c r="E179" s="727"/>
      <c r="F179" s="728"/>
      <c r="G179" s="728"/>
      <c r="H179" s="728"/>
      <c r="I179" s="731"/>
      <c r="J179" s="731"/>
      <c r="K179" s="728"/>
      <c r="L179" s="728"/>
      <c r="M179" s="733"/>
      <c r="P179" s="4"/>
      <c r="Q179" s="4"/>
      <c r="R179" s="4"/>
      <c r="S179" s="4"/>
      <c r="T179" s="4"/>
    </row>
    <row r="180" spans="2:20" s="2" customFormat="1" ht="14.25" hidden="1" x14ac:dyDescent="0.15">
      <c r="B180" s="729"/>
      <c r="C180" s="729"/>
      <c r="D180" s="730"/>
      <c r="E180" s="727"/>
      <c r="F180" s="728"/>
      <c r="G180" s="728"/>
      <c r="H180" s="728"/>
      <c r="I180" s="731"/>
      <c r="J180" s="731"/>
      <c r="K180" s="728"/>
      <c r="L180" s="728"/>
      <c r="M180" s="733"/>
      <c r="P180" s="4"/>
      <c r="Q180" s="4"/>
      <c r="R180" s="4"/>
      <c r="S180" s="4"/>
      <c r="T180" s="4"/>
    </row>
    <row r="181" spans="2:20" s="2" customFormat="1" ht="14.25" hidden="1" x14ac:dyDescent="0.15">
      <c r="B181" s="729"/>
      <c r="C181" s="729"/>
      <c r="D181" s="730"/>
      <c r="E181" s="727"/>
      <c r="F181" s="728"/>
      <c r="G181" s="728"/>
      <c r="H181" s="728"/>
      <c r="I181" s="731"/>
      <c r="J181" s="731"/>
      <c r="K181" s="728"/>
      <c r="L181" s="728"/>
      <c r="M181" s="733"/>
      <c r="P181" s="4"/>
      <c r="Q181" s="4"/>
      <c r="R181" s="4"/>
      <c r="S181" s="4"/>
      <c r="T181" s="4"/>
    </row>
    <row r="182" spans="2:20" s="2" customFormat="1" ht="14.25" hidden="1" x14ac:dyDescent="0.15">
      <c r="B182" s="729"/>
      <c r="C182" s="729"/>
      <c r="D182" s="730"/>
      <c r="E182" s="727"/>
      <c r="F182" s="728"/>
      <c r="G182" s="728"/>
      <c r="H182" s="728"/>
      <c r="I182" s="731"/>
      <c r="J182" s="731"/>
      <c r="K182" s="728"/>
      <c r="L182" s="728"/>
      <c r="M182" s="733"/>
      <c r="P182" s="4"/>
      <c r="Q182" s="4"/>
      <c r="R182" s="4"/>
      <c r="S182" s="4"/>
      <c r="T182" s="4"/>
    </row>
    <row r="183" spans="2:20" s="2" customFormat="1" ht="14.25" hidden="1" x14ac:dyDescent="0.15">
      <c r="B183" s="729"/>
      <c r="C183" s="729"/>
      <c r="D183" s="730"/>
      <c r="E183" s="727"/>
      <c r="F183" s="728"/>
      <c r="G183" s="728"/>
      <c r="H183" s="728"/>
      <c r="I183" s="731"/>
      <c r="J183" s="731"/>
      <c r="K183" s="728"/>
      <c r="L183" s="728"/>
      <c r="M183" s="733"/>
      <c r="P183" s="4"/>
      <c r="Q183" s="4"/>
      <c r="R183" s="4"/>
      <c r="S183" s="4"/>
      <c r="T183" s="4"/>
    </row>
    <row r="184" spans="2:20" s="2" customFormat="1" ht="14.25" hidden="1" x14ac:dyDescent="0.15">
      <c r="B184" s="729"/>
      <c r="C184" s="729"/>
      <c r="D184" s="730"/>
      <c r="E184" s="727"/>
      <c r="F184" s="728"/>
      <c r="G184" s="728"/>
      <c r="H184" s="728"/>
      <c r="I184" s="731"/>
      <c r="J184" s="731"/>
      <c r="K184" s="728"/>
      <c r="L184" s="728"/>
      <c r="M184" s="733"/>
      <c r="P184" s="4"/>
      <c r="Q184" s="4"/>
      <c r="R184" s="4"/>
      <c r="S184" s="4"/>
      <c r="T184" s="4"/>
    </row>
    <row r="185" spans="2:20" s="2" customFormat="1" ht="14.25" hidden="1" x14ac:dyDescent="0.15">
      <c r="B185" s="729"/>
      <c r="C185" s="729"/>
      <c r="D185" s="730"/>
      <c r="E185" s="727"/>
      <c r="F185" s="728"/>
      <c r="G185" s="728"/>
      <c r="H185" s="728"/>
      <c r="I185" s="731"/>
      <c r="J185" s="731"/>
      <c r="K185" s="728"/>
      <c r="L185" s="728"/>
      <c r="M185" s="733"/>
      <c r="P185" s="4"/>
      <c r="Q185" s="4"/>
      <c r="R185" s="4"/>
      <c r="S185" s="4"/>
      <c r="T185" s="4"/>
    </row>
    <row r="186" spans="2:20" s="2" customFormat="1" ht="14.25" hidden="1" x14ac:dyDescent="0.15">
      <c r="B186" s="729"/>
      <c r="C186" s="729"/>
      <c r="D186" s="730"/>
      <c r="E186" s="727"/>
      <c r="F186" s="728"/>
      <c r="G186" s="728"/>
      <c r="H186" s="728"/>
      <c r="I186" s="731"/>
      <c r="J186" s="731"/>
      <c r="K186" s="728"/>
      <c r="L186" s="728"/>
      <c r="M186" s="733"/>
      <c r="P186" s="4"/>
      <c r="Q186" s="4"/>
      <c r="R186" s="4"/>
      <c r="S186" s="4"/>
      <c r="T186" s="4"/>
    </row>
    <row r="187" spans="2:20" s="2" customFormat="1" ht="14.25" hidden="1" x14ac:dyDescent="0.15">
      <c r="B187" s="729"/>
      <c r="C187" s="729"/>
      <c r="D187" s="730"/>
      <c r="E187" s="727"/>
      <c r="F187" s="728"/>
      <c r="G187" s="728"/>
      <c r="H187" s="728"/>
      <c r="I187" s="731"/>
      <c r="J187" s="731"/>
      <c r="K187" s="728"/>
      <c r="L187" s="728"/>
      <c r="M187" s="733"/>
      <c r="P187" s="4"/>
      <c r="Q187" s="4"/>
      <c r="R187" s="4"/>
      <c r="S187" s="4"/>
      <c r="T187" s="4"/>
    </row>
    <row r="188" spans="2:20" s="2" customFormat="1" ht="14.25" hidden="1" x14ac:dyDescent="0.15">
      <c r="B188" s="729"/>
      <c r="C188" s="729"/>
      <c r="D188" s="730"/>
      <c r="E188" s="727"/>
      <c r="F188" s="728"/>
      <c r="G188" s="728"/>
      <c r="H188" s="728"/>
      <c r="I188" s="731"/>
      <c r="J188" s="731"/>
      <c r="K188" s="728"/>
      <c r="L188" s="728"/>
      <c r="M188" s="733"/>
      <c r="P188" s="4"/>
      <c r="Q188" s="4"/>
      <c r="R188" s="4"/>
      <c r="S188" s="4"/>
      <c r="T188" s="4"/>
    </row>
    <row r="189" spans="2:20" s="2" customFormat="1" ht="14.25" hidden="1" x14ac:dyDescent="0.15">
      <c r="B189" s="729"/>
      <c r="C189" s="729"/>
      <c r="D189" s="730"/>
      <c r="E189" s="727"/>
      <c r="F189" s="728"/>
      <c r="G189" s="728"/>
      <c r="H189" s="728"/>
      <c r="I189" s="731"/>
      <c r="J189" s="731"/>
      <c r="K189" s="728"/>
      <c r="L189" s="728"/>
      <c r="M189" s="733"/>
      <c r="P189" s="4"/>
      <c r="Q189" s="4"/>
      <c r="R189" s="4"/>
      <c r="S189" s="4"/>
      <c r="T189" s="4"/>
    </row>
    <row r="190" spans="2:20" s="2" customFormat="1" ht="14.25" hidden="1" x14ac:dyDescent="0.15">
      <c r="B190" s="729"/>
      <c r="C190" s="729"/>
      <c r="D190" s="730"/>
      <c r="E190" s="727"/>
      <c r="F190" s="728"/>
      <c r="G190" s="728"/>
      <c r="H190" s="728"/>
      <c r="I190" s="731"/>
      <c r="J190" s="731"/>
      <c r="K190" s="728"/>
      <c r="L190" s="728"/>
      <c r="M190" s="733"/>
      <c r="P190" s="4"/>
      <c r="Q190" s="4"/>
      <c r="R190" s="4"/>
      <c r="S190" s="4"/>
      <c r="T190" s="4"/>
    </row>
    <row r="191" spans="2:20" s="2" customFormat="1" ht="14.25" hidden="1" x14ac:dyDescent="0.15">
      <c r="B191" s="729"/>
      <c r="C191" s="729"/>
      <c r="D191" s="730"/>
      <c r="E191" s="727"/>
      <c r="F191" s="728"/>
      <c r="G191" s="728"/>
      <c r="H191" s="728"/>
      <c r="I191" s="731"/>
      <c r="J191" s="731"/>
      <c r="K191" s="728"/>
      <c r="L191" s="728"/>
      <c r="M191" s="733"/>
      <c r="P191" s="4"/>
      <c r="Q191" s="4"/>
      <c r="R191" s="4"/>
      <c r="S191" s="4"/>
      <c r="T191" s="4"/>
    </row>
    <row r="192" spans="2:20" s="2" customFormat="1" ht="14.25" hidden="1" x14ac:dyDescent="0.15">
      <c r="B192" s="729"/>
      <c r="C192" s="729"/>
      <c r="D192" s="730"/>
      <c r="E192" s="727"/>
      <c r="F192" s="728"/>
      <c r="G192" s="728"/>
      <c r="H192" s="728"/>
      <c r="I192" s="731"/>
      <c r="J192" s="731"/>
      <c r="K192" s="728"/>
      <c r="L192" s="728"/>
      <c r="M192" s="733"/>
      <c r="P192" s="4"/>
      <c r="Q192" s="4"/>
      <c r="R192" s="4"/>
      <c r="S192" s="4"/>
      <c r="T192" s="4"/>
    </row>
    <row r="193" spans="2:20" s="2" customFormat="1" ht="14.25" hidden="1" x14ac:dyDescent="0.15">
      <c r="B193" s="729"/>
      <c r="C193" s="729"/>
      <c r="D193" s="730"/>
      <c r="E193" s="727"/>
      <c r="F193" s="728"/>
      <c r="G193" s="728"/>
      <c r="H193" s="728"/>
      <c r="I193" s="731"/>
      <c r="J193" s="731"/>
      <c r="K193" s="728"/>
      <c r="L193" s="728"/>
      <c r="M193" s="733"/>
      <c r="P193" s="4"/>
      <c r="Q193" s="4"/>
      <c r="R193" s="4"/>
      <c r="S193" s="4"/>
      <c r="T193" s="4"/>
    </row>
    <row r="194" spans="2:20" s="2" customFormat="1" ht="14.25" hidden="1" x14ac:dyDescent="0.15">
      <c r="B194" s="729"/>
      <c r="C194" s="729"/>
      <c r="D194" s="730"/>
      <c r="E194" s="727"/>
      <c r="F194" s="728"/>
      <c r="G194" s="728"/>
      <c r="H194" s="728"/>
      <c r="I194" s="731"/>
      <c r="J194" s="731"/>
      <c r="K194" s="728"/>
      <c r="L194" s="728"/>
      <c r="M194" s="733"/>
      <c r="P194" s="4"/>
      <c r="Q194" s="4"/>
      <c r="R194" s="4"/>
      <c r="S194" s="4"/>
      <c r="T194" s="4"/>
    </row>
    <row r="195" spans="2:20" s="2" customFormat="1" ht="14.25" hidden="1" x14ac:dyDescent="0.15">
      <c r="B195" s="729"/>
      <c r="C195" s="729"/>
      <c r="D195" s="730"/>
      <c r="E195" s="727"/>
      <c r="F195" s="728"/>
      <c r="G195" s="728"/>
      <c r="H195" s="728"/>
      <c r="I195" s="731"/>
      <c r="J195" s="731"/>
      <c r="K195" s="728"/>
      <c r="L195" s="728"/>
      <c r="M195" s="733"/>
      <c r="P195" s="4"/>
      <c r="Q195" s="4"/>
      <c r="R195" s="4"/>
      <c r="S195" s="4"/>
      <c r="T195" s="4"/>
    </row>
    <row r="196" spans="2:20" s="2" customFormat="1" ht="14.25" hidden="1" x14ac:dyDescent="0.15">
      <c r="B196" s="729"/>
      <c r="C196" s="729"/>
      <c r="D196" s="730"/>
      <c r="E196" s="727"/>
      <c r="F196" s="728"/>
      <c r="G196" s="728"/>
      <c r="H196" s="728"/>
      <c r="I196" s="731"/>
      <c r="J196" s="731"/>
      <c r="K196" s="728"/>
      <c r="L196" s="728"/>
      <c r="M196" s="733"/>
      <c r="P196" s="4"/>
      <c r="Q196" s="4"/>
      <c r="R196" s="4"/>
      <c r="S196" s="4"/>
      <c r="T196" s="4"/>
    </row>
    <row r="197" spans="2:20" s="2" customFormat="1" ht="14.25" hidden="1" x14ac:dyDescent="0.15">
      <c r="B197" s="729"/>
      <c r="C197" s="729"/>
      <c r="D197" s="730"/>
      <c r="E197" s="727"/>
      <c r="F197" s="728"/>
      <c r="G197" s="728"/>
      <c r="H197" s="728"/>
      <c r="I197" s="731"/>
      <c r="J197" s="731"/>
      <c r="K197" s="728"/>
      <c r="L197" s="728"/>
      <c r="M197" s="733"/>
      <c r="P197" s="4"/>
      <c r="Q197" s="4"/>
      <c r="R197" s="4"/>
      <c r="S197" s="4"/>
      <c r="T197" s="4"/>
    </row>
    <row r="198" spans="2:20" s="2" customFormat="1" ht="14.25" hidden="1" x14ac:dyDescent="0.15">
      <c r="B198" s="729"/>
      <c r="C198" s="729"/>
      <c r="D198" s="730"/>
      <c r="E198" s="727"/>
      <c r="F198" s="728"/>
      <c r="G198" s="728"/>
      <c r="H198" s="728"/>
      <c r="I198" s="731"/>
      <c r="J198" s="731"/>
      <c r="K198" s="728"/>
      <c r="L198" s="728"/>
      <c r="M198" s="733"/>
      <c r="P198" s="4"/>
      <c r="Q198" s="4"/>
      <c r="R198" s="4"/>
      <c r="S198" s="4"/>
      <c r="T198" s="4"/>
    </row>
    <row r="199" spans="2:20" s="2" customFormat="1" ht="14.25" hidden="1" x14ac:dyDescent="0.15">
      <c r="B199" s="729"/>
      <c r="C199" s="729"/>
      <c r="D199" s="730"/>
      <c r="E199" s="727"/>
      <c r="F199" s="728"/>
      <c r="G199" s="728"/>
      <c r="H199" s="728"/>
      <c r="I199" s="731"/>
      <c r="J199" s="731"/>
      <c r="K199" s="728"/>
      <c r="L199" s="728"/>
      <c r="M199" s="733"/>
      <c r="P199" s="4"/>
      <c r="Q199" s="4"/>
      <c r="R199" s="4"/>
      <c r="S199" s="4"/>
      <c r="T199" s="4"/>
    </row>
    <row r="200" spans="2:20" s="2" customFormat="1" ht="14.25" hidden="1" x14ac:dyDescent="0.15">
      <c r="B200" s="729"/>
      <c r="C200" s="729"/>
      <c r="D200" s="730"/>
      <c r="E200" s="727"/>
      <c r="F200" s="728"/>
      <c r="G200" s="728"/>
      <c r="H200" s="728"/>
      <c r="I200" s="731"/>
      <c r="J200" s="731"/>
      <c r="K200" s="728"/>
      <c r="L200" s="728"/>
      <c r="M200" s="733"/>
      <c r="P200" s="4"/>
      <c r="Q200" s="4"/>
      <c r="R200" s="4"/>
      <c r="S200" s="4"/>
      <c r="T200" s="4"/>
    </row>
    <row r="201" spans="2:20" s="2" customFormat="1" ht="14.25" hidden="1" x14ac:dyDescent="0.15">
      <c r="B201" s="729"/>
      <c r="C201" s="729"/>
      <c r="D201" s="730"/>
      <c r="E201" s="727"/>
      <c r="F201" s="728"/>
      <c r="G201" s="728"/>
      <c r="H201" s="728"/>
      <c r="I201" s="731"/>
      <c r="J201" s="731"/>
      <c r="K201" s="728"/>
      <c r="L201" s="728"/>
      <c r="M201" s="733"/>
      <c r="P201" s="4"/>
      <c r="Q201" s="4"/>
      <c r="R201" s="4"/>
      <c r="S201" s="4"/>
      <c r="T201" s="4"/>
    </row>
    <row r="202" spans="2:20" s="2" customFormat="1" ht="14.25" hidden="1" x14ac:dyDescent="0.15">
      <c r="B202" s="729"/>
      <c r="C202" s="729"/>
      <c r="D202" s="730"/>
      <c r="E202" s="727"/>
      <c r="F202" s="728"/>
      <c r="G202" s="728"/>
      <c r="H202" s="728"/>
      <c r="I202" s="731"/>
      <c r="J202" s="731"/>
      <c r="K202" s="728"/>
      <c r="L202" s="728"/>
      <c r="M202" s="733"/>
      <c r="P202" s="4"/>
      <c r="Q202" s="4"/>
      <c r="R202" s="4"/>
      <c r="S202" s="4"/>
      <c r="T202" s="4"/>
    </row>
    <row r="203" spans="2:20" s="2" customFormat="1" ht="14.25" hidden="1" x14ac:dyDescent="0.15">
      <c r="B203" s="729"/>
      <c r="C203" s="729"/>
      <c r="D203" s="730"/>
      <c r="E203" s="727"/>
      <c r="F203" s="728"/>
      <c r="G203" s="728"/>
      <c r="H203" s="728"/>
      <c r="I203" s="731"/>
      <c r="J203" s="731"/>
      <c r="K203" s="728"/>
      <c r="L203" s="728"/>
      <c r="M203" s="733"/>
      <c r="P203" s="4"/>
      <c r="Q203" s="4"/>
      <c r="R203" s="4"/>
      <c r="S203" s="4"/>
      <c r="T203" s="4"/>
    </row>
    <row r="204" spans="2:20" s="2" customFormat="1" ht="14.25" hidden="1" x14ac:dyDescent="0.15">
      <c r="B204" s="729"/>
      <c r="C204" s="729"/>
      <c r="D204" s="730"/>
      <c r="E204" s="727"/>
      <c r="F204" s="728"/>
      <c r="G204" s="728"/>
      <c r="H204" s="728"/>
      <c r="I204" s="731"/>
      <c r="J204" s="731"/>
      <c r="K204" s="728"/>
      <c r="L204" s="728"/>
      <c r="M204" s="733"/>
      <c r="P204" s="4"/>
      <c r="Q204" s="4"/>
      <c r="R204" s="4"/>
      <c r="S204" s="4"/>
      <c r="T204" s="4"/>
    </row>
    <row r="205" spans="2:20" s="2" customFormat="1" ht="14.25" hidden="1" x14ac:dyDescent="0.15">
      <c r="B205" s="729"/>
      <c r="C205" s="729"/>
      <c r="D205" s="730"/>
      <c r="E205" s="727"/>
      <c r="F205" s="728"/>
      <c r="G205" s="728"/>
      <c r="H205" s="728"/>
      <c r="I205" s="731"/>
      <c r="J205" s="731"/>
      <c r="K205" s="728"/>
      <c r="L205" s="728"/>
      <c r="M205" s="733"/>
      <c r="P205" s="4"/>
      <c r="Q205" s="4"/>
      <c r="R205" s="4"/>
      <c r="S205" s="4"/>
      <c r="T205" s="4"/>
    </row>
    <row r="206" spans="2:20" s="2" customFormat="1" ht="14.25" hidden="1" x14ac:dyDescent="0.15">
      <c r="B206" s="729"/>
      <c r="C206" s="729"/>
      <c r="D206" s="730"/>
      <c r="E206" s="727"/>
      <c r="F206" s="728"/>
      <c r="G206" s="728"/>
      <c r="H206" s="728"/>
      <c r="I206" s="731"/>
      <c r="J206" s="731"/>
      <c r="K206" s="728"/>
      <c r="L206" s="728"/>
      <c r="M206" s="733"/>
      <c r="P206" s="4"/>
      <c r="Q206" s="4"/>
      <c r="R206" s="4"/>
      <c r="S206" s="4"/>
      <c r="T206" s="4"/>
    </row>
    <row r="207" spans="2:20" s="2" customFormat="1" ht="14.25" hidden="1" x14ac:dyDescent="0.15">
      <c r="B207" s="729"/>
      <c r="C207" s="729"/>
      <c r="D207" s="730"/>
      <c r="E207" s="727"/>
      <c r="F207" s="728"/>
      <c r="G207" s="728"/>
      <c r="H207" s="728"/>
      <c r="I207" s="731"/>
      <c r="J207" s="731"/>
      <c r="K207" s="728"/>
      <c r="L207" s="728"/>
      <c r="M207" s="733"/>
      <c r="P207" s="4"/>
      <c r="Q207" s="4"/>
      <c r="R207" s="4"/>
      <c r="S207" s="4"/>
      <c r="T207" s="4"/>
    </row>
    <row r="208" spans="2:20" s="2" customFormat="1" ht="14.25" hidden="1" x14ac:dyDescent="0.15">
      <c r="B208" s="729"/>
      <c r="C208" s="729"/>
      <c r="D208" s="730"/>
      <c r="E208" s="727"/>
      <c r="F208" s="728"/>
      <c r="G208" s="728"/>
      <c r="H208" s="728"/>
      <c r="I208" s="731"/>
      <c r="J208" s="731"/>
      <c r="K208" s="728"/>
      <c r="L208" s="728"/>
      <c r="M208" s="733"/>
      <c r="P208" s="4"/>
      <c r="Q208" s="4"/>
      <c r="R208" s="4"/>
      <c r="S208" s="4"/>
      <c r="T208" s="4"/>
    </row>
    <row r="209" spans="2:20" s="2" customFormat="1" ht="14.25" hidden="1" x14ac:dyDescent="0.15">
      <c r="B209" s="729"/>
      <c r="C209" s="729"/>
      <c r="D209" s="730"/>
      <c r="E209" s="727"/>
      <c r="F209" s="728"/>
      <c r="G209" s="728"/>
      <c r="H209" s="728"/>
      <c r="I209" s="731"/>
      <c r="J209" s="731"/>
      <c r="K209" s="728"/>
      <c r="L209" s="728"/>
      <c r="M209" s="733"/>
      <c r="P209" s="4"/>
      <c r="Q209" s="4"/>
      <c r="R209" s="4"/>
      <c r="S209" s="4"/>
      <c r="T209" s="4"/>
    </row>
    <row r="210" spans="2:20" s="2" customFormat="1" ht="14.25" hidden="1" x14ac:dyDescent="0.15">
      <c r="B210" s="729"/>
      <c r="C210" s="729"/>
      <c r="D210" s="730"/>
      <c r="E210" s="727"/>
      <c r="F210" s="728"/>
      <c r="G210" s="728"/>
      <c r="H210" s="728"/>
      <c r="I210" s="731"/>
      <c r="J210" s="731"/>
      <c r="K210" s="728"/>
      <c r="L210" s="728"/>
      <c r="M210" s="733"/>
      <c r="P210" s="4"/>
      <c r="Q210" s="4"/>
      <c r="R210" s="4"/>
      <c r="S210" s="4"/>
      <c r="T210" s="4"/>
    </row>
    <row r="211" spans="2:20" s="2" customFormat="1" ht="14.25" hidden="1" x14ac:dyDescent="0.15">
      <c r="B211" s="729"/>
      <c r="C211" s="729"/>
      <c r="D211" s="730"/>
      <c r="E211" s="727"/>
      <c r="F211" s="728"/>
      <c r="G211" s="728"/>
      <c r="H211" s="728"/>
      <c r="I211" s="731"/>
      <c r="J211" s="731"/>
      <c r="K211" s="728"/>
      <c r="L211" s="728"/>
      <c r="M211" s="733"/>
      <c r="P211" s="4"/>
      <c r="Q211" s="4"/>
      <c r="R211" s="4"/>
      <c r="S211" s="4"/>
      <c r="T211" s="4"/>
    </row>
    <row r="212" spans="2:20" s="2" customFormat="1" ht="14.25" hidden="1" x14ac:dyDescent="0.15">
      <c r="B212" s="729"/>
      <c r="C212" s="729"/>
      <c r="D212" s="730"/>
      <c r="E212" s="727"/>
      <c r="F212" s="728"/>
      <c r="G212" s="728"/>
      <c r="H212" s="728"/>
      <c r="I212" s="731"/>
      <c r="J212" s="731"/>
      <c r="K212" s="728"/>
      <c r="L212" s="728"/>
      <c r="M212" s="733"/>
      <c r="P212" s="4"/>
      <c r="Q212" s="4"/>
      <c r="R212" s="4"/>
      <c r="S212" s="4"/>
      <c r="T212" s="4"/>
    </row>
    <row r="213" spans="2:20" s="2" customFormat="1" ht="14.25" hidden="1" customHeight="1" x14ac:dyDescent="0.15">
      <c r="B213" s="729"/>
      <c r="C213" s="729"/>
      <c r="D213" s="730"/>
      <c r="E213" s="727"/>
      <c r="F213" s="728"/>
      <c r="G213" s="728"/>
      <c r="H213" s="728"/>
      <c r="I213" s="731"/>
      <c r="J213" s="731"/>
      <c r="K213" s="728"/>
      <c r="L213" s="728"/>
      <c r="M213" s="733"/>
      <c r="P213" s="4"/>
      <c r="Q213" s="4"/>
      <c r="R213" s="4"/>
      <c r="S213" s="4"/>
      <c r="T213" s="4"/>
    </row>
    <row r="214" spans="2:20" s="2" customFormat="1" ht="14.25" hidden="1" customHeight="1" x14ac:dyDescent="0.15">
      <c r="B214" s="729"/>
      <c r="C214" s="729"/>
      <c r="D214" s="730"/>
      <c r="E214" s="727"/>
      <c r="F214" s="728"/>
      <c r="G214" s="728"/>
      <c r="H214" s="728"/>
      <c r="I214" s="731"/>
      <c r="J214" s="731"/>
      <c r="K214" s="728"/>
      <c r="L214" s="728"/>
      <c r="M214" s="733"/>
      <c r="P214" s="4"/>
      <c r="Q214" s="4"/>
      <c r="R214" s="4"/>
      <c r="S214" s="4"/>
      <c r="T214" s="4"/>
    </row>
    <row r="215" spans="2:20" s="2" customFormat="1" ht="14.25" hidden="1" customHeight="1" x14ac:dyDescent="0.15">
      <c r="B215" s="729"/>
      <c r="C215" s="729"/>
      <c r="D215" s="730"/>
      <c r="E215" s="727"/>
      <c r="F215" s="728"/>
      <c r="G215" s="728"/>
      <c r="H215" s="728"/>
      <c r="I215" s="731"/>
      <c r="J215" s="731"/>
      <c r="K215" s="728"/>
      <c r="L215" s="728"/>
      <c r="M215" s="733"/>
      <c r="P215" s="4"/>
      <c r="Q215" s="4"/>
      <c r="R215" s="4"/>
      <c r="S215" s="4"/>
      <c r="T215" s="4"/>
    </row>
    <row r="216" spans="2:20" s="2" customFormat="1" ht="14.25" hidden="1" customHeight="1" x14ac:dyDescent="0.15">
      <c r="B216" s="729"/>
      <c r="C216" s="729"/>
      <c r="D216" s="730"/>
      <c r="E216" s="727"/>
      <c r="F216" s="728"/>
      <c r="G216" s="728"/>
      <c r="H216" s="728"/>
      <c r="I216" s="731"/>
      <c r="J216" s="731"/>
      <c r="K216" s="728"/>
      <c r="L216" s="728"/>
      <c r="M216" s="733"/>
      <c r="P216" s="4"/>
      <c r="Q216" s="4"/>
      <c r="R216" s="4"/>
      <c r="S216" s="4"/>
      <c r="T216" s="4"/>
    </row>
    <row r="217" spans="2:20" s="2" customFormat="1" ht="14.25" hidden="1" customHeight="1" x14ac:dyDescent="0.15">
      <c r="B217" s="729"/>
      <c r="C217" s="729"/>
      <c r="D217" s="730"/>
      <c r="E217" s="727"/>
      <c r="F217" s="728"/>
      <c r="G217" s="728"/>
      <c r="H217" s="728"/>
      <c r="I217" s="731"/>
      <c r="J217" s="731"/>
      <c r="K217" s="728"/>
      <c r="L217" s="728"/>
      <c r="M217" s="733"/>
      <c r="P217" s="4"/>
      <c r="Q217" s="4"/>
      <c r="R217" s="4"/>
      <c r="S217" s="4"/>
      <c r="T217" s="4"/>
    </row>
    <row r="218" spans="2:20" s="2" customFormat="1" ht="14.25" hidden="1" customHeight="1" x14ac:dyDescent="0.15">
      <c r="B218" s="729"/>
      <c r="C218" s="729"/>
      <c r="D218" s="730"/>
      <c r="E218" s="727"/>
      <c r="F218" s="728"/>
      <c r="G218" s="728"/>
      <c r="H218" s="728"/>
      <c r="I218" s="731"/>
      <c r="J218" s="731"/>
      <c r="K218" s="728"/>
      <c r="L218" s="728"/>
      <c r="M218" s="733"/>
      <c r="P218" s="4"/>
      <c r="Q218" s="4"/>
      <c r="R218" s="4"/>
      <c r="S218" s="4"/>
      <c r="T218" s="4"/>
    </row>
    <row r="219" spans="2:20" s="2" customFormat="1" ht="14.25" hidden="1" customHeight="1" x14ac:dyDescent="0.15">
      <c r="B219" s="729"/>
      <c r="C219" s="729"/>
      <c r="D219" s="730"/>
      <c r="E219" s="727"/>
      <c r="F219" s="728"/>
      <c r="G219" s="728"/>
      <c r="H219" s="728"/>
      <c r="I219" s="731"/>
      <c r="J219" s="731"/>
      <c r="K219" s="728"/>
      <c r="L219" s="728"/>
      <c r="M219" s="733"/>
      <c r="P219" s="4"/>
      <c r="Q219" s="4"/>
      <c r="R219" s="4"/>
      <c r="S219" s="4"/>
      <c r="T219" s="4"/>
    </row>
    <row r="220" spans="2:20" s="2" customFormat="1" ht="14.25" hidden="1" customHeight="1" x14ac:dyDescent="0.15">
      <c r="B220" s="729"/>
      <c r="C220" s="729"/>
      <c r="D220" s="730"/>
      <c r="E220" s="727"/>
      <c r="F220" s="728"/>
      <c r="G220" s="728"/>
      <c r="H220" s="728"/>
      <c r="I220" s="731"/>
      <c r="J220" s="731"/>
      <c r="K220" s="728"/>
      <c r="L220" s="728"/>
      <c r="M220" s="733"/>
      <c r="P220" s="4"/>
      <c r="Q220" s="4"/>
      <c r="R220" s="4"/>
      <c r="S220" s="4"/>
      <c r="T220" s="4"/>
    </row>
    <row r="221" spans="2:20" s="2" customFormat="1" ht="14.25" hidden="1" customHeight="1" x14ac:dyDescent="0.15">
      <c r="B221" s="729"/>
      <c r="C221" s="729"/>
      <c r="D221" s="730"/>
      <c r="E221" s="727"/>
      <c r="F221" s="728"/>
      <c r="G221" s="728"/>
      <c r="H221" s="728"/>
      <c r="I221" s="731"/>
      <c r="J221" s="731"/>
      <c r="K221" s="728"/>
      <c r="L221" s="728"/>
      <c r="M221" s="733"/>
      <c r="P221" s="4"/>
      <c r="Q221" s="4"/>
      <c r="R221" s="4"/>
      <c r="S221" s="4"/>
      <c r="T221" s="4"/>
    </row>
    <row r="222" spans="2:20" s="2" customFormat="1" ht="14.25" hidden="1" customHeight="1" x14ac:dyDescent="0.15">
      <c r="B222" s="729"/>
      <c r="C222" s="729"/>
      <c r="D222" s="730"/>
      <c r="E222" s="727"/>
      <c r="F222" s="728"/>
      <c r="G222" s="728"/>
      <c r="H222" s="728"/>
      <c r="I222" s="731"/>
      <c r="J222" s="731"/>
      <c r="K222" s="728"/>
      <c r="L222" s="728"/>
      <c r="M222" s="733"/>
      <c r="P222" s="4"/>
      <c r="Q222" s="4"/>
      <c r="R222" s="4"/>
      <c r="S222" s="4"/>
      <c r="T222" s="4"/>
    </row>
    <row r="223" spans="2:20" s="2" customFormat="1" ht="14.25" hidden="1" customHeight="1" x14ac:dyDescent="0.15">
      <c r="B223" s="729"/>
      <c r="C223" s="729"/>
      <c r="D223" s="730"/>
      <c r="E223" s="727"/>
      <c r="F223" s="728"/>
      <c r="G223" s="728"/>
      <c r="H223" s="728"/>
      <c r="I223" s="731"/>
      <c r="J223" s="731"/>
      <c r="K223" s="728"/>
      <c r="L223" s="728"/>
      <c r="M223" s="733"/>
      <c r="P223" s="4"/>
      <c r="Q223" s="4"/>
      <c r="R223" s="4"/>
      <c r="S223" s="4"/>
      <c r="T223" s="4"/>
    </row>
    <row r="224" spans="2:20" s="2" customFormat="1" ht="0" hidden="1" customHeight="1" x14ac:dyDescent="0.15">
      <c r="B224" s="729"/>
      <c r="C224" s="729"/>
      <c r="D224" s="730"/>
      <c r="E224" s="727"/>
      <c r="F224" s="728"/>
      <c r="G224" s="728"/>
      <c r="H224" s="728"/>
      <c r="I224" s="731"/>
      <c r="J224" s="731"/>
      <c r="K224" s="728"/>
      <c r="L224" s="728"/>
      <c r="M224" s="733"/>
      <c r="P224" s="4"/>
      <c r="Q224" s="4"/>
      <c r="R224" s="4"/>
      <c r="S224" s="4"/>
      <c r="T224" s="4"/>
    </row>
    <row r="225" spans="2:20" s="2" customFormat="1" ht="0" hidden="1" customHeight="1" x14ac:dyDescent="0.15">
      <c r="B225" s="729"/>
      <c r="C225" s="729"/>
      <c r="D225" s="730"/>
      <c r="E225" s="727"/>
      <c r="F225" s="728"/>
      <c r="G225" s="728"/>
      <c r="H225" s="728"/>
      <c r="I225" s="731"/>
      <c r="J225" s="731"/>
      <c r="K225" s="728"/>
      <c r="L225" s="728"/>
      <c r="M225" s="733"/>
      <c r="P225" s="4"/>
      <c r="Q225" s="4"/>
      <c r="R225" s="4"/>
      <c r="S225" s="4"/>
      <c r="T225" s="4"/>
    </row>
    <row r="226" spans="2:20" s="2" customFormat="1" ht="0" hidden="1" customHeight="1" x14ac:dyDescent="0.15">
      <c r="B226" s="729"/>
      <c r="C226" s="729"/>
      <c r="D226" s="730"/>
      <c r="E226" s="727"/>
      <c r="F226" s="728"/>
      <c r="G226" s="728"/>
      <c r="H226" s="728"/>
      <c r="I226" s="731"/>
      <c r="J226" s="731"/>
      <c r="K226" s="728"/>
      <c r="L226" s="728"/>
      <c r="M226" s="733"/>
      <c r="P226" s="4"/>
      <c r="Q226" s="4"/>
      <c r="R226" s="4"/>
      <c r="S226" s="4"/>
      <c r="T226" s="4"/>
    </row>
    <row r="227" spans="2:20" s="2" customFormat="1" ht="0" hidden="1" customHeight="1" x14ac:dyDescent="0.15">
      <c r="B227" s="729"/>
      <c r="C227" s="729"/>
      <c r="D227" s="730"/>
      <c r="E227" s="727"/>
      <c r="F227" s="728"/>
      <c r="G227" s="728"/>
      <c r="H227" s="728"/>
      <c r="I227" s="731"/>
      <c r="J227" s="731"/>
      <c r="K227" s="728"/>
      <c r="L227" s="728"/>
      <c r="M227" s="733"/>
      <c r="P227" s="4"/>
      <c r="Q227" s="4"/>
      <c r="R227" s="4"/>
      <c r="S227" s="4"/>
      <c r="T227" s="4"/>
    </row>
    <row r="228" spans="2:20" s="2" customFormat="1" ht="0" hidden="1" customHeight="1" x14ac:dyDescent="0.15">
      <c r="B228" s="729"/>
      <c r="C228" s="729"/>
      <c r="D228" s="730"/>
      <c r="E228" s="727"/>
      <c r="F228" s="728"/>
      <c r="G228" s="728"/>
      <c r="H228" s="728"/>
      <c r="I228" s="731"/>
      <c r="J228" s="731"/>
      <c r="K228" s="728"/>
      <c r="L228" s="728"/>
      <c r="M228" s="733"/>
      <c r="P228" s="4"/>
      <c r="Q228" s="4"/>
      <c r="R228" s="4"/>
      <c r="S228" s="4"/>
      <c r="T228" s="4"/>
    </row>
    <row r="229" spans="2:20" s="2" customFormat="1" ht="0" hidden="1" customHeight="1" x14ac:dyDescent="0.15">
      <c r="B229" s="729"/>
      <c r="C229" s="729"/>
      <c r="D229" s="730"/>
      <c r="E229" s="727"/>
      <c r="F229" s="728"/>
      <c r="G229" s="728"/>
      <c r="H229" s="728"/>
      <c r="I229" s="731"/>
      <c r="J229" s="731"/>
      <c r="K229" s="728"/>
      <c r="L229" s="728"/>
      <c r="M229" s="733"/>
      <c r="P229" s="4"/>
      <c r="Q229" s="4"/>
      <c r="R229" s="4"/>
      <c r="S229" s="4"/>
      <c r="T229" s="4"/>
    </row>
    <row r="231" spans="2:20" s="2" customFormat="1" ht="0" hidden="1" customHeight="1" x14ac:dyDescent="0.15">
      <c r="B231" s="729"/>
      <c r="C231" s="729"/>
      <c r="D231" s="730"/>
      <c r="E231" s="727"/>
      <c r="F231" s="728"/>
      <c r="G231" s="728"/>
      <c r="H231" s="728"/>
      <c r="I231" s="731"/>
      <c r="J231" s="731"/>
      <c r="K231" s="728"/>
      <c r="L231" s="728"/>
      <c r="M231" s="733"/>
      <c r="P231" s="4"/>
      <c r="Q231" s="4"/>
      <c r="R231" s="4"/>
      <c r="S231" s="4"/>
      <c r="T231" s="4"/>
    </row>
  </sheetData>
  <sheetProtection selectLockedCells="1"/>
  <mergeCells count="3">
    <mergeCell ref="K3:L4"/>
    <mergeCell ref="K8:M8"/>
    <mergeCell ref="K14:L14"/>
  </mergeCells>
  <phoneticPr fontId="20"/>
  <printOptions horizontalCentered="1"/>
  <pageMargins left="0.25" right="0.25" top="0.75" bottom="0.75" header="0.3" footer="0.3"/>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F216"/>
  <sheetViews>
    <sheetView showGridLines="0" tabSelected="1" zoomScaleNormal="100" zoomScaleSheetLayoutView="70" workbookViewId="0">
      <selection activeCell="I19" sqref="I19:J19"/>
    </sheetView>
  </sheetViews>
  <sheetFormatPr defaultColWidth="0" defaultRowHeight="0" customHeight="1" zeroHeight="1" x14ac:dyDescent="0.15"/>
  <cols>
    <col min="1" max="1" width="0.75" style="2" customWidth="1"/>
    <col min="2" max="2" width="2.125" style="729" customWidth="1"/>
    <col min="3" max="3" width="4.125" style="729" customWidth="1"/>
    <col min="4" max="4" width="16.375" style="730" customWidth="1"/>
    <col min="5" max="5" width="11" style="727" customWidth="1"/>
    <col min="6" max="8" width="11" style="728" customWidth="1"/>
    <col min="9" max="10" width="11" style="731" customWidth="1"/>
    <col min="11" max="12" width="11" style="728" customWidth="1"/>
    <col min="13" max="13" width="11" style="733" customWidth="1"/>
    <col min="14" max="14" width="0.75" style="2" customWidth="1"/>
    <col min="15" max="15" width="3.375" style="2" hidden="1" customWidth="1"/>
    <col min="16" max="16" width="30.5" style="4" hidden="1" customWidth="1"/>
    <col min="17" max="17" width="8.625" style="4" hidden="1" customWidth="1"/>
    <col min="18" max="18" width="25.5" style="4" hidden="1" customWidth="1"/>
    <col min="19" max="19" width="19" style="4" hidden="1" customWidth="1"/>
    <col min="20" max="20" width="11.25" style="4" hidden="1" customWidth="1"/>
    <col min="21" max="21" width="5.25" style="4" hidden="1" customWidth="1"/>
    <col min="22" max="16384" width="9" style="4" hidden="1"/>
  </cols>
  <sheetData>
    <row r="1" spans="1:20" customFormat="1" ht="6" customHeight="1" x14ac:dyDescent="0.15">
      <c r="A1" s="97"/>
      <c r="B1" s="98"/>
      <c r="C1" s="99"/>
      <c r="D1" s="100"/>
      <c r="E1" s="101"/>
      <c r="F1" s="102"/>
      <c r="G1" s="102"/>
      <c r="H1" s="102"/>
      <c r="I1" s="103"/>
      <c r="J1" s="103"/>
      <c r="K1" s="102"/>
      <c r="L1" s="104"/>
      <c r="M1" s="97"/>
      <c r="N1" s="97"/>
    </row>
    <row r="2" spans="1:20" customFormat="1" ht="25.5" x14ac:dyDescent="0.15">
      <c r="A2" s="105"/>
      <c r="B2" s="106"/>
      <c r="C2" s="718" t="s">
        <v>166</v>
      </c>
      <c r="D2" s="107"/>
      <c r="E2" s="108"/>
      <c r="F2" s="109"/>
      <c r="G2" s="110" t="s">
        <v>306</v>
      </c>
      <c r="H2" s="932"/>
      <c r="I2" s="111"/>
      <c r="J2" s="112"/>
      <c r="K2" s="112"/>
      <c r="L2" s="110"/>
      <c r="M2" s="931"/>
      <c r="N2" s="105"/>
    </row>
    <row r="3" spans="1:20" customFormat="1" ht="14.25" customHeight="1" x14ac:dyDescent="0.15">
      <c r="A3" s="105"/>
      <c r="B3" s="106"/>
      <c r="C3" s="113"/>
      <c r="D3" s="107"/>
      <c r="E3" s="108"/>
      <c r="F3" s="109"/>
      <c r="G3" s="109"/>
      <c r="H3" s="169"/>
      <c r="I3" s="806" t="s">
        <v>173</v>
      </c>
      <c r="J3" s="932"/>
      <c r="K3" s="932"/>
      <c r="L3" s="932"/>
      <c r="M3" s="114"/>
      <c r="N3" s="105"/>
    </row>
    <row r="4" spans="1:20" customFormat="1" ht="4.5" customHeight="1" thickBot="1" x14ac:dyDescent="0.2">
      <c r="A4" s="105"/>
      <c r="B4" s="106"/>
      <c r="C4" s="113"/>
      <c r="D4" s="118"/>
      <c r="E4" s="933"/>
      <c r="F4" s="932"/>
      <c r="G4" s="932"/>
      <c r="H4" s="932"/>
      <c r="I4" s="934"/>
      <c r="J4" s="934"/>
      <c r="K4" s="932"/>
      <c r="L4" s="932"/>
      <c r="M4" s="931"/>
      <c r="N4" s="105"/>
    </row>
    <row r="5" spans="1:20" customFormat="1" ht="20.25" customHeight="1" thickBot="1" x14ac:dyDescent="0.2">
      <c r="A5" s="105"/>
      <c r="B5" s="116"/>
      <c r="C5" s="807" t="s">
        <v>234</v>
      </c>
      <c r="D5" s="935"/>
      <c r="E5" s="808" t="s">
        <v>215</v>
      </c>
      <c r="F5" s="115"/>
      <c r="G5" s="732" t="s">
        <v>174</v>
      </c>
      <c r="H5" s="172">
        <v>4</v>
      </c>
      <c r="I5" s="173" t="s">
        <v>235</v>
      </c>
      <c r="J5" s="174" t="s">
        <v>236</v>
      </c>
      <c r="K5" s="732" t="s">
        <v>175</v>
      </c>
      <c r="L5" s="809" t="s">
        <v>330</v>
      </c>
      <c r="M5" s="1"/>
      <c r="N5" s="105"/>
    </row>
    <row r="6" spans="1:20" customFormat="1" ht="6" customHeight="1" thickBot="1" x14ac:dyDescent="0.2">
      <c r="A6" s="105"/>
      <c r="B6" s="117"/>
      <c r="C6" s="113"/>
      <c r="D6" s="118"/>
      <c r="E6" s="119"/>
      <c r="F6" s="120"/>
      <c r="G6" s="120"/>
      <c r="H6" s="120"/>
      <c r="I6" s="121"/>
      <c r="J6" s="122"/>
      <c r="K6" s="122"/>
      <c r="L6" s="123"/>
      <c r="M6" s="119"/>
      <c r="N6" s="105"/>
    </row>
    <row r="7" spans="1:20" customFormat="1" ht="21" customHeight="1" x14ac:dyDescent="0.15">
      <c r="A7" s="105"/>
      <c r="B7" s="124" t="s">
        <v>176</v>
      </c>
      <c r="C7" s="125"/>
      <c r="D7" s="126"/>
      <c r="E7" s="125"/>
      <c r="F7" s="125"/>
      <c r="G7" s="125"/>
      <c r="H7" s="127"/>
      <c r="I7" s="128"/>
      <c r="J7" s="125"/>
      <c r="K7" s="125"/>
      <c r="L7" s="125"/>
      <c r="M7" s="129"/>
      <c r="N7" s="105"/>
    </row>
    <row r="8" spans="1:20" customFormat="1" ht="21" customHeight="1" thickBot="1" x14ac:dyDescent="0.2">
      <c r="A8" s="105"/>
      <c r="B8" s="130"/>
      <c r="C8" s="131" t="s">
        <v>237</v>
      </c>
      <c r="D8" s="131"/>
      <c r="E8" s="131"/>
      <c r="F8" s="131"/>
      <c r="G8" s="131"/>
      <c r="H8" s="131"/>
      <c r="I8" s="131"/>
      <c r="J8" s="131"/>
      <c r="K8" s="131"/>
      <c r="L8" s="131"/>
      <c r="M8" s="132"/>
      <c r="N8" s="105"/>
    </row>
    <row r="9" spans="1:20" customFormat="1" ht="21.95" customHeight="1" thickBot="1" x14ac:dyDescent="0.2">
      <c r="A9" s="105"/>
      <c r="B9" s="133"/>
      <c r="C9" s="134" t="s">
        <v>238</v>
      </c>
      <c r="D9" s="135"/>
      <c r="E9" s="135"/>
      <c r="F9" s="135"/>
      <c r="G9" s="135"/>
      <c r="H9" s="734"/>
      <c r="I9" s="978" t="s">
        <v>167</v>
      </c>
      <c r="J9" s="979"/>
      <c r="K9" s="980" t="s">
        <v>233</v>
      </c>
      <c r="L9" s="981"/>
      <c r="M9" s="936">
        <f>IF(H12=P12,1,IF(I11=P10,2,IF(H11="",1,IF(H11&lt;=0.8,5,IF(H11&lt;=0.85,4,IF(H11&lt;=0.9,3,IF(H11&lt;=1,2,1)))))))</f>
        <v>2</v>
      </c>
      <c r="N9" s="105"/>
      <c r="P9" s="4"/>
      <c r="Q9" s="4"/>
      <c r="R9" t="s">
        <v>310</v>
      </c>
    </row>
    <row r="10" spans="1:20" customFormat="1" ht="21.95" customHeight="1" x14ac:dyDescent="0.15">
      <c r="A10" s="105"/>
      <c r="B10" s="130"/>
      <c r="C10" s="789" t="s">
        <v>239</v>
      </c>
      <c r="D10" s="735"/>
      <c r="E10" s="937"/>
      <c r="F10" s="938"/>
      <c r="G10" s="939"/>
      <c r="H10" s="811"/>
      <c r="I10" s="940"/>
      <c r="J10" s="811"/>
      <c r="K10" s="131"/>
      <c r="L10" s="735"/>
      <c r="M10" s="941"/>
      <c r="N10" s="105"/>
      <c r="P10" t="s">
        <v>240</v>
      </c>
      <c r="Q10" s="921" t="s">
        <v>311</v>
      </c>
      <c r="R10" s="920">
        <f>IF(H11="",200,IF(AND(I11=P10,H12=P11),100,IF(AND(I11=P10,H12=P12),200,H11*100)))</f>
        <v>100</v>
      </c>
    </row>
    <row r="11" spans="1:20" customFormat="1" ht="21.95" customHeight="1" x14ac:dyDescent="0.15">
      <c r="A11" s="105"/>
      <c r="B11" s="130"/>
      <c r="C11" s="812"/>
      <c r="D11" s="812" t="s">
        <v>241</v>
      </c>
      <c r="E11" s="933"/>
      <c r="F11" s="940"/>
      <c r="G11" s="813" t="s">
        <v>286</v>
      </c>
      <c r="H11" s="959">
        <v>1</v>
      </c>
      <c r="I11" s="962"/>
      <c r="J11" s="942" t="s">
        <v>242</v>
      </c>
      <c r="K11" s="137"/>
      <c r="L11" s="942"/>
      <c r="M11" s="138"/>
      <c r="N11" s="105"/>
      <c r="P11" t="s">
        <v>177</v>
      </c>
      <c r="Q11" s="921" t="s">
        <v>312</v>
      </c>
      <c r="R11" s="920">
        <f>IF(OR(I11=P10,H12=P13),"－",IF(H11="","",(1-H11)*100))</f>
        <v>0</v>
      </c>
      <c r="S11" s="4"/>
      <c r="T11" s="4"/>
    </row>
    <row r="12" spans="1:20" customFormat="1" ht="21.95" customHeight="1" x14ac:dyDescent="0.15">
      <c r="A12" s="105"/>
      <c r="B12" s="130"/>
      <c r="C12" s="943"/>
      <c r="D12" s="812" t="s">
        <v>243</v>
      </c>
      <c r="E12" s="940"/>
      <c r="F12" s="932"/>
      <c r="G12" s="813" t="s">
        <v>244</v>
      </c>
      <c r="H12" s="960" t="s">
        <v>177</v>
      </c>
      <c r="I12" s="735"/>
      <c r="J12" s="934"/>
      <c r="K12" s="137"/>
      <c r="L12" s="137"/>
      <c r="M12" s="138"/>
      <c r="N12" s="105"/>
      <c r="P12" t="s">
        <v>178</v>
      </c>
      <c r="Q12" s="970" t="s">
        <v>326</v>
      </c>
      <c r="R12" s="168" t="str">
        <f>IF(H12=P12,"－",H12)</f>
        <v>適合</v>
      </c>
      <c r="S12" s="4"/>
      <c r="T12" s="4"/>
    </row>
    <row r="13" spans="1:20" customFormat="1" ht="21.95" customHeight="1" x14ac:dyDescent="0.15">
      <c r="A13" s="105"/>
      <c r="B13" s="130"/>
      <c r="C13" s="943"/>
      <c r="D13" s="940"/>
      <c r="E13" s="940"/>
      <c r="F13" s="940"/>
      <c r="G13" s="813" t="s">
        <v>245</v>
      </c>
      <c r="H13" s="961" t="s">
        <v>177</v>
      </c>
      <c r="I13" s="137"/>
      <c r="J13" s="137"/>
      <c r="K13" s="137"/>
      <c r="L13" s="137"/>
      <c r="M13" s="138"/>
      <c r="N13" s="105"/>
      <c r="O13" s="2"/>
      <c r="P13" s="970" t="s">
        <v>324</v>
      </c>
      <c r="Q13" s="970" t="s">
        <v>325</v>
      </c>
      <c r="R13" s="168" t="str">
        <f>IF(H13=P12,"－",H13)</f>
        <v>適合</v>
      </c>
      <c r="S13" s="4"/>
      <c r="T13" s="4"/>
    </row>
    <row r="14" spans="1:20" customFormat="1" ht="21.95" customHeight="1" x14ac:dyDescent="0.15">
      <c r="A14" s="105"/>
      <c r="B14" s="130"/>
      <c r="C14" s="131" t="s">
        <v>309</v>
      </c>
      <c r="D14" s="940"/>
      <c r="E14" s="933"/>
      <c r="F14" s="735" t="s">
        <v>12</v>
      </c>
      <c r="G14" s="131"/>
      <c r="H14" s="735" t="s">
        <v>141</v>
      </c>
      <c r="I14" s="131"/>
      <c r="J14" s="735" t="s">
        <v>287</v>
      </c>
      <c r="K14" s="131"/>
      <c r="L14" s="932"/>
      <c r="M14" s="815"/>
      <c r="N14" s="105"/>
      <c r="P14" s="168"/>
      <c r="Q14" s="168" t="s">
        <v>182</v>
      </c>
      <c r="R14" s="168"/>
      <c r="S14" s="168" t="s">
        <v>246</v>
      </c>
      <c r="T14" s="168" t="s">
        <v>315</v>
      </c>
    </row>
    <row r="15" spans="1:20" customFormat="1" ht="21.95" customHeight="1" x14ac:dyDescent="0.15">
      <c r="A15" s="105"/>
      <c r="B15" s="130"/>
      <c r="C15" s="816"/>
      <c r="D15" s="182"/>
      <c r="E15" s="183"/>
      <c r="F15" s="183"/>
      <c r="G15" s="183"/>
      <c r="H15" s="940"/>
      <c r="I15" s="940"/>
      <c r="J15" s="940"/>
      <c r="K15" s="137"/>
      <c r="L15" s="137"/>
      <c r="M15" s="138"/>
      <c r="N15" s="105"/>
      <c r="O15" t="s">
        <v>302</v>
      </c>
      <c r="P15" s="178" t="s">
        <v>140</v>
      </c>
      <c r="Q15" s="168" t="b">
        <f>IF(T15=1,TRUE)</f>
        <v>1</v>
      </c>
      <c r="R15" s="178" t="str">
        <f>'スコア(公表用)'!D56</f>
        <v>躯体と設備による省エネ</v>
      </c>
      <c r="S15" s="926">
        <f>'スコア(公表用)'!M56</f>
        <v>5</v>
      </c>
      <c r="T15" s="178">
        <f>IF(S15&gt;3,1)</f>
        <v>1</v>
      </c>
    </row>
    <row r="16" spans="1:20" customFormat="1" ht="21.95" customHeight="1" x14ac:dyDescent="0.15">
      <c r="A16" s="105"/>
      <c r="B16" s="130"/>
      <c r="C16" s="817"/>
      <c r="D16" s="182"/>
      <c r="E16" s="137"/>
      <c r="F16" s="137"/>
      <c r="G16" s="932"/>
      <c r="H16" s="940"/>
      <c r="I16" s="940"/>
      <c r="J16" s="940"/>
      <c r="K16" s="137"/>
      <c r="L16" s="137"/>
      <c r="M16" s="138"/>
      <c r="N16" s="105"/>
      <c r="O16" t="s">
        <v>303</v>
      </c>
      <c r="P16" s="179" t="s">
        <v>141</v>
      </c>
      <c r="Q16" s="168" t="b">
        <f>IF(T16=1,TRUE)</f>
        <v>0</v>
      </c>
      <c r="R16" s="179" t="str">
        <f>'スコア(公表用)'!D57</f>
        <v>家電・厨房機器による省エネ</v>
      </c>
      <c r="S16" s="926">
        <f>'スコア(公表用)'!M57</f>
        <v>3</v>
      </c>
      <c r="T16" s="178" t="b">
        <f t="shared" ref="T16:T17" si="0">IF(S16&gt;3,1)</f>
        <v>0</v>
      </c>
    </row>
    <row r="17" spans="1:21" customFormat="1" ht="21.95" customHeight="1" x14ac:dyDescent="0.15">
      <c r="A17" s="105"/>
      <c r="B17" s="130"/>
      <c r="C17" s="817"/>
      <c r="D17" s="182"/>
      <c r="E17" s="137"/>
      <c r="F17" s="137"/>
      <c r="G17" s="932"/>
      <c r="H17" s="940"/>
      <c r="I17" s="940"/>
      <c r="J17" s="934"/>
      <c r="K17" s="137"/>
      <c r="L17" s="137"/>
      <c r="M17" s="138"/>
      <c r="N17" s="105"/>
      <c r="O17" t="s">
        <v>304</v>
      </c>
      <c r="P17" s="179" t="s">
        <v>142</v>
      </c>
      <c r="Q17" s="168" t="b">
        <f>IF(T17=1,TRUE)</f>
        <v>0</v>
      </c>
      <c r="R17" s="178" t="str">
        <f>'スコア(公表用)'!C61</f>
        <v>維持管理と運用の工夫</v>
      </c>
      <c r="S17" s="926">
        <f>'スコア(公表用)'!M61</f>
        <v>3</v>
      </c>
      <c r="T17" s="178" t="b">
        <f t="shared" si="0"/>
        <v>0</v>
      </c>
    </row>
    <row r="18" spans="1:21" customFormat="1" ht="21.95" customHeight="1" thickBot="1" x14ac:dyDescent="0.2">
      <c r="A18" s="105"/>
      <c r="B18" s="130"/>
      <c r="C18" s="817"/>
      <c r="D18" s="182"/>
      <c r="E18" s="137"/>
      <c r="F18" s="137"/>
      <c r="G18" s="137"/>
      <c r="H18" s="137"/>
      <c r="I18" s="137"/>
      <c r="J18" s="137"/>
      <c r="K18" s="137"/>
      <c r="L18" s="137"/>
      <c r="M18" s="138"/>
      <c r="N18" s="105"/>
      <c r="O18" s="2"/>
      <c r="P18" s="4"/>
      <c r="Q18" s="4"/>
      <c r="R18" s="4"/>
      <c r="S18" s="4"/>
      <c r="T18" s="4"/>
    </row>
    <row r="19" spans="1:21" customFormat="1" ht="21.95" customHeight="1" thickBot="1" x14ac:dyDescent="0.2">
      <c r="A19" s="136"/>
      <c r="B19" s="722"/>
      <c r="C19" s="723" t="s">
        <v>170</v>
      </c>
      <c r="D19" s="724"/>
      <c r="E19" s="724"/>
      <c r="F19" s="724"/>
      <c r="G19" s="724"/>
      <c r="H19" s="726"/>
      <c r="I19" s="983" t="s">
        <v>167</v>
      </c>
      <c r="J19" s="984"/>
      <c r="K19" s="985" t="s">
        <v>171</v>
      </c>
      <c r="L19" s="986"/>
      <c r="M19" s="944">
        <f>S21+U26</f>
        <v>3</v>
      </c>
      <c r="N19" s="136"/>
      <c r="P19" t="s">
        <v>314</v>
      </c>
      <c r="Q19" t="s">
        <v>248</v>
      </c>
      <c r="R19" t="s">
        <v>249</v>
      </c>
      <c r="S19" t="s">
        <v>250</v>
      </c>
      <c r="T19" t="s">
        <v>251</v>
      </c>
    </row>
    <row r="20" spans="1:21" customFormat="1" ht="21.95" customHeight="1" x14ac:dyDescent="0.15">
      <c r="A20" s="136"/>
      <c r="B20" s="130"/>
      <c r="C20" s="131" t="s">
        <v>218</v>
      </c>
      <c r="D20" s="131"/>
      <c r="E20" s="933"/>
      <c r="F20" s="735" t="s">
        <v>288</v>
      </c>
      <c r="G20" s="131"/>
      <c r="H20" s="735"/>
      <c r="I20" s="137"/>
      <c r="J20" s="137"/>
      <c r="K20" s="137"/>
      <c r="L20" s="131"/>
      <c r="M20" s="175"/>
      <c r="N20" s="136"/>
      <c r="P20" s="736"/>
      <c r="Q20" s="168" t="s">
        <v>182</v>
      </c>
      <c r="R20" s="736"/>
      <c r="S20" s="168" t="s">
        <v>246</v>
      </c>
      <c r="T20" s="168" t="s">
        <v>315</v>
      </c>
      <c r="U20" s="168" t="s">
        <v>190</v>
      </c>
    </row>
    <row r="21" spans="1:21" customFormat="1" ht="21.95" customHeight="1" thickBot="1" x14ac:dyDescent="0.2">
      <c r="A21" s="136"/>
      <c r="B21" s="130"/>
      <c r="C21" s="137"/>
      <c r="D21" s="137" t="s">
        <v>252</v>
      </c>
      <c r="E21" s="971" t="s">
        <v>248</v>
      </c>
      <c r="F21" s="137" t="s">
        <v>183</v>
      </c>
      <c r="G21" s="137"/>
      <c r="H21" s="137"/>
      <c r="I21" s="137"/>
      <c r="J21" s="137"/>
      <c r="K21" s="137"/>
      <c r="L21" s="137"/>
      <c r="M21" s="138"/>
      <c r="N21" s="136"/>
      <c r="O21" t="s">
        <v>291</v>
      </c>
      <c r="P21" s="176" t="s">
        <v>226</v>
      </c>
      <c r="Q21" s="168" t="b">
        <f t="shared" ref="Q21:Q23" si="1">IF(T21=1,TRUE)</f>
        <v>0</v>
      </c>
      <c r="R21" s="738" t="s">
        <v>184</v>
      </c>
      <c r="S21" s="924">
        <f>IF(OR(E21=Q19,E21=P19),3,1)</f>
        <v>3</v>
      </c>
      <c r="T21" s="178" t="b">
        <f>IF(S21&gt;3,1)</f>
        <v>0</v>
      </c>
      <c r="U21" s="818">
        <f>IF(E21=P19,1,0)</f>
        <v>0</v>
      </c>
    </row>
    <row r="22" spans="1:21" customFormat="1" ht="21.95" customHeight="1" thickTop="1" x14ac:dyDescent="0.15">
      <c r="A22" s="136"/>
      <c r="B22" s="130"/>
      <c r="C22" s="817"/>
      <c r="D22" s="182"/>
      <c r="E22" s="735"/>
      <c r="F22" s="137"/>
      <c r="G22" s="137"/>
      <c r="H22" s="137"/>
      <c r="I22" s="137"/>
      <c r="J22" s="137"/>
      <c r="K22" s="137"/>
      <c r="L22" s="137"/>
      <c r="M22" s="138"/>
      <c r="N22" s="136"/>
      <c r="O22" t="s">
        <v>292</v>
      </c>
      <c r="P22" s="176" t="s">
        <v>227</v>
      </c>
      <c r="Q22" s="168" t="b">
        <f t="shared" si="1"/>
        <v>0</v>
      </c>
      <c r="R22" s="739" t="s">
        <v>185</v>
      </c>
      <c r="S22" s="925">
        <f>'スコア(公表用)'!M23</f>
        <v>3</v>
      </c>
      <c r="T22" s="178" t="b">
        <f>IF(S22&gt;=5,1)</f>
        <v>0</v>
      </c>
      <c r="U22" s="818">
        <f>IF(S22&gt;=5,1,0)</f>
        <v>0</v>
      </c>
    </row>
    <row r="23" spans="1:21" customFormat="1" ht="21.95" customHeight="1" x14ac:dyDescent="0.15">
      <c r="A23" s="136"/>
      <c r="B23" s="130"/>
      <c r="C23" s="131" t="s">
        <v>217</v>
      </c>
      <c r="D23" s="131"/>
      <c r="E23" s="933"/>
      <c r="F23" s="735" t="s">
        <v>289</v>
      </c>
      <c r="G23" s="180"/>
      <c r="H23" s="735"/>
      <c r="I23" s="131"/>
      <c r="J23" s="131"/>
      <c r="K23" s="131"/>
      <c r="L23" s="131"/>
      <c r="M23" s="175"/>
      <c r="N23" s="136"/>
      <c r="O23" t="s">
        <v>292</v>
      </c>
      <c r="P23" s="176" t="s">
        <v>227</v>
      </c>
      <c r="Q23" s="168" t="b">
        <f t="shared" si="1"/>
        <v>0</v>
      </c>
      <c r="R23" s="178" t="s">
        <v>186</v>
      </c>
      <c r="S23" s="925">
        <f>'スコア(公表用)'!M24</f>
        <v>3</v>
      </c>
      <c r="T23" s="178" t="b">
        <f t="shared" ref="T23" si="2">IF(S23&gt;=5,1)</f>
        <v>0</v>
      </c>
      <c r="U23" s="818">
        <f t="shared" ref="U23" si="3">IF(S23&gt;=5,1,0)</f>
        <v>0</v>
      </c>
    </row>
    <row r="24" spans="1:21" customFormat="1" ht="21.95" customHeight="1" x14ac:dyDescent="0.15">
      <c r="A24" s="136"/>
      <c r="B24" s="130"/>
      <c r="C24" s="817"/>
      <c r="D24" s="182"/>
      <c r="E24" s="137"/>
      <c r="F24" s="137"/>
      <c r="G24" s="137"/>
      <c r="H24" s="137"/>
      <c r="I24" s="137"/>
      <c r="J24" s="137"/>
      <c r="K24" s="137"/>
      <c r="L24" s="137"/>
      <c r="M24" s="138"/>
      <c r="N24" s="136"/>
      <c r="O24" t="s">
        <v>292</v>
      </c>
      <c r="P24" s="176" t="s">
        <v>227</v>
      </c>
      <c r="Q24" s="168" t="b">
        <f>IF(T24=1,TRUE)</f>
        <v>0</v>
      </c>
      <c r="R24" s="178" t="s">
        <v>187</v>
      </c>
      <c r="S24" s="926">
        <f>'スコア(公表用)'!M25</f>
        <v>3</v>
      </c>
      <c r="T24" s="178" t="b">
        <f>IF(S24&gt;=5,1)</f>
        <v>0</v>
      </c>
      <c r="U24" s="818">
        <f>IF(S24&gt;=5,1,0)</f>
        <v>0</v>
      </c>
    </row>
    <row r="25" spans="1:21" customFormat="1" ht="21.95" customHeight="1" x14ac:dyDescent="0.15">
      <c r="A25" s="136"/>
      <c r="B25" s="130"/>
      <c r="C25" s="817"/>
      <c r="D25" s="182"/>
      <c r="E25" s="137"/>
      <c r="F25" s="137"/>
      <c r="G25" s="137"/>
      <c r="H25" s="137"/>
      <c r="I25" s="137"/>
      <c r="J25" s="137"/>
      <c r="K25" s="137"/>
      <c r="L25" s="137"/>
      <c r="M25" s="138"/>
      <c r="N25" s="136"/>
      <c r="O25" t="s">
        <v>293</v>
      </c>
      <c r="P25" s="176" t="s">
        <v>230</v>
      </c>
      <c r="Q25" s="168" t="b">
        <f>IF(T25=1,TRUE)</f>
        <v>0</v>
      </c>
      <c r="R25" s="178" t="s">
        <v>189</v>
      </c>
      <c r="S25" s="927">
        <f>IF(E27=P42,1,0)</f>
        <v>0</v>
      </c>
      <c r="T25" s="178">
        <f>IF(S25&gt;=1,1,0)</f>
        <v>0</v>
      </c>
      <c r="U25" s="818">
        <f>S25</f>
        <v>0</v>
      </c>
    </row>
    <row r="26" spans="1:21" customFormat="1" ht="21.95" customHeight="1" x14ac:dyDescent="0.15">
      <c r="A26" s="136"/>
      <c r="B26" s="130"/>
      <c r="C26" s="131" t="s">
        <v>188</v>
      </c>
      <c r="D26" s="131"/>
      <c r="E26" s="933"/>
      <c r="F26" s="735" t="s">
        <v>290</v>
      </c>
      <c r="G26" s="180"/>
      <c r="H26" s="137"/>
      <c r="I26" s="137"/>
      <c r="J26" s="137"/>
      <c r="K26" s="137"/>
      <c r="L26" s="137"/>
      <c r="M26" s="138"/>
      <c r="N26" s="136"/>
      <c r="P26" s="737"/>
      <c r="Q26" s="737"/>
      <c r="R26" s="2"/>
      <c r="S26" s="2"/>
      <c r="T26" s="2"/>
      <c r="U26" s="818">
        <f>IF(SUM(U21:U25)&gt;2,2,SUM(U21:U25))</f>
        <v>0</v>
      </c>
    </row>
    <row r="27" spans="1:21" customFormat="1" ht="21.95" customHeight="1" x14ac:dyDescent="0.15">
      <c r="A27" s="136"/>
      <c r="B27" s="130"/>
      <c r="C27" s="137"/>
      <c r="D27" s="137" t="s">
        <v>253</v>
      </c>
      <c r="E27" s="963" t="s">
        <v>180</v>
      </c>
      <c r="F27" s="137"/>
      <c r="G27" s="137"/>
      <c r="H27" s="137"/>
      <c r="I27" s="137"/>
      <c r="J27" s="137"/>
      <c r="K27" s="137"/>
      <c r="L27" s="137"/>
      <c r="M27" s="138"/>
      <c r="N27" s="136"/>
      <c r="O27" s="2"/>
      <c r="P27" s="4"/>
      <c r="Q27" s="4"/>
      <c r="R27" s="2"/>
      <c r="S27" s="2"/>
      <c r="T27" s="2"/>
      <c r="U27" s="4"/>
    </row>
    <row r="28" spans="1:21" customFormat="1" ht="21.95" customHeight="1" thickBot="1" x14ac:dyDescent="0.2">
      <c r="A28" s="136"/>
      <c r="B28" s="130"/>
      <c r="C28" s="817"/>
      <c r="D28" s="182"/>
      <c r="E28" s="735"/>
      <c r="F28" s="137"/>
      <c r="G28" s="137"/>
      <c r="H28" s="137"/>
      <c r="I28" s="137"/>
      <c r="J28" s="137"/>
      <c r="K28" s="137"/>
      <c r="L28" s="137"/>
      <c r="M28" s="138"/>
      <c r="N28" s="136"/>
      <c r="P28" s="4"/>
      <c r="Q28" s="4"/>
      <c r="R28" s="2"/>
      <c r="S28" s="2"/>
      <c r="T28" s="2"/>
      <c r="U28" s="4"/>
    </row>
    <row r="29" spans="1:21" customFormat="1" ht="21.95" customHeight="1" thickBot="1" x14ac:dyDescent="0.2">
      <c r="A29" s="105"/>
      <c r="B29" s="719"/>
      <c r="C29" s="720" t="s">
        <v>168</v>
      </c>
      <c r="D29" s="721"/>
      <c r="E29" s="721"/>
      <c r="F29" s="721"/>
      <c r="G29" s="721"/>
      <c r="H29" s="721"/>
      <c r="I29" s="987" t="s">
        <v>167</v>
      </c>
      <c r="J29" s="988"/>
      <c r="K29" s="989" t="s">
        <v>254</v>
      </c>
      <c r="L29" s="990"/>
      <c r="M29" s="945">
        <f>S34</f>
        <v>3</v>
      </c>
      <c r="N29" s="105"/>
      <c r="P29" s="736"/>
      <c r="Q29" s="168" t="s">
        <v>182</v>
      </c>
      <c r="R29" s="920"/>
      <c r="S29" s="928" t="s">
        <v>255</v>
      </c>
      <c r="T29" s="928" t="s">
        <v>315</v>
      </c>
    </row>
    <row r="30" spans="1:21" customFormat="1" ht="21.95" customHeight="1" x14ac:dyDescent="0.15">
      <c r="A30" s="105"/>
      <c r="B30" s="130"/>
      <c r="C30" s="131" t="s">
        <v>214</v>
      </c>
      <c r="D30" s="131"/>
      <c r="E30" s="735"/>
      <c r="F30" s="735" t="s">
        <v>294</v>
      </c>
      <c r="G30" s="735"/>
      <c r="H30" s="735" t="s">
        <v>295</v>
      </c>
      <c r="I30" s="735"/>
      <c r="J30" s="735"/>
      <c r="K30" s="735" t="s">
        <v>232</v>
      </c>
      <c r="L30" s="735"/>
      <c r="M30" s="941"/>
      <c r="N30" s="105"/>
      <c r="O30" t="s">
        <v>296</v>
      </c>
      <c r="P30" s="178" t="s">
        <v>231</v>
      </c>
      <c r="Q30" s="168" t="b">
        <f t="shared" ref="Q30:Q33" si="4">IF(T30=1,TRUE)</f>
        <v>0</v>
      </c>
      <c r="R30" s="178" t="str">
        <f>'スコア(公表用)'!D26</f>
        <v>災害に備える</v>
      </c>
      <c r="S30" s="926">
        <f>'スコア(公表用)'!M26</f>
        <v>3</v>
      </c>
      <c r="T30" s="178" t="b">
        <f>IF(S30&gt;3,1)</f>
        <v>0</v>
      </c>
      <c r="U30" s="4"/>
    </row>
    <row r="31" spans="1:21" customFormat="1" ht="21.95" customHeight="1" x14ac:dyDescent="0.15">
      <c r="A31" s="105"/>
      <c r="B31" s="130"/>
      <c r="C31" s="817"/>
      <c r="D31" s="182"/>
      <c r="E31" s="137"/>
      <c r="F31" s="137"/>
      <c r="G31" s="137"/>
      <c r="H31" s="137"/>
      <c r="I31" s="137"/>
      <c r="J31" s="137"/>
      <c r="K31" s="137"/>
      <c r="L31" s="137"/>
      <c r="M31" s="138"/>
      <c r="N31" s="105"/>
      <c r="O31" t="s">
        <v>297</v>
      </c>
      <c r="P31" s="178" t="s">
        <v>143</v>
      </c>
      <c r="Q31" s="168" t="b">
        <f t="shared" si="4"/>
        <v>0</v>
      </c>
      <c r="R31" s="178" t="str">
        <f>'スコア(公表用)'!D33</f>
        <v>躯体</v>
      </c>
      <c r="S31" s="926">
        <f>'スコア(公表用)'!M33</f>
        <v>3</v>
      </c>
      <c r="T31" s="178" t="b">
        <f>IF(S31&gt;3,1)</f>
        <v>0</v>
      </c>
      <c r="U31" s="4"/>
    </row>
    <row r="32" spans="1:21" customFormat="1" ht="21.95" customHeight="1" x14ac:dyDescent="0.15">
      <c r="A32" s="105"/>
      <c r="B32" s="130"/>
      <c r="C32" s="817"/>
      <c r="D32" s="182"/>
      <c r="E32" s="137"/>
      <c r="F32" s="137"/>
      <c r="G32" s="137"/>
      <c r="H32" s="137"/>
      <c r="I32" s="137"/>
      <c r="J32" s="137"/>
      <c r="K32" s="137"/>
      <c r="L32" s="137"/>
      <c r="M32" s="138"/>
      <c r="N32" s="105"/>
      <c r="O32" t="s">
        <v>297</v>
      </c>
      <c r="P32" s="178" t="s">
        <v>143</v>
      </c>
      <c r="Q32" s="168" t="b">
        <f t="shared" si="4"/>
        <v>0</v>
      </c>
      <c r="R32" s="178" t="str">
        <f>'スコア(公表用)'!D36</f>
        <v>自然災害に耐える</v>
      </c>
      <c r="S32" s="929">
        <f>'スコア(公表用)'!M36</f>
        <v>3</v>
      </c>
      <c r="T32" s="178" t="b">
        <f>IF(S32&gt;3,1)</f>
        <v>0</v>
      </c>
      <c r="U32" s="4"/>
    </row>
    <row r="33" spans="1:21" customFormat="1" ht="21.95" customHeight="1" x14ac:dyDescent="0.15">
      <c r="A33" s="105"/>
      <c r="B33" s="130"/>
      <c r="C33" s="817"/>
      <c r="D33" s="182"/>
      <c r="E33" s="946"/>
      <c r="F33" s="946"/>
      <c r="G33" s="946"/>
      <c r="H33" s="946"/>
      <c r="I33" s="946"/>
      <c r="J33" s="946"/>
      <c r="K33" s="946"/>
      <c r="L33" s="946"/>
      <c r="M33" s="947"/>
      <c r="N33" s="105"/>
      <c r="O33" t="s">
        <v>305</v>
      </c>
      <c r="P33" s="178" t="s">
        <v>232</v>
      </c>
      <c r="Q33" s="168" t="b">
        <f t="shared" si="4"/>
        <v>0</v>
      </c>
      <c r="R33" s="178" t="str">
        <f>'スコア(公表用)'!C51</f>
        <v>地域の安全・安心</v>
      </c>
      <c r="S33" s="926">
        <f>'スコア(公表用)'!M51</f>
        <v>3</v>
      </c>
      <c r="T33" s="178" t="b">
        <f>IF(S33&gt;3,1)</f>
        <v>0</v>
      </c>
      <c r="U33" s="4"/>
    </row>
    <row r="34" spans="1:21" customFormat="1" ht="21.95" customHeight="1" thickBot="1" x14ac:dyDescent="0.2">
      <c r="A34" s="105"/>
      <c r="B34" s="130"/>
      <c r="C34" s="817"/>
      <c r="D34" s="182"/>
      <c r="E34" s="790"/>
      <c r="F34" s="790"/>
      <c r="G34" s="790"/>
      <c r="H34" s="790"/>
      <c r="I34" s="790"/>
      <c r="J34" s="790"/>
      <c r="K34" s="790"/>
      <c r="L34" s="790"/>
      <c r="M34" s="947"/>
      <c r="N34" s="105"/>
      <c r="P34" s="4"/>
      <c r="Q34" s="4"/>
      <c r="R34" s="176" t="s">
        <v>181</v>
      </c>
      <c r="S34" s="927">
        <f>AVERAGE(S30:S33)</f>
        <v>3</v>
      </c>
      <c r="T34" s="2"/>
      <c r="U34" s="4"/>
    </row>
    <row r="35" spans="1:21" customFormat="1" ht="21.95" customHeight="1" thickBot="1" x14ac:dyDescent="0.2">
      <c r="A35" s="105"/>
      <c r="B35" s="139"/>
      <c r="C35" s="725" t="s">
        <v>256</v>
      </c>
      <c r="D35" s="141"/>
      <c r="E35" s="141"/>
      <c r="F35" s="141"/>
      <c r="G35" s="141"/>
      <c r="H35" s="141"/>
      <c r="I35" s="991" t="s">
        <v>167</v>
      </c>
      <c r="J35" s="992"/>
      <c r="K35" s="993" t="s">
        <v>257</v>
      </c>
      <c r="L35" s="994"/>
      <c r="M35" s="948">
        <f>S39</f>
        <v>3.1</v>
      </c>
      <c r="N35" s="105"/>
      <c r="O35" s="2"/>
      <c r="P35" s="4"/>
      <c r="Q35" s="4"/>
      <c r="R35" s="2"/>
      <c r="S35" s="2"/>
      <c r="T35" s="2"/>
    </row>
    <row r="36" spans="1:21" customFormat="1" ht="21.95" customHeight="1" x14ac:dyDescent="0.15">
      <c r="A36" s="105"/>
      <c r="B36" s="130"/>
      <c r="C36" s="131" t="s">
        <v>13</v>
      </c>
      <c r="D36" s="131"/>
      <c r="E36" s="735"/>
      <c r="F36" s="735" t="s">
        <v>14</v>
      </c>
      <c r="G36" s="735"/>
      <c r="H36" s="932"/>
      <c r="I36" s="735" t="s">
        <v>15</v>
      </c>
      <c r="J36" s="735"/>
      <c r="K36" s="932"/>
      <c r="L36" s="735"/>
      <c r="M36" s="941"/>
      <c r="N36" s="105"/>
      <c r="P36" s="168"/>
      <c r="Q36" s="168" t="s">
        <v>182</v>
      </c>
      <c r="R36" s="928"/>
      <c r="S36" s="928" t="s">
        <v>255</v>
      </c>
      <c r="T36" s="928" t="s">
        <v>315</v>
      </c>
      <c r="U36" s="4"/>
    </row>
    <row r="37" spans="1:21" customFormat="1" ht="21.95" customHeight="1" x14ac:dyDescent="0.15">
      <c r="A37" s="105"/>
      <c r="B37" s="130"/>
      <c r="C37" s="817"/>
      <c r="D37" s="182"/>
      <c r="E37" s="137"/>
      <c r="F37" s="137"/>
      <c r="G37" s="137"/>
      <c r="H37" s="137"/>
      <c r="I37" s="137"/>
      <c r="J37" s="137"/>
      <c r="K37" s="137"/>
      <c r="L37" s="137"/>
      <c r="M37" s="138"/>
      <c r="N37" s="105"/>
      <c r="O37" t="s">
        <v>298</v>
      </c>
      <c r="P37" s="178" t="s">
        <v>144</v>
      </c>
      <c r="Q37" s="168" t="b">
        <f>IF(T37=1,TRUE)</f>
        <v>1</v>
      </c>
      <c r="R37" s="178" t="str">
        <f>'スコア(公表用)'!C47</f>
        <v>まちなみ・景観への配慮</v>
      </c>
      <c r="S37" s="926">
        <f>'スコア(公表用)'!M47</f>
        <v>3.1</v>
      </c>
      <c r="T37" s="178">
        <f>IF(S37&gt;3,1)</f>
        <v>1</v>
      </c>
      <c r="U37" s="4"/>
    </row>
    <row r="38" spans="1:21" customFormat="1" ht="21.95" customHeight="1" x14ac:dyDescent="0.15">
      <c r="A38" s="105"/>
      <c r="B38" s="130"/>
      <c r="C38" s="817"/>
      <c r="D38" s="182"/>
      <c r="E38" s="137"/>
      <c r="F38" s="137"/>
      <c r="G38" s="137"/>
      <c r="H38" s="137"/>
      <c r="I38" s="137"/>
      <c r="J38" s="137"/>
      <c r="K38" s="137"/>
      <c r="L38" s="137"/>
      <c r="M38" s="138"/>
      <c r="N38" s="105"/>
      <c r="O38" t="s">
        <v>299</v>
      </c>
      <c r="P38" s="178" t="s">
        <v>145</v>
      </c>
      <c r="Q38" s="168" t="b">
        <f t="shared" ref="Q38" si="5">IF(T38=1,TRUE)</f>
        <v>1</v>
      </c>
      <c r="R38" s="178" t="str">
        <f>'スコア(公表用)'!C48</f>
        <v>生物環境の創出</v>
      </c>
      <c r="S38" s="926">
        <f>'スコア(公表用)'!M48</f>
        <v>3.1</v>
      </c>
      <c r="T38" s="178">
        <f>IF(S38&gt;3,1)</f>
        <v>1</v>
      </c>
      <c r="U38" s="4"/>
    </row>
    <row r="39" spans="1:21" customFormat="1" ht="21.95" customHeight="1" x14ac:dyDescent="0.15">
      <c r="A39" s="105"/>
      <c r="B39" s="130"/>
      <c r="C39" s="817"/>
      <c r="D39" s="182"/>
      <c r="E39" s="137"/>
      <c r="F39" s="137"/>
      <c r="G39" s="137"/>
      <c r="H39" s="137"/>
      <c r="I39" s="137"/>
      <c r="J39" s="137"/>
      <c r="K39" s="137"/>
      <c r="L39" s="137"/>
      <c r="M39" s="138"/>
      <c r="N39" s="105"/>
      <c r="P39" s="923"/>
      <c r="Q39" s="167"/>
      <c r="R39" s="176" t="s">
        <v>181</v>
      </c>
      <c r="S39" s="927">
        <f>AVERAGE(S37:S38)</f>
        <v>3.1</v>
      </c>
      <c r="T39" s="923"/>
      <c r="U39" s="4"/>
    </row>
    <row r="40" spans="1:21" customFormat="1" ht="21.95" customHeight="1" thickBot="1" x14ac:dyDescent="0.2">
      <c r="A40" s="105"/>
      <c r="B40" s="130"/>
      <c r="C40" s="817"/>
      <c r="D40" s="182"/>
      <c r="E40" s="137"/>
      <c r="F40" s="137"/>
      <c r="G40" s="137"/>
      <c r="H40" s="137"/>
      <c r="I40" s="137"/>
      <c r="J40" s="137"/>
      <c r="K40" s="137"/>
      <c r="L40" s="137"/>
      <c r="M40" s="138"/>
      <c r="N40" s="105"/>
      <c r="P40" s="4"/>
      <c r="R40" s="2"/>
      <c r="S40" s="2"/>
      <c r="T40" s="930"/>
      <c r="U40" s="4"/>
    </row>
    <row r="41" spans="1:21" customFormat="1" ht="24.95" customHeight="1" thickTop="1" x14ac:dyDescent="0.15">
      <c r="A41" s="105"/>
      <c r="B41" s="740"/>
      <c r="C41" s="741" t="s">
        <v>191</v>
      </c>
      <c r="D41" s="171"/>
      <c r="E41" s="171"/>
      <c r="F41" s="742" t="s">
        <v>192</v>
      </c>
      <c r="G41" s="170"/>
      <c r="H41" s="170"/>
      <c r="I41" s="743"/>
      <c r="J41" s="744"/>
      <c r="K41" s="744"/>
      <c r="L41" s="744"/>
      <c r="M41" s="745"/>
      <c r="N41" s="105"/>
      <c r="P41" s="4"/>
      <c r="Q41" s="4"/>
      <c r="R41" s="4"/>
      <c r="S41" s="4"/>
      <c r="T41" s="4"/>
    </row>
    <row r="42" spans="1:21" customFormat="1" ht="21.95" customHeight="1" x14ac:dyDescent="0.15">
      <c r="A42" s="105"/>
      <c r="B42" s="130"/>
      <c r="C42" s="949" t="s">
        <v>258</v>
      </c>
      <c r="D42" s="118"/>
      <c r="E42" s="933"/>
      <c r="F42" s="131"/>
      <c r="G42" s="131" t="s">
        <v>193</v>
      </c>
      <c r="H42" s="131"/>
      <c r="I42" s="131"/>
      <c r="J42" s="963" t="s">
        <v>179</v>
      </c>
      <c r="K42" s="950" t="s">
        <v>300</v>
      </c>
      <c r="L42" s="932"/>
      <c r="M42" s="132"/>
      <c r="N42" s="105"/>
      <c r="P42" t="s">
        <v>259</v>
      </c>
      <c r="Q42" t="s">
        <v>260</v>
      </c>
      <c r="R42" s="168" t="s">
        <v>194</v>
      </c>
      <c r="S42" s="168" t="str">
        <f>IF(J42=$P$42,$R42,"")</f>
        <v>燃料電池　・　</v>
      </c>
    </row>
    <row r="43" spans="1:21" customFormat="1" ht="21.95" customHeight="1" x14ac:dyDescent="0.15">
      <c r="A43" s="105"/>
      <c r="B43" s="130"/>
      <c r="C43" s="982" t="s">
        <v>261</v>
      </c>
      <c r="D43" s="982"/>
      <c r="E43" s="982"/>
      <c r="F43" s="131"/>
      <c r="G43" s="131" t="s">
        <v>262</v>
      </c>
      <c r="H43" s="131"/>
      <c r="I43" s="131"/>
      <c r="J43" s="963" t="s">
        <v>180</v>
      </c>
      <c r="K43" s="950" t="s">
        <v>300</v>
      </c>
      <c r="L43" s="932"/>
      <c r="M43" s="132"/>
      <c r="N43" s="105"/>
      <c r="P43" s="168" t="s">
        <v>263</v>
      </c>
      <c r="Q43" s="168"/>
      <c r="R43" s="168" t="s">
        <v>264</v>
      </c>
      <c r="S43" s="168" t="str">
        <f>IF(J43=$P$42,$R43,"")</f>
        <v/>
      </c>
    </row>
    <row r="44" spans="1:21" customFormat="1" ht="21.95" customHeight="1" x14ac:dyDescent="0.15">
      <c r="A44" s="105"/>
      <c r="B44" s="130"/>
      <c r="C44" s="746" t="s">
        <v>265</v>
      </c>
      <c r="D44" s="747"/>
      <c r="E44" s="747"/>
      <c r="F44" s="131"/>
      <c r="G44" s="131" t="s">
        <v>195</v>
      </c>
      <c r="H44" s="131"/>
      <c r="I44" s="131"/>
      <c r="J44" s="963" t="s">
        <v>180</v>
      </c>
      <c r="K44" s="950" t="s">
        <v>323</v>
      </c>
      <c r="L44" s="932"/>
      <c r="M44" s="132"/>
      <c r="N44" s="105"/>
      <c r="P44" s="168" t="s">
        <v>261</v>
      </c>
      <c r="Q44" s="168">
        <f>IF($C$43=P44,1,0)</f>
        <v>1</v>
      </c>
      <c r="R44" s="168"/>
      <c r="S44" s="168"/>
    </row>
    <row r="45" spans="1:21" customFormat="1" ht="21.95" customHeight="1" x14ac:dyDescent="0.15">
      <c r="A45" s="105"/>
      <c r="B45" s="130"/>
      <c r="C45" s="131"/>
      <c r="D45" s="131" t="s">
        <v>266</v>
      </c>
      <c r="E45" s="963" t="s">
        <v>179</v>
      </c>
      <c r="F45" s="131"/>
      <c r="G45" s="131" t="s">
        <v>197</v>
      </c>
      <c r="H45" s="131"/>
      <c r="I45" s="131"/>
      <c r="J45" s="963" t="s">
        <v>180</v>
      </c>
      <c r="K45" s="950" t="s">
        <v>301</v>
      </c>
      <c r="L45" s="932"/>
      <c r="M45" s="132"/>
      <c r="N45" s="105"/>
      <c r="P45" s="168" t="s">
        <v>267</v>
      </c>
      <c r="Q45" s="168">
        <f>IF($C$43=P45,1,0)</f>
        <v>0</v>
      </c>
      <c r="R45" s="168" t="s">
        <v>196</v>
      </c>
      <c r="S45" s="168" t="str">
        <f>IF(J44=$P$42,$R45,"")</f>
        <v/>
      </c>
    </row>
    <row r="46" spans="1:21" customFormat="1" ht="21.95" hidden="1" customHeight="1" x14ac:dyDescent="0.15">
      <c r="A46" s="105"/>
      <c r="B46" s="130"/>
      <c r="C46" s="131"/>
      <c r="D46" s="131" t="s">
        <v>268</v>
      </c>
      <c r="E46" s="963" t="s">
        <v>179</v>
      </c>
      <c r="F46" s="131"/>
      <c r="G46" s="932"/>
      <c r="H46" s="932"/>
      <c r="I46" s="934"/>
      <c r="J46" s="963" t="s">
        <v>179</v>
      </c>
      <c r="K46" s="932"/>
      <c r="L46" s="932"/>
      <c r="M46" s="132"/>
      <c r="N46" s="105"/>
      <c r="P46" s="168" t="s">
        <v>269</v>
      </c>
      <c r="Q46" s="168">
        <f>IF($C$43=P46,1,0)</f>
        <v>0</v>
      </c>
      <c r="R46" s="168" t="s">
        <v>198</v>
      </c>
      <c r="S46" s="168" t="str">
        <f>IF(J45=$P$42,R46,"")</f>
        <v/>
      </c>
    </row>
    <row r="47" spans="1:21" customFormat="1" ht="21.95" customHeight="1" x14ac:dyDescent="0.15">
      <c r="A47" s="105"/>
      <c r="B47" s="130"/>
      <c r="C47" s="131"/>
      <c r="D47" s="131" t="s">
        <v>270</v>
      </c>
      <c r="E47" s="963" t="s">
        <v>180</v>
      </c>
      <c r="F47" s="131"/>
      <c r="G47" s="131" t="s">
        <v>199</v>
      </c>
      <c r="H47" s="131"/>
      <c r="I47" s="131"/>
      <c r="J47" s="963" t="s">
        <v>179</v>
      </c>
      <c r="K47" s="932"/>
      <c r="L47" s="932"/>
      <c r="M47" s="132"/>
      <c r="N47" s="105"/>
      <c r="P47" t="str">
        <f>" "&amp;S42&amp;S43&amp;S44</f>
        <v xml:space="preserve"> 燃料電池　・　</v>
      </c>
      <c r="Q47" s="4"/>
      <c r="R47" s="168" t="s">
        <v>200</v>
      </c>
      <c r="S47" s="168" t="str">
        <f>IF(J47=$P$42,R47,"")</f>
        <v>雨水等利用設備　・　</v>
      </c>
    </row>
    <row r="48" spans="1:21" customFormat="1" ht="21.95" customHeight="1" x14ac:dyDescent="0.15">
      <c r="A48" s="105"/>
      <c r="B48" s="130"/>
      <c r="C48" s="131"/>
      <c r="D48" s="118"/>
      <c r="E48" s="118"/>
      <c r="F48" s="131"/>
      <c r="G48" s="131" t="s">
        <v>201</v>
      </c>
      <c r="H48" s="963" t="s">
        <v>180</v>
      </c>
      <c r="I48" s="951" t="s">
        <v>202</v>
      </c>
      <c r="J48" s="964" t="s">
        <v>271</v>
      </c>
      <c r="K48" s="952"/>
      <c r="L48" s="953"/>
      <c r="M48" s="132"/>
      <c r="N48" s="105"/>
      <c r="P48" t="str">
        <f>" "&amp;S45&amp;S46&amp;S47</f>
        <v xml:space="preserve"> 雨水等利用設備　・　</v>
      </c>
      <c r="Q48" s="4"/>
      <c r="R48" s="168" t="s">
        <v>203</v>
      </c>
      <c r="S48" s="168" t="str">
        <f>IF(H48=$P$42,R48&amp;J48,"")</f>
        <v/>
      </c>
    </row>
    <row r="49" spans="1:19" customFormat="1" ht="6.75" customHeight="1" thickBot="1" x14ac:dyDescent="0.2">
      <c r="A49" s="105"/>
      <c r="B49" s="150"/>
      <c r="C49" s="954"/>
      <c r="D49" s="151"/>
      <c r="E49" s="955"/>
      <c r="F49" s="151"/>
      <c r="G49" s="151"/>
      <c r="H49" s="151"/>
      <c r="I49" s="956"/>
      <c r="J49" s="956"/>
      <c r="K49" s="957"/>
      <c r="L49" s="958"/>
      <c r="M49" s="153"/>
      <c r="N49" s="105"/>
      <c r="P49" t="str">
        <f>" "&amp;S48</f>
        <v xml:space="preserve"> </v>
      </c>
      <c r="Q49" s="4"/>
      <c r="S49" s="4"/>
    </row>
    <row r="50" spans="1:19" customFormat="1" ht="6.75" customHeight="1" x14ac:dyDescent="0.15">
      <c r="Q50" s="4"/>
      <c r="S50" s="4"/>
    </row>
    <row r="51" spans="1:19" customFormat="1" ht="21.95" customHeight="1" x14ac:dyDescent="0.15">
      <c r="A51" s="2"/>
      <c r="B51" s="729"/>
      <c r="C51" s="729"/>
      <c r="D51" s="730"/>
      <c r="E51" s="748"/>
      <c r="F51" s="749"/>
      <c r="G51" s="749"/>
      <c r="H51" s="749"/>
      <c r="I51" s="750"/>
      <c r="J51" s="750"/>
      <c r="K51" s="749"/>
      <c r="L51" s="749"/>
      <c r="M51" s="751"/>
      <c r="N51" s="2"/>
      <c r="O51" s="2"/>
      <c r="P51" s="4"/>
      <c r="Q51" s="4"/>
      <c r="S51" s="4"/>
    </row>
    <row r="52" spans="1:19" customFormat="1" ht="21.95" customHeight="1" x14ac:dyDescent="0.15">
      <c r="A52" s="2"/>
      <c r="B52" s="729"/>
      <c r="C52" s="729"/>
      <c r="D52" s="730"/>
      <c r="E52" s="748"/>
      <c r="F52" s="749"/>
      <c r="G52" s="749"/>
      <c r="H52" s="749"/>
      <c r="I52" s="750"/>
      <c r="J52" s="750"/>
      <c r="K52" s="749"/>
      <c r="L52" s="749"/>
      <c r="M52" s="751"/>
      <c r="N52" s="2"/>
      <c r="O52" s="2"/>
      <c r="P52" s="4"/>
      <c r="Q52" s="4"/>
      <c r="R52" s="4"/>
    </row>
    <row r="53" spans="1:19" customFormat="1" ht="21.95" customHeight="1" x14ac:dyDescent="0.15">
      <c r="A53" s="2"/>
      <c r="B53" s="729"/>
      <c r="C53" s="729"/>
      <c r="D53" s="730"/>
      <c r="E53" s="748"/>
      <c r="F53" s="749"/>
      <c r="G53" s="749"/>
      <c r="H53" s="749"/>
      <c r="I53" s="750"/>
      <c r="J53" s="750"/>
      <c r="K53" s="749"/>
      <c r="L53" s="749"/>
      <c r="M53" s="751"/>
      <c r="N53" s="2"/>
      <c r="O53" s="2"/>
      <c r="P53" s="4"/>
      <c r="Q53" s="4"/>
    </row>
    <row r="54" spans="1:19" customFormat="1" ht="21.95" customHeight="1" x14ac:dyDescent="0.15">
      <c r="A54" s="2"/>
      <c r="B54" s="729"/>
      <c r="C54" s="729"/>
      <c r="D54" s="730"/>
      <c r="E54" s="748"/>
      <c r="F54" s="749"/>
      <c r="G54" s="749"/>
      <c r="H54" s="749"/>
      <c r="I54" s="750"/>
      <c r="J54" s="750"/>
      <c r="K54" s="749"/>
      <c r="L54" s="749"/>
      <c r="M54" s="751"/>
      <c r="N54" s="2"/>
      <c r="O54" s="2"/>
      <c r="P54" s="4"/>
      <c r="Q54" s="4"/>
    </row>
    <row r="55" spans="1:19" customFormat="1" ht="21.95" customHeight="1" x14ac:dyDescent="0.15">
      <c r="A55" s="2"/>
      <c r="B55" s="729"/>
      <c r="C55" s="729"/>
      <c r="D55" s="730"/>
      <c r="E55" s="748"/>
      <c r="F55" s="749"/>
      <c r="G55" s="749"/>
      <c r="H55" s="749"/>
      <c r="I55" s="750"/>
      <c r="J55" s="750"/>
      <c r="K55" s="749"/>
      <c r="L55" s="749"/>
      <c r="M55" s="751"/>
      <c r="N55" s="2"/>
      <c r="O55" s="2"/>
      <c r="P55" s="4"/>
      <c r="Q55" s="4"/>
    </row>
    <row r="56" spans="1:19" customFormat="1" ht="21.95" customHeight="1" x14ac:dyDescent="0.15">
      <c r="A56" s="2"/>
      <c r="B56" s="729"/>
      <c r="C56" s="729"/>
      <c r="D56" s="730"/>
      <c r="E56" s="748"/>
      <c r="F56" s="749"/>
      <c r="G56" s="749"/>
      <c r="H56" s="749"/>
      <c r="I56" s="750"/>
      <c r="J56" s="750"/>
      <c r="K56" s="749"/>
      <c r="L56" s="749"/>
      <c r="M56" s="751"/>
      <c r="N56" s="2"/>
      <c r="O56" s="2"/>
      <c r="P56" s="4"/>
      <c r="Q56" s="4"/>
    </row>
    <row r="57" spans="1:19" customFormat="1" ht="21.95" customHeight="1" x14ac:dyDescent="0.15">
      <c r="A57" s="2"/>
      <c r="B57" s="729"/>
      <c r="C57" s="729"/>
      <c r="D57" s="730"/>
      <c r="E57" s="748"/>
      <c r="F57" s="749"/>
      <c r="G57" s="749"/>
      <c r="H57" s="749"/>
      <c r="I57" s="750"/>
      <c r="J57" s="750"/>
      <c r="K57" s="749"/>
      <c r="L57" s="749"/>
      <c r="M57" s="751"/>
      <c r="N57" s="2"/>
      <c r="O57" s="2"/>
    </row>
    <row r="58" spans="1:19" customFormat="1" ht="24.95" customHeight="1" x14ac:dyDescent="0.15">
      <c r="A58" s="2"/>
      <c r="B58" s="729"/>
      <c r="C58" s="729"/>
      <c r="D58" s="730"/>
      <c r="E58" s="748"/>
      <c r="F58" s="749"/>
      <c r="G58" s="749"/>
      <c r="H58" s="749"/>
      <c r="I58" s="750"/>
      <c r="J58" s="750"/>
      <c r="K58" s="749"/>
      <c r="L58" s="749"/>
      <c r="M58" s="751"/>
      <c r="N58" s="2"/>
      <c r="O58" s="2"/>
    </row>
    <row r="59" spans="1:19" customFormat="1" ht="21.95" customHeight="1" x14ac:dyDescent="0.15">
      <c r="A59" s="2"/>
      <c r="B59" s="729"/>
      <c r="C59" s="729"/>
      <c r="D59" s="730"/>
      <c r="E59" s="748"/>
      <c r="F59" s="749"/>
      <c r="G59" s="749"/>
      <c r="H59" s="749"/>
      <c r="I59" s="750"/>
      <c r="J59" s="750"/>
      <c r="K59" s="749"/>
      <c r="L59" s="749"/>
      <c r="M59" s="751"/>
      <c r="N59" s="2"/>
      <c r="O59" s="2"/>
    </row>
    <row r="60" spans="1:19" customFormat="1" ht="21.95" customHeight="1" x14ac:dyDescent="0.15">
      <c r="A60" s="2"/>
      <c r="B60" s="729"/>
      <c r="C60" s="729"/>
      <c r="D60" s="730"/>
      <c r="E60" s="748"/>
      <c r="F60" s="749"/>
      <c r="G60" s="749"/>
      <c r="H60" s="749"/>
      <c r="I60" s="750"/>
      <c r="J60" s="750"/>
      <c r="K60" s="749"/>
      <c r="L60" s="749"/>
      <c r="M60" s="751"/>
      <c r="N60" s="2"/>
      <c r="O60" s="2"/>
    </row>
    <row r="61" spans="1:19" customFormat="1" ht="21.95" customHeight="1" x14ac:dyDescent="0.15">
      <c r="A61" s="2"/>
      <c r="B61" s="729"/>
      <c r="C61" s="729"/>
      <c r="D61" s="730"/>
      <c r="E61" s="748"/>
      <c r="F61" s="749"/>
      <c r="G61" s="749"/>
      <c r="H61" s="749"/>
      <c r="I61" s="750"/>
      <c r="J61" s="750"/>
      <c r="K61" s="749"/>
      <c r="L61" s="749"/>
      <c r="M61" s="751"/>
      <c r="N61" s="2"/>
      <c r="O61" s="2"/>
    </row>
    <row r="62" spans="1:19" customFormat="1" ht="21.95" customHeight="1" x14ac:dyDescent="0.15">
      <c r="A62" s="2"/>
      <c r="B62" s="729"/>
      <c r="C62" s="729"/>
      <c r="D62" s="730"/>
      <c r="E62" s="748"/>
      <c r="F62" s="749"/>
      <c r="G62" s="749"/>
      <c r="H62" s="749"/>
      <c r="I62" s="750"/>
      <c r="J62" s="750"/>
      <c r="K62" s="749"/>
      <c r="L62" s="749"/>
      <c r="M62" s="751"/>
      <c r="N62" s="2"/>
      <c r="O62" s="2"/>
    </row>
    <row r="63" spans="1:19" customFormat="1" ht="21.95" customHeight="1" x14ac:dyDescent="0.15">
      <c r="A63" s="2"/>
      <c r="B63" s="729"/>
      <c r="C63" s="729"/>
      <c r="D63" s="730"/>
      <c r="E63" s="748"/>
      <c r="F63" s="749"/>
      <c r="G63" s="749"/>
      <c r="H63" s="749"/>
      <c r="I63" s="750"/>
      <c r="J63" s="750"/>
      <c r="K63" s="749"/>
      <c r="L63" s="749"/>
      <c r="M63" s="751"/>
      <c r="N63" s="2"/>
      <c r="O63" s="2"/>
    </row>
    <row r="64" spans="1:19" customFormat="1" ht="21.95" customHeight="1" x14ac:dyDescent="0.15">
      <c r="A64" s="2"/>
      <c r="B64" s="729"/>
      <c r="C64" s="729"/>
      <c r="D64" s="730"/>
      <c r="E64" s="748"/>
      <c r="F64" s="749"/>
      <c r="G64" s="749"/>
      <c r="H64" s="749"/>
      <c r="I64" s="750"/>
      <c r="J64" s="750"/>
      <c r="K64" s="749"/>
      <c r="L64" s="749"/>
      <c r="M64" s="751"/>
      <c r="N64" s="2"/>
      <c r="O64" s="2"/>
    </row>
    <row r="65" spans="1:15" customFormat="1" ht="21.95" customHeight="1" x14ac:dyDescent="0.15">
      <c r="A65" s="2"/>
      <c r="B65" s="729"/>
      <c r="C65" s="729"/>
      <c r="D65" s="730"/>
      <c r="E65" s="727"/>
      <c r="F65" s="728"/>
      <c r="G65" s="728"/>
      <c r="H65" s="728"/>
      <c r="I65" s="731"/>
      <c r="J65" s="731"/>
      <c r="K65" s="728"/>
      <c r="L65" s="728"/>
      <c r="M65" s="733"/>
      <c r="N65" s="2"/>
      <c r="O65" s="2"/>
    </row>
    <row r="66" spans="1:15" customFormat="1" ht="21.95" customHeight="1" x14ac:dyDescent="0.15">
      <c r="A66" s="2"/>
      <c r="B66" s="729"/>
      <c r="C66" s="729"/>
      <c r="D66" s="730"/>
      <c r="E66" s="727"/>
      <c r="F66" s="728"/>
      <c r="G66" s="728"/>
      <c r="H66" s="728"/>
      <c r="I66" s="731"/>
      <c r="J66" s="731"/>
      <c r="K66" s="728"/>
      <c r="L66" s="728"/>
      <c r="M66" s="733"/>
      <c r="N66" s="2"/>
      <c r="O66" s="2"/>
    </row>
    <row r="67" spans="1:15" customFormat="1" ht="21.95" customHeight="1" x14ac:dyDescent="0.15">
      <c r="A67" s="2"/>
      <c r="B67" s="729"/>
      <c r="C67" s="729"/>
      <c r="D67" s="730"/>
      <c r="E67" s="727"/>
      <c r="F67" s="728"/>
      <c r="G67" s="728"/>
      <c r="H67" s="728"/>
      <c r="I67" s="731"/>
      <c r="J67" s="731"/>
      <c r="K67" s="728"/>
      <c r="L67" s="728"/>
      <c r="M67" s="733"/>
      <c r="N67" s="2"/>
      <c r="O67" s="2"/>
    </row>
    <row r="68" spans="1:15" customFormat="1" ht="21.95" customHeight="1" x14ac:dyDescent="0.15">
      <c r="A68" s="2"/>
      <c r="B68" s="729"/>
      <c r="C68" s="729"/>
      <c r="D68" s="730"/>
      <c r="E68" s="727"/>
      <c r="F68" s="728"/>
      <c r="G68" s="728"/>
      <c r="H68" s="728"/>
      <c r="I68" s="731"/>
      <c r="J68" s="731"/>
      <c r="K68" s="728"/>
      <c r="L68" s="728"/>
      <c r="M68" s="733"/>
      <c r="N68" s="2"/>
      <c r="O68" s="2"/>
    </row>
    <row r="69" spans="1:15" customFormat="1" ht="24.95" customHeight="1" x14ac:dyDescent="0.15">
      <c r="A69" s="2"/>
      <c r="B69" s="729"/>
      <c r="C69" s="729"/>
      <c r="D69" s="730"/>
      <c r="E69" s="727"/>
      <c r="F69" s="728"/>
      <c r="G69" s="728"/>
      <c r="H69" s="728"/>
      <c r="I69" s="731"/>
      <c r="J69" s="731"/>
      <c r="K69" s="728"/>
      <c r="L69" s="728"/>
      <c r="M69" s="733"/>
      <c r="N69" s="2"/>
      <c r="O69" s="2"/>
    </row>
    <row r="70" spans="1:15" customFormat="1" ht="21.95" customHeight="1" x14ac:dyDescent="0.15">
      <c r="A70" s="2"/>
      <c r="B70" s="729"/>
      <c r="C70" s="729"/>
      <c r="D70" s="730"/>
      <c r="E70" s="727"/>
      <c r="F70" s="728"/>
      <c r="G70" s="728"/>
      <c r="H70" s="728"/>
      <c r="I70" s="731"/>
      <c r="J70" s="731"/>
      <c r="K70" s="728"/>
      <c r="L70" s="728"/>
      <c r="M70" s="733"/>
      <c r="N70" s="2"/>
      <c r="O70" s="2"/>
    </row>
    <row r="71" spans="1:15" customFormat="1" ht="21.95" customHeight="1" x14ac:dyDescent="0.15">
      <c r="A71" s="2"/>
      <c r="B71" s="729"/>
      <c r="C71" s="729"/>
      <c r="D71" s="730"/>
      <c r="E71" s="727"/>
      <c r="F71" s="728"/>
      <c r="G71" s="728"/>
      <c r="H71" s="728"/>
      <c r="I71" s="731"/>
      <c r="J71" s="731"/>
      <c r="K71" s="728"/>
      <c r="L71" s="728"/>
      <c r="M71" s="733"/>
      <c r="N71" s="2"/>
      <c r="O71" s="2"/>
    </row>
    <row r="72" spans="1:15" customFormat="1" ht="21.95" customHeight="1" x14ac:dyDescent="0.15">
      <c r="A72" s="2"/>
      <c r="B72" s="729"/>
      <c r="C72" s="729"/>
      <c r="D72" s="730"/>
      <c r="E72" s="727"/>
      <c r="F72" s="728"/>
      <c r="G72" s="728"/>
      <c r="H72" s="728"/>
      <c r="I72" s="731"/>
      <c r="J72" s="731"/>
      <c r="K72" s="728"/>
      <c r="L72" s="728"/>
      <c r="M72" s="733"/>
      <c r="N72" s="2"/>
      <c r="O72" s="2"/>
    </row>
    <row r="73" spans="1:15" customFormat="1" ht="21.95" customHeight="1" x14ac:dyDescent="0.15">
      <c r="A73" s="2"/>
      <c r="B73" s="729"/>
      <c r="C73" s="729"/>
      <c r="D73" s="730"/>
      <c r="E73" s="727"/>
      <c r="F73" s="728"/>
      <c r="G73" s="728"/>
      <c r="H73" s="728"/>
      <c r="I73" s="731"/>
      <c r="J73" s="731"/>
      <c r="K73" s="728"/>
      <c r="L73" s="728"/>
      <c r="M73" s="733"/>
      <c r="N73" s="2"/>
      <c r="O73" s="2"/>
    </row>
    <row r="74" spans="1:15" customFormat="1" ht="21.95" customHeight="1" x14ac:dyDescent="0.15">
      <c r="A74" s="2"/>
      <c r="B74" s="729"/>
      <c r="C74" s="729"/>
      <c r="D74" s="730"/>
      <c r="E74" s="727"/>
      <c r="F74" s="728"/>
      <c r="G74" s="728"/>
      <c r="H74" s="728"/>
      <c r="I74" s="731"/>
      <c r="J74" s="731"/>
      <c r="K74" s="728"/>
      <c r="L74" s="728"/>
      <c r="M74" s="733"/>
      <c r="N74" s="2"/>
      <c r="O74" s="2"/>
    </row>
    <row r="75" spans="1:15" customFormat="1" ht="21.95" customHeight="1" x14ac:dyDescent="0.15">
      <c r="A75" s="2"/>
      <c r="B75" s="729"/>
      <c r="C75" s="729"/>
      <c r="D75" s="730"/>
      <c r="E75" s="727"/>
      <c r="F75" s="728"/>
      <c r="G75" s="728"/>
      <c r="H75" s="728"/>
      <c r="I75" s="731"/>
      <c r="J75" s="731"/>
      <c r="K75" s="728"/>
      <c r="L75" s="728"/>
      <c r="M75" s="733"/>
      <c r="N75" s="2"/>
      <c r="O75" s="2"/>
    </row>
    <row r="76" spans="1:15" customFormat="1" ht="21.95" customHeight="1" x14ac:dyDescent="0.15">
      <c r="A76" s="2"/>
      <c r="B76" s="729"/>
      <c r="C76" s="729"/>
      <c r="D76" s="730"/>
      <c r="E76" s="727"/>
      <c r="F76" s="728"/>
      <c r="G76" s="728"/>
      <c r="H76" s="728"/>
      <c r="I76" s="731"/>
      <c r="J76" s="731"/>
      <c r="K76" s="728"/>
      <c r="L76" s="728"/>
      <c r="M76" s="733"/>
      <c r="N76" s="2"/>
      <c r="O76" s="2"/>
    </row>
    <row r="77" spans="1:15" customFormat="1" ht="21.95" customHeight="1" x14ac:dyDescent="0.15">
      <c r="A77" s="2"/>
      <c r="B77" s="729"/>
      <c r="C77" s="729"/>
      <c r="D77" s="730"/>
      <c r="E77" s="727"/>
      <c r="F77" s="728"/>
      <c r="G77" s="728"/>
      <c r="H77" s="728"/>
      <c r="I77" s="731"/>
      <c r="J77" s="731"/>
      <c r="K77" s="728"/>
      <c r="L77" s="728"/>
      <c r="M77" s="733"/>
      <c r="N77" s="2"/>
      <c r="O77" s="2"/>
    </row>
    <row r="78" spans="1:15" customFormat="1" ht="21.95" customHeight="1" x14ac:dyDescent="0.15">
      <c r="A78" s="2"/>
      <c r="B78" s="729"/>
      <c r="C78" s="729"/>
      <c r="D78" s="730"/>
      <c r="E78" s="727"/>
      <c r="F78" s="728"/>
      <c r="G78" s="728"/>
      <c r="H78" s="728"/>
      <c r="I78" s="731"/>
      <c r="J78" s="731"/>
      <c r="K78" s="728"/>
      <c r="L78" s="728"/>
      <c r="M78" s="733"/>
      <c r="N78" s="2"/>
      <c r="O78" s="2"/>
    </row>
    <row r="79" spans="1:15" customFormat="1" ht="21.95" customHeight="1" x14ac:dyDescent="0.15">
      <c r="A79" s="2"/>
      <c r="B79" s="729"/>
      <c r="C79" s="729"/>
      <c r="D79" s="730"/>
      <c r="E79" s="727"/>
      <c r="F79" s="728"/>
      <c r="G79" s="728"/>
      <c r="H79" s="728"/>
      <c r="I79" s="731"/>
      <c r="J79" s="731"/>
      <c r="K79" s="728"/>
      <c r="L79" s="728"/>
      <c r="M79" s="733"/>
      <c r="N79" s="2"/>
      <c r="O79" s="2"/>
    </row>
    <row r="80" spans="1:15" customFormat="1" ht="24.95" customHeight="1" x14ac:dyDescent="0.15">
      <c r="A80" s="2"/>
      <c r="B80" s="729"/>
      <c r="C80" s="729"/>
      <c r="D80" s="730"/>
      <c r="E80" s="727"/>
      <c r="F80" s="728"/>
      <c r="G80" s="728"/>
      <c r="H80" s="728"/>
      <c r="I80" s="731"/>
      <c r="J80" s="731"/>
      <c r="K80" s="728"/>
      <c r="L80" s="728"/>
      <c r="M80" s="733"/>
      <c r="N80" s="2"/>
      <c r="O80" s="2"/>
    </row>
    <row r="81" spans="1:15" customFormat="1" ht="21.95" customHeight="1" x14ac:dyDescent="0.15">
      <c r="A81" s="2"/>
      <c r="B81" s="729"/>
      <c r="C81" s="729"/>
      <c r="D81" s="730"/>
      <c r="E81" s="727"/>
      <c r="F81" s="728"/>
      <c r="G81" s="728"/>
      <c r="H81" s="728"/>
      <c r="I81" s="731"/>
      <c r="J81" s="731"/>
      <c r="K81" s="728"/>
      <c r="L81" s="728"/>
      <c r="M81" s="733"/>
      <c r="N81" s="2"/>
      <c r="O81" s="2"/>
    </row>
    <row r="82" spans="1:15" customFormat="1" ht="21.95" customHeight="1" x14ac:dyDescent="0.15">
      <c r="A82" s="2"/>
      <c r="B82" s="729"/>
      <c r="C82" s="729"/>
      <c r="D82" s="730"/>
      <c r="E82" s="727"/>
      <c r="F82" s="728"/>
      <c r="G82" s="728"/>
      <c r="H82" s="728"/>
      <c r="I82" s="731"/>
      <c r="J82" s="731"/>
      <c r="K82" s="728"/>
      <c r="L82" s="728"/>
      <c r="M82" s="733"/>
      <c r="N82" s="2"/>
      <c r="O82" s="2"/>
    </row>
    <row r="83" spans="1:15" customFormat="1" ht="21.95" customHeight="1" x14ac:dyDescent="0.15">
      <c r="A83" s="2"/>
      <c r="B83" s="729"/>
      <c r="C83" s="729"/>
      <c r="D83" s="730"/>
      <c r="E83" s="727"/>
      <c r="F83" s="728"/>
      <c r="G83" s="728"/>
      <c r="H83" s="728"/>
      <c r="I83" s="731"/>
      <c r="J83" s="731"/>
      <c r="K83" s="728"/>
      <c r="L83" s="728"/>
      <c r="M83" s="733"/>
      <c r="N83" s="2"/>
      <c r="O83" s="2"/>
    </row>
    <row r="84" spans="1:15" customFormat="1" ht="21.95" customHeight="1" x14ac:dyDescent="0.15">
      <c r="A84" s="2"/>
      <c r="B84" s="729"/>
      <c r="C84" s="729"/>
      <c r="D84" s="730"/>
      <c r="E84" s="727"/>
      <c r="F84" s="728"/>
      <c r="G84" s="728"/>
      <c r="H84" s="728"/>
      <c r="I84" s="731"/>
      <c r="J84" s="731"/>
      <c r="K84" s="728"/>
      <c r="L84" s="728"/>
      <c r="M84" s="733"/>
      <c r="N84" s="2"/>
      <c r="O84" s="2"/>
    </row>
    <row r="85" spans="1:15" customFormat="1" ht="21.95" customHeight="1" x14ac:dyDescent="0.15">
      <c r="A85" s="2"/>
      <c r="B85" s="729"/>
      <c r="C85" s="729"/>
      <c r="D85" s="730"/>
      <c r="E85" s="727"/>
      <c r="F85" s="728"/>
      <c r="G85" s="728"/>
      <c r="H85" s="728"/>
      <c r="I85" s="731"/>
      <c r="J85" s="731"/>
      <c r="K85" s="728"/>
      <c r="L85" s="728"/>
      <c r="M85" s="733"/>
      <c r="N85" s="2"/>
      <c r="O85" s="2"/>
    </row>
    <row r="86" spans="1:15" customFormat="1" ht="21.95" customHeight="1" x14ac:dyDescent="0.15">
      <c r="A86" s="2"/>
      <c r="B86" s="729"/>
      <c r="C86" s="729"/>
      <c r="D86" s="730"/>
      <c r="E86" s="727"/>
      <c r="F86" s="728"/>
      <c r="G86" s="728"/>
      <c r="H86" s="728"/>
      <c r="I86" s="731"/>
      <c r="J86" s="731"/>
      <c r="K86" s="728"/>
      <c r="L86" s="728"/>
      <c r="M86" s="733"/>
      <c r="N86" s="2"/>
      <c r="O86" s="2"/>
    </row>
    <row r="87" spans="1:15" customFormat="1" ht="21.95" customHeight="1" x14ac:dyDescent="0.15">
      <c r="A87" s="2"/>
      <c r="B87" s="729"/>
      <c r="C87" s="729"/>
      <c r="D87" s="730"/>
      <c r="E87" s="727"/>
      <c r="F87" s="728"/>
      <c r="G87" s="728"/>
      <c r="H87" s="728"/>
      <c r="I87" s="731"/>
      <c r="J87" s="731"/>
      <c r="K87" s="728"/>
      <c r="L87" s="728"/>
      <c r="M87" s="733"/>
      <c r="N87" s="2"/>
      <c r="O87" s="2"/>
    </row>
    <row r="88" spans="1:15" customFormat="1" ht="24.95" customHeight="1" x14ac:dyDescent="0.15">
      <c r="A88" s="2"/>
      <c r="B88" s="729"/>
      <c r="C88" s="729"/>
      <c r="D88" s="730"/>
      <c r="E88" s="727"/>
      <c r="F88" s="728"/>
      <c r="G88" s="728"/>
      <c r="H88" s="728"/>
      <c r="I88" s="731"/>
      <c r="J88" s="731"/>
      <c r="K88" s="728"/>
      <c r="L88" s="728"/>
      <c r="M88" s="733"/>
      <c r="N88" s="2"/>
      <c r="O88" s="2"/>
    </row>
    <row r="89" spans="1:15" customFormat="1" ht="21.95" customHeight="1" x14ac:dyDescent="0.15">
      <c r="A89" s="2"/>
      <c r="B89" s="729"/>
      <c r="C89" s="729"/>
      <c r="D89" s="730"/>
      <c r="E89" s="727"/>
      <c r="F89" s="728"/>
      <c r="G89" s="728"/>
      <c r="H89" s="728"/>
      <c r="I89" s="731"/>
      <c r="J89" s="731"/>
      <c r="K89" s="728"/>
      <c r="L89" s="728"/>
      <c r="M89" s="733"/>
      <c r="N89" s="2"/>
      <c r="O89" s="2"/>
    </row>
    <row r="90" spans="1:15" customFormat="1" ht="21.95" customHeight="1" x14ac:dyDescent="0.15">
      <c r="A90" s="2"/>
      <c r="B90" s="729"/>
      <c r="C90" s="729"/>
      <c r="D90" s="730"/>
      <c r="E90" s="727"/>
      <c r="F90" s="728"/>
      <c r="G90" s="728"/>
      <c r="H90" s="728"/>
      <c r="I90" s="731"/>
      <c r="J90" s="731"/>
      <c r="K90" s="728"/>
      <c r="L90" s="728"/>
      <c r="M90" s="733"/>
      <c r="N90" s="2"/>
      <c r="O90" s="2"/>
    </row>
    <row r="91" spans="1:15" customFormat="1" ht="21.95" customHeight="1" x14ac:dyDescent="0.15">
      <c r="A91" s="2"/>
      <c r="B91" s="729"/>
      <c r="C91" s="729"/>
      <c r="D91" s="730"/>
      <c r="E91" s="727"/>
      <c r="F91" s="728"/>
      <c r="G91" s="728"/>
      <c r="H91" s="728"/>
      <c r="I91" s="731"/>
      <c r="J91" s="731"/>
      <c r="K91" s="728"/>
      <c r="L91" s="728"/>
      <c r="M91" s="733"/>
      <c r="N91" s="2"/>
      <c r="O91" s="2"/>
    </row>
    <row r="92" spans="1:15" customFormat="1" ht="21.95" customHeight="1" x14ac:dyDescent="0.15">
      <c r="A92" s="2"/>
      <c r="B92" s="729"/>
      <c r="C92" s="729"/>
      <c r="D92" s="730"/>
      <c r="E92" s="727"/>
      <c r="F92" s="728"/>
      <c r="G92" s="728"/>
      <c r="H92" s="728"/>
      <c r="I92" s="731"/>
      <c r="J92" s="731"/>
      <c r="K92" s="728"/>
      <c r="L92" s="728"/>
      <c r="M92" s="733"/>
      <c r="N92" s="2"/>
      <c r="O92" s="2"/>
    </row>
    <row r="93" spans="1:15" customFormat="1" ht="21.95" customHeight="1" x14ac:dyDescent="0.15">
      <c r="A93" s="2"/>
      <c r="B93" s="729"/>
      <c r="C93" s="729"/>
      <c r="D93" s="730"/>
      <c r="E93" s="727"/>
      <c r="F93" s="728"/>
      <c r="G93" s="728"/>
      <c r="H93" s="728"/>
      <c r="I93" s="731"/>
      <c r="J93" s="731"/>
      <c r="K93" s="728"/>
      <c r="L93" s="728"/>
      <c r="M93" s="733"/>
      <c r="N93" s="2"/>
      <c r="O93" s="2"/>
    </row>
    <row r="94" spans="1:15" customFormat="1" ht="6.75" customHeight="1" x14ac:dyDescent="0.15">
      <c r="A94" s="2"/>
      <c r="B94" s="729"/>
      <c r="C94" s="729"/>
      <c r="D94" s="730"/>
      <c r="E94" s="727"/>
      <c r="F94" s="728"/>
      <c r="G94" s="728"/>
      <c r="H94" s="728"/>
      <c r="I94" s="731"/>
      <c r="J94" s="731"/>
      <c r="K94" s="728"/>
      <c r="L94" s="728"/>
      <c r="M94" s="733"/>
      <c r="N94" s="2"/>
      <c r="O94" s="2"/>
    </row>
    <row r="95" spans="1:15" ht="14.25" hidden="1" customHeight="1" x14ac:dyDescent="0.15"/>
    <row r="96" spans="1:15" ht="14.25" hidden="1" customHeight="1" x14ac:dyDescent="0.15"/>
    <row r="97" spans="2:32" ht="14.25" hidden="1" customHeight="1" x14ac:dyDescent="0.15"/>
    <row r="98" spans="2:32" ht="14.25" hidden="1" customHeight="1" x14ac:dyDescent="0.15"/>
    <row r="99" spans="2:32" ht="14.25" hidden="1" customHeight="1" x14ac:dyDescent="0.15"/>
    <row r="100" spans="2:32" ht="14.25" hidden="1" customHeight="1" x14ac:dyDescent="0.15"/>
    <row r="101" spans="2:32" ht="14.25" hidden="1" customHeight="1" x14ac:dyDescent="0.15"/>
    <row r="102" spans="2:32" ht="14.25" hidden="1" customHeight="1" x14ac:dyDescent="0.15"/>
    <row r="103" spans="2:32" s="2" customFormat="1" ht="14.25" hidden="1" customHeight="1" x14ac:dyDescent="0.15">
      <c r="B103" s="729"/>
      <c r="C103" s="729"/>
      <c r="D103" s="730"/>
      <c r="E103" s="727"/>
      <c r="F103" s="728"/>
      <c r="G103" s="728"/>
      <c r="H103" s="728"/>
      <c r="I103" s="731"/>
      <c r="J103" s="731"/>
      <c r="K103" s="728"/>
      <c r="L103" s="728"/>
      <c r="M103" s="733"/>
      <c r="P103" s="4"/>
      <c r="Q103" s="4"/>
      <c r="R103" s="4"/>
      <c r="S103" s="4"/>
      <c r="T103" s="4"/>
      <c r="U103" s="4"/>
      <c r="V103" s="4"/>
      <c r="W103" s="4"/>
      <c r="X103" s="4"/>
      <c r="Y103" s="4"/>
      <c r="Z103" s="4"/>
      <c r="AA103" s="4"/>
      <c r="AB103" s="4"/>
      <c r="AC103" s="4"/>
      <c r="AD103" s="4"/>
      <c r="AE103" s="4"/>
      <c r="AF103" s="4"/>
    </row>
    <row r="104" spans="2:32" s="2" customFormat="1" ht="14.25" hidden="1" customHeight="1" x14ac:dyDescent="0.15">
      <c r="B104" s="729"/>
      <c r="C104" s="729"/>
      <c r="D104" s="730"/>
      <c r="E104" s="727"/>
      <c r="F104" s="728"/>
      <c r="G104" s="728"/>
      <c r="H104" s="728"/>
      <c r="I104" s="731"/>
      <c r="J104" s="731"/>
      <c r="K104" s="728"/>
      <c r="L104" s="728"/>
      <c r="M104" s="733"/>
      <c r="P104" s="4"/>
      <c r="Q104" s="4"/>
      <c r="R104" s="4"/>
      <c r="S104" s="4"/>
      <c r="T104" s="4"/>
      <c r="U104" s="4"/>
      <c r="V104" s="4"/>
      <c r="W104" s="4"/>
      <c r="X104" s="4"/>
      <c r="Y104" s="4"/>
      <c r="Z104" s="4"/>
      <c r="AA104" s="4"/>
      <c r="AB104" s="4"/>
      <c r="AC104" s="4"/>
      <c r="AD104" s="4"/>
      <c r="AE104" s="4"/>
      <c r="AF104" s="4"/>
    </row>
    <row r="105" spans="2:32" s="2" customFormat="1" ht="14.25" hidden="1" customHeight="1" x14ac:dyDescent="0.15">
      <c r="B105" s="729"/>
      <c r="C105" s="729"/>
      <c r="D105" s="730"/>
      <c r="E105" s="727"/>
      <c r="F105" s="728"/>
      <c r="G105" s="728"/>
      <c r="H105" s="728"/>
      <c r="I105" s="731"/>
      <c r="J105" s="731"/>
      <c r="K105" s="728"/>
      <c r="L105" s="728"/>
      <c r="M105" s="733"/>
      <c r="P105" s="4"/>
      <c r="Q105" s="4"/>
      <c r="R105" s="4"/>
      <c r="S105" s="4"/>
      <c r="T105" s="4"/>
      <c r="U105" s="4"/>
      <c r="V105" s="4"/>
      <c r="W105" s="4"/>
      <c r="X105" s="4"/>
      <c r="Y105" s="4"/>
      <c r="Z105" s="4"/>
      <c r="AA105" s="4"/>
      <c r="AB105" s="4"/>
      <c r="AC105" s="4"/>
      <c r="AD105" s="4"/>
      <c r="AE105" s="4"/>
      <c r="AF105" s="4"/>
    </row>
    <row r="106" spans="2:32" s="2" customFormat="1" ht="14.25" hidden="1" customHeight="1" x14ac:dyDescent="0.15">
      <c r="B106" s="729"/>
      <c r="C106" s="729"/>
      <c r="D106" s="730"/>
      <c r="E106" s="727"/>
      <c r="F106" s="728"/>
      <c r="G106" s="728"/>
      <c r="H106" s="728"/>
      <c r="I106" s="731"/>
      <c r="J106" s="731"/>
      <c r="K106" s="728"/>
      <c r="L106" s="728"/>
      <c r="M106" s="733"/>
      <c r="P106" s="4"/>
      <c r="Q106" s="4"/>
      <c r="R106" s="4"/>
      <c r="S106" s="4"/>
      <c r="T106" s="4"/>
      <c r="U106" s="4"/>
      <c r="V106" s="4"/>
      <c r="W106" s="4"/>
      <c r="X106" s="4"/>
      <c r="Y106" s="4"/>
      <c r="Z106" s="4"/>
      <c r="AA106" s="4"/>
      <c r="AB106" s="4"/>
      <c r="AC106" s="4"/>
      <c r="AD106" s="4"/>
      <c r="AE106" s="4"/>
      <c r="AF106" s="4"/>
    </row>
    <row r="107" spans="2:32" s="2" customFormat="1" ht="14.25" hidden="1" customHeight="1" x14ac:dyDescent="0.15">
      <c r="B107" s="729"/>
      <c r="C107" s="729"/>
      <c r="D107" s="730"/>
      <c r="E107" s="727"/>
      <c r="F107" s="728"/>
      <c r="G107" s="728"/>
      <c r="H107" s="728"/>
      <c r="I107" s="731"/>
      <c r="J107" s="731"/>
      <c r="K107" s="728"/>
      <c r="L107" s="728"/>
      <c r="M107" s="733"/>
      <c r="P107" s="4"/>
      <c r="Q107" s="4"/>
      <c r="R107" s="4"/>
      <c r="S107" s="4"/>
      <c r="T107" s="4"/>
      <c r="U107" s="4"/>
      <c r="V107" s="4"/>
      <c r="W107" s="4"/>
      <c r="X107" s="4"/>
      <c r="Y107" s="4"/>
      <c r="Z107" s="4"/>
      <c r="AA107" s="4"/>
      <c r="AB107" s="4"/>
      <c r="AC107" s="4"/>
      <c r="AD107" s="4"/>
      <c r="AE107" s="4"/>
      <c r="AF107" s="4"/>
    </row>
    <row r="108" spans="2:32" s="2" customFormat="1" ht="14.25" hidden="1" customHeight="1" x14ac:dyDescent="0.15">
      <c r="B108" s="729"/>
      <c r="C108" s="729"/>
      <c r="D108" s="730"/>
      <c r="E108" s="727"/>
      <c r="F108" s="728"/>
      <c r="G108" s="728"/>
      <c r="H108" s="728"/>
      <c r="I108" s="731"/>
      <c r="J108" s="731"/>
      <c r="K108" s="728"/>
      <c r="L108" s="728"/>
      <c r="M108" s="733"/>
      <c r="P108" s="4"/>
      <c r="Q108" s="4"/>
      <c r="R108" s="4"/>
      <c r="S108" s="4"/>
      <c r="T108" s="4"/>
      <c r="U108" s="4"/>
      <c r="V108" s="4"/>
      <c r="W108" s="4"/>
      <c r="X108" s="4"/>
      <c r="Y108" s="4"/>
      <c r="Z108" s="4"/>
      <c r="AA108" s="4"/>
      <c r="AB108" s="4"/>
      <c r="AC108" s="4"/>
      <c r="AD108" s="4"/>
      <c r="AE108" s="4"/>
      <c r="AF108" s="4"/>
    </row>
    <row r="109" spans="2:32" s="2" customFormat="1" ht="14.25" hidden="1" customHeight="1" x14ac:dyDescent="0.15">
      <c r="B109" s="729"/>
      <c r="C109" s="729"/>
      <c r="D109" s="730"/>
      <c r="E109" s="727"/>
      <c r="F109" s="728"/>
      <c r="G109" s="728"/>
      <c r="H109" s="728"/>
      <c r="I109" s="731"/>
      <c r="J109" s="731"/>
      <c r="K109" s="728"/>
      <c r="L109" s="728"/>
      <c r="M109" s="733"/>
      <c r="P109" s="4"/>
      <c r="Q109" s="4"/>
      <c r="R109" s="4"/>
      <c r="S109" s="4"/>
      <c r="T109" s="4"/>
      <c r="U109" s="4"/>
      <c r="V109" s="4"/>
      <c r="W109" s="4"/>
      <c r="X109" s="4"/>
      <c r="Y109" s="4"/>
      <c r="Z109" s="4"/>
      <c r="AA109" s="4"/>
      <c r="AB109" s="4"/>
      <c r="AC109" s="4"/>
      <c r="AD109" s="4"/>
      <c r="AE109" s="4"/>
      <c r="AF109" s="4"/>
    </row>
    <row r="110" spans="2:32" s="2" customFormat="1" ht="14.25" hidden="1" customHeight="1" x14ac:dyDescent="0.15">
      <c r="B110" s="729"/>
      <c r="C110" s="729"/>
      <c r="D110" s="730"/>
      <c r="E110" s="727"/>
      <c r="F110" s="728"/>
      <c r="G110" s="728"/>
      <c r="H110" s="728"/>
      <c r="I110" s="731"/>
      <c r="J110" s="731"/>
      <c r="K110" s="728"/>
      <c r="L110" s="728"/>
      <c r="M110" s="733"/>
      <c r="P110" s="4"/>
      <c r="Q110" s="4"/>
      <c r="R110" s="4"/>
      <c r="S110" s="4"/>
      <c r="T110" s="4"/>
      <c r="U110" s="4"/>
      <c r="V110" s="4"/>
      <c r="W110" s="4"/>
      <c r="X110" s="4"/>
      <c r="Y110" s="4"/>
      <c r="Z110" s="4"/>
      <c r="AA110" s="4"/>
      <c r="AB110" s="4"/>
      <c r="AC110" s="4"/>
      <c r="AD110" s="4"/>
      <c r="AE110" s="4"/>
      <c r="AF110" s="4"/>
    </row>
    <row r="111" spans="2:32" s="2" customFormat="1" ht="14.25" hidden="1" customHeight="1" x14ac:dyDescent="0.15">
      <c r="B111" s="729"/>
      <c r="C111" s="729"/>
      <c r="D111" s="730"/>
      <c r="E111" s="727"/>
      <c r="F111" s="728"/>
      <c r="G111" s="728"/>
      <c r="H111" s="728"/>
      <c r="I111" s="731"/>
      <c r="J111" s="731"/>
      <c r="K111" s="728"/>
      <c r="L111" s="728"/>
      <c r="M111" s="733"/>
      <c r="P111" s="4"/>
      <c r="Q111" s="4"/>
      <c r="R111" s="4"/>
      <c r="S111" s="4"/>
      <c r="T111" s="4"/>
      <c r="U111" s="4"/>
      <c r="V111" s="4"/>
      <c r="W111" s="4"/>
      <c r="X111" s="4"/>
      <c r="Y111" s="4"/>
      <c r="Z111" s="4"/>
      <c r="AA111" s="4"/>
      <c r="AB111" s="4"/>
      <c r="AC111" s="4"/>
      <c r="AD111" s="4"/>
      <c r="AE111" s="4"/>
      <c r="AF111" s="4"/>
    </row>
    <row r="112" spans="2:32" s="2" customFormat="1" ht="14.25" hidden="1" customHeight="1" x14ac:dyDescent="0.15">
      <c r="B112" s="729"/>
      <c r="C112" s="729"/>
      <c r="D112" s="730"/>
      <c r="E112" s="727"/>
      <c r="F112" s="728"/>
      <c r="G112" s="728"/>
      <c r="H112" s="728"/>
      <c r="I112" s="731"/>
      <c r="J112" s="731"/>
      <c r="K112" s="728"/>
      <c r="L112" s="728"/>
      <c r="M112" s="733"/>
      <c r="P112" s="4"/>
      <c r="Q112" s="4"/>
      <c r="R112" s="4"/>
      <c r="S112" s="4"/>
      <c r="T112" s="4"/>
      <c r="U112" s="4"/>
      <c r="V112" s="4"/>
      <c r="W112" s="4"/>
      <c r="X112" s="4"/>
      <c r="Y112" s="4"/>
      <c r="Z112" s="4"/>
      <c r="AA112" s="4"/>
      <c r="AB112" s="4"/>
      <c r="AC112" s="4"/>
      <c r="AD112" s="4"/>
      <c r="AE112" s="4"/>
      <c r="AF112" s="4"/>
    </row>
    <row r="113" spans="2:32" s="2" customFormat="1" ht="14.25" hidden="1" customHeight="1" x14ac:dyDescent="0.15">
      <c r="B113" s="729"/>
      <c r="C113" s="729"/>
      <c r="D113" s="730"/>
      <c r="E113" s="727"/>
      <c r="F113" s="728"/>
      <c r="G113" s="728"/>
      <c r="H113" s="728"/>
      <c r="I113" s="731"/>
      <c r="J113" s="731"/>
      <c r="K113" s="728"/>
      <c r="L113" s="728"/>
      <c r="M113" s="733"/>
      <c r="P113" s="4"/>
      <c r="Q113" s="4"/>
      <c r="R113" s="4"/>
      <c r="S113" s="4"/>
      <c r="T113" s="4"/>
      <c r="U113" s="4"/>
      <c r="V113" s="4"/>
      <c r="W113" s="4"/>
      <c r="X113" s="4"/>
      <c r="Y113" s="4"/>
      <c r="Z113" s="4"/>
      <c r="AA113" s="4"/>
      <c r="AB113" s="4"/>
      <c r="AC113" s="4"/>
      <c r="AD113" s="4"/>
      <c r="AE113" s="4"/>
      <c r="AF113" s="4"/>
    </row>
    <row r="114" spans="2:32" s="2" customFormat="1" ht="14.25" hidden="1" customHeight="1" x14ac:dyDescent="0.15">
      <c r="B114" s="729"/>
      <c r="C114" s="729"/>
      <c r="D114" s="730"/>
      <c r="E114" s="727"/>
      <c r="F114" s="728"/>
      <c r="G114" s="728"/>
      <c r="H114" s="728"/>
      <c r="I114" s="731"/>
      <c r="J114" s="731"/>
      <c r="K114" s="728"/>
      <c r="L114" s="728"/>
      <c r="M114" s="733"/>
      <c r="P114" s="4"/>
      <c r="Q114" s="4"/>
      <c r="R114" s="4"/>
      <c r="S114" s="4"/>
      <c r="T114" s="4"/>
      <c r="U114" s="4"/>
      <c r="V114" s="4"/>
      <c r="W114" s="4"/>
      <c r="X114" s="4"/>
      <c r="Y114" s="4"/>
      <c r="Z114" s="4"/>
      <c r="AA114" s="4"/>
      <c r="AB114" s="4"/>
      <c r="AC114" s="4"/>
      <c r="AD114" s="4"/>
      <c r="AE114" s="4"/>
      <c r="AF114" s="4"/>
    </row>
    <row r="115" spans="2:32" s="2" customFormat="1" ht="14.25" hidden="1" customHeight="1" x14ac:dyDescent="0.15">
      <c r="B115" s="729"/>
      <c r="C115" s="729"/>
      <c r="D115" s="730"/>
      <c r="E115" s="727"/>
      <c r="F115" s="728"/>
      <c r="G115" s="728"/>
      <c r="H115" s="728"/>
      <c r="I115" s="731"/>
      <c r="J115" s="731"/>
      <c r="K115" s="728"/>
      <c r="L115" s="728"/>
      <c r="M115" s="733"/>
      <c r="P115" s="4"/>
      <c r="Q115" s="4"/>
      <c r="R115" s="4"/>
      <c r="S115" s="4"/>
      <c r="T115" s="4"/>
      <c r="U115" s="4"/>
      <c r="V115" s="4"/>
      <c r="W115" s="4"/>
      <c r="X115" s="4"/>
      <c r="Y115" s="4"/>
      <c r="Z115" s="4"/>
      <c r="AA115" s="4"/>
      <c r="AB115" s="4"/>
      <c r="AC115" s="4"/>
      <c r="AD115" s="4"/>
      <c r="AE115" s="4"/>
      <c r="AF115" s="4"/>
    </row>
    <row r="116" spans="2:32" s="2" customFormat="1" ht="14.25" hidden="1" customHeight="1" x14ac:dyDescent="0.15">
      <c r="B116" s="729"/>
      <c r="C116" s="729"/>
      <c r="D116" s="730"/>
      <c r="E116" s="727"/>
      <c r="F116" s="728"/>
      <c r="G116" s="728"/>
      <c r="H116" s="728"/>
      <c r="I116" s="731"/>
      <c r="J116" s="731"/>
      <c r="K116" s="728"/>
      <c r="L116" s="728"/>
      <c r="M116" s="733"/>
      <c r="P116" s="4"/>
      <c r="Q116" s="4"/>
      <c r="R116" s="4"/>
      <c r="S116" s="4"/>
      <c r="T116" s="4"/>
      <c r="U116" s="4"/>
      <c r="V116" s="4"/>
      <c r="W116" s="4"/>
      <c r="X116" s="4"/>
      <c r="Y116" s="4"/>
      <c r="Z116" s="4"/>
      <c r="AA116" s="4"/>
      <c r="AB116" s="4"/>
      <c r="AC116" s="4"/>
      <c r="AD116" s="4"/>
      <c r="AE116" s="4"/>
      <c r="AF116" s="4"/>
    </row>
    <row r="117" spans="2:32" s="2" customFormat="1" ht="14.25" hidden="1" customHeight="1" x14ac:dyDescent="0.15">
      <c r="B117" s="729"/>
      <c r="C117" s="729"/>
      <c r="D117" s="730"/>
      <c r="E117" s="727"/>
      <c r="F117" s="728"/>
      <c r="G117" s="728"/>
      <c r="H117" s="728"/>
      <c r="I117" s="731"/>
      <c r="J117" s="731"/>
      <c r="K117" s="728"/>
      <c r="L117" s="728"/>
      <c r="M117" s="733"/>
      <c r="P117" s="4"/>
      <c r="Q117" s="4"/>
      <c r="R117" s="4"/>
      <c r="S117" s="4"/>
      <c r="T117" s="4"/>
      <c r="U117" s="4"/>
      <c r="V117" s="4"/>
      <c r="W117" s="4"/>
      <c r="X117" s="4"/>
      <c r="Y117" s="4"/>
      <c r="Z117" s="4"/>
      <c r="AA117" s="4"/>
      <c r="AB117" s="4"/>
      <c r="AC117" s="4"/>
      <c r="AD117" s="4"/>
      <c r="AE117" s="4"/>
      <c r="AF117" s="4"/>
    </row>
    <row r="118" spans="2:32" s="2" customFormat="1" ht="14.25" hidden="1" customHeight="1" x14ac:dyDescent="0.15">
      <c r="B118" s="729"/>
      <c r="C118" s="729"/>
      <c r="D118" s="730"/>
      <c r="E118" s="727"/>
      <c r="F118" s="728"/>
      <c r="G118" s="728"/>
      <c r="H118" s="728"/>
      <c r="I118" s="731"/>
      <c r="J118" s="731"/>
      <c r="K118" s="728"/>
      <c r="L118" s="728"/>
      <c r="M118" s="733"/>
      <c r="P118" s="4"/>
      <c r="Q118" s="4"/>
      <c r="R118" s="4"/>
      <c r="S118" s="4"/>
      <c r="T118" s="4"/>
      <c r="U118" s="4"/>
      <c r="V118" s="4"/>
      <c r="W118" s="4"/>
      <c r="X118" s="4"/>
      <c r="Y118" s="4"/>
      <c r="Z118" s="4"/>
      <c r="AA118" s="4"/>
      <c r="AB118" s="4"/>
      <c r="AC118" s="4"/>
      <c r="AD118" s="4"/>
      <c r="AE118" s="4"/>
      <c r="AF118" s="4"/>
    </row>
    <row r="119" spans="2:32" s="2" customFormat="1" ht="14.25" hidden="1" customHeight="1" x14ac:dyDescent="0.15">
      <c r="B119" s="729"/>
      <c r="C119" s="729"/>
      <c r="D119" s="730"/>
      <c r="E119" s="727"/>
      <c r="F119" s="728"/>
      <c r="G119" s="728"/>
      <c r="H119" s="728"/>
      <c r="I119" s="731"/>
      <c r="J119" s="731"/>
      <c r="K119" s="728"/>
      <c r="L119" s="728"/>
      <c r="M119" s="733"/>
      <c r="P119" s="4"/>
      <c r="Q119" s="4"/>
      <c r="R119" s="4"/>
      <c r="S119" s="4"/>
      <c r="T119" s="4"/>
      <c r="U119" s="4"/>
      <c r="V119" s="4"/>
      <c r="W119" s="4"/>
      <c r="X119" s="4"/>
      <c r="Y119" s="4"/>
      <c r="Z119" s="4"/>
      <c r="AA119" s="4"/>
      <c r="AB119" s="4"/>
      <c r="AC119" s="4"/>
      <c r="AD119" s="4"/>
      <c r="AE119" s="4"/>
      <c r="AF119" s="4"/>
    </row>
    <row r="120" spans="2:32" s="2" customFormat="1" ht="14.25" hidden="1" x14ac:dyDescent="0.15">
      <c r="B120" s="729"/>
      <c r="C120" s="729"/>
      <c r="D120" s="730"/>
      <c r="E120" s="727"/>
      <c r="F120" s="728"/>
      <c r="G120" s="728"/>
      <c r="H120" s="728"/>
      <c r="I120" s="731"/>
      <c r="J120" s="731"/>
      <c r="K120" s="728"/>
      <c r="L120" s="728"/>
      <c r="M120" s="733"/>
      <c r="P120" s="4"/>
      <c r="Q120" s="4"/>
      <c r="R120" s="4"/>
      <c r="S120" s="4"/>
      <c r="T120" s="4"/>
      <c r="U120" s="4"/>
      <c r="V120" s="4"/>
      <c r="W120" s="4"/>
      <c r="X120" s="4"/>
      <c r="Y120" s="4"/>
      <c r="Z120" s="4"/>
      <c r="AA120" s="4"/>
      <c r="AB120" s="4"/>
      <c r="AC120" s="4"/>
      <c r="AD120" s="4"/>
      <c r="AE120" s="4"/>
      <c r="AF120" s="4"/>
    </row>
    <row r="121" spans="2:32" s="2" customFormat="1" ht="14.25" hidden="1" x14ac:dyDescent="0.15">
      <c r="B121" s="729"/>
      <c r="C121" s="729"/>
      <c r="D121" s="730"/>
      <c r="E121" s="727"/>
      <c r="F121" s="728"/>
      <c r="G121" s="728"/>
      <c r="H121" s="728"/>
      <c r="I121" s="731"/>
      <c r="J121" s="731"/>
      <c r="K121" s="728"/>
      <c r="L121" s="728"/>
      <c r="M121" s="733"/>
      <c r="P121" s="4"/>
      <c r="Q121" s="4"/>
      <c r="R121" s="4"/>
      <c r="S121" s="4"/>
      <c r="T121" s="4"/>
      <c r="U121" s="4"/>
      <c r="V121" s="4"/>
      <c r="W121" s="4"/>
      <c r="X121" s="4"/>
      <c r="Y121" s="4"/>
      <c r="Z121" s="4"/>
      <c r="AA121" s="4"/>
      <c r="AB121" s="4"/>
      <c r="AC121" s="4"/>
      <c r="AD121" s="4"/>
      <c r="AE121" s="4"/>
      <c r="AF121" s="4"/>
    </row>
    <row r="122" spans="2:32" s="2" customFormat="1" ht="14.25" hidden="1" x14ac:dyDescent="0.15">
      <c r="B122" s="729"/>
      <c r="C122" s="729"/>
      <c r="D122" s="730"/>
      <c r="E122" s="727"/>
      <c r="F122" s="728"/>
      <c r="G122" s="728"/>
      <c r="H122" s="728"/>
      <c r="I122" s="731"/>
      <c r="J122" s="731"/>
      <c r="K122" s="728"/>
      <c r="L122" s="728"/>
      <c r="M122" s="733"/>
      <c r="P122" s="4"/>
      <c r="Q122" s="4"/>
      <c r="R122" s="4"/>
      <c r="S122" s="4"/>
      <c r="T122" s="4"/>
      <c r="U122" s="4"/>
      <c r="V122" s="4"/>
      <c r="W122" s="4"/>
      <c r="X122" s="4"/>
      <c r="Y122" s="4"/>
      <c r="Z122" s="4"/>
      <c r="AA122" s="4"/>
      <c r="AB122" s="4"/>
      <c r="AC122" s="4"/>
      <c r="AD122" s="4"/>
      <c r="AE122" s="4"/>
      <c r="AF122" s="4"/>
    </row>
    <row r="123" spans="2:32" s="2" customFormat="1" ht="14.25" hidden="1" x14ac:dyDescent="0.15">
      <c r="B123" s="729"/>
      <c r="C123" s="729"/>
      <c r="D123" s="730"/>
      <c r="E123" s="727"/>
      <c r="F123" s="728"/>
      <c r="G123" s="728"/>
      <c r="H123" s="728"/>
      <c r="I123" s="731"/>
      <c r="J123" s="731"/>
      <c r="K123" s="728"/>
      <c r="L123" s="728"/>
      <c r="M123" s="733"/>
      <c r="P123" s="4"/>
      <c r="Q123" s="4"/>
      <c r="R123" s="4"/>
      <c r="S123" s="4"/>
      <c r="T123" s="4"/>
      <c r="U123" s="4"/>
      <c r="V123" s="4"/>
      <c r="W123" s="4"/>
      <c r="X123" s="4"/>
      <c r="Y123" s="4"/>
      <c r="Z123" s="4"/>
      <c r="AA123" s="4"/>
      <c r="AB123" s="4"/>
      <c r="AC123" s="4"/>
      <c r="AD123" s="4"/>
      <c r="AE123" s="4"/>
      <c r="AF123" s="4"/>
    </row>
    <row r="124" spans="2:32" s="2" customFormat="1" ht="14.25" hidden="1" x14ac:dyDescent="0.15">
      <c r="B124" s="729"/>
      <c r="C124" s="729"/>
      <c r="D124" s="730"/>
      <c r="E124" s="727"/>
      <c r="F124" s="728"/>
      <c r="G124" s="728"/>
      <c r="H124" s="728"/>
      <c r="I124" s="731"/>
      <c r="J124" s="731"/>
      <c r="K124" s="728"/>
      <c r="L124" s="728"/>
      <c r="M124" s="733"/>
      <c r="P124" s="4"/>
      <c r="Q124" s="4"/>
      <c r="R124" s="4"/>
      <c r="S124" s="4"/>
      <c r="T124" s="4"/>
      <c r="U124" s="4"/>
      <c r="V124" s="4"/>
      <c r="W124" s="4"/>
      <c r="X124" s="4"/>
      <c r="Y124" s="4"/>
      <c r="Z124" s="4"/>
      <c r="AA124" s="4"/>
      <c r="AB124" s="4"/>
      <c r="AC124" s="4"/>
      <c r="AD124" s="4"/>
      <c r="AE124" s="4"/>
      <c r="AF124" s="4"/>
    </row>
    <row r="125" spans="2:32" s="2" customFormat="1" ht="14.25" hidden="1" x14ac:dyDescent="0.15">
      <c r="B125" s="729"/>
      <c r="C125" s="729"/>
      <c r="D125" s="730"/>
      <c r="E125" s="727"/>
      <c r="F125" s="728"/>
      <c r="G125" s="728"/>
      <c r="H125" s="728"/>
      <c r="I125" s="731"/>
      <c r="J125" s="731"/>
      <c r="K125" s="728"/>
      <c r="L125" s="728"/>
      <c r="M125" s="733"/>
      <c r="P125" s="4"/>
      <c r="Q125" s="4"/>
      <c r="R125" s="4"/>
      <c r="S125" s="4"/>
      <c r="T125" s="4"/>
      <c r="U125" s="4"/>
      <c r="V125" s="4"/>
      <c r="W125" s="4"/>
      <c r="X125" s="4"/>
      <c r="Y125" s="4"/>
      <c r="Z125" s="4"/>
      <c r="AA125" s="4"/>
      <c r="AB125" s="4"/>
      <c r="AC125" s="4"/>
      <c r="AD125" s="4"/>
      <c r="AE125" s="4"/>
      <c r="AF125" s="4"/>
    </row>
    <row r="126" spans="2:32" s="2" customFormat="1" ht="14.25" hidden="1" x14ac:dyDescent="0.15">
      <c r="B126" s="729"/>
      <c r="C126" s="729"/>
      <c r="D126" s="730"/>
      <c r="E126" s="727"/>
      <c r="F126" s="728"/>
      <c r="G126" s="728"/>
      <c r="H126" s="728"/>
      <c r="I126" s="731"/>
      <c r="J126" s="731"/>
      <c r="K126" s="728"/>
      <c r="L126" s="728"/>
      <c r="M126" s="733"/>
      <c r="P126" s="4"/>
      <c r="Q126" s="4"/>
      <c r="R126" s="4"/>
      <c r="S126" s="4"/>
      <c r="T126" s="4"/>
      <c r="U126" s="4"/>
      <c r="V126" s="4"/>
      <c r="W126" s="4"/>
      <c r="X126" s="4"/>
      <c r="Y126" s="4"/>
      <c r="Z126" s="4"/>
      <c r="AA126" s="4"/>
      <c r="AB126" s="4"/>
      <c r="AC126" s="4"/>
      <c r="AD126" s="4"/>
      <c r="AE126" s="4"/>
      <c r="AF126" s="4"/>
    </row>
    <row r="127" spans="2:32" s="2" customFormat="1" ht="14.25" hidden="1" x14ac:dyDescent="0.15">
      <c r="B127" s="729"/>
      <c r="C127" s="729"/>
      <c r="D127" s="730"/>
      <c r="E127" s="727"/>
      <c r="F127" s="728"/>
      <c r="G127" s="728"/>
      <c r="H127" s="728"/>
      <c r="I127" s="731"/>
      <c r="J127" s="731"/>
      <c r="K127" s="728"/>
      <c r="L127" s="728"/>
      <c r="M127" s="733"/>
      <c r="P127" s="4"/>
      <c r="Q127" s="4"/>
      <c r="R127" s="4"/>
      <c r="S127" s="4"/>
      <c r="T127" s="4"/>
      <c r="U127" s="4"/>
      <c r="V127" s="4"/>
      <c r="W127" s="4"/>
      <c r="X127" s="4"/>
      <c r="Y127" s="4"/>
      <c r="Z127" s="4"/>
      <c r="AA127" s="4"/>
      <c r="AB127" s="4"/>
      <c r="AC127" s="4"/>
      <c r="AD127" s="4"/>
      <c r="AE127" s="4"/>
      <c r="AF127" s="4"/>
    </row>
    <row r="128" spans="2:32" s="2" customFormat="1" ht="14.25" hidden="1" x14ac:dyDescent="0.15">
      <c r="B128" s="729"/>
      <c r="C128" s="729"/>
      <c r="D128" s="730"/>
      <c r="E128" s="727"/>
      <c r="F128" s="728"/>
      <c r="G128" s="728"/>
      <c r="H128" s="728"/>
      <c r="I128" s="731"/>
      <c r="J128" s="731"/>
      <c r="K128" s="728"/>
      <c r="L128" s="728"/>
      <c r="M128" s="733"/>
      <c r="P128" s="4"/>
      <c r="Q128" s="4"/>
      <c r="R128" s="4"/>
      <c r="S128" s="4"/>
      <c r="T128" s="4"/>
      <c r="U128" s="4"/>
      <c r="V128" s="4"/>
      <c r="W128" s="4"/>
      <c r="X128" s="4"/>
      <c r="Y128" s="4"/>
      <c r="Z128" s="4"/>
      <c r="AA128" s="4"/>
      <c r="AB128" s="4"/>
      <c r="AC128" s="4"/>
      <c r="AD128" s="4"/>
      <c r="AE128" s="4"/>
      <c r="AF128" s="4"/>
    </row>
    <row r="129" spans="2:32" s="2" customFormat="1" ht="14.25" hidden="1" x14ac:dyDescent="0.15">
      <c r="B129" s="729"/>
      <c r="C129" s="729"/>
      <c r="D129" s="730"/>
      <c r="E129" s="727"/>
      <c r="F129" s="728"/>
      <c r="G129" s="728"/>
      <c r="H129" s="728"/>
      <c r="I129" s="731"/>
      <c r="J129" s="731"/>
      <c r="K129" s="728"/>
      <c r="L129" s="728"/>
      <c r="M129" s="733"/>
      <c r="P129" s="4"/>
      <c r="Q129" s="4"/>
      <c r="R129" s="4"/>
      <c r="S129" s="4"/>
      <c r="T129" s="4"/>
      <c r="U129" s="4"/>
      <c r="V129" s="4"/>
      <c r="W129" s="4"/>
      <c r="X129" s="4"/>
      <c r="Y129" s="4"/>
      <c r="Z129" s="4"/>
      <c r="AA129" s="4"/>
      <c r="AB129" s="4"/>
      <c r="AC129" s="4"/>
      <c r="AD129" s="4"/>
      <c r="AE129" s="4"/>
      <c r="AF129" s="4"/>
    </row>
    <row r="130" spans="2:32" s="2" customFormat="1" ht="14.25" hidden="1" x14ac:dyDescent="0.15">
      <c r="B130" s="729"/>
      <c r="C130" s="729"/>
      <c r="D130" s="730"/>
      <c r="E130" s="727"/>
      <c r="F130" s="728"/>
      <c r="G130" s="728"/>
      <c r="H130" s="728"/>
      <c r="I130" s="731"/>
      <c r="J130" s="731"/>
      <c r="K130" s="728"/>
      <c r="L130" s="728"/>
      <c r="M130" s="733"/>
      <c r="P130" s="4"/>
      <c r="Q130" s="4"/>
      <c r="R130" s="4"/>
      <c r="S130" s="4"/>
      <c r="T130" s="4"/>
      <c r="U130" s="4"/>
      <c r="V130" s="4"/>
      <c r="W130" s="4"/>
      <c r="X130" s="4"/>
      <c r="Y130" s="4"/>
      <c r="Z130" s="4"/>
      <c r="AA130" s="4"/>
      <c r="AB130" s="4"/>
      <c r="AC130" s="4"/>
      <c r="AD130" s="4"/>
      <c r="AE130" s="4"/>
      <c r="AF130" s="4"/>
    </row>
    <row r="131" spans="2:32" s="2" customFormat="1" ht="14.25" hidden="1" x14ac:dyDescent="0.15">
      <c r="B131" s="729"/>
      <c r="C131" s="729"/>
      <c r="D131" s="730"/>
      <c r="E131" s="727"/>
      <c r="F131" s="728"/>
      <c r="G131" s="728"/>
      <c r="H131" s="728"/>
      <c r="I131" s="731"/>
      <c r="J131" s="731"/>
      <c r="K131" s="728"/>
      <c r="L131" s="728"/>
      <c r="M131" s="733"/>
      <c r="P131" s="4"/>
      <c r="Q131" s="4"/>
      <c r="R131" s="4"/>
      <c r="S131" s="4"/>
      <c r="T131" s="4"/>
      <c r="U131" s="4"/>
      <c r="V131" s="4"/>
      <c r="W131" s="4"/>
      <c r="X131" s="4"/>
      <c r="Y131" s="4"/>
      <c r="Z131" s="4"/>
      <c r="AA131" s="4"/>
      <c r="AB131" s="4"/>
      <c r="AC131" s="4"/>
      <c r="AD131" s="4"/>
      <c r="AE131" s="4"/>
      <c r="AF131" s="4"/>
    </row>
    <row r="132" spans="2:32" s="2" customFormat="1" ht="14.25" hidden="1" x14ac:dyDescent="0.15">
      <c r="B132" s="729"/>
      <c r="C132" s="729"/>
      <c r="D132" s="730"/>
      <c r="E132" s="727"/>
      <c r="F132" s="728"/>
      <c r="G132" s="728"/>
      <c r="H132" s="728"/>
      <c r="I132" s="731"/>
      <c r="J132" s="731"/>
      <c r="K132" s="728"/>
      <c r="L132" s="728"/>
      <c r="M132" s="733"/>
      <c r="P132" s="4"/>
      <c r="Q132" s="4"/>
      <c r="R132" s="4"/>
      <c r="S132" s="4"/>
      <c r="T132" s="4"/>
      <c r="U132" s="4"/>
      <c r="V132" s="4"/>
      <c r="W132" s="4"/>
      <c r="X132" s="4"/>
      <c r="Y132" s="4"/>
      <c r="Z132" s="4"/>
      <c r="AA132" s="4"/>
      <c r="AB132" s="4"/>
      <c r="AC132" s="4"/>
      <c r="AD132" s="4"/>
      <c r="AE132" s="4"/>
      <c r="AF132" s="4"/>
    </row>
    <row r="133" spans="2:32" s="2" customFormat="1" ht="14.25" hidden="1" x14ac:dyDescent="0.15">
      <c r="B133" s="729"/>
      <c r="C133" s="729"/>
      <c r="D133" s="730"/>
      <c r="E133" s="727"/>
      <c r="F133" s="728"/>
      <c r="G133" s="728"/>
      <c r="H133" s="728"/>
      <c r="I133" s="731"/>
      <c r="J133" s="731"/>
      <c r="K133" s="728"/>
      <c r="L133" s="728"/>
      <c r="M133" s="733"/>
      <c r="P133" s="4"/>
      <c r="Q133" s="4"/>
      <c r="R133" s="4"/>
      <c r="S133" s="4"/>
      <c r="T133" s="4"/>
      <c r="U133" s="4"/>
      <c r="V133" s="4"/>
      <c r="W133" s="4"/>
      <c r="X133" s="4"/>
      <c r="Y133" s="4"/>
      <c r="Z133" s="4"/>
      <c r="AA133" s="4"/>
      <c r="AB133" s="4"/>
      <c r="AC133" s="4"/>
      <c r="AD133" s="4"/>
      <c r="AE133" s="4"/>
      <c r="AF133" s="4"/>
    </row>
    <row r="134" spans="2:32" s="2" customFormat="1" ht="14.25" hidden="1" x14ac:dyDescent="0.15">
      <c r="B134" s="729"/>
      <c r="C134" s="729"/>
      <c r="D134" s="730"/>
      <c r="E134" s="727"/>
      <c r="F134" s="728"/>
      <c r="G134" s="728"/>
      <c r="H134" s="728"/>
      <c r="I134" s="731"/>
      <c r="J134" s="731"/>
      <c r="K134" s="728"/>
      <c r="L134" s="728"/>
      <c r="M134" s="733"/>
      <c r="P134" s="4"/>
      <c r="Q134" s="4"/>
      <c r="R134" s="4"/>
      <c r="S134" s="4"/>
      <c r="T134" s="4"/>
      <c r="U134" s="4"/>
      <c r="V134" s="4"/>
      <c r="W134" s="4"/>
      <c r="X134" s="4"/>
      <c r="Y134" s="4"/>
      <c r="Z134" s="4"/>
      <c r="AA134" s="4"/>
      <c r="AB134" s="4"/>
      <c r="AC134" s="4"/>
      <c r="AD134" s="4"/>
      <c r="AE134" s="4"/>
      <c r="AF134" s="4"/>
    </row>
    <row r="135" spans="2:32" s="2" customFormat="1" ht="14.25" hidden="1" x14ac:dyDescent="0.15">
      <c r="B135" s="729"/>
      <c r="C135" s="729"/>
      <c r="D135" s="730"/>
      <c r="E135" s="727"/>
      <c r="F135" s="728"/>
      <c r="G135" s="728"/>
      <c r="H135" s="728"/>
      <c r="I135" s="731"/>
      <c r="J135" s="731"/>
      <c r="K135" s="728"/>
      <c r="L135" s="728"/>
      <c r="M135" s="733"/>
      <c r="P135" s="4"/>
      <c r="Q135" s="4"/>
      <c r="R135" s="4"/>
      <c r="S135" s="4"/>
      <c r="T135" s="4"/>
      <c r="U135" s="4"/>
      <c r="V135" s="4"/>
      <c r="W135" s="4"/>
      <c r="X135" s="4"/>
      <c r="Y135" s="4"/>
      <c r="Z135" s="4"/>
      <c r="AA135" s="4"/>
      <c r="AB135" s="4"/>
      <c r="AC135" s="4"/>
      <c r="AD135" s="4"/>
      <c r="AE135" s="4"/>
      <c r="AF135" s="4"/>
    </row>
    <row r="136" spans="2:32" s="2" customFormat="1" ht="14.25" hidden="1" x14ac:dyDescent="0.15">
      <c r="B136" s="729"/>
      <c r="C136" s="729"/>
      <c r="D136" s="730"/>
      <c r="E136" s="727"/>
      <c r="F136" s="728"/>
      <c r="G136" s="728"/>
      <c r="H136" s="728"/>
      <c r="I136" s="731"/>
      <c r="J136" s="731"/>
      <c r="K136" s="728"/>
      <c r="L136" s="728"/>
      <c r="M136" s="733"/>
      <c r="P136" s="4"/>
      <c r="Q136" s="4"/>
      <c r="R136" s="4"/>
      <c r="S136" s="4"/>
      <c r="T136" s="4"/>
      <c r="U136" s="4"/>
      <c r="V136" s="4"/>
      <c r="W136" s="4"/>
      <c r="X136" s="4"/>
      <c r="Y136" s="4"/>
      <c r="Z136" s="4"/>
      <c r="AA136" s="4"/>
      <c r="AB136" s="4"/>
      <c r="AC136" s="4"/>
      <c r="AD136" s="4"/>
      <c r="AE136" s="4"/>
      <c r="AF136" s="4"/>
    </row>
    <row r="137" spans="2:32" s="2" customFormat="1" ht="14.25" hidden="1" x14ac:dyDescent="0.15">
      <c r="B137" s="729"/>
      <c r="C137" s="729"/>
      <c r="D137" s="730"/>
      <c r="E137" s="727"/>
      <c r="F137" s="728"/>
      <c r="G137" s="728"/>
      <c r="H137" s="728"/>
      <c r="I137" s="731"/>
      <c r="J137" s="731"/>
      <c r="K137" s="728"/>
      <c r="L137" s="728"/>
      <c r="M137" s="733"/>
      <c r="P137" s="4"/>
      <c r="Q137" s="4"/>
      <c r="R137" s="4"/>
      <c r="S137" s="4"/>
      <c r="T137" s="4"/>
      <c r="U137" s="4"/>
      <c r="V137" s="4"/>
      <c r="W137" s="4"/>
      <c r="X137" s="4"/>
      <c r="Y137" s="4"/>
      <c r="Z137" s="4"/>
      <c r="AA137" s="4"/>
      <c r="AB137" s="4"/>
      <c r="AC137" s="4"/>
      <c r="AD137" s="4"/>
      <c r="AE137" s="4"/>
      <c r="AF137" s="4"/>
    </row>
    <row r="138" spans="2:32" s="2" customFormat="1" ht="14.25" hidden="1" x14ac:dyDescent="0.15">
      <c r="B138" s="729"/>
      <c r="C138" s="729"/>
      <c r="D138" s="730"/>
      <c r="E138" s="727"/>
      <c r="F138" s="728"/>
      <c r="G138" s="728"/>
      <c r="H138" s="728"/>
      <c r="I138" s="731"/>
      <c r="J138" s="731"/>
      <c r="K138" s="728"/>
      <c r="L138" s="728"/>
      <c r="M138" s="733"/>
      <c r="P138" s="4"/>
      <c r="Q138" s="4"/>
      <c r="R138" s="4"/>
      <c r="S138" s="4"/>
      <c r="T138" s="4"/>
      <c r="U138" s="4"/>
      <c r="V138" s="4"/>
      <c r="W138" s="4"/>
      <c r="X138" s="4"/>
      <c r="Y138" s="4"/>
      <c r="Z138" s="4"/>
      <c r="AA138" s="4"/>
      <c r="AB138" s="4"/>
      <c r="AC138" s="4"/>
      <c r="AD138" s="4"/>
      <c r="AE138" s="4"/>
      <c r="AF138" s="4"/>
    </row>
    <row r="139" spans="2:32" s="2" customFormat="1" ht="14.25" hidden="1" x14ac:dyDescent="0.15">
      <c r="B139" s="729"/>
      <c r="C139" s="729"/>
      <c r="D139" s="730"/>
      <c r="E139" s="727"/>
      <c r="F139" s="728"/>
      <c r="G139" s="728"/>
      <c r="H139" s="728"/>
      <c r="I139" s="731"/>
      <c r="J139" s="731"/>
      <c r="K139" s="728"/>
      <c r="L139" s="728"/>
      <c r="M139" s="733"/>
      <c r="P139" s="4"/>
      <c r="Q139" s="4"/>
      <c r="R139" s="4"/>
      <c r="S139" s="4"/>
      <c r="T139" s="4"/>
      <c r="U139" s="4"/>
      <c r="V139" s="4"/>
      <c r="W139" s="4"/>
      <c r="X139" s="4"/>
      <c r="Y139" s="4"/>
      <c r="Z139" s="4"/>
      <c r="AA139" s="4"/>
      <c r="AB139" s="4"/>
      <c r="AC139" s="4"/>
      <c r="AD139" s="4"/>
      <c r="AE139" s="4"/>
      <c r="AF139" s="4"/>
    </row>
    <row r="140" spans="2:32" s="2" customFormat="1" ht="14.25" hidden="1" x14ac:dyDescent="0.15">
      <c r="B140" s="729"/>
      <c r="C140" s="729"/>
      <c r="D140" s="730"/>
      <c r="E140" s="727"/>
      <c r="F140" s="728"/>
      <c r="G140" s="728"/>
      <c r="H140" s="728"/>
      <c r="I140" s="731"/>
      <c r="J140" s="731"/>
      <c r="K140" s="728"/>
      <c r="L140" s="728"/>
      <c r="M140" s="733"/>
      <c r="P140" s="4"/>
      <c r="Q140" s="4"/>
      <c r="R140" s="4"/>
      <c r="S140" s="4"/>
      <c r="T140" s="4"/>
      <c r="U140" s="4"/>
      <c r="V140" s="4"/>
      <c r="W140" s="4"/>
      <c r="X140" s="4"/>
      <c r="Y140" s="4"/>
      <c r="Z140" s="4"/>
      <c r="AA140" s="4"/>
      <c r="AB140" s="4"/>
      <c r="AC140" s="4"/>
      <c r="AD140" s="4"/>
      <c r="AE140" s="4"/>
      <c r="AF140" s="4"/>
    </row>
    <row r="141" spans="2:32" s="2" customFormat="1" ht="14.25" hidden="1" x14ac:dyDescent="0.15">
      <c r="B141" s="729"/>
      <c r="C141" s="729"/>
      <c r="D141" s="730"/>
      <c r="E141" s="727"/>
      <c r="F141" s="728"/>
      <c r="G141" s="728"/>
      <c r="H141" s="728"/>
      <c r="I141" s="731"/>
      <c r="J141" s="731"/>
      <c r="K141" s="728"/>
      <c r="L141" s="728"/>
      <c r="M141" s="733"/>
      <c r="P141" s="4"/>
      <c r="Q141" s="4"/>
      <c r="R141" s="4"/>
      <c r="S141" s="4"/>
      <c r="T141" s="4"/>
      <c r="U141" s="4"/>
      <c r="V141" s="4"/>
      <c r="W141" s="4"/>
      <c r="X141" s="4"/>
      <c r="Y141" s="4"/>
      <c r="Z141" s="4"/>
      <c r="AA141" s="4"/>
      <c r="AB141" s="4"/>
      <c r="AC141" s="4"/>
      <c r="AD141" s="4"/>
      <c r="AE141" s="4"/>
      <c r="AF141" s="4"/>
    </row>
    <row r="142" spans="2:32" s="2" customFormat="1" ht="14.25" hidden="1" x14ac:dyDescent="0.15">
      <c r="B142" s="729"/>
      <c r="C142" s="729"/>
      <c r="D142" s="730"/>
      <c r="E142" s="727"/>
      <c r="F142" s="728"/>
      <c r="G142" s="728"/>
      <c r="H142" s="728"/>
      <c r="I142" s="731"/>
      <c r="J142" s="731"/>
      <c r="K142" s="728"/>
      <c r="L142" s="728"/>
      <c r="M142" s="733"/>
      <c r="P142" s="4"/>
      <c r="Q142" s="4"/>
      <c r="R142" s="4"/>
      <c r="S142" s="4"/>
      <c r="T142" s="4"/>
      <c r="U142" s="4"/>
      <c r="V142" s="4"/>
      <c r="W142" s="4"/>
      <c r="X142" s="4"/>
      <c r="Y142" s="4"/>
      <c r="Z142" s="4"/>
      <c r="AA142" s="4"/>
      <c r="AB142" s="4"/>
      <c r="AC142" s="4"/>
      <c r="AD142" s="4"/>
      <c r="AE142" s="4"/>
      <c r="AF142" s="4"/>
    </row>
    <row r="143" spans="2:32" s="2" customFormat="1" ht="14.25" hidden="1" x14ac:dyDescent="0.15">
      <c r="B143" s="729"/>
      <c r="C143" s="729"/>
      <c r="D143" s="730"/>
      <c r="E143" s="727"/>
      <c r="F143" s="728"/>
      <c r="G143" s="728"/>
      <c r="H143" s="728"/>
      <c r="I143" s="731"/>
      <c r="J143" s="731"/>
      <c r="K143" s="728"/>
      <c r="L143" s="728"/>
      <c r="M143" s="733"/>
      <c r="P143" s="4"/>
      <c r="Q143" s="4"/>
      <c r="R143" s="4"/>
      <c r="S143" s="4"/>
      <c r="T143" s="4"/>
      <c r="U143" s="4"/>
      <c r="V143" s="4"/>
      <c r="W143" s="4"/>
      <c r="X143" s="4"/>
      <c r="Y143" s="4"/>
      <c r="Z143" s="4"/>
      <c r="AA143" s="4"/>
      <c r="AB143" s="4"/>
      <c r="AC143" s="4"/>
      <c r="AD143" s="4"/>
      <c r="AE143" s="4"/>
      <c r="AF143" s="4"/>
    </row>
    <row r="144" spans="2:32" s="2" customFormat="1" ht="14.25" hidden="1" x14ac:dyDescent="0.15">
      <c r="B144" s="729"/>
      <c r="C144" s="729"/>
      <c r="D144" s="730"/>
      <c r="E144" s="727"/>
      <c r="F144" s="728"/>
      <c r="G144" s="728"/>
      <c r="H144" s="728"/>
      <c r="I144" s="731"/>
      <c r="J144" s="731"/>
      <c r="K144" s="728"/>
      <c r="L144" s="728"/>
      <c r="M144" s="733"/>
      <c r="P144" s="4"/>
      <c r="Q144" s="4"/>
      <c r="R144" s="4"/>
      <c r="S144" s="4"/>
      <c r="T144" s="4"/>
      <c r="U144" s="4"/>
      <c r="V144" s="4"/>
      <c r="W144" s="4"/>
      <c r="X144" s="4"/>
      <c r="Y144" s="4"/>
      <c r="Z144" s="4"/>
      <c r="AA144" s="4"/>
      <c r="AB144" s="4"/>
      <c r="AC144" s="4"/>
      <c r="AD144" s="4"/>
      <c r="AE144" s="4"/>
      <c r="AF144" s="4"/>
    </row>
    <row r="145" spans="2:32" s="2" customFormat="1" ht="14.25" hidden="1" x14ac:dyDescent="0.15">
      <c r="B145" s="729"/>
      <c r="C145" s="729"/>
      <c r="D145" s="730"/>
      <c r="E145" s="727"/>
      <c r="F145" s="728"/>
      <c r="G145" s="728"/>
      <c r="H145" s="728"/>
      <c r="I145" s="731"/>
      <c r="J145" s="731"/>
      <c r="K145" s="728"/>
      <c r="L145" s="728"/>
      <c r="M145" s="733"/>
      <c r="P145" s="4"/>
      <c r="Q145" s="4"/>
      <c r="R145" s="4"/>
      <c r="S145" s="4"/>
      <c r="T145" s="4"/>
      <c r="U145" s="4"/>
      <c r="V145" s="4"/>
      <c r="W145" s="4"/>
      <c r="X145" s="4"/>
      <c r="Y145" s="4"/>
      <c r="Z145" s="4"/>
      <c r="AA145" s="4"/>
      <c r="AB145" s="4"/>
      <c r="AC145" s="4"/>
      <c r="AD145" s="4"/>
      <c r="AE145" s="4"/>
      <c r="AF145" s="4"/>
    </row>
    <row r="146" spans="2:32" s="2" customFormat="1" ht="14.25" hidden="1" x14ac:dyDescent="0.15">
      <c r="B146" s="729"/>
      <c r="C146" s="729"/>
      <c r="D146" s="730"/>
      <c r="E146" s="727"/>
      <c r="F146" s="728"/>
      <c r="G146" s="728"/>
      <c r="H146" s="728"/>
      <c r="I146" s="731"/>
      <c r="J146" s="731"/>
      <c r="K146" s="728"/>
      <c r="L146" s="728"/>
      <c r="M146" s="733"/>
      <c r="P146" s="4"/>
      <c r="Q146" s="4"/>
      <c r="R146" s="4"/>
      <c r="S146" s="4"/>
      <c r="T146" s="4"/>
      <c r="U146" s="4"/>
      <c r="V146" s="4"/>
      <c r="W146" s="4"/>
      <c r="X146" s="4"/>
      <c r="Y146" s="4"/>
      <c r="Z146" s="4"/>
      <c r="AA146" s="4"/>
      <c r="AB146" s="4"/>
      <c r="AC146" s="4"/>
      <c r="AD146" s="4"/>
      <c r="AE146" s="4"/>
      <c r="AF146" s="4"/>
    </row>
    <row r="147" spans="2:32" s="2" customFormat="1" ht="14.25" hidden="1" x14ac:dyDescent="0.15">
      <c r="B147" s="729"/>
      <c r="C147" s="729"/>
      <c r="D147" s="730"/>
      <c r="E147" s="727"/>
      <c r="F147" s="728"/>
      <c r="G147" s="728"/>
      <c r="H147" s="728"/>
      <c r="I147" s="731"/>
      <c r="J147" s="731"/>
      <c r="K147" s="728"/>
      <c r="L147" s="728"/>
      <c r="M147" s="733"/>
      <c r="P147" s="4"/>
      <c r="Q147" s="4"/>
      <c r="R147" s="4"/>
      <c r="S147" s="4"/>
      <c r="T147" s="4"/>
      <c r="U147" s="4"/>
      <c r="V147" s="4"/>
      <c r="W147" s="4"/>
      <c r="X147" s="4"/>
      <c r="Y147" s="4"/>
      <c r="Z147" s="4"/>
      <c r="AA147" s="4"/>
      <c r="AB147" s="4"/>
      <c r="AC147" s="4"/>
      <c r="AD147" s="4"/>
      <c r="AE147" s="4"/>
      <c r="AF147" s="4"/>
    </row>
    <row r="148" spans="2:32" s="2" customFormat="1" ht="14.25" hidden="1" x14ac:dyDescent="0.15">
      <c r="B148" s="729"/>
      <c r="C148" s="729"/>
      <c r="D148" s="730"/>
      <c r="E148" s="727"/>
      <c r="F148" s="728"/>
      <c r="G148" s="728"/>
      <c r="H148" s="728"/>
      <c r="I148" s="731"/>
      <c r="J148" s="731"/>
      <c r="K148" s="728"/>
      <c r="L148" s="728"/>
      <c r="M148" s="733"/>
      <c r="P148" s="4"/>
      <c r="Q148" s="4"/>
      <c r="R148" s="4"/>
      <c r="S148" s="4"/>
      <c r="T148" s="4"/>
      <c r="U148" s="4"/>
      <c r="V148" s="4"/>
      <c r="W148" s="4"/>
      <c r="X148" s="4"/>
      <c r="Y148" s="4"/>
      <c r="Z148" s="4"/>
      <c r="AA148" s="4"/>
      <c r="AB148" s="4"/>
      <c r="AC148" s="4"/>
      <c r="AD148" s="4"/>
      <c r="AE148" s="4"/>
      <c r="AF148" s="4"/>
    </row>
    <row r="149" spans="2:32" s="2" customFormat="1" ht="14.25" hidden="1" x14ac:dyDescent="0.15">
      <c r="B149" s="729"/>
      <c r="C149" s="729"/>
      <c r="D149" s="730"/>
      <c r="E149" s="727"/>
      <c r="F149" s="728"/>
      <c r="G149" s="728"/>
      <c r="H149" s="728"/>
      <c r="I149" s="731"/>
      <c r="J149" s="731"/>
      <c r="K149" s="728"/>
      <c r="L149" s="728"/>
      <c r="M149" s="733"/>
      <c r="P149" s="4"/>
      <c r="Q149" s="4"/>
      <c r="R149" s="4"/>
      <c r="S149" s="4"/>
      <c r="T149" s="4"/>
      <c r="U149" s="4"/>
      <c r="V149" s="4"/>
      <c r="W149" s="4"/>
      <c r="X149" s="4"/>
      <c r="Y149" s="4"/>
      <c r="Z149" s="4"/>
      <c r="AA149" s="4"/>
      <c r="AB149" s="4"/>
      <c r="AC149" s="4"/>
      <c r="AD149" s="4"/>
      <c r="AE149" s="4"/>
      <c r="AF149" s="4"/>
    </row>
    <row r="150" spans="2:32" s="2" customFormat="1" ht="14.25" hidden="1" x14ac:dyDescent="0.15">
      <c r="B150" s="729"/>
      <c r="C150" s="729"/>
      <c r="D150" s="730"/>
      <c r="E150" s="727"/>
      <c r="F150" s="728"/>
      <c r="G150" s="728"/>
      <c r="H150" s="728"/>
      <c r="I150" s="731"/>
      <c r="J150" s="731"/>
      <c r="K150" s="728"/>
      <c r="L150" s="728"/>
      <c r="M150" s="733"/>
      <c r="P150" s="4"/>
      <c r="Q150" s="4"/>
      <c r="R150" s="4"/>
      <c r="S150" s="4"/>
      <c r="T150" s="4"/>
      <c r="U150" s="4"/>
      <c r="V150" s="4"/>
      <c r="W150" s="4"/>
      <c r="X150" s="4"/>
      <c r="Y150" s="4"/>
      <c r="Z150" s="4"/>
      <c r="AA150" s="4"/>
      <c r="AB150" s="4"/>
      <c r="AC150" s="4"/>
      <c r="AD150" s="4"/>
      <c r="AE150" s="4"/>
      <c r="AF150" s="4"/>
    </row>
    <row r="151" spans="2:32" s="2" customFormat="1" ht="14.25" hidden="1" x14ac:dyDescent="0.15">
      <c r="B151" s="729"/>
      <c r="C151" s="729"/>
      <c r="D151" s="730"/>
      <c r="E151" s="727"/>
      <c r="F151" s="728"/>
      <c r="G151" s="728"/>
      <c r="H151" s="728"/>
      <c r="I151" s="731"/>
      <c r="J151" s="731"/>
      <c r="K151" s="728"/>
      <c r="L151" s="728"/>
      <c r="M151" s="733"/>
      <c r="P151" s="4"/>
      <c r="Q151" s="4"/>
      <c r="R151" s="4"/>
      <c r="S151" s="4"/>
      <c r="T151" s="4"/>
      <c r="U151" s="4"/>
      <c r="V151" s="4"/>
      <c r="W151" s="4"/>
      <c r="X151" s="4"/>
      <c r="Y151" s="4"/>
      <c r="Z151" s="4"/>
      <c r="AA151" s="4"/>
      <c r="AB151" s="4"/>
      <c r="AC151" s="4"/>
      <c r="AD151" s="4"/>
      <c r="AE151" s="4"/>
      <c r="AF151" s="4"/>
    </row>
    <row r="152" spans="2:32" s="2" customFormat="1" ht="14.25" hidden="1" x14ac:dyDescent="0.15">
      <c r="B152" s="729"/>
      <c r="C152" s="729"/>
      <c r="D152" s="730"/>
      <c r="E152" s="727"/>
      <c r="F152" s="728"/>
      <c r="G152" s="728"/>
      <c r="H152" s="728"/>
      <c r="I152" s="731"/>
      <c r="J152" s="731"/>
      <c r="K152" s="728"/>
      <c r="L152" s="728"/>
      <c r="M152" s="733"/>
      <c r="P152" s="4"/>
      <c r="Q152" s="4"/>
      <c r="R152" s="4"/>
      <c r="S152" s="4"/>
      <c r="T152" s="4"/>
      <c r="U152" s="4"/>
      <c r="V152" s="4"/>
      <c r="W152" s="4"/>
      <c r="X152" s="4"/>
      <c r="Y152" s="4"/>
      <c r="Z152" s="4"/>
      <c r="AA152" s="4"/>
      <c r="AB152" s="4"/>
      <c r="AC152" s="4"/>
      <c r="AD152" s="4"/>
      <c r="AE152" s="4"/>
      <c r="AF152" s="4"/>
    </row>
    <row r="153" spans="2:32" s="2" customFormat="1" ht="14.25" hidden="1" x14ac:dyDescent="0.15">
      <c r="B153" s="729"/>
      <c r="C153" s="729"/>
      <c r="D153" s="730"/>
      <c r="E153" s="727"/>
      <c r="F153" s="728"/>
      <c r="G153" s="728"/>
      <c r="H153" s="728"/>
      <c r="I153" s="731"/>
      <c r="J153" s="731"/>
      <c r="K153" s="728"/>
      <c r="L153" s="728"/>
      <c r="M153" s="733"/>
      <c r="P153" s="4"/>
      <c r="Q153" s="4"/>
      <c r="R153" s="4"/>
      <c r="S153" s="4"/>
      <c r="T153" s="4"/>
      <c r="U153" s="4"/>
      <c r="V153" s="4"/>
      <c r="W153" s="4"/>
      <c r="X153" s="4"/>
      <c r="Y153" s="4"/>
      <c r="Z153" s="4"/>
      <c r="AA153" s="4"/>
      <c r="AB153" s="4"/>
      <c r="AC153" s="4"/>
      <c r="AD153" s="4"/>
      <c r="AE153" s="4"/>
      <c r="AF153" s="4"/>
    </row>
    <row r="154" spans="2:32" s="2" customFormat="1" ht="14.25" hidden="1" x14ac:dyDescent="0.15">
      <c r="B154" s="729"/>
      <c r="C154" s="729"/>
      <c r="D154" s="730"/>
      <c r="E154" s="727"/>
      <c r="F154" s="728"/>
      <c r="G154" s="728"/>
      <c r="H154" s="728"/>
      <c r="I154" s="731"/>
      <c r="J154" s="731"/>
      <c r="K154" s="728"/>
      <c r="L154" s="728"/>
      <c r="M154" s="733"/>
      <c r="P154" s="4"/>
      <c r="Q154" s="4"/>
      <c r="R154" s="4"/>
      <c r="S154" s="4"/>
      <c r="T154" s="4"/>
      <c r="U154" s="4"/>
      <c r="V154" s="4"/>
      <c r="W154" s="4"/>
      <c r="X154" s="4"/>
      <c r="Y154" s="4"/>
      <c r="Z154" s="4"/>
      <c r="AA154" s="4"/>
      <c r="AB154" s="4"/>
      <c r="AC154" s="4"/>
      <c r="AD154" s="4"/>
      <c r="AE154" s="4"/>
      <c r="AF154" s="4"/>
    </row>
    <row r="155" spans="2:32" s="2" customFormat="1" ht="14.25" hidden="1" x14ac:dyDescent="0.15">
      <c r="B155" s="729"/>
      <c r="C155" s="729"/>
      <c r="D155" s="730"/>
      <c r="E155" s="727"/>
      <c r="F155" s="728"/>
      <c r="G155" s="728"/>
      <c r="H155" s="728"/>
      <c r="I155" s="731"/>
      <c r="J155" s="731"/>
      <c r="K155" s="728"/>
      <c r="L155" s="728"/>
      <c r="M155" s="733"/>
      <c r="P155" s="4"/>
      <c r="Q155" s="4"/>
      <c r="R155" s="4"/>
      <c r="S155" s="4"/>
      <c r="T155" s="4"/>
      <c r="U155" s="4"/>
      <c r="V155" s="4"/>
      <c r="W155" s="4"/>
      <c r="X155" s="4"/>
      <c r="Y155" s="4"/>
      <c r="Z155" s="4"/>
      <c r="AA155" s="4"/>
      <c r="AB155" s="4"/>
      <c r="AC155" s="4"/>
      <c r="AD155" s="4"/>
      <c r="AE155" s="4"/>
      <c r="AF155" s="4"/>
    </row>
    <row r="156" spans="2:32" s="2" customFormat="1" ht="14.25" hidden="1" x14ac:dyDescent="0.15">
      <c r="B156" s="729"/>
      <c r="C156" s="729"/>
      <c r="D156" s="730"/>
      <c r="E156" s="727"/>
      <c r="F156" s="728"/>
      <c r="G156" s="728"/>
      <c r="H156" s="728"/>
      <c r="I156" s="731"/>
      <c r="J156" s="731"/>
      <c r="K156" s="728"/>
      <c r="L156" s="728"/>
      <c r="M156" s="733"/>
      <c r="P156" s="4"/>
      <c r="Q156" s="4"/>
      <c r="R156" s="4"/>
      <c r="S156" s="4"/>
      <c r="T156" s="4"/>
      <c r="U156" s="4"/>
      <c r="V156" s="4"/>
      <c r="W156" s="4"/>
      <c r="X156" s="4"/>
      <c r="Y156" s="4"/>
      <c r="Z156" s="4"/>
      <c r="AA156" s="4"/>
      <c r="AB156" s="4"/>
      <c r="AC156" s="4"/>
      <c r="AD156" s="4"/>
      <c r="AE156" s="4"/>
      <c r="AF156" s="4"/>
    </row>
    <row r="157" spans="2:32" s="2" customFormat="1" ht="14.25" hidden="1" x14ac:dyDescent="0.15">
      <c r="B157" s="729"/>
      <c r="C157" s="729"/>
      <c r="D157" s="730"/>
      <c r="E157" s="727"/>
      <c r="F157" s="728"/>
      <c r="G157" s="728"/>
      <c r="H157" s="728"/>
      <c r="I157" s="731"/>
      <c r="J157" s="731"/>
      <c r="K157" s="728"/>
      <c r="L157" s="728"/>
      <c r="M157" s="733"/>
      <c r="P157" s="4"/>
      <c r="Q157" s="4"/>
      <c r="R157" s="4"/>
      <c r="S157" s="4"/>
      <c r="T157" s="4"/>
      <c r="U157" s="4"/>
      <c r="V157" s="4"/>
      <c r="W157" s="4"/>
      <c r="X157" s="4"/>
      <c r="Y157" s="4"/>
      <c r="Z157" s="4"/>
      <c r="AA157" s="4"/>
      <c r="AB157" s="4"/>
      <c r="AC157" s="4"/>
      <c r="AD157" s="4"/>
      <c r="AE157" s="4"/>
      <c r="AF157" s="4"/>
    </row>
    <row r="158" spans="2:32" s="2" customFormat="1" ht="14.25" hidden="1" x14ac:dyDescent="0.15">
      <c r="B158" s="729"/>
      <c r="C158" s="729"/>
      <c r="D158" s="730"/>
      <c r="E158" s="727"/>
      <c r="F158" s="728"/>
      <c r="G158" s="728"/>
      <c r="H158" s="728"/>
      <c r="I158" s="731"/>
      <c r="J158" s="731"/>
      <c r="K158" s="728"/>
      <c r="L158" s="728"/>
      <c r="M158" s="733"/>
      <c r="P158" s="4"/>
      <c r="Q158" s="4"/>
      <c r="R158" s="4"/>
      <c r="S158" s="4"/>
      <c r="T158" s="4"/>
      <c r="U158" s="4"/>
      <c r="V158" s="4"/>
      <c r="W158" s="4"/>
      <c r="X158" s="4"/>
      <c r="Y158" s="4"/>
      <c r="Z158" s="4"/>
      <c r="AA158" s="4"/>
      <c r="AB158" s="4"/>
      <c r="AC158" s="4"/>
      <c r="AD158" s="4"/>
      <c r="AE158" s="4"/>
      <c r="AF158" s="4"/>
    </row>
    <row r="159" spans="2:32" s="2" customFormat="1" ht="14.25" hidden="1" x14ac:dyDescent="0.15">
      <c r="B159" s="729"/>
      <c r="C159" s="729"/>
      <c r="D159" s="730"/>
      <c r="E159" s="727"/>
      <c r="F159" s="728"/>
      <c r="G159" s="728"/>
      <c r="H159" s="728"/>
      <c r="I159" s="731"/>
      <c r="J159" s="731"/>
      <c r="K159" s="728"/>
      <c r="L159" s="728"/>
      <c r="M159" s="733"/>
      <c r="P159" s="4"/>
      <c r="Q159" s="4"/>
      <c r="R159" s="4"/>
      <c r="S159" s="4"/>
      <c r="T159" s="4"/>
      <c r="U159" s="4"/>
      <c r="V159" s="4"/>
      <c r="W159" s="4"/>
      <c r="X159" s="4"/>
      <c r="Y159" s="4"/>
      <c r="Z159" s="4"/>
      <c r="AA159" s="4"/>
      <c r="AB159" s="4"/>
      <c r="AC159" s="4"/>
      <c r="AD159" s="4"/>
      <c r="AE159" s="4"/>
      <c r="AF159" s="4"/>
    </row>
    <row r="160" spans="2:32" s="2" customFormat="1" ht="14.25" hidden="1" x14ac:dyDescent="0.15">
      <c r="B160" s="729"/>
      <c r="C160" s="729"/>
      <c r="D160" s="730"/>
      <c r="E160" s="727"/>
      <c r="F160" s="728"/>
      <c r="G160" s="728"/>
      <c r="H160" s="728"/>
      <c r="I160" s="731"/>
      <c r="J160" s="731"/>
      <c r="K160" s="728"/>
      <c r="L160" s="728"/>
      <c r="M160" s="733"/>
      <c r="P160" s="4"/>
      <c r="Q160" s="4"/>
      <c r="R160" s="4"/>
      <c r="S160" s="4"/>
      <c r="T160" s="4"/>
      <c r="U160" s="4"/>
      <c r="V160" s="4"/>
      <c r="W160" s="4"/>
      <c r="X160" s="4"/>
      <c r="Y160" s="4"/>
      <c r="Z160" s="4"/>
      <c r="AA160" s="4"/>
      <c r="AB160" s="4"/>
      <c r="AC160" s="4"/>
      <c r="AD160" s="4"/>
      <c r="AE160" s="4"/>
      <c r="AF160" s="4"/>
    </row>
    <row r="161" spans="2:32" s="2" customFormat="1" ht="14.25" hidden="1" x14ac:dyDescent="0.15">
      <c r="B161" s="729"/>
      <c r="C161" s="729"/>
      <c r="D161" s="730"/>
      <c r="E161" s="727"/>
      <c r="F161" s="728"/>
      <c r="G161" s="728"/>
      <c r="H161" s="728"/>
      <c r="I161" s="731"/>
      <c r="J161" s="731"/>
      <c r="K161" s="728"/>
      <c r="L161" s="728"/>
      <c r="M161" s="733"/>
      <c r="P161" s="4"/>
      <c r="Q161" s="4"/>
      <c r="R161" s="4"/>
      <c r="S161" s="4"/>
      <c r="T161" s="4"/>
      <c r="U161" s="4"/>
      <c r="V161" s="4"/>
      <c r="W161" s="4"/>
      <c r="X161" s="4"/>
      <c r="Y161" s="4"/>
      <c r="Z161" s="4"/>
      <c r="AA161" s="4"/>
      <c r="AB161" s="4"/>
      <c r="AC161" s="4"/>
      <c r="AD161" s="4"/>
      <c r="AE161" s="4"/>
      <c r="AF161" s="4"/>
    </row>
    <row r="162" spans="2:32" s="2" customFormat="1" ht="14.25" hidden="1" x14ac:dyDescent="0.15">
      <c r="B162" s="729"/>
      <c r="C162" s="729"/>
      <c r="D162" s="730"/>
      <c r="E162" s="727"/>
      <c r="F162" s="728"/>
      <c r="G162" s="728"/>
      <c r="H162" s="728"/>
      <c r="I162" s="731"/>
      <c r="J162" s="731"/>
      <c r="K162" s="728"/>
      <c r="L162" s="728"/>
      <c r="M162" s="733"/>
      <c r="P162" s="4"/>
      <c r="Q162" s="4"/>
      <c r="R162" s="4"/>
      <c r="S162" s="4"/>
      <c r="T162" s="4"/>
      <c r="U162" s="4"/>
      <c r="V162" s="4"/>
      <c r="W162" s="4"/>
      <c r="X162" s="4"/>
      <c r="Y162" s="4"/>
      <c r="Z162" s="4"/>
      <c r="AA162" s="4"/>
      <c r="AB162" s="4"/>
      <c r="AC162" s="4"/>
      <c r="AD162" s="4"/>
      <c r="AE162" s="4"/>
      <c r="AF162" s="4"/>
    </row>
    <row r="163" spans="2:32" s="2" customFormat="1" ht="14.25" hidden="1" x14ac:dyDescent="0.15">
      <c r="B163" s="729"/>
      <c r="C163" s="729"/>
      <c r="D163" s="730"/>
      <c r="E163" s="727"/>
      <c r="F163" s="728"/>
      <c r="G163" s="728"/>
      <c r="H163" s="728"/>
      <c r="I163" s="731"/>
      <c r="J163" s="731"/>
      <c r="K163" s="728"/>
      <c r="L163" s="728"/>
      <c r="M163" s="733"/>
      <c r="P163" s="4"/>
      <c r="Q163" s="4"/>
      <c r="R163" s="4"/>
      <c r="S163" s="4"/>
      <c r="T163" s="4"/>
      <c r="U163" s="4"/>
      <c r="V163" s="4"/>
      <c r="W163" s="4"/>
      <c r="X163" s="4"/>
      <c r="Y163" s="4"/>
      <c r="Z163" s="4"/>
      <c r="AA163" s="4"/>
      <c r="AB163" s="4"/>
      <c r="AC163" s="4"/>
      <c r="AD163" s="4"/>
      <c r="AE163" s="4"/>
      <c r="AF163" s="4"/>
    </row>
    <row r="164" spans="2:32" s="2" customFormat="1" ht="14.25" hidden="1" x14ac:dyDescent="0.15">
      <c r="B164" s="729"/>
      <c r="C164" s="729"/>
      <c r="D164" s="730"/>
      <c r="E164" s="727"/>
      <c r="F164" s="728"/>
      <c r="G164" s="728"/>
      <c r="H164" s="728"/>
      <c r="I164" s="731"/>
      <c r="J164" s="731"/>
      <c r="K164" s="728"/>
      <c r="L164" s="728"/>
      <c r="M164" s="733"/>
      <c r="P164" s="4"/>
      <c r="Q164" s="4"/>
      <c r="R164" s="4"/>
      <c r="S164" s="4"/>
      <c r="T164" s="4"/>
      <c r="U164" s="4"/>
      <c r="V164" s="4"/>
      <c r="W164" s="4"/>
      <c r="X164" s="4"/>
      <c r="Y164" s="4"/>
      <c r="Z164" s="4"/>
      <c r="AA164" s="4"/>
      <c r="AB164" s="4"/>
      <c r="AC164" s="4"/>
      <c r="AD164" s="4"/>
      <c r="AE164" s="4"/>
      <c r="AF164" s="4"/>
    </row>
    <row r="165" spans="2:32" s="2" customFormat="1" ht="14.25" hidden="1" x14ac:dyDescent="0.15">
      <c r="B165" s="729"/>
      <c r="C165" s="729"/>
      <c r="D165" s="730"/>
      <c r="E165" s="727"/>
      <c r="F165" s="728"/>
      <c r="G165" s="728"/>
      <c r="H165" s="728"/>
      <c r="I165" s="731"/>
      <c r="J165" s="731"/>
      <c r="K165" s="728"/>
      <c r="L165" s="728"/>
      <c r="M165" s="733"/>
      <c r="P165" s="4"/>
      <c r="Q165" s="4"/>
      <c r="R165" s="4"/>
      <c r="S165" s="4"/>
      <c r="T165" s="4"/>
      <c r="U165" s="4"/>
      <c r="V165" s="4"/>
      <c r="W165" s="4"/>
      <c r="X165" s="4"/>
      <c r="Y165" s="4"/>
      <c r="Z165" s="4"/>
      <c r="AA165" s="4"/>
      <c r="AB165" s="4"/>
      <c r="AC165" s="4"/>
      <c r="AD165" s="4"/>
      <c r="AE165" s="4"/>
      <c r="AF165" s="4"/>
    </row>
    <row r="166" spans="2:32" s="2" customFormat="1" ht="14.25" hidden="1" x14ac:dyDescent="0.15">
      <c r="B166" s="729"/>
      <c r="C166" s="729"/>
      <c r="D166" s="730"/>
      <c r="E166" s="727"/>
      <c r="F166" s="728"/>
      <c r="G166" s="728"/>
      <c r="H166" s="728"/>
      <c r="I166" s="731"/>
      <c r="J166" s="731"/>
      <c r="K166" s="728"/>
      <c r="L166" s="728"/>
      <c r="M166" s="733"/>
      <c r="P166" s="4"/>
      <c r="Q166" s="4"/>
      <c r="R166" s="4"/>
      <c r="S166" s="4"/>
      <c r="T166" s="4"/>
      <c r="U166" s="4"/>
      <c r="V166" s="4"/>
      <c r="W166" s="4"/>
      <c r="X166" s="4"/>
      <c r="Y166" s="4"/>
      <c r="Z166" s="4"/>
      <c r="AA166" s="4"/>
      <c r="AB166" s="4"/>
      <c r="AC166" s="4"/>
      <c r="AD166" s="4"/>
      <c r="AE166" s="4"/>
      <c r="AF166" s="4"/>
    </row>
    <row r="167" spans="2:32" s="2" customFormat="1" ht="14.25" hidden="1" x14ac:dyDescent="0.15">
      <c r="B167" s="729"/>
      <c r="C167" s="729"/>
      <c r="D167" s="730"/>
      <c r="E167" s="727"/>
      <c r="F167" s="728"/>
      <c r="G167" s="728"/>
      <c r="H167" s="728"/>
      <c r="I167" s="731"/>
      <c r="J167" s="731"/>
      <c r="K167" s="728"/>
      <c r="L167" s="728"/>
      <c r="M167" s="733"/>
      <c r="P167" s="4"/>
      <c r="Q167" s="4"/>
      <c r="R167" s="4"/>
      <c r="S167" s="4"/>
      <c r="T167" s="4"/>
      <c r="U167" s="4"/>
      <c r="V167" s="4"/>
      <c r="W167" s="4"/>
      <c r="X167" s="4"/>
      <c r="Y167" s="4"/>
      <c r="Z167" s="4"/>
      <c r="AA167" s="4"/>
      <c r="AB167" s="4"/>
      <c r="AC167" s="4"/>
      <c r="AD167" s="4"/>
      <c r="AE167" s="4"/>
      <c r="AF167" s="4"/>
    </row>
    <row r="168" spans="2:32" s="2" customFormat="1" ht="14.25" hidden="1" x14ac:dyDescent="0.15">
      <c r="B168" s="729"/>
      <c r="C168" s="729"/>
      <c r="D168" s="730"/>
      <c r="E168" s="727"/>
      <c r="F168" s="728"/>
      <c r="G168" s="728"/>
      <c r="H168" s="728"/>
      <c r="I168" s="731"/>
      <c r="J168" s="731"/>
      <c r="K168" s="728"/>
      <c r="L168" s="728"/>
      <c r="M168" s="733"/>
      <c r="P168" s="4"/>
      <c r="Q168" s="4"/>
      <c r="R168" s="4"/>
      <c r="S168" s="4"/>
      <c r="T168" s="4"/>
      <c r="U168" s="4"/>
      <c r="V168" s="4"/>
      <c r="W168" s="4"/>
      <c r="X168" s="4"/>
      <c r="Y168" s="4"/>
      <c r="Z168" s="4"/>
      <c r="AA168" s="4"/>
      <c r="AB168" s="4"/>
      <c r="AC168" s="4"/>
      <c r="AD168" s="4"/>
      <c r="AE168" s="4"/>
      <c r="AF168" s="4"/>
    </row>
    <row r="169" spans="2:32" s="2" customFormat="1" ht="14.25" hidden="1" x14ac:dyDescent="0.15">
      <c r="B169" s="729"/>
      <c r="C169" s="729"/>
      <c r="D169" s="730"/>
      <c r="E169" s="727"/>
      <c r="F169" s="728"/>
      <c r="G169" s="728"/>
      <c r="H169" s="728"/>
      <c r="I169" s="731"/>
      <c r="J169" s="731"/>
      <c r="K169" s="728"/>
      <c r="L169" s="728"/>
      <c r="M169" s="733"/>
      <c r="P169" s="4"/>
      <c r="Q169" s="4"/>
      <c r="R169" s="4"/>
      <c r="S169" s="4"/>
      <c r="T169" s="4"/>
      <c r="U169" s="4"/>
      <c r="V169" s="4"/>
      <c r="W169" s="4"/>
      <c r="X169" s="4"/>
      <c r="Y169" s="4"/>
      <c r="Z169" s="4"/>
      <c r="AA169" s="4"/>
      <c r="AB169" s="4"/>
      <c r="AC169" s="4"/>
      <c r="AD169" s="4"/>
      <c r="AE169" s="4"/>
      <c r="AF169" s="4"/>
    </row>
    <row r="170" spans="2:32" s="2" customFormat="1" ht="14.25" hidden="1" x14ac:dyDescent="0.15">
      <c r="B170" s="729"/>
      <c r="C170" s="729"/>
      <c r="D170" s="730"/>
      <c r="E170" s="727"/>
      <c r="F170" s="728"/>
      <c r="G170" s="728"/>
      <c r="H170" s="728"/>
      <c r="I170" s="731"/>
      <c r="J170" s="731"/>
      <c r="K170" s="728"/>
      <c r="L170" s="728"/>
      <c r="M170" s="733"/>
      <c r="P170" s="4"/>
      <c r="Q170" s="4"/>
      <c r="R170" s="4"/>
      <c r="S170" s="4"/>
      <c r="T170" s="4"/>
      <c r="U170" s="4"/>
      <c r="V170" s="4"/>
      <c r="W170" s="4"/>
      <c r="X170" s="4"/>
      <c r="Y170" s="4"/>
      <c r="Z170" s="4"/>
      <c r="AA170" s="4"/>
      <c r="AB170" s="4"/>
      <c r="AC170" s="4"/>
      <c r="AD170" s="4"/>
      <c r="AE170" s="4"/>
      <c r="AF170" s="4"/>
    </row>
    <row r="171" spans="2:32" s="2" customFormat="1" ht="14.25" hidden="1" x14ac:dyDescent="0.15">
      <c r="B171" s="729"/>
      <c r="C171" s="729"/>
      <c r="D171" s="730"/>
      <c r="E171" s="727"/>
      <c r="F171" s="728"/>
      <c r="G171" s="728"/>
      <c r="H171" s="728"/>
      <c r="I171" s="731"/>
      <c r="J171" s="731"/>
      <c r="K171" s="728"/>
      <c r="L171" s="728"/>
      <c r="M171" s="733"/>
      <c r="P171" s="4"/>
      <c r="Q171" s="4"/>
      <c r="R171" s="4"/>
      <c r="S171" s="4"/>
      <c r="T171" s="4"/>
      <c r="U171" s="4"/>
      <c r="V171" s="4"/>
      <c r="W171" s="4"/>
      <c r="X171" s="4"/>
      <c r="Y171" s="4"/>
      <c r="Z171" s="4"/>
      <c r="AA171" s="4"/>
      <c r="AB171" s="4"/>
      <c r="AC171" s="4"/>
      <c r="AD171" s="4"/>
      <c r="AE171" s="4"/>
      <c r="AF171" s="4"/>
    </row>
    <row r="172" spans="2:32" s="2" customFormat="1" ht="14.25" hidden="1" x14ac:dyDescent="0.15">
      <c r="B172" s="729"/>
      <c r="C172" s="729"/>
      <c r="D172" s="730"/>
      <c r="E172" s="727"/>
      <c r="F172" s="728"/>
      <c r="G172" s="728"/>
      <c r="H172" s="728"/>
      <c r="I172" s="731"/>
      <c r="J172" s="731"/>
      <c r="K172" s="728"/>
      <c r="L172" s="728"/>
      <c r="M172" s="733"/>
      <c r="P172" s="4"/>
      <c r="Q172" s="4"/>
      <c r="R172" s="4"/>
      <c r="S172" s="4"/>
      <c r="T172" s="4"/>
      <c r="U172" s="4"/>
      <c r="V172" s="4"/>
      <c r="W172" s="4"/>
      <c r="X172" s="4"/>
      <c r="Y172" s="4"/>
      <c r="Z172" s="4"/>
      <c r="AA172" s="4"/>
      <c r="AB172" s="4"/>
      <c r="AC172" s="4"/>
      <c r="AD172" s="4"/>
      <c r="AE172" s="4"/>
      <c r="AF172" s="4"/>
    </row>
    <row r="173" spans="2:32" s="2" customFormat="1" ht="14.25" hidden="1" x14ac:dyDescent="0.15">
      <c r="B173" s="729"/>
      <c r="C173" s="729"/>
      <c r="D173" s="730"/>
      <c r="E173" s="727"/>
      <c r="F173" s="728"/>
      <c r="G173" s="728"/>
      <c r="H173" s="728"/>
      <c r="I173" s="731"/>
      <c r="J173" s="731"/>
      <c r="K173" s="728"/>
      <c r="L173" s="728"/>
      <c r="M173" s="733"/>
      <c r="P173" s="4"/>
      <c r="Q173" s="4"/>
      <c r="R173" s="4"/>
      <c r="S173" s="4"/>
      <c r="T173" s="4"/>
      <c r="U173" s="4"/>
      <c r="V173" s="4"/>
      <c r="W173" s="4"/>
      <c r="X173" s="4"/>
      <c r="Y173" s="4"/>
      <c r="Z173" s="4"/>
      <c r="AA173" s="4"/>
      <c r="AB173" s="4"/>
      <c r="AC173" s="4"/>
      <c r="AD173" s="4"/>
      <c r="AE173" s="4"/>
      <c r="AF173" s="4"/>
    </row>
    <row r="174" spans="2:32" s="2" customFormat="1" ht="14.25" hidden="1" x14ac:dyDescent="0.15">
      <c r="B174" s="729"/>
      <c r="C174" s="729"/>
      <c r="D174" s="730"/>
      <c r="E174" s="727"/>
      <c r="F174" s="728"/>
      <c r="G174" s="728"/>
      <c r="H174" s="728"/>
      <c r="I174" s="731"/>
      <c r="J174" s="731"/>
      <c r="K174" s="728"/>
      <c r="L174" s="728"/>
      <c r="M174" s="733"/>
      <c r="P174" s="4"/>
      <c r="Q174" s="4"/>
      <c r="R174" s="4"/>
      <c r="S174" s="4"/>
      <c r="T174" s="4"/>
      <c r="U174" s="4"/>
      <c r="V174" s="4"/>
      <c r="W174" s="4"/>
      <c r="X174" s="4"/>
      <c r="Y174" s="4"/>
      <c r="Z174" s="4"/>
      <c r="AA174" s="4"/>
      <c r="AB174" s="4"/>
      <c r="AC174" s="4"/>
      <c r="AD174" s="4"/>
      <c r="AE174" s="4"/>
      <c r="AF174" s="4"/>
    </row>
    <row r="175" spans="2:32" s="2" customFormat="1" ht="14.25" hidden="1" x14ac:dyDescent="0.15">
      <c r="B175" s="729"/>
      <c r="C175" s="729"/>
      <c r="D175" s="730"/>
      <c r="E175" s="727"/>
      <c r="F175" s="728"/>
      <c r="G175" s="728"/>
      <c r="H175" s="728"/>
      <c r="I175" s="731"/>
      <c r="J175" s="731"/>
      <c r="K175" s="728"/>
      <c r="L175" s="728"/>
      <c r="M175" s="733"/>
      <c r="P175" s="4"/>
      <c r="Q175" s="4"/>
      <c r="R175" s="4"/>
      <c r="S175" s="4"/>
      <c r="T175" s="4"/>
      <c r="U175" s="4"/>
      <c r="V175" s="4"/>
      <c r="W175" s="4"/>
      <c r="X175" s="4"/>
      <c r="Y175" s="4"/>
      <c r="Z175" s="4"/>
      <c r="AA175" s="4"/>
      <c r="AB175" s="4"/>
      <c r="AC175" s="4"/>
      <c r="AD175" s="4"/>
      <c r="AE175" s="4"/>
      <c r="AF175" s="4"/>
    </row>
    <row r="176" spans="2:32" s="2" customFormat="1" ht="14.25" hidden="1" x14ac:dyDescent="0.15">
      <c r="B176" s="729"/>
      <c r="C176" s="729"/>
      <c r="D176" s="730"/>
      <c r="E176" s="727"/>
      <c r="F176" s="728"/>
      <c r="G176" s="728"/>
      <c r="H176" s="728"/>
      <c r="I176" s="731"/>
      <c r="J176" s="731"/>
      <c r="K176" s="728"/>
      <c r="L176" s="728"/>
      <c r="M176" s="733"/>
      <c r="P176" s="4"/>
      <c r="Q176" s="4"/>
      <c r="R176" s="4"/>
      <c r="S176" s="4"/>
      <c r="T176" s="4"/>
      <c r="U176" s="4"/>
      <c r="V176" s="4"/>
      <c r="W176" s="4"/>
      <c r="X176" s="4"/>
      <c r="Y176" s="4"/>
      <c r="Z176" s="4"/>
      <c r="AA176" s="4"/>
      <c r="AB176" s="4"/>
      <c r="AC176" s="4"/>
      <c r="AD176" s="4"/>
      <c r="AE176" s="4"/>
      <c r="AF176" s="4"/>
    </row>
    <row r="177" spans="2:32" s="2" customFormat="1" ht="14.25" hidden="1" x14ac:dyDescent="0.15">
      <c r="B177" s="729"/>
      <c r="C177" s="729"/>
      <c r="D177" s="730"/>
      <c r="E177" s="727"/>
      <c r="F177" s="728"/>
      <c r="G177" s="728"/>
      <c r="H177" s="728"/>
      <c r="I177" s="731"/>
      <c r="J177" s="731"/>
      <c r="K177" s="728"/>
      <c r="L177" s="728"/>
      <c r="M177" s="733"/>
      <c r="P177" s="4"/>
      <c r="Q177" s="4"/>
      <c r="R177" s="4"/>
      <c r="S177" s="4"/>
      <c r="T177" s="4"/>
      <c r="U177" s="4"/>
      <c r="V177" s="4"/>
      <c r="W177" s="4"/>
      <c r="X177" s="4"/>
      <c r="Y177" s="4"/>
      <c r="Z177" s="4"/>
      <c r="AA177" s="4"/>
      <c r="AB177" s="4"/>
      <c r="AC177" s="4"/>
      <c r="AD177" s="4"/>
      <c r="AE177" s="4"/>
      <c r="AF177" s="4"/>
    </row>
    <row r="178" spans="2:32" s="2" customFormat="1" ht="14.25" hidden="1" x14ac:dyDescent="0.15">
      <c r="B178" s="729"/>
      <c r="C178" s="729"/>
      <c r="D178" s="730"/>
      <c r="E178" s="727"/>
      <c r="F178" s="728"/>
      <c r="G178" s="728"/>
      <c r="H178" s="728"/>
      <c r="I178" s="731"/>
      <c r="J178" s="731"/>
      <c r="K178" s="728"/>
      <c r="L178" s="728"/>
      <c r="M178" s="733"/>
      <c r="P178" s="4"/>
      <c r="Q178" s="4"/>
      <c r="R178" s="4"/>
      <c r="S178" s="4"/>
      <c r="T178" s="4"/>
      <c r="U178" s="4"/>
      <c r="V178" s="4"/>
      <c r="W178" s="4"/>
      <c r="X178" s="4"/>
      <c r="Y178" s="4"/>
      <c r="Z178" s="4"/>
      <c r="AA178" s="4"/>
      <c r="AB178" s="4"/>
      <c r="AC178" s="4"/>
      <c r="AD178" s="4"/>
      <c r="AE178" s="4"/>
      <c r="AF178" s="4"/>
    </row>
    <row r="179" spans="2:32" s="2" customFormat="1" ht="14.25" hidden="1" x14ac:dyDescent="0.15">
      <c r="B179" s="729"/>
      <c r="C179" s="729"/>
      <c r="D179" s="730"/>
      <c r="E179" s="727"/>
      <c r="F179" s="728"/>
      <c r="G179" s="728"/>
      <c r="H179" s="728"/>
      <c r="I179" s="731"/>
      <c r="J179" s="731"/>
      <c r="K179" s="728"/>
      <c r="L179" s="728"/>
      <c r="M179" s="733"/>
      <c r="P179" s="4"/>
      <c r="Q179" s="4"/>
      <c r="R179" s="4"/>
      <c r="S179" s="4"/>
      <c r="T179" s="4"/>
      <c r="U179" s="4"/>
      <c r="V179" s="4"/>
      <c r="W179" s="4"/>
      <c r="X179" s="4"/>
      <c r="Y179" s="4"/>
      <c r="Z179" s="4"/>
      <c r="AA179" s="4"/>
      <c r="AB179" s="4"/>
      <c r="AC179" s="4"/>
      <c r="AD179" s="4"/>
      <c r="AE179" s="4"/>
      <c r="AF179" s="4"/>
    </row>
    <row r="180" spans="2:32" s="2" customFormat="1" ht="14.25" hidden="1" x14ac:dyDescent="0.15">
      <c r="B180" s="729"/>
      <c r="C180" s="729"/>
      <c r="D180" s="730"/>
      <c r="E180" s="727"/>
      <c r="F180" s="728"/>
      <c r="G180" s="728"/>
      <c r="H180" s="728"/>
      <c r="I180" s="731"/>
      <c r="J180" s="731"/>
      <c r="K180" s="728"/>
      <c r="L180" s="728"/>
      <c r="M180" s="733"/>
      <c r="P180" s="4"/>
      <c r="Q180" s="4"/>
      <c r="R180" s="4"/>
      <c r="S180" s="4"/>
      <c r="T180" s="4"/>
      <c r="U180" s="4"/>
      <c r="V180" s="4"/>
      <c r="W180" s="4"/>
      <c r="X180" s="4"/>
      <c r="Y180" s="4"/>
      <c r="Z180" s="4"/>
      <c r="AA180" s="4"/>
      <c r="AB180" s="4"/>
      <c r="AC180" s="4"/>
      <c r="AD180" s="4"/>
      <c r="AE180" s="4"/>
      <c r="AF180" s="4"/>
    </row>
    <row r="181" spans="2:32" s="2" customFormat="1" ht="14.25" hidden="1" x14ac:dyDescent="0.15">
      <c r="B181" s="729"/>
      <c r="C181" s="729"/>
      <c r="D181" s="730"/>
      <c r="E181" s="727"/>
      <c r="F181" s="728"/>
      <c r="G181" s="728"/>
      <c r="H181" s="728"/>
      <c r="I181" s="731"/>
      <c r="J181" s="731"/>
      <c r="K181" s="728"/>
      <c r="L181" s="728"/>
      <c r="M181" s="733"/>
      <c r="P181" s="4"/>
      <c r="Q181" s="4"/>
      <c r="R181" s="4"/>
      <c r="S181" s="4"/>
      <c r="T181" s="4"/>
      <c r="U181" s="4"/>
      <c r="V181" s="4"/>
      <c r="W181" s="4"/>
      <c r="X181" s="4"/>
      <c r="Y181" s="4"/>
      <c r="Z181" s="4"/>
      <c r="AA181" s="4"/>
      <c r="AB181" s="4"/>
      <c r="AC181" s="4"/>
      <c r="AD181" s="4"/>
      <c r="AE181" s="4"/>
      <c r="AF181" s="4"/>
    </row>
    <row r="182" spans="2:32" s="2" customFormat="1" ht="14.25" hidden="1" x14ac:dyDescent="0.15">
      <c r="B182" s="729"/>
      <c r="C182" s="729"/>
      <c r="D182" s="730"/>
      <c r="E182" s="727"/>
      <c r="F182" s="728"/>
      <c r="G182" s="728"/>
      <c r="H182" s="728"/>
      <c r="I182" s="731"/>
      <c r="J182" s="731"/>
      <c r="K182" s="728"/>
      <c r="L182" s="728"/>
      <c r="M182" s="733"/>
      <c r="P182" s="4"/>
      <c r="Q182" s="4"/>
      <c r="R182" s="4"/>
      <c r="S182" s="4"/>
      <c r="T182" s="4"/>
      <c r="U182" s="4"/>
      <c r="V182" s="4"/>
      <c r="W182" s="4"/>
      <c r="X182" s="4"/>
      <c r="Y182" s="4"/>
      <c r="Z182" s="4"/>
      <c r="AA182" s="4"/>
      <c r="AB182" s="4"/>
      <c r="AC182" s="4"/>
      <c r="AD182" s="4"/>
      <c r="AE182" s="4"/>
      <c r="AF182" s="4"/>
    </row>
    <row r="183" spans="2:32" s="2" customFormat="1" ht="14.25" hidden="1" x14ac:dyDescent="0.15">
      <c r="B183" s="729"/>
      <c r="C183" s="729"/>
      <c r="D183" s="730"/>
      <c r="E183" s="727"/>
      <c r="F183" s="728"/>
      <c r="G183" s="728"/>
      <c r="H183" s="728"/>
      <c r="I183" s="731"/>
      <c r="J183" s="731"/>
      <c r="K183" s="728"/>
      <c r="L183" s="728"/>
      <c r="M183" s="733"/>
      <c r="P183" s="4"/>
      <c r="Q183" s="4"/>
      <c r="R183" s="4"/>
      <c r="S183" s="4"/>
      <c r="T183" s="4"/>
      <c r="U183" s="4"/>
      <c r="V183" s="4"/>
      <c r="W183" s="4"/>
      <c r="X183" s="4"/>
      <c r="Y183" s="4"/>
      <c r="Z183" s="4"/>
      <c r="AA183" s="4"/>
      <c r="AB183" s="4"/>
      <c r="AC183" s="4"/>
      <c r="AD183" s="4"/>
      <c r="AE183" s="4"/>
      <c r="AF183" s="4"/>
    </row>
    <row r="184" spans="2:32" s="2" customFormat="1" ht="14.25" hidden="1" x14ac:dyDescent="0.15">
      <c r="B184" s="729"/>
      <c r="C184" s="729"/>
      <c r="D184" s="730"/>
      <c r="E184" s="727"/>
      <c r="F184" s="728"/>
      <c r="G184" s="728"/>
      <c r="H184" s="728"/>
      <c r="I184" s="731"/>
      <c r="J184" s="731"/>
      <c r="K184" s="728"/>
      <c r="L184" s="728"/>
      <c r="M184" s="733"/>
      <c r="P184" s="4"/>
      <c r="Q184" s="4"/>
      <c r="R184" s="4"/>
      <c r="S184" s="4"/>
      <c r="T184" s="4"/>
      <c r="U184" s="4"/>
      <c r="V184" s="4"/>
      <c r="W184" s="4"/>
      <c r="X184" s="4"/>
      <c r="Y184" s="4"/>
      <c r="Z184" s="4"/>
      <c r="AA184" s="4"/>
      <c r="AB184" s="4"/>
      <c r="AC184" s="4"/>
      <c r="AD184" s="4"/>
      <c r="AE184" s="4"/>
      <c r="AF184" s="4"/>
    </row>
    <row r="185" spans="2:32" s="2" customFormat="1" ht="14.25" hidden="1" x14ac:dyDescent="0.15">
      <c r="B185" s="729"/>
      <c r="C185" s="729"/>
      <c r="D185" s="730"/>
      <c r="E185" s="727"/>
      <c r="F185" s="728"/>
      <c r="G185" s="728"/>
      <c r="H185" s="728"/>
      <c r="I185" s="731"/>
      <c r="J185" s="731"/>
      <c r="K185" s="728"/>
      <c r="L185" s="728"/>
      <c r="M185" s="733"/>
      <c r="P185" s="4"/>
      <c r="Q185" s="4"/>
      <c r="R185" s="4"/>
      <c r="S185" s="4"/>
      <c r="T185" s="4"/>
      <c r="U185" s="4"/>
      <c r="V185" s="4"/>
      <c r="W185" s="4"/>
      <c r="X185" s="4"/>
      <c r="Y185" s="4"/>
      <c r="Z185" s="4"/>
      <c r="AA185" s="4"/>
      <c r="AB185" s="4"/>
      <c r="AC185" s="4"/>
      <c r="AD185" s="4"/>
      <c r="AE185" s="4"/>
      <c r="AF185" s="4"/>
    </row>
    <row r="186" spans="2:32" s="2" customFormat="1" ht="14.25" hidden="1" x14ac:dyDescent="0.15">
      <c r="B186" s="729"/>
      <c r="C186" s="729"/>
      <c r="D186" s="730"/>
      <c r="E186" s="727"/>
      <c r="F186" s="728"/>
      <c r="G186" s="728"/>
      <c r="H186" s="728"/>
      <c r="I186" s="731"/>
      <c r="J186" s="731"/>
      <c r="K186" s="728"/>
      <c r="L186" s="728"/>
      <c r="M186" s="733"/>
      <c r="P186" s="4"/>
      <c r="Q186" s="4"/>
      <c r="R186" s="4"/>
      <c r="S186" s="4"/>
      <c r="T186" s="4"/>
      <c r="U186" s="4"/>
      <c r="V186" s="4"/>
      <c r="W186" s="4"/>
      <c r="X186" s="4"/>
      <c r="Y186" s="4"/>
      <c r="Z186" s="4"/>
      <c r="AA186" s="4"/>
      <c r="AB186" s="4"/>
      <c r="AC186" s="4"/>
      <c r="AD186" s="4"/>
      <c r="AE186" s="4"/>
      <c r="AF186" s="4"/>
    </row>
    <row r="187" spans="2:32" s="2" customFormat="1" ht="14.25" hidden="1" x14ac:dyDescent="0.15">
      <c r="B187" s="729"/>
      <c r="C187" s="729"/>
      <c r="D187" s="730"/>
      <c r="E187" s="727"/>
      <c r="F187" s="728"/>
      <c r="G187" s="728"/>
      <c r="H187" s="728"/>
      <c r="I187" s="731"/>
      <c r="J187" s="731"/>
      <c r="K187" s="728"/>
      <c r="L187" s="728"/>
      <c r="M187" s="733"/>
      <c r="P187" s="4"/>
      <c r="Q187" s="4"/>
      <c r="R187" s="4"/>
      <c r="S187" s="4"/>
      <c r="T187" s="4"/>
      <c r="U187" s="4"/>
      <c r="V187" s="4"/>
      <c r="W187" s="4"/>
      <c r="X187" s="4"/>
      <c r="Y187" s="4"/>
      <c r="Z187" s="4"/>
      <c r="AA187" s="4"/>
      <c r="AB187" s="4"/>
      <c r="AC187" s="4"/>
      <c r="AD187" s="4"/>
      <c r="AE187" s="4"/>
      <c r="AF187" s="4"/>
    </row>
    <row r="188" spans="2:32" s="2" customFormat="1" ht="14.25" hidden="1" x14ac:dyDescent="0.15">
      <c r="B188" s="729"/>
      <c r="C188" s="729"/>
      <c r="D188" s="730"/>
      <c r="E188" s="727"/>
      <c r="F188" s="728"/>
      <c r="G188" s="728"/>
      <c r="H188" s="728"/>
      <c r="I188" s="731"/>
      <c r="J188" s="731"/>
      <c r="K188" s="728"/>
      <c r="L188" s="728"/>
      <c r="M188" s="733"/>
      <c r="P188" s="4"/>
      <c r="Q188" s="4"/>
      <c r="R188" s="4"/>
      <c r="S188" s="4"/>
      <c r="T188" s="4"/>
      <c r="U188" s="4"/>
      <c r="V188" s="4"/>
      <c r="W188" s="4"/>
      <c r="X188" s="4"/>
      <c r="Y188" s="4"/>
      <c r="Z188" s="4"/>
      <c r="AA188" s="4"/>
      <c r="AB188" s="4"/>
      <c r="AC188" s="4"/>
      <c r="AD188" s="4"/>
      <c r="AE188" s="4"/>
      <c r="AF188" s="4"/>
    </row>
    <row r="189" spans="2:32" s="2" customFormat="1" ht="14.25" hidden="1" x14ac:dyDescent="0.15">
      <c r="B189" s="729"/>
      <c r="C189" s="729"/>
      <c r="D189" s="730"/>
      <c r="E189" s="727"/>
      <c r="F189" s="728"/>
      <c r="G189" s="728"/>
      <c r="H189" s="728"/>
      <c r="I189" s="731"/>
      <c r="J189" s="731"/>
      <c r="K189" s="728"/>
      <c r="L189" s="728"/>
      <c r="M189" s="733"/>
      <c r="P189" s="4"/>
      <c r="Q189" s="4"/>
      <c r="R189" s="4"/>
      <c r="S189" s="4"/>
      <c r="T189" s="4"/>
      <c r="U189" s="4"/>
      <c r="V189" s="4"/>
      <c r="W189" s="4"/>
      <c r="X189" s="4"/>
      <c r="Y189" s="4"/>
      <c r="Z189" s="4"/>
      <c r="AA189" s="4"/>
      <c r="AB189" s="4"/>
      <c r="AC189" s="4"/>
      <c r="AD189" s="4"/>
      <c r="AE189" s="4"/>
      <c r="AF189" s="4"/>
    </row>
    <row r="190" spans="2:32" s="2" customFormat="1" ht="14.25" hidden="1" x14ac:dyDescent="0.15">
      <c r="B190" s="729"/>
      <c r="C190" s="729"/>
      <c r="D190" s="730"/>
      <c r="E190" s="727"/>
      <c r="F190" s="728"/>
      <c r="G190" s="728"/>
      <c r="H190" s="728"/>
      <c r="I190" s="731"/>
      <c r="J190" s="731"/>
      <c r="K190" s="728"/>
      <c r="L190" s="728"/>
      <c r="M190" s="733"/>
      <c r="P190" s="4"/>
      <c r="Q190" s="4"/>
      <c r="R190" s="4"/>
      <c r="S190" s="4"/>
      <c r="T190" s="4"/>
      <c r="U190" s="4"/>
      <c r="V190" s="4"/>
      <c r="W190" s="4"/>
      <c r="X190" s="4"/>
      <c r="Y190" s="4"/>
      <c r="Z190" s="4"/>
      <c r="AA190" s="4"/>
      <c r="AB190" s="4"/>
      <c r="AC190" s="4"/>
      <c r="AD190" s="4"/>
      <c r="AE190" s="4"/>
      <c r="AF190" s="4"/>
    </row>
    <row r="191" spans="2:32" s="2" customFormat="1" ht="14.25" hidden="1" x14ac:dyDescent="0.15">
      <c r="B191" s="729"/>
      <c r="C191" s="729"/>
      <c r="D191" s="730"/>
      <c r="E191" s="727"/>
      <c r="F191" s="728"/>
      <c r="G191" s="728"/>
      <c r="H191" s="728"/>
      <c r="I191" s="731"/>
      <c r="J191" s="731"/>
      <c r="K191" s="728"/>
      <c r="L191" s="728"/>
      <c r="M191" s="733"/>
      <c r="P191" s="4"/>
      <c r="Q191" s="4"/>
      <c r="R191" s="4"/>
      <c r="S191" s="4"/>
      <c r="T191" s="4"/>
      <c r="U191" s="4"/>
      <c r="V191" s="4"/>
      <c r="W191" s="4"/>
      <c r="X191" s="4"/>
      <c r="Y191" s="4"/>
      <c r="Z191" s="4"/>
      <c r="AA191" s="4"/>
      <c r="AB191" s="4"/>
      <c r="AC191" s="4"/>
      <c r="AD191" s="4"/>
      <c r="AE191" s="4"/>
      <c r="AF191" s="4"/>
    </row>
    <row r="192" spans="2:32" s="2" customFormat="1" ht="14.25" hidden="1" x14ac:dyDescent="0.15">
      <c r="B192" s="729"/>
      <c r="C192" s="729"/>
      <c r="D192" s="730"/>
      <c r="E192" s="727"/>
      <c r="F192" s="728"/>
      <c r="G192" s="728"/>
      <c r="H192" s="728"/>
      <c r="I192" s="731"/>
      <c r="J192" s="731"/>
      <c r="K192" s="728"/>
      <c r="L192" s="728"/>
      <c r="M192" s="733"/>
      <c r="P192" s="4"/>
      <c r="Q192" s="4"/>
      <c r="R192" s="4"/>
      <c r="S192" s="4"/>
      <c r="T192" s="4"/>
      <c r="U192" s="4"/>
      <c r="V192" s="4"/>
      <c r="W192" s="4"/>
      <c r="X192" s="4"/>
      <c r="Y192" s="4"/>
      <c r="Z192" s="4"/>
      <c r="AA192" s="4"/>
      <c r="AB192" s="4"/>
      <c r="AC192" s="4"/>
      <c r="AD192" s="4"/>
      <c r="AE192" s="4"/>
      <c r="AF192" s="4"/>
    </row>
    <row r="193" spans="2:32" s="2" customFormat="1" ht="14.25" hidden="1" x14ac:dyDescent="0.15">
      <c r="B193" s="729"/>
      <c r="C193" s="729"/>
      <c r="D193" s="730"/>
      <c r="E193" s="727"/>
      <c r="F193" s="728"/>
      <c r="G193" s="728"/>
      <c r="H193" s="728"/>
      <c r="I193" s="731"/>
      <c r="J193" s="731"/>
      <c r="K193" s="728"/>
      <c r="L193" s="728"/>
      <c r="M193" s="733"/>
      <c r="P193" s="4"/>
      <c r="Q193" s="4"/>
      <c r="R193" s="4"/>
      <c r="S193" s="4"/>
      <c r="T193" s="4"/>
      <c r="U193" s="4"/>
      <c r="V193" s="4"/>
      <c r="W193" s="4"/>
      <c r="X193" s="4"/>
      <c r="Y193" s="4"/>
      <c r="Z193" s="4"/>
      <c r="AA193" s="4"/>
      <c r="AB193" s="4"/>
      <c r="AC193" s="4"/>
      <c r="AD193" s="4"/>
      <c r="AE193" s="4"/>
      <c r="AF193" s="4"/>
    </row>
    <row r="194" spans="2:32" s="2" customFormat="1" ht="14.25" hidden="1" x14ac:dyDescent="0.15">
      <c r="B194" s="729"/>
      <c r="C194" s="729"/>
      <c r="D194" s="730"/>
      <c r="E194" s="727"/>
      <c r="F194" s="728"/>
      <c r="G194" s="728"/>
      <c r="H194" s="728"/>
      <c r="I194" s="731"/>
      <c r="J194" s="731"/>
      <c r="K194" s="728"/>
      <c r="L194" s="728"/>
      <c r="M194" s="733"/>
      <c r="P194" s="4"/>
      <c r="Q194" s="4"/>
      <c r="R194" s="4"/>
      <c r="S194" s="4"/>
      <c r="T194" s="4"/>
      <c r="U194" s="4"/>
      <c r="V194" s="4"/>
      <c r="W194" s="4"/>
      <c r="X194" s="4"/>
      <c r="Y194" s="4"/>
      <c r="Z194" s="4"/>
      <c r="AA194" s="4"/>
      <c r="AB194" s="4"/>
      <c r="AC194" s="4"/>
      <c r="AD194" s="4"/>
      <c r="AE194" s="4"/>
      <c r="AF194" s="4"/>
    </row>
    <row r="195" spans="2:32" s="2" customFormat="1" ht="14.25" hidden="1" x14ac:dyDescent="0.15">
      <c r="B195" s="729"/>
      <c r="C195" s="729"/>
      <c r="D195" s="730"/>
      <c r="E195" s="727"/>
      <c r="F195" s="728"/>
      <c r="G195" s="728"/>
      <c r="H195" s="728"/>
      <c r="I195" s="731"/>
      <c r="J195" s="731"/>
      <c r="K195" s="728"/>
      <c r="L195" s="728"/>
      <c r="M195" s="733"/>
      <c r="P195" s="4"/>
      <c r="Q195" s="4"/>
      <c r="R195" s="4"/>
      <c r="S195" s="4"/>
      <c r="T195" s="4"/>
      <c r="U195" s="4"/>
      <c r="V195" s="4"/>
      <c r="W195" s="4"/>
      <c r="X195" s="4"/>
      <c r="Y195" s="4"/>
      <c r="Z195" s="4"/>
      <c r="AA195" s="4"/>
      <c r="AB195" s="4"/>
      <c r="AC195" s="4"/>
      <c r="AD195" s="4"/>
      <c r="AE195" s="4"/>
      <c r="AF195" s="4"/>
    </row>
    <row r="196" spans="2:32" s="2" customFormat="1" ht="14.25" hidden="1" x14ac:dyDescent="0.15">
      <c r="B196" s="729"/>
      <c r="C196" s="729"/>
      <c r="D196" s="730"/>
      <c r="E196" s="727"/>
      <c r="F196" s="728"/>
      <c r="G196" s="728"/>
      <c r="H196" s="728"/>
      <c r="I196" s="731"/>
      <c r="J196" s="731"/>
      <c r="K196" s="728"/>
      <c r="L196" s="728"/>
      <c r="M196" s="733"/>
      <c r="P196" s="4"/>
      <c r="Q196" s="4"/>
      <c r="R196" s="4"/>
      <c r="S196" s="4"/>
      <c r="T196" s="4"/>
      <c r="U196" s="4"/>
      <c r="V196" s="4"/>
      <c r="W196" s="4"/>
      <c r="X196" s="4"/>
      <c r="Y196" s="4"/>
      <c r="Z196" s="4"/>
      <c r="AA196" s="4"/>
      <c r="AB196" s="4"/>
      <c r="AC196" s="4"/>
      <c r="AD196" s="4"/>
      <c r="AE196" s="4"/>
      <c r="AF196" s="4"/>
    </row>
    <row r="197" spans="2:32" s="2" customFormat="1" ht="14.25" hidden="1" x14ac:dyDescent="0.15">
      <c r="B197" s="729"/>
      <c r="C197" s="729"/>
      <c r="D197" s="730"/>
      <c r="E197" s="727"/>
      <c r="F197" s="728"/>
      <c r="G197" s="728"/>
      <c r="H197" s="728"/>
      <c r="I197" s="731"/>
      <c r="J197" s="731"/>
      <c r="K197" s="728"/>
      <c r="L197" s="728"/>
      <c r="M197" s="733"/>
      <c r="P197" s="4"/>
      <c r="Q197" s="4"/>
      <c r="R197" s="4"/>
      <c r="S197" s="4"/>
      <c r="T197" s="4"/>
      <c r="U197" s="4"/>
      <c r="V197" s="4"/>
      <c r="W197" s="4"/>
      <c r="X197" s="4"/>
      <c r="Y197" s="4"/>
      <c r="Z197" s="4"/>
      <c r="AA197" s="4"/>
      <c r="AB197" s="4"/>
      <c r="AC197" s="4"/>
      <c r="AD197" s="4"/>
      <c r="AE197" s="4"/>
      <c r="AF197" s="4"/>
    </row>
    <row r="198" spans="2:32" s="2" customFormat="1" ht="14.25" hidden="1" customHeight="1" x14ac:dyDescent="0.15">
      <c r="B198" s="729"/>
      <c r="C198" s="729"/>
      <c r="D198" s="730"/>
      <c r="E198" s="727"/>
      <c r="F198" s="728"/>
      <c r="G198" s="728"/>
      <c r="H198" s="728"/>
      <c r="I198" s="731"/>
      <c r="J198" s="731"/>
      <c r="K198" s="728"/>
      <c r="L198" s="728"/>
      <c r="M198" s="733"/>
      <c r="P198" s="4"/>
      <c r="Q198" s="4"/>
      <c r="R198" s="4"/>
      <c r="S198" s="4"/>
      <c r="T198" s="4"/>
      <c r="U198" s="4"/>
      <c r="V198" s="4"/>
      <c r="W198" s="4"/>
      <c r="X198" s="4"/>
      <c r="Y198" s="4"/>
      <c r="Z198" s="4"/>
      <c r="AA198" s="4"/>
      <c r="AB198" s="4"/>
      <c r="AC198" s="4"/>
      <c r="AD198" s="4"/>
      <c r="AE198" s="4"/>
      <c r="AF198" s="4"/>
    </row>
    <row r="199" spans="2:32" s="2" customFormat="1" ht="14.25" hidden="1" customHeight="1" x14ac:dyDescent="0.15">
      <c r="B199" s="729"/>
      <c r="C199" s="729"/>
      <c r="D199" s="730"/>
      <c r="E199" s="727"/>
      <c r="F199" s="728"/>
      <c r="G199" s="728"/>
      <c r="H199" s="728"/>
      <c r="I199" s="731"/>
      <c r="J199" s="731"/>
      <c r="K199" s="728"/>
      <c r="L199" s="728"/>
      <c r="M199" s="733"/>
      <c r="P199" s="4"/>
      <c r="Q199" s="4"/>
      <c r="R199" s="4"/>
      <c r="S199" s="4"/>
      <c r="T199" s="4"/>
      <c r="U199" s="4"/>
      <c r="V199" s="4"/>
      <c r="W199" s="4"/>
      <c r="X199" s="4"/>
      <c r="Y199" s="4"/>
      <c r="Z199" s="4"/>
      <c r="AA199" s="4"/>
      <c r="AB199" s="4"/>
      <c r="AC199" s="4"/>
      <c r="AD199" s="4"/>
      <c r="AE199" s="4"/>
      <c r="AF199" s="4"/>
    </row>
    <row r="200" spans="2:32" s="2" customFormat="1" ht="14.25" hidden="1" customHeight="1" x14ac:dyDescent="0.15">
      <c r="B200" s="729"/>
      <c r="C200" s="729"/>
      <c r="D200" s="730"/>
      <c r="E200" s="727"/>
      <c r="F200" s="728"/>
      <c r="G200" s="728"/>
      <c r="H200" s="728"/>
      <c r="I200" s="731"/>
      <c r="J200" s="731"/>
      <c r="K200" s="728"/>
      <c r="L200" s="728"/>
      <c r="M200" s="733"/>
      <c r="P200" s="4"/>
      <c r="Q200" s="4"/>
      <c r="R200" s="4"/>
      <c r="S200" s="4"/>
      <c r="T200" s="4"/>
      <c r="U200" s="4"/>
      <c r="V200" s="4"/>
      <c r="W200" s="4"/>
      <c r="X200" s="4"/>
      <c r="Y200" s="4"/>
      <c r="Z200" s="4"/>
      <c r="AA200" s="4"/>
      <c r="AB200" s="4"/>
      <c r="AC200" s="4"/>
      <c r="AD200" s="4"/>
      <c r="AE200" s="4"/>
      <c r="AF200" s="4"/>
    </row>
    <row r="201" spans="2:32" s="2" customFormat="1" ht="14.25" hidden="1" customHeight="1" x14ac:dyDescent="0.15">
      <c r="B201" s="729"/>
      <c r="C201" s="729"/>
      <c r="D201" s="730"/>
      <c r="E201" s="727"/>
      <c r="F201" s="728"/>
      <c r="G201" s="728"/>
      <c r="H201" s="728"/>
      <c r="I201" s="731"/>
      <c r="J201" s="731"/>
      <c r="K201" s="728"/>
      <c r="L201" s="728"/>
      <c r="M201" s="733"/>
      <c r="P201" s="4"/>
      <c r="Q201" s="4"/>
      <c r="R201" s="4"/>
      <c r="S201" s="4"/>
      <c r="T201" s="4"/>
      <c r="U201" s="4"/>
      <c r="V201" s="4"/>
      <c r="W201" s="4"/>
      <c r="X201" s="4"/>
      <c r="Y201" s="4"/>
      <c r="Z201" s="4"/>
      <c r="AA201" s="4"/>
      <c r="AB201" s="4"/>
      <c r="AC201" s="4"/>
      <c r="AD201" s="4"/>
      <c r="AE201" s="4"/>
      <c r="AF201" s="4"/>
    </row>
    <row r="202" spans="2:32" s="2" customFormat="1" ht="14.25" hidden="1" customHeight="1" x14ac:dyDescent="0.15">
      <c r="B202" s="729"/>
      <c r="C202" s="729"/>
      <c r="D202" s="730"/>
      <c r="E202" s="727"/>
      <c r="F202" s="728"/>
      <c r="G202" s="728"/>
      <c r="H202" s="728"/>
      <c r="I202" s="731"/>
      <c r="J202" s="731"/>
      <c r="K202" s="728"/>
      <c r="L202" s="728"/>
      <c r="M202" s="733"/>
      <c r="P202" s="4"/>
      <c r="Q202" s="4"/>
      <c r="R202" s="4"/>
      <c r="S202" s="4"/>
      <c r="T202" s="4"/>
      <c r="U202" s="4"/>
      <c r="V202" s="4"/>
      <c r="W202" s="4"/>
      <c r="X202" s="4"/>
      <c r="Y202" s="4"/>
      <c r="Z202" s="4"/>
      <c r="AA202" s="4"/>
      <c r="AB202" s="4"/>
      <c r="AC202" s="4"/>
      <c r="AD202" s="4"/>
      <c r="AE202" s="4"/>
      <c r="AF202" s="4"/>
    </row>
    <row r="203" spans="2:32" s="2" customFormat="1" ht="14.25" hidden="1" customHeight="1" x14ac:dyDescent="0.15">
      <c r="B203" s="729"/>
      <c r="C203" s="729"/>
      <c r="D203" s="730"/>
      <c r="E203" s="727"/>
      <c r="F203" s="728"/>
      <c r="G203" s="728"/>
      <c r="H203" s="728"/>
      <c r="I203" s="731"/>
      <c r="J203" s="731"/>
      <c r="K203" s="728"/>
      <c r="L203" s="728"/>
      <c r="M203" s="733"/>
      <c r="P203" s="4"/>
      <c r="Q203" s="4"/>
      <c r="R203" s="4"/>
      <c r="S203" s="4"/>
      <c r="T203" s="4"/>
      <c r="U203" s="4"/>
      <c r="V203" s="4"/>
      <c r="W203" s="4"/>
      <c r="X203" s="4"/>
      <c r="Y203" s="4"/>
      <c r="Z203" s="4"/>
      <c r="AA203" s="4"/>
      <c r="AB203" s="4"/>
      <c r="AC203" s="4"/>
      <c r="AD203" s="4"/>
      <c r="AE203" s="4"/>
      <c r="AF203" s="4"/>
    </row>
    <row r="204" spans="2:32" s="2" customFormat="1" ht="14.25" hidden="1" customHeight="1" x14ac:dyDescent="0.15">
      <c r="B204" s="729"/>
      <c r="C204" s="729"/>
      <c r="D204" s="730"/>
      <c r="E204" s="727"/>
      <c r="F204" s="728"/>
      <c r="G204" s="728"/>
      <c r="H204" s="728"/>
      <c r="I204" s="731"/>
      <c r="J204" s="731"/>
      <c r="K204" s="728"/>
      <c r="L204" s="728"/>
      <c r="M204" s="733"/>
      <c r="P204" s="4"/>
      <c r="Q204" s="4"/>
      <c r="R204" s="4"/>
      <c r="S204" s="4"/>
      <c r="T204" s="4"/>
      <c r="U204" s="4"/>
      <c r="V204" s="4"/>
      <c r="W204" s="4"/>
      <c r="X204" s="4"/>
      <c r="Y204" s="4"/>
      <c r="Z204" s="4"/>
      <c r="AA204" s="4"/>
      <c r="AB204" s="4"/>
      <c r="AC204" s="4"/>
      <c r="AD204" s="4"/>
      <c r="AE204" s="4"/>
      <c r="AF204" s="4"/>
    </row>
    <row r="205" spans="2:32" s="2" customFormat="1" ht="14.25" hidden="1" customHeight="1" x14ac:dyDescent="0.15">
      <c r="B205" s="729"/>
      <c r="C205" s="729"/>
      <c r="D205" s="730"/>
      <c r="E205" s="727"/>
      <c r="F205" s="728"/>
      <c r="G205" s="728"/>
      <c r="H205" s="728"/>
      <c r="I205" s="731"/>
      <c r="J205" s="731"/>
      <c r="K205" s="728"/>
      <c r="L205" s="728"/>
      <c r="M205" s="733"/>
      <c r="P205" s="4"/>
      <c r="Q205" s="4"/>
      <c r="R205" s="4"/>
      <c r="S205" s="4"/>
      <c r="T205" s="4"/>
      <c r="U205" s="4"/>
      <c r="V205" s="4"/>
      <c r="W205" s="4"/>
      <c r="X205" s="4"/>
      <c r="Y205" s="4"/>
      <c r="Z205" s="4"/>
      <c r="AA205" s="4"/>
      <c r="AB205" s="4"/>
      <c r="AC205" s="4"/>
      <c r="AD205" s="4"/>
      <c r="AE205" s="4"/>
      <c r="AF205" s="4"/>
    </row>
    <row r="206" spans="2:32" s="2" customFormat="1" ht="14.25" hidden="1" customHeight="1" x14ac:dyDescent="0.15">
      <c r="B206" s="729"/>
      <c r="C206" s="729"/>
      <c r="D206" s="730"/>
      <c r="E206" s="727"/>
      <c r="F206" s="728"/>
      <c r="G206" s="728"/>
      <c r="H206" s="728"/>
      <c r="I206" s="731"/>
      <c r="J206" s="731"/>
      <c r="K206" s="728"/>
      <c r="L206" s="728"/>
      <c r="M206" s="733"/>
      <c r="P206" s="4"/>
      <c r="Q206" s="4"/>
      <c r="R206" s="4"/>
      <c r="S206" s="4"/>
      <c r="T206" s="4"/>
      <c r="U206" s="4"/>
      <c r="V206" s="4"/>
      <c r="W206" s="4"/>
      <c r="X206" s="4"/>
      <c r="Y206" s="4"/>
      <c r="Z206" s="4"/>
      <c r="AA206" s="4"/>
      <c r="AB206" s="4"/>
      <c r="AC206" s="4"/>
      <c r="AD206" s="4"/>
      <c r="AE206" s="4"/>
      <c r="AF206" s="4"/>
    </row>
    <row r="207" spans="2:32" s="2" customFormat="1" ht="14.25" hidden="1" customHeight="1" x14ac:dyDescent="0.15">
      <c r="B207" s="729"/>
      <c r="C207" s="729"/>
      <c r="D207" s="730"/>
      <c r="E207" s="727"/>
      <c r="F207" s="728"/>
      <c r="G207" s="728"/>
      <c r="H207" s="728"/>
      <c r="I207" s="731"/>
      <c r="J207" s="731"/>
      <c r="K207" s="728"/>
      <c r="L207" s="728"/>
      <c r="M207" s="733"/>
      <c r="P207" s="4"/>
      <c r="Q207" s="4"/>
      <c r="R207" s="4"/>
      <c r="S207" s="4"/>
      <c r="T207" s="4"/>
      <c r="U207" s="4"/>
      <c r="V207" s="4"/>
      <c r="W207" s="4"/>
      <c r="X207" s="4"/>
      <c r="Y207" s="4"/>
      <c r="Z207" s="4"/>
      <c r="AA207" s="4"/>
      <c r="AB207" s="4"/>
      <c r="AC207" s="4"/>
      <c r="AD207" s="4"/>
      <c r="AE207" s="4"/>
      <c r="AF207" s="4"/>
    </row>
    <row r="208" spans="2:32" s="2" customFormat="1" ht="14.25" hidden="1" customHeight="1" x14ac:dyDescent="0.15">
      <c r="B208" s="729"/>
      <c r="C208" s="729"/>
      <c r="D208" s="730"/>
      <c r="E208" s="727"/>
      <c r="F208" s="728"/>
      <c r="G208" s="728"/>
      <c r="H208" s="728"/>
      <c r="I208" s="731"/>
      <c r="J208" s="731"/>
      <c r="K208" s="728"/>
      <c r="L208" s="728"/>
      <c r="M208" s="733"/>
      <c r="P208" s="4"/>
      <c r="Q208" s="4"/>
      <c r="R208" s="4"/>
      <c r="S208" s="4"/>
      <c r="T208" s="4"/>
      <c r="U208" s="4"/>
      <c r="V208" s="4"/>
      <c r="W208" s="4"/>
      <c r="X208" s="4"/>
      <c r="Y208" s="4"/>
      <c r="Z208" s="4"/>
      <c r="AA208" s="4"/>
      <c r="AB208" s="4"/>
      <c r="AC208" s="4"/>
      <c r="AD208" s="4"/>
      <c r="AE208" s="4"/>
      <c r="AF208" s="4"/>
    </row>
    <row r="209" spans="2:32" s="2" customFormat="1" ht="0" hidden="1" customHeight="1" x14ac:dyDescent="0.15">
      <c r="B209" s="729"/>
      <c r="C209" s="729"/>
      <c r="D209" s="730"/>
      <c r="E209" s="727"/>
      <c r="F209" s="728"/>
      <c r="G209" s="728"/>
      <c r="H209" s="728"/>
      <c r="I209" s="731"/>
      <c r="J209" s="731"/>
      <c r="K209" s="728"/>
      <c r="L209" s="728"/>
      <c r="M209" s="733"/>
      <c r="P209" s="4"/>
      <c r="Q209" s="4"/>
      <c r="R209" s="4"/>
      <c r="S209" s="4"/>
      <c r="T209" s="4"/>
      <c r="U209" s="4"/>
      <c r="V209" s="4"/>
      <c r="W209" s="4"/>
      <c r="X209" s="4"/>
      <c r="Y209" s="4"/>
      <c r="Z209" s="4"/>
      <c r="AA209" s="4"/>
      <c r="AB209" s="4"/>
      <c r="AC209" s="4"/>
      <c r="AD209" s="4"/>
      <c r="AE209" s="4"/>
      <c r="AF209" s="4"/>
    </row>
    <row r="210" spans="2:32" s="2" customFormat="1" ht="0" hidden="1" customHeight="1" x14ac:dyDescent="0.15">
      <c r="B210" s="729"/>
      <c r="C210" s="729"/>
      <c r="D210" s="730"/>
      <c r="E210" s="727"/>
      <c r="F210" s="728"/>
      <c r="G210" s="728"/>
      <c r="H210" s="728"/>
      <c r="I210" s="731"/>
      <c r="J210" s="731"/>
      <c r="K210" s="728"/>
      <c r="L210" s="728"/>
      <c r="M210" s="733"/>
      <c r="P210" s="4"/>
      <c r="Q210" s="4"/>
      <c r="R210" s="4"/>
      <c r="S210" s="4"/>
      <c r="T210" s="4"/>
      <c r="U210" s="4"/>
      <c r="V210" s="4"/>
      <c r="W210" s="4"/>
      <c r="X210" s="4"/>
      <c r="Y210" s="4"/>
      <c r="Z210" s="4"/>
      <c r="AA210" s="4"/>
      <c r="AB210" s="4"/>
      <c r="AC210" s="4"/>
      <c r="AD210" s="4"/>
      <c r="AE210" s="4"/>
      <c r="AF210" s="4"/>
    </row>
    <row r="211" spans="2:32" s="2" customFormat="1" ht="0" hidden="1" customHeight="1" x14ac:dyDescent="0.15">
      <c r="B211" s="729"/>
      <c r="C211" s="729"/>
      <c r="D211" s="730"/>
      <c r="E211" s="727"/>
      <c r="F211" s="728"/>
      <c r="G211" s="728"/>
      <c r="H211" s="728"/>
      <c r="I211" s="731"/>
      <c r="J211" s="731"/>
      <c r="K211" s="728"/>
      <c r="L211" s="728"/>
      <c r="M211" s="733"/>
      <c r="P211" s="4"/>
      <c r="Q211" s="4"/>
      <c r="R211" s="4"/>
      <c r="S211" s="4"/>
      <c r="T211" s="4"/>
      <c r="U211" s="4"/>
      <c r="V211" s="4"/>
      <c r="W211" s="4"/>
      <c r="X211" s="4"/>
      <c r="Y211" s="4"/>
      <c r="Z211" s="4"/>
      <c r="AA211" s="4"/>
      <c r="AB211" s="4"/>
      <c r="AC211" s="4"/>
      <c r="AD211" s="4"/>
      <c r="AE211" s="4"/>
      <c r="AF211" s="4"/>
    </row>
    <row r="212" spans="2:32" s="2" customFormat="1" ht="0" hidden="1" customHeight="1" x14ac:dyDescent="0.15">
      <c r="B212" s="729"/>
      <c r="C212" s="729"/>
      <c r="D212" s="730"/>
      <c r="E212" s="727"/>
      <c r="F212" s="728"/>
      <c r="G212" s="728"/>
      <c r="H212" s="728"/>
      <c r="I212" s="731"/>
      <c r="J212" s="731"/>
      <c r="K212" s="728"/>
      <c r="L212" s="728"/>
      <c r="M212" s="733"/>
      <c r="P212" s="4"/>
      <c r="Q212" s="4"/>
      <c r="R212" s="4"/>
      <c r="S212" s="4"/>
      <c r="T212" s="4"/>
      <c r="U212" s="4"/>
      <c r="V212" s="4"/>
      <c r="W212" s="4"/>
      <c r="X212" s="4"/>
      <c r="Y212" s="4"/>
      <c r="Z212" s="4"/>
      <c r="AA212" s="4"/>
      <c r="AB212" s="4"/>
      <c r="AC212" s="4"/>
      <c r="AD212" s="4"/>
      <c r="AE212" s="4"/>
      <c r="AF212" s="4"/>
    </row>
    <row r="213" spans="2:32" s="2" customFormat="1" ht="0" hidden="1" customHeight="1" x14ac:dyDescent="0.15">
      <c r="B213" s="729"/>
      <c r="C213" s="729"/>
      <c r="D213" s="730"/>
      <c r="E213" s="727"/>
      <c r="F213" s="728"/>
      <c r="G213" s="728"/>
      <c r="H213" s="728"/>
      <c r="I213" s="731"/>
      <c r="J213" s="731"/>
      <c r="K213" s="728"/>
      <c r="L213" s="728"/>
      <c r="M213" s="733"/>
      <c r="P213" s="4"/>
      <c r="Q213" s="4"/>
      <c r="R213" s="4"/>
      <c r="S213" s="4"/>
      <c r="T213" s="4"/>
      <c r="U213" s="4"/>
      <c r="V213" s="4"/>
      <c r="W213" s="4"/>
      <c r="X213" s="4"/>
      <c r="Y213" s="4"/>
      <c r="Z213" s="4"/>
      <c r="AA213" s="4"/>
      <c r="AB213" s="4"/>
      <c r="AC213" s="4"/>
      <c r="AD213" s="4"/>
      <c r="AE213" s="4"/>
      <c r="AF213" s="4"/>
    </row>
    <row r="214" spans="2:32" s="2" customFormat="1" ht="0" hidden="1" customHeight="1" x14ac:dyDescent="0.15">
      <c r="B214" s="729"/>
      <c r="C214" s="729"/>
      <c r="D214" s="730"/>
      <c r="E214" s="727"/>
      <c r="F214" s="728"/>
      <c r="G214" s="728"/>
      <c r="H214" s="728"/>
      <c r="I214" s="731"/>
      <c r="J214" s="731"/>
      <c r="K214" s="728"/>
      <c r="L214" s="728"/>
      <c r="M214" s="733"/>
      <c r="P214" s="4"/>
      <c r="Q214" s="4"/>
      <c r="R214" s="4"/>
      <c r="S214" s="4"/>
      <c r="T214" s="4"/>
      <c r="U214" s="4"/>
      <c r="V214" s="4"/>
      <c r="W214" s="4"/>
      <c r="X214" s="4"/>
      <c r="Y214" s="4"/>
      <c r="Z214" s="4"/>
      <c r="AA214" s="4"/>
      <c r="AB214" s="4"/>
      <c r="AC214" s="4"/>
      <c r="AD214" s="4"/>
      <c r="AE214" s="4"/>
      <c r="AF214" s="4"/>
    </row>
    <row r="216" spans="2:32" s="2" customFormat="1" ht="0" hidden="1" customHeight="1" x14ac:dyDescent="0.15">
      <c r="B216" s="729"/>
      <c r="C216" s="729"/>
      <c r="D216" s="730"/>
      <c r="E216" s="727"/>
      <c r="F216" s="728"/>
      <c r="G216" s="728"/>
      <c r="H216" s="728"/>
      <c r="I216" s="731"/>
      <c r="J216" s="731"/>
      <c r="K216" s="728"/>
      <c r="L216" s="728"/>
      <c r="M216" s="733"/>
      <c r="P216" s="4"/>
      <c r="Q216" s="4"/>
      <c r="R216" s="4"/>
      <c r="S216" s="4"/>
      <c r="T216" s="4"/>
      <c r="U216" s="4"/>
      <c r="V216" s="4"/>
      <c r="W216" s="4"/>
      <c r="X216" s="4"/>
      <c r="Y216" s="4"/>
      <c r="Z216" s="4"/>
      <c r="AA216" s="4"/>
      <c r="AB216" s="4"/>
      <c r="AC216" s="4"/>
      <c r="AD216" s="4"/>
      <c r="AE216" s="4"/>
      <c r="AF216" s="4"/>
    </row>
  </sheetData>
  <sheetProtection algorithmName="SHA-512" hashValue="UnmTOnf7yF5jwMtIh6JtkcEVk0rW0PPBMXKDc+LHuZbmucqSTBRvWpQrRAbU6NCdSUT7AGWl7yAUpg2XEB6dTg==" saltValue="9JeDneWYqCLD9Xyj4AC6fA==" spinCount="100000" sheet="1" objects="1" scenarios="1"/>
  <mergeCells count="9">
    <mergeCell ref="I9:J9"/>
    <mergeCell ref="K9:L9"/>
    <mergeCell ref="C43:E43"/>
    <mergeCell ref="I19:J19"/>
    <mergeCell ref="K19:L19"/>
    <mergeCell ref="I29:J29"/>
    <mergeCell ref="K29:L29"/>
    <mergeCell ref="I35:J35"/>
    <mergeCell ref="K35:L35"/>
  </mergeCells>
  <phoneticPr fontId="20"/>
  <conditionalFormatting sqref="F14">
    <cfRule type="expression" dxfId="69" priority="24">
      <formula>$Q$15=TRUE</formula>
    </cfRule>
  </conditionalFormatting>
  <conditionalFormatting sqref="G26 G23">
    <cfRule type="expression" dxfId="68" priority="22">
      <formula>#REF!=TRUE</formula>
    </cfRule>
  </conditionalFormatting>
  <conditionalFormatting sqref="I23">
    <cfRule type="expression" dxfId="67" priority="23">
      <formula>#REF!=TRUE</formula>
    </cfRule>
  </conditionalFormatting>
  <conditionalFormatting sqref="H14">
    <cfRule type="expression" dxfId="66" priority="21">
      <formula>$Q$16=TRUE</formula>
    </cfRule>
  </conditionalFormatting>
  <conditionalFormatting sqref="F20">
    <cfRule type="expression" dxfId="65" priority="13">
      <formula>$Q$21=TRUE</formula>
    </cfRule>
  </conditionalFormatting>
  <conditionalFormatting sqref="F30">
    <cfRule type="expression" dxfId="64" priority="9">
      <formula>$Q$30=TRUE</formula>
    </cfRule>
  </conditionalFormatting>
  <conditionalFormatting sqref="H30">
    <cfRule type="expression" dxfId="63" priority="8">
      <formula>OR($Q$31=TRUE,$Q$32=TRUE)</formula>
    </cfRule>
  </conditionalFormatting>
  <conditionalFormatting sqref="K30">
    <cfRule type="expression" dxfId="62" priority="7">
      <formula>$Q$33=TRUE</formula>
    </cfRule>
  </conditionalFormatting>
  <conditionalFormatting sqref="F36">
    <cfRule type="expression" dxfId="61" priority="5">
      <formula>$Q$37=TRUE</formula>
    </cfRule>
  </conditionalFormatting>
  <conditionalFormatting sqref="J14">
    <cfRule type="expression" dxfId="60" priority="82">
      <formula>$Q$17=TRUE</formula>
    </cfRule>
  </conditionalFormatting>
  <conditionalFormatting sqref="F23">
    <cfRule type="expression" dxfId="59" priority="83">
      <formula>OR($Q$22=TRUE,$Q$23=TRUE,$Q$24=TRUE)</formula>
    </cfRule>
  </conditionalFormatting>
  <conditionalFormatting sqref="F26">
    <cfRule type="expression" dxfId="58" priority="84">
      <formula>$Q$25=TRUE</formula>
    </cfRule>
  </conditionalFormatting>
  <conditionalFormatting sqref="I36">
    <cfRule type="expression" dxfId="57" priority="86">
      <formula>$Q$38=TRUE</formula>
    </cfRule>
  </conditionalFormatting>
  <conditionalFormatting sqref="H11">
    <cfRule type="expression" dxfId="56" priority="87">
      <formula>$I$11=$P$10</formula>
    </cfRule>
  </conditionalFormatting>
  <dataValidations count="8">
    <dataValidation type="list" allowBlank="1" showInputMessage="1" showErrorMessage="1" sqref="C43:E43">
      <formula1>$P$43:$P$46</formula1>
    </dataValidation>
    <dataValidation type="list" allowBlank="1" showInputMessage="1" showErrorMessage="1" sqref="E21">
      <formula1>$P$19:$T$19</formula1>
    </dataValidation>
    <dataValidation type="list" allowBlank="1" showInputMessage="1" showErrorMessage="1" sqref="E27 E45:E47 H48 J42:J47">
      <formula1>$P$42:$Q$42</formula1>
    </dataValidation>
    <dataValidation type="textLength" operator="lessThanOrEqual" allowBlank="1" showInputMessage="1" showErrorMessage="1" errorTitle="文字数制限エラー" error="１行の最大文字数は６０文字です。" sqref="C15 E15:G15">
      <formula1>60</formula1>
    </dataValidation>
    <dataValidation type="textLength" operator="lessThanOrEqual" allowBlank="1" showInputMessage="1" showErrorMessage="1" sqref="D24:D25 D31:D34 D28 D22 D15:D18 D37:D40">
      <formula1>60</formula1>
    </dataValidation>
    <dataValidation type="list" operator="lessThanOrEqual" allowBlank="1" showInputMessage="1" showErrorMessage="1" errorTitle="文字数制限エラー" error="１行の最大文字数は６０文字です。" sqref="I11">
      <formula1>$P$9:$P$10</formula1>
    </dataValidation>
    <dataValidation type="list" operator="lessThanOrEqual" allowBlank="1" showInputMessage="1" showErrorMessage="1" errorTitle="文字数制限エラー" error="１行の最大文字数は６０文字です。" sqref="H13">
      <formula1>$P$11:$P$13</formula1>
    </dataValidation>
    <dataValidation type="list" operator="lessThanOrEqual" allowBlank="1" showInputMessage="1" showErrorMessage="1" errorTitle="文字数制限エラー" error="１行の最大文字数は６０文字です。" sqref="H12">
      <formula1>$P$11:$P$13</formula1>
    </dataValidation>
  </dataValidations>
  <printOptions horizontalCentered="1"/>
  <pageMargins left="0.25" right="0.25" top="0.75" bottom="0.75" header="0.3" footer="0.3"/>
  <pageSetup paperSize="9" scale="64" fitToWidth="0"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F234"/>
  <sheetViews>
    <sheetView showGridLines="0" topLeftCell="A4" zoomScaleNormal="100" zoomScaleSheetLayoutView="70" workbookViewId="0">
      <selection activeCell="K3" sqref="K3:L4"/>
    </sheetView>
  </sheetViews>
  <sheetFormatPr defaultColWidth="0" defaultRowHeight="0" customHeight="1" zeroHeight="1" x14ac:dyDescent="0.15"/>
  <cols>
    <col min="1" max="1" width="0.75" style="2" customWidth="1"/>
    <col min="2" max="2" width="2.125" style="729" customWidth="1"/>
    <col min="3" max="3" width="3.625" style="729" customWidth="1"/>
    <col min="4" max="4" width="16.5" style="730" customWidth="1"/>
    <col min="5" max="5" width="9.625" style="727" customWidth="1"/>
    <col min="6" max="8" width="9.625" style="728" customWidth="1"/>
    <col min="9" max="10" width="9.625" style="731" customWidth="1"/>
    <col min="11" max="12" width="9.625" style="728" customWidth="1"/>
    <col min="13" max="13" width="9.625" style="733" customWidth="1"/>
    <col min="14" max="14" width="0.75" style="2" customWidth="1"/>
    <col min="15" max="15" width="3.875" style="2" hidden="1" customWidth="1"/>
    <col min="16" max="18" width="9.875" style="4" hidden="1" customWidth="1"/>
    <col min="19" max="19" width="19.25" style="4" hidden="1" customWidth="1"/>
    <col min="20" max="20" width="18.625" style="4" hidden="1" customWidth="1"/>
    <col min="21" max="21" width="11.125" style="4" hidden="1" customWidth="1"/>
    <col min="22" max="22" width="20.5" style="4" hidden="1" customWidth="1"/>
    <col min="23" max="23" width="18.625" style="4" hidden="1" customWidth="1"/>
    <col min="24" max="24" width="23" style="4" hidden="1" customWidth="1"/>
    <col min="25" max="25" width="4.5" style="4" hidden="1" customWidth="1"/>
    <col min="26" max="27" width="6.375" style="4" hidden="1" customWidth="1"/>
    <col min="28" max="29" width="5" style="4" hidden="1" customWidth="1"/>
    <col min="30" max="30" width="5.125" style="4" hidden="1" customWidth="1"/>
    <col min="31" max="31" width="5" style="4" hidden="1" customWidth="1"/>
    <col min="32" max="32" width="5.125" style="4" hidden="1" customWidth="1"/>
    <col min="33" max="16384" width="9" style="4" hidden="1"/>
  </cols>
  <sheetData>
    <row r="1" spans="1:17" customFormat="1" ht="6" customHeight="1" x14ac:dyDescent="0.15">
      <c r="A1" s="752"/>
      <c r="B1" s="753"/>
      <c r="C1" s="754"/>
      <c r="D1" s="755"/>
      <c r="E1" s="756"/>
      <c r="F1" s="757"/>
      <c r="G1" s="757"/>
      <c r="H1" s="757"/>
      <c r="I1" s="758"/>
      <c r="J1" s="758"/>
      <c r="K1" s="757"/>
      <c r="L1" s="759"/>
      <c r="M1" s="752"/>
      <c r="N1" s="752"/>
      <c r="O1" s="752"/>
    </row>
    <row r="2" spans="1:17" customFormat="1" ht="3.75" customHeight="1" x14ac:dyDescent="0.15">
      <c r="A2" s="2"/>
      <c r="B2" s="760"/>
      <c r="C2" s="761"/>
      <c r="D2" s="762"/>
      <c r="E2" s="763"/>
      <c r="F2" s="764"/>
      <c r="G2" s="764"/>
      <c r="H2" s="764"/>
      <c r="I2" s="765"/>
      <c r="J2" s="766"/>
      <c r="K2" s="766"/>
      <c r="L2" s="766"/>
      <c r="M2" s="805"/>
      <c r="N2" s="2"/>
    </row>
    <row r="3" spans="1:17" customFormat="1" ht="18.75" customHeight="1" x14ac:dyDescent="0.15">
      <c r="A3" s="2"/>
      <c r="B3" s="760"/>
      <c r="C3" s="761"/>
      <c r="D3" s="762"/>
      <c r="E3" s="763"/>
      <c r="F3" s="764"/>
      <c r="G3" s="764"/>
      <c r="H3" s="764"/>
      <c r="I3" s="765"/>
      <c r="J3" s="766"/>
      <c r="K3" s="995" t="str">
        <f>入力!H5&amp;"-"&amp;入力!J5</f>
        <v>4-000</v>
      </c>
      <c r="L3" s="995"/>
      <c r="M3" s="767"/>
      <c r="N3" s="2"/>
    </row>
    <row r="4" spans="1:17" customFormat="1" ht="18.75" customHeight="1" x14ac:dyDescent="0.15">
      <c r="A4" s="2"/>
      <c r="B4" s="760"/>
      <c r="C4" s="761"/>
      <c r="D4" s="762"/>
      <c r="E4" s="763"/>
      <c r="F4" s="764"/>
      <c r="G4" s="764"/>
      <c r="H4" s="764"/>
      <c r="I4" s="768"/>
      <c r="J4" s="766"/>
      <c r="K4" s="995"/>
      <c r="L4" s="995"/>
      <c r="M4" s="805"/>
      <c r="N4" s="2"/>
    </row>
    <row r="5" spans="1:17" customFormat="1" ht="13.7" customHeight="1" x14ac:dyDescent="0.15">
      <c r="A5" s="2"/>
      <c r="B5" s="769"/>
      <c r="C5" s="770"/>
      <c r="D5" s="762"/>
      <c r="E5" s="763"/>
      <c r="F5" s="764"/>
      <c r="G5" s="764"/>
      <c r="H5" s="764"/>
      <c r="I5" s="771"/>
      <c r="J5" s="731"/>
      <c r="L5" s="819" t="str">
        <f>'スコア(公表用)'!M5</f>
        <v>CASBEE横浜[戸建]2022年版v.1.0</v>
      </c>
      <c r="N5" s="2"/>
    </row>
    <row r="6" spans="1:17" customFormat="1" ht="6" customHeight="1" thickBot="1" x14ac:dyDescent="0.2">
      <c r="A6" s="2"/>
      <c r="B6" s="772"/>
      <c r="C6" s="729"/>
      <c r="D6" s="730"/>
      <c r="E6" s="748"/>
      <c r="F6" s="749"/>
      <c r="G6" s="749"/>
      <c r="H6" s="749"/>
      <c r="I6" s="750"/>
      <c r="J6" s="773"/>
      <c r="K6" s="773"/>
      <c r="L6" s="774"/>
      <c r="M6" s="748"/>
      <c r="N6" s="2"/>
      <c r="O6" s="2"/>
    </row>
    <row r="7" spans="1:17" customFormat="1" ht="21.2" customHeight="1" x14ac:dyDescent="0.15">
      <c r="A7" s="2"/>
      <c r="B7" s="124" t="s">
        <v>176</v>
      </c>
      <c r="C7" s="125"/>
      <c r="D7" s="126"/>
      <c r="E7" s="125"/>
      <c r="F7" s="125"/>
      <c r="G7" s="125"/>
      <c r="H7" s="124"/>
      <c r="I7" s="128"/>
      <c r="J7" s="125"/>
      <c r="K7" s="125"/>
      <c r="L7" s="125"/>
      <c r="M7" s="129"/>
      <c r="N7" s="2"/>
      <c r="O7" s="775"/>
    </row>
    <row r="8" spans="1:17" customFormat="1" ht="40.5" customHeight="1" x14ac:dyDescent="0.15">
      <c r="A8" s="2"/>
      <c r="B8" s="820"/>
      <c r="C8" s="821" t="s">
        <v>237</v>
      </c>
      <c r="D8" s="131"/>
      <c r="E8" s="131"/>
      <c r="F8" s="131"/>
      <c r="G8" s="131"/>
      <c r="H8" s="131"/>
      <c r="I8" s="131"/>
      <c r="J8" s="131" t="s">
        <v>204</v>
      </c>
      <c r="K8" s="975" t="str">
        <f>入力!E5</f>
        <v>○○邸</v>
      </c>
      <c r="L8" s="975"/>
      <c r="M8" s="976"/>
      <c r="N8" s="2"/>
      <c r="O8" s="775"/>
    </row>
    <row r="9" spans="1:17" customFormat="1" ht="21.95" customHeight="1" x14ac:dyDescent="0.15">
      <c r="A9" s="2"/>
      <c r="B9" s="133"/>
      <c r="C9" s="134" t="s">
        <v>272</v>
      </c>
      <c r="D9" s="135"/>
      <c r="E9" s="135"/>
      <c r="F9" s="135"/>
      <c r="G9" s="135"/>
      <c r="H9" s="135"/>
      <c r="I9" s="135"/>
      <c r="J9" s="822" t="s">
        <v>167</v>
      </c>
      <c r="K9" s="823" t="s">
        <v>233</v>
      </c>
      <c r="L9" s="824"/>
      <c r="M9" s="825">
        <f>ROUND(入力!M9,0)</f>
        <v>2</v>
      </c>
      <c r="N9" s="2"/>
      <c r="O9" s="775"/>
    </row>
    <row r="10" spans="1:17" customFormat="1" ht="21.75" customHeight="1" thickBot="1" x14ac:dyDescent="0.2">
      <c r="A10" s="2"/>
      <c r="B10" s="130"/>
      <c r="C10" s="789" t="s">
        <v>273</v>
      </c>
      <c r="D10" s="789"/>
      <c r="E10" s="789"/>
      <c r="F10" s="789"/>
      <c r="G10" s="810"/>
      <c r="H10" s="810"/>
      <c r="I10" s="731"/>
      <c r="J10" s="826"/>
      <c r="K10" s="826"/>
      <c r="L10" s="826"/>
      <c r="M10" s="827"/>
      <c r="N10" s="2"/>
      <c r="O10" s="775"/>
    </row>
    <row r="11" spans="1:17" customFormat="1" ht="20.25" customHeight="1" thickBot="1" x14ac:dyDescent="0.2">
      <c r="A11" s="2"/>
      <c r="B11" s="130"/>
      <c r="C11" s="735"/>
      <c r="D11" s="730"/>
      <c r="E11" s="727"/>
      <c r="F11" s="828" t="s">
        <v>274</v>
      </c>
      <c r="G11" s="922">
        <f>IF(入力!R11&lt;0,-1*入力!R11,入力!R11)</f>
        <v>0</v>
      </c>
      <c r="H11" s="830" t="str">
        <f>IF(入力!R11&gt;=0,"％削減","％増加")</f>
        <v>％削減</v>
      </c>
      <c r="I11" s="137"/>
      <c r="J11" s="131"/>
      <c r="K11" s="728"/>
      <c r="L11" s="728"/>
      <c r="M11" s="138"/>
      <c r="N11" s="2"/>
      <c r="O11" s="775"/>
      <c r="P11" s="4" t="s">
        <v>275</v>
      </c>
      <c r="Q11">
        <f>入力!R10</f>
        <v>100</v>
      </c>
    </row>
    <row r="12" spans="1:17" customFormat="1" ht="21.75" customHeight="1" x14ac:dyDescent="0.15">
      <c r="A12" s="2"/>
      <c r="B12" s="130"/>
      <c r="C12" s="137"/>
      <c r="D12" s="137"/>
      <c r="E12" s="137"/>
      <c r="F12" s="735"/>
      <c r="G12" s="137"/>
      <c r="H12" s="137"/>
      <c r="I12" s="831" t="s">
        <v>276</v>
      </c>
      <c r="J12" s="832"/>
      <c r="K12" s="833"/>
      <c r="L12" s="834" t="str">
        <f>入力!R12</f>
        <v>適合</v>
      </c>
      <c r="M12" s="827"/>
      <c r="N12" s="2"/>
      <c r="O12" s="775"/>
      <c r="P12" t="s">
        <v>277</v>
      </c>
      <c r="Q12">
        <v>1</v>
      </c>
    </row>
    <row r="13" spans="1:17" customFormat="1" ht="21.75" customHeight="1" x14ac:dyDescent="0.15">
      <c r="A13" s="2"/>
      <c r="B13" s="130"/>
      <c r="C13" s="835"/>
      <c r="D13" s="835"/>
      <c r="E13" s="835"/>
      <c r="F13" s="835"/>
      <c r="G13" s="835"/>
      <c r="H13" s="835"/>
      <c r="I13" s="836" t="s">
        <v>278</v>
      </c>
      <c r="J13" s="837"/>
      <c r="K13" s="838"/>
      <c r="L13" s="834" t="str">
        <f>入力!R13</f>
        <v>適合</v>
      </c>
      <c r="M13" s="138"/>
      <c r="N13" s="2"/>
      <c r="O13" s="775"/>
    </row>
    <row r="14" spans="1:17" customFormat="1" ht="21.75" customHeight="1" x14ac:dyDescent="0.15">
      <c r="A14" s="2"/>
      <c r="B14" s="839"/>
      <c r="C14" s="137"/>
      <c r="D14" s="137"/>
      <c r="E14" s="137"/>
      <c r="F14" s="137"/>
      <c r="G14" s="137"/>
      <c r="H14" s="137"/>
      <c r="I14" s="840" t="s">
        <v>279</v>
      </c>
      <c r="J14" s="137"/>
      <c r="K14" s="977" t="str">
        <f>入力!L5</f>
        <v>2022/XX/XX</v>
      </c>
      <c r="L14" s="977"/>
      <c r="M14" s="138"/>
      <c r="N14" s="2"/>
      <c r="O14" s="775"/>
    </row>
    <row r="15" spans="1:17" customFormat="1" ht="21.75" customHeight="1" x14ac:dyDescent="0.15">
      <c r="A15" s="2"/>
      <c r="B15" s="130"/>
      <c r="C15" s="814"/>
      <c r="D15" s="814"/>
      <c r="E15" s="814"/>
      <c r="F15" s="814"/>
      <c r="G15" s="814"/>
      <c r="H15" s="814"/>
      <c r="I15" s="814"/>
      <c r="J15" s="814"/>
      <c r="K15" s="814"/>
      <c r="L15" s="814"/>
      <c r="M15" s="827"/>
      <c r="N15" s="2"/>
      <c r="O15" s="775"/>
    </row>
    <row r="16" spans="1:17" customFormat="1" ht="21.95" customHeight="1" x14ac:dyDescent="0.15">
      <c r="A16" s="2"/>
      <c r="B16" s="130"/>
      <c r="C16" s="131" t="s">
        <v>308</v>
      </c>
      <c r="D16" s="729"/>
      <c r="E16" s="729"/>
      <c r="F16" s="729"/>
      <c r="G16" s="729"/>
      <c r="I16" s="728"/>
      <c r="J16" s="729"/>
      <c r="K16" s="729"/>
      <c r="L16" s="729"/>
      <c r="M16" s="138"/>
      <c r="N16" s="2"/>
      <c r="O16" s="2"/>
    </row>
    <row r="17" spans="1:15" customFormat="1" ht="21.95" customHeight="1" x14ac:dyDescent="0.15">
      <c r="A17" s="2"/>
      <c r="B17" s="130"/>
      <c r="C17" s="137" t="str">
        <f>IF(入力!D15=0,"",入力!D15)</f>
        <v/>
      </c>
      <c r="D17" s="137"/>
      <c r="E17" s="137"/>
      <c r="F17" s="137"/>
      <c r="G17" s="137"/>
      <c r="H17" s="137"/>
      <c r="I17" s="137"/>
      <c r="J17" s="137"/>
      <c r="K17" s="137"/>
      <c r="L17" s="137"/>
      <c r="M17" s="138"/>
      <c r="N17" s="2"/>
      <c r="O17" s="2"/>
    </row>
    <row r="18" spans="1:15" customFormat="1" ht="21.95" customHeight="1" x14ac:dyDescent="0.15">
      <c r="A18" s="2"/>
      <c r="B18" s="130"/>
      <c r="C18" s="137" t="str">
        <f>IF(入力!D16=0,"",入力!D16)</f>
        <v/>
      </c>
      <c r="D18" s="137"/>
      <c r="E18" s="137"/>
      <c r="F18" s="137"/>
      <c r="G18" s="137"/>
      <c r="H18" s="137"/>
      <c r="I18" s="137"/>
      <c r="J18" s="137"/>
      <c r="K18" s="137"/>
      <c r="L18" s="137"/>
      <c r="M18" s="138"/>
      <c r="N18" s="2"/>
      <c r="O18" s="2"/>
    </row>
    <row r="19" spans="1:15" customFormat="1" ht="21.95" customHeight="1" x14ac:dyDescent="0.15">
      <c r="A19" s="2"/>
      <c r="B19" s="130"/>
      <c r="C19" s="137" t="str">
        <f>IF(入力!D17=0,"",入力!D17)</f>
        <v/>
      </c>
      <c r="D19" s="137"/>
      <c r="E19" s="137"/>
      <c r="F19" s="137"/>
      <c r="G19" s="137"/>
      <c r="H19" s="137"/>
      <c r="I19" s="137"/>
      <c r="J19" s="137"/>
      <c r="K19" s="137"/>
      <c r="L19" s="137"/>
      <c r="M19" s="138"/>
      <c r="N19" s="2"/>
      <c r="O19" s="2"/>
    </row>
    <row r="20" spans="1:15" customFormat="1" ht="21.95" customHeight="1" x14ac:dyDescent="0.15">
      <c r="A20" s="2"/>
      <c r="B20" s="130"/>
      <c r="C20" s="137" t="str">
        <f>IF(入力!D18=0,"",入力!D18)</f>
        <v/>
      </c>
      <c r="D20" s="137"/>
      <c r="E20" s="137"/>
      <c r="F20" s="137"/>
      <c r="G20" s="137"/>
      <c r="H20" s="137"/>
      <c r="I20" s="137"/>
      <c r="J20" s="137"/>
      <c r="K20" s="137"/>
      <c r="L20" s="137"/>
      <c r="M20" s="138"/>
      <c r="N20" s="2"/>
      <c r="O20" s="2"/>
    </row>
    <row r="21" spans="1:15" customFormat="1" ht="21.95" customHeight="1" x14ac:dyDescent="0.15">
      <c r="A21" s="2"/>
      <c r="B21" s="722"/>
      <c r="C21" s="723" t="s">
        <v>206</v>
      </c>
      <c r="D21" s="724"/>
      <c r="E21" s="724"/>
      <c r="F21" s="724"/>
      <c r="G21" s="724"/>
      <c r="H21" s="724"/>
      <c r="I21" s="724"/>
      <c r="J21" s="841" t="s">
        <v>167</v>
      </c>
      <c r="K21" s="842" t="s">
        <v>171</v>
      </c>
      <c r="L21" s="843"/>
      <c r="M21" s="844">
        <f>ROUND(入力!M19,0)</f>
        <v>3</v>
      </c>
      <c r="N21" s="2"/>
      <c r="O21" s="2"/>
    </row>
    <row r="22" spans="1:15" customFormat="1" ht="21.95" customHeight="1" x14ac:dyDescent="0.15">
      <c r="A22" s="2"/>
      <c r="B22" s="130"/>
      <c r="C22" s="131" t="s">
        <v>316</v>
      </c>
      <c r="D22" s="131"/>
      <c r="E22" s="131"/>
      <c r="F22" s="131"/>
      <c r="G22" s="131"/>
      <c r="H22" s="131"/>
      <c r="I22" s="131"/>
      <c r="J22" s="131"/>
      <c r="K22" s="131"/>
      <c r="L22" s="131"/>
      <c r="M22" s="132"/>
      <c r="N22" s="2"/>
      <c r="O22" s="2"/>
    </row>
    <row r="23" spans="1:15" customFormat="1" ht="21.95" customHeight="1" x14ac:dyDescent="0.15">
      <c r="A23" s="2"/>
      <c r="B23" s="130"/>
      <c r="C23" s="137"/>
      <c r="D23" s="137" t="s">
        <v>252</v>
      </c>
      <c r="E23" s="137" t="str">
        <f>入力!E21</f>
        <v>等級４</v>
      </c>
      <c r="F23" s="137"/>
      <c r="G23" s="137" t="s">
        <v>327</v>
      </c>
      <c r="H23" s="137"/>
      <c r="I23" s="137"/>
      <c r="J23" s="137"/>
      <c r="K23" s="137"/>
      <c r="L23" s="137"/>
      <c r="M23" s="138"/>
      <c r="N23" s="2"/>
      <c r="O23" s="2"/>
    </row>
    <row r="24" spans="1:15" customFormat="1" ht="21.95" customHeight="1" x14ac:dyDescent="0.15">
      <c r="A24" s="2"/>
      <c r="B24" s="130"/>
      <c r="C24" s="137" t="str">
        <f>IF(入力!D22=0,"",入力!D22)</f>
        <v/>
      </c>
      <c r="D24" s="137"/>
      <c r="E24" s="137"/>
      <c r="F24" s="137"/>
      <c r="G24" s="137"/>
      <c r="H24" s="137"/>
      <c r="I24" s="137"/>
      <c r="J24" s="137"/>
      <c r="K24" s="137"/>
      <c r="L24" s="137"/>
      <c r="M24" s="138"/>
      <c r="N24" s="2"/>
      <c r="O24" s="2"/>
    </row>
    <row r="25" spans="1:15" customFormat="1" ht="21.95" customHeight="1" x14ac:dyDescent="0.15">
      <c r="A25" s="2"/>
      <c r="B25" s="130"/>
      <c r="C25" s="131" t="s">
        <v>317</v>
      </c>
      <c r="D25" s="137"/>
      <c r="E25" s="137"/>
      <c r="F25" s="137"/>
      <c r="G25" s="137"/>
      <c r="H25" s="137"/>
      <c r="I25" s="137"/>
      <c r="J25" s="137"/>
      <c r="K25" s="137"/>
      <c r="L25" s="137"/>
      <c r="M25" s="138"/>
      <c r="N25" s="2"/>
      <c r="O25" s="2"/>
    </row>
    <row r="26" spans="1:15" customFormat="1" ht="21.95" customHeight="1" x14ac:dyDescent="0.15">
      <c r="A26" s="2"/>
      <c r="B26" s="130"/>
      <c r="C26" s="137" t="str">
        <f>IF(入力!D24=0,"",入力!D24)</f>
        <v/>
      </c>
      <c r="D26" s="131"/>
      <c r="E26" s="131"/>
      <c r="F26" s="131"/>
      <c r="G26" s="131"/>
      <c r="H26" s="131"/>
      <c r="I26" s="131"/>
      <c r="J26" s="131"/>
      <c r="K26" s="131"/>
      <c r="L26" s="131"/>
      <c r="M26" s="132"/>
      <c r="N26" s="2"/>
      <c r="O26" s="2"/>
    </row>
    <row r="27" spans="1:15" customFormat="1" ht="21.95" customHeight="1" x14ac:dyDescent="0.15">
      <c r="A27" s="776"/>
      <c r="B27" s="130"/>
      <c r="C27" s="137" t="str">
        <f>IF(入力!D25=0,"",入力!D25)</f>
        <v/>
      </c>
      <c r="D27" s="137"/>
      <c r="E27" s="137"/>
      <c r="F27" s="137"/>
      <c r="G27" s="137"/>
      <c r="H27" s="137"/>
      <c r="I27" s="137"/>
      <c r="J27" s="137"/>
      <c r="K27" s="137"/>
      <c r="L27" s="137"/>
      <c r="M27" s="138"/>
      <c r="N27" s="2"/>
      <c r="O27" s="2"/>
    </row>
    <row r="28" spans="1:15" customFormat="1" ht="21.95" customHeight="1" x14ac:dyDescent="0.15">
      <c r="A28" s="776"/>
      <c r="B28" s="130"/>
      <c r="C28" s="131" t="s">
        <v>318</v>
      </c>
      <c r="D28" s="137"/>
      <c r="E28" s="137"/>
      <c r="F28" s="137"/>
      <c r="G28" s="137"/>
      <c r="H28" s="137"/>
      <c r="I28" s="137"/>
      <c r="J28" s="137"/>
      <c r="K28" s="137"/>
      <c r="L28" s="137"/>
      <c r="M28" s="138"/>
      <c r="N28" s="2"/>
      <c r="O28" s="2"/>
    </row>
    <row r="29" spans="1:15" customFormat="1" ht="21.95" customHeight="1" x14ac:dyDescent="0.15">
      <c r="A29" s="776"/>
      <c r="B29" s="130"/>
      <c r="C29" s="137"/>
      <c r="D29" s="137" t="s">
        <v>282</v>
      </c>
      <c r="E29" s="137" t="str">
        <f>入力!E27</f>
        <v>なし</v>
      </c>
      <c r="F29" s="137"/>
      <c r="G29" s="137"/>
      <c r="H29" s="137"/>
      <c r="I29" s="137"/>
      <c r="J29" s="137"/>
      <c r="K29" s="137"/>
      <c r="L29" s="137"/>
      <c r="M29" s="138"/>
      <c r="N29" s="2"/>
      <c r="O29" s="2"/>
    </row>
    <row r="30" spans="1:15" customFormat="1" ht="21.95" customHeight="1" x14ac:dyDescent="0.15">
      <c r="A30" s="776"/>
      <c r="B30" s="130"/>
      <c r="C30" s="137" t="str">
        <f>IF(入力!D28=0,"",入力!D28)</f>
        <v/>
      </c>
      <c r="D30" s="137"/>
      <c r="E30" s="137"/>
      <c r="F30" s="137"/>
      <c r="G30" s="137"/>
      <c r="H30" s="137"/>
      <c r="I30" s="137"/>
      <c r="J30" s="137"/>
      <c r="K30" s="137"/>
      <c r="L30" s="137"/>
      <c r="M30" s="138"/>
      <c r="N30" s="2"/>
      <c r="O30" s="2"/>
    </row>
    <row r="31" spans="1:15" customFormat="1" ht="21.95" customHeight="1" x14ac:dyDescent="0.15">
      <c r="A31" s="2"/>
      <c r="B31" s="719"/>
      <c r="C31" s="845" t="s">
        <v>283</v>
      </c>
      <c r="D31" s="721"/>
      <c r="E31" s="721"/>
      <c r="F31" s="721"/>
      <c r="G31" s="721"/>
      <c r="H31" s="721"/>
      <c r="I31" s="721"/>
      <c r="J31" s="846" t="s">
        <v>167</v>
      </c>
      <c r="K31" s="847" t="s">
        <v>169</v>
      </c>
      <c r="L31" s="848"/>
      <c r="M31" s="849">
        <f>ROUND(入力!M29,0)</f>
        <v>3</v>
      </c>
      <c r="N31" s="2"/>
      <c r="O31" s="775"/>
    </row>
    <row r="32" spans="1:15" customFormat="1" ht="21.95" customHeight="1" x14ac:dyDescent="0.15">
      <c r="A32" s="2"/>
      <c r="B32" s="130"/>
      <c r="C32" s="131" t="s">
        <v>219</v>
      </c>
      <c r="D32" s="131"/>
      <c r="E32" s="131"/>
      <c r="F32" s="131"/>
      <c r="G32" s="131"/>
      <c r="H32" s="131"/>
      <c r="I32" s="131"/>
      <c r="J32" s="131"/>
      <c r="K32" s="131"/>
      <c r="L32" s="131"/>
      <c r="M32" s="132"/>
      <c r="N32" s="2"/>
      <c r="O32" s="2"/>
    </row>
    <row r="33" spans="1:20" customFormat="1" ht="21.95" customHeight="1" x14ac:dyDescent="0.15">
      <c r="A33" s="2"/>
      <c r="B33" s="130"/>
      <c r="C33" s="137" t="str">
        <f>IF(入力!D31=0,"",入力!D31)</f>
        <v/>
      </c>
      <c r="D33" s="137"/>
      <c r="E33" s="137"/>
      <c r="F33" s="137"/>
      <c r="G33" s="137"/>
      <c r="H33" s="137"/>
      <c r="I33" s="137"/>
      <c r="J33" s="137"/>
      <c r="K33" s="137"/>
      <c r="L33" s="137"/>
      <c r="M33" s="138"/>
      <c r="N33" s="2"/>
      <c r="O33" s="2"/>
    </row>
    <row r="34" spans="1:20" customFormat="1" ht="21.95" customHeight="1" x14ac:dyDescent="0.15">
      <c r="A34" s="2"/>
      <c r="B34" s="130"/>
      <c r="C34" s="137" t="str">
        <f>IF(入力!D32=0,"",入力!D32)</f>
        <v/>
      </c>
      <c r="D34" s="137"/>
      <c r="E34" s="137"/>
      <c r="F34" s="137"/>
      <c r="G34" s="137"/>
      <c r="H34" s="137"/>
      <c r="I34" s="137"/>
      <c r="J34" s="137"/>
      <c r="K34" s="137"/>
      <c r="L34" s="137"/>
      <c r="M34" s="138"/>
      <c r="N34" s="2"/>
      <c r="O34" s="2"/>
    </row>
    <row r="35" spans="1:20" customFormat="1" ht="21.95" customHeight="1" x14ac:dyDescent="0.15">
      <c r="A35" s="2"/>
      <c r="B35" s="130"/>
      <c r="C35" s="137" t="str">
        <f>IF(入力!D33=0,"",入力!D33)</f>
        <v/>
      </c>
      <c r="D35" s="137"/>
      <c r="E35" s="137"/>
      <c r="F35" s="137"/>
      <c r="G35" s="137"/>
      <c r="H35" s="137"/>
      <c r="I35" s="137"/>
      <c r="J35" s="137"/>
      <c r="K35" s="137"/>
      <c r="L35" s="137"/>
      <c r="M35" s="138"/>
      <c r="N35" s="2"/>
      <c r="O35" s="2"/>
    </row>
    <row r="36" spans="1:20" customFormat="1" ht="21.95" customHeight="1" x14ac:dyDescent="0.15">
      <c r="A36" s="2"/>
      <c r="B36" s="130"/>
      <c r="C36" s="137" t="str">
        <f>IF(入力!D34=0,"",入力!D34)</f>
        <v/>
      </c>
      <c r="D36" s="137"/>
      <c r="E36" s="137"/>
      <c r="F36" s="137"/>
      <c r="G36" s="137"/>
      <c r="H36" s="137"/>
      <c r="I36" s="137"/>
      <c r="J36" s="137"/>
      <c r="K36" s="137"/>
      <c r="L36" s="137"/>
      <c r="M36" s="138"/>
      <c r="N36" s="2"/>
      <c r="O36" s="2"/>
    </row>
    <row r="37" spans="1:20" customFormat="1" ht="21.95" customHeight="1" x14ac:dyDescent="0.15">
      <c r="A37" s="2"/>
      <c r="B37" s="139"/>
      <c r="C37" s="140" t="s">
        <v>284</v>
      </c>
      <c r="D37" s="141"/>
      <c r="E37" s="141"/>
      <c r="F37" s="141"/>
      <c r="G37" s="141"/>
      <c r="H37" s="141"/>
      <c r="I37" s="141"/>
      <c r="J37" s="850" t="s">
        <v>167</v>
      </c>
      <c r="K37" s="851" t="s">
        <v>172</v>
      </c>
      <c r="L37" s="852"/>
      <c r="M37" s="853">
        <f>ROUND(入力!M35,0)</f>
        <v>3</v>
      </c>
      <c r="N37" s="2"/>
      <c r="O37" s="2"/>
    </row>
    <row r="38" spans="1:20" customFormat="1" ht="21.95" customHeight="1" x14ac:dyDescent="0.15">
      <c r="A38" s="2"/>
      <c r="B38" s="130"/>
      <c r="C38" s="131" t="s">
        <v>17</v>
      </c>
      <c r="D38" s="131"/>
      <c r="E38" s="131"/>
      <c r="F38" s="131"/>
      <c r="G38" s="131"/>
      <c r="H38" s="131"/>
      <c r="I38" s="131"/>
      <c r="J38" s="131"/>
      <c r="K38" s="131"/>
      <c r="L38" s="131"/>
      <c r="M38" s="132"/>
      <c r="N38" s="2"/>
      <c r="O38" s="2"/>
    </row>
    <row r="39" spans="1:20" customFormat="1" ht="21.95" customHeight="1" x14ac:dyDescent="0.15">
      <c r="A39" s="2"/>
      <c r="B39" s="130"/>
      <c r="C39" s="137" t="str">
        <f>IF(入力!D37=0,"",入力!D37)</f>
        <v/>
      </c>
      <c r="D39" s="137"/>
      <c r="E39" s="137"/>
      <c r="F39" s="137"/>
      <c r="G39" s="137"/>
      <c r="H39" s="137"/>
      <c r="I39" s="137"/>
      <c r="J39" s="137"/>
      <c r="K39" s="137"/>
      <c r="L39" s="137"/>
      <c r="M39" s="138"/>
      <c r="N39" s="2"/>
      <c r="O39" s="2"/>
    </row>
    <row r="40" spans="1:20" customFormat="1" ht="21.95" customHeight="1" x14ac:dyDescent="0.15">
      <c r="A40" s="2"/>
      <c r="B40" s="130"/>
      <c r="C40" s="137" t="str">
        <f>IF(入力!D38=0,"",入力!D38)</f>
        <v/>
      </c>
      <c r="D40" s="137"/>
      <c r="E40" s="137"/>
      <c r="F40" s="137"/>
      <c r="G40" s="137"/>
      <c r="H40" s="137"/>
      <c r="I40" s="137"/>
      <c r="J40" s="137"/>
      <c r="K40" s="137"/>
      <c r="L40" s="137"/>
      <c r="M40" s="138"/>
      <c r="N40" s="2"/>
      <c r="O40" s="2"/>
    </row>
    <row r="41" spans="1:20" customFormat="1" ht="21.95" customHeight="1" x14ac:dyDescent="0.15">
      <c r="A41" s="2"/>
      <c r="B41" s="130"/>
      <c r="C41" s="137" t="str">
        <f>IF(入力!D39=0,"",入力!D39)</f>
        <v/>
      </c>
      <c r="D41" s="137"/>
      <c r="E41" s="137"/>
      <c r="F41" s="137"/>
      <c r="G41" s="137"/>
      <c r="H41" s="137"/>
      <c r="I41" s="137"/>
      <c r="J41" s="137"/>
      <c r="K41" s="137"/>
      <c r="L41" s="137"/>
      <c r="M41" s="138"/>
      <c r="N41" s="2"/>
      <c r="O41" s="2"/>
    </row>
    <row r="42" spans="1:20" customFormat="1" ht="21.95" customHeight="1" thickBot="1" x14ac:dyDescent="0.2">
      <c r="A42" s="2"/>
      <c r="B42" s="130"/>
      <c r="C42" s="137" t="str">
        <f>IF(入力!D40=0,"",入力!D40)</f>
        <v/>
      </c>
      <c r="D42" s="137"/>
      <c r="E42" s="137"/>
      <c r="F42" s="137"/>
      <c r="G42" s="137"/>
      <c r="H42" s="137"/>
      <c r="I42" s="137"/>
      <c r="J42" s="137"/>
      <c r="K42" s="137"/>
      <c r="L42" s="137"/>
      <c r="M42" s="138"/>
      <c r="N42" s="2"/>
      <c r="O42" s="2"/>
    </row>
    <row r="43" spans="1:20" customFormat="1" ht="24.95" customHeight="1" thickTop="1" x14ac:dyDescent="0.15">
      <c r="A43" s="2"/>
      <c r="B43" s="142"/>
      <c r="C43" s="143" t="s">
        <v>207</v>
      </c>
      <c r="D43" s="144"/>
      <c r="E43" s="144"/>
      <c r="F43" s="145"/>
      <c r="G43" s="146" t="s">
        <v>208</v>
      </c>
      <c r="H43" s="143"/>
      <c r="I43" s="803"/>
      <c r="J43" s="804"/>
      <c r="K43" s="804"/>
      <c r="L43" s="804"/>
      <c r="M43" s="854" t="s">
        <v>285</v>
      </c>
      <c r="N43" s="2"/>
      <c r="O43" s="2"/>
    </row>
    <row r="44" spans="1:20" customFormat="1" ht="21.95" customHeight="1" x14ac:dyDescent="0.15">
      <c r="A44" s="2"/>
      <c r="B44" s="130"/>
      <c r="C44" s="147"/>
      <c r="D44" s="147"/>
      <c r="E44" s="147"/>
      <c r="F44" s="148"/>
      <c r="G44" s="855" t="str">
        <f>入力!P47</f>
        <v xml:space="preserve"> 燃料電池　・　</v>
      </c>
      <c r="H44" s="131"/>
      <c r="I44" s="131"/>
      <c r="J44" s="131"/>
      <c r="K44" s="131"/>
      <c r="L44" s="131"/>
      <c r="M44" s="132"/>
      <c r="N44" s="2"/>
      <c r="O44" s="2"/>
      <c r="R44" s="4"/>
      <c r="S44" s="4"/>
      <c r="T44" s="4"/>
    </row>
    <row r="45" spans="1:20" customFormat="1" ht="21.95" customHeight="1" thickBot="1" x14ac:dyDescent="0.2">
      <c r="A45" s="2"/>
      <c r="B45" s="130"/>
      <c r="C45" s="131"/>
      <c r="D45" s="131"/>
      <c r="E45" s="131"/>
      <c r="F45" s="149"/>
      <c r="G45" s="855" t="str">
        <f>入力!P48</f>
        <v xml:space="preserve"> 雨水等利用設備　・　</v>
      </c>
      <c r="H45" s="137"/>
      <c r="I45" s="137"/>
      <c r="J45" s="137"/>
      <c r="K45" s="137"/>
      <c r="L45" s="137"/>
      <c r="M45" s="138"/>
      <c r="N45" s="2"/>
      <c r="O45" s="2"/>
    </row>
    <row r="46" spans="1:20" customFormat="1" ht="21.95" customHeight="1" thickTop="1" x14ac:dyDescent="0.15">
      <c r="A46" s="2"/>
      <c r="B46" s="142"/>
      <c r="C46" s="143" t="s">
        <v>209</v>
      </c>
      <c r="D46" s="144"/>
      <c r="E46" s="144"/>
      <c r="F46" s="145"/>
      <c r="G46" s="855" t="str">
        <f>入力!P49</f>
        <v xml:space="preserve"> </v>
      </c>
      <c r="H46" s="137"/>
      <c r="I46" s="137"/>
      <c r="J46" s="137"/>
      <c r="K46" s="137"/>
      <c r="L46" s="137"/>
      <c r="M46" s="138"/>
      <c r="N46" s="2"/>
      <c r="O46" s="2"/>
    </row>
    <row r="47" spans="1:20" customFormat="1" ht="21.95" customHeight="1" x14ac:dyDescent="0.15">
      <c r="A47" s="2"/>
      <c r="B47" s="130"/>
      <c r="C47" s="131"/>
      <c r="D47" s="131"/>
      <c r="E47" s="131"/>
      <c r="F47" s="149"/>
      <c r="G47" s="137"/>
      <c r="H47" s="137"/>
      <c r="I47" s="137"/>
      <c r="J47" s="137"/>
      <c r="K47" s="137"/>
      <c r="L47" s="137"/>
      <c r="M47" s="138"/>
      <c r="N47" s="2"/>
      <c r="O47" s="2"/>
      <c r="P47" t="s">
        <v>266</v>
      </c>
      <c r="Q47">
        <f>IF(入力!E45=入力!P42,0,1)</f>
        <v>0</v>
      </c>
    </row>
    <row r="48" spans="1:20" customFormat="1" ht="21.95" customHeight="1" thickBot="1" x14ac:dyDescent="0.2">
      <c r="A48" s="2"/>
      <c r="B48" s="150"/>
      <c r="C48" s="151"/>
      <c r="D48" s="151"/>
      <c r="E48" s="151"/>
      <c r="F48" s="152"/>
      <c r="G48" s="154"/>
      <c r="H48" s="151"/>
      <c r="I48" s="151"/>
      <c r="J48" s="151"/>
      <c r="K48" s="151"/>
      <c r="L48" s="151"/>
      <c r="M48" s="153"/>
      <c r="N48" s="2"/>
      <c r="O48" s="2"/>
      <c r="P48" t="s">
        <v>313</v>
      </c>
      <c r="Q48">
        <f>IF(入力!E47=入力!P42,0,1)</f>
        <v>1</v>
      </c>
    </row>
    <row r="49" spans="1:15" customFormat="1" ht="6.75" customHeight="1" x14ac:dyDescent="0.15">
      <c r="A49" s="2"/>
      <c r="B49" s="729"/>
      <c r="C49" s="729"/>
      <c r="D49" s="730"/>
      <c r="E49" s="727"/>
      <c r="F49" s="728"/>
      <c r="G49" s="777"/>
      <c r="H49" s="728"/>
      <c r="I49" s="731"/>
      <c r="J49" s="731"/>
      <c r="K49" s="728"/>
      <c r="L49" s="777"/>
      <c r="M49" s="751"/>
      <c r="N49" s="2"/>
      <c r="O49" s="2"/>
    </row>
    <row r="50" spans="1:15" customFormat="1" ht="14.25" hidden="1" x14ac:dyDescent="0.15">
      <c r="A50" s="2"/>
      <c r="B50" s="729"/>
      <c r="C50" s="778"/>
      <c r="D50" s="779"/>
      <c r="E50" s="733"/>
      <c r="F50" s="780"/>
      <c r="G50" s="777"/>
      <c r="H50" s="777"/>
      <c r="I50" s="781"/>
      <c r="J50" s="781"/>
      <c r="K50" s="777"/>
      <c r="L50" s="777"/>
      <c r="M50" s="751"/>
      <c r="N50" s="2"/>
      <c r="O50" s="2"/>
    </row>
    <row r="51" spans="1:15" customFormat="1" ht="14.25" hidden="1" x14ac:dyDescent="0.15">
      <c r="A51" s="2"/>
      <c r="B51" s="782"/>
      <c r="C51" s="783"/>
      <c r="D51" s="784"/>
      <c r="E51" s="733"/>
      <c r="F51" s="780"/>
      <c r="G51" s="785"/>
      <c r="H51" s="785"/>
      <c r="I51" s="786"/>
      <c r="J51" s="786"/>
      <c r="K51" s="781"/>
      <c r="L51" s="781"/>
      <c r="M51" s="751"/>
      <c r="N51" s="2"/>
      <c r="O51" s="2"/>
    </row>
    <row r="52" spans="1:15" customFormat="1" ht="15.75" hidden="1" customHeight="1" x14ac:dyDescent="0.15">
      <c r="A52" s="2"/>
      <c r="B52" s="782"/>
      <c r="C52" s="782"/>
      <c r="D52" s="787"/>
      <c r="E52" s="727"/>
      <c r="F52" s="728"/>
      <c r="G52" s="785"/>
      <c r="H52" s="785"/>
      <c r="I52" s="786"/>
      <c r="J52" s="786"/>
      <c r="K52" s="781"/>
      <c r="L52" s="781"/>
      <c r="M52" s="751"/>
      <c r="N52" s="2"/>
      <c r="O52" s="2"/>
    </row>
    <row r="53" spans="1:15" customFormat="1" ht="15.75" hidden="1" customHeight="1" x14ac:dyDescent="0.15">
      <c r="A53" s="2"/>
      <c r="B53" s="729"/>
      <c r="C53" s="729"/>
      <c r="D53" s="730"/>
      <c r="E53" s="748"/>
      <c r="F53" s="749"/>
      <c r="G53" s="749"/>
      <c r="H53" s="749"/>
      <c r="I53" s="750"/>
      <c r="J53" s="750"/>
      <c r="K53" s="749"/>
      <c r="L53" s="749"/>
      <c r="M53" s="751"/>
      <c r="N53" s="2"/>
      <c r="O53" s="2"/>
    </row>
    <row r="54" spans="1:15" customFormat="1" ht="15.75" hidden="1" customHeight="1" x14ac:dyDescent="0.15">
      <c r="A54" s="2"/>
      <c r="B54" s="729"/>
      <c r="C54" s="729"/>
      <c r="D54" s="730"/>
      <c r="E54" s="748"/>
      <c r="F54" s="749"/>
      <c r="G54" s="749"/>
      <c r="H54" s="749"/>
      <c r="I54" s="750"/>
      <c r="J54" s="750"/>
      <c r="K54" s="749"/>
      <c r="L54" s="749"/>
      <c r="M54" s="751"/>
      <c r="N54" s="2"/>
      <c r="O54" s="2"/>
    </row>
    <row r="55" spans="1:15" customFormat="1" ht="15.75" hidden="1" customHeight="1" x14ac:dyDescent="0.15">
      <c r="A55" s="2"/>
      <c r="B55" s="729"/>
      <c r="C55" s="729"/>
      <c r="D55" s="730"/>
      <c r="E55" s="748"/>
      <c r="F55" s="749"/>
      <c r="G55" s="749"/>
      <c r="H55" s="749"/>
      <c r="I55" s="750"/>
      <c r="J55" s="750"/>
      <c r="K55" s="749"/>
      <c r="L55" s="749"/>
      <c r="M55" s="751"/>
      <c r="N55" s="2"/>
      <c r="O55" s="2"/>
    </row>
    <row r="56" spans="1:15" customFormat="1" ht="15.75" hidden="1" customHeight="1" x14ac:dyDescent="0.15">
      <c r="A56" s="2"/>
      <c r="B56" s="729"/>
      <c r="C56" s="729"/>
      <c r="D56" s="730"/>
      <c r="E56" s="748"/>
      <c r="F56" s="749"/>
      <c r="G56" s="749"/>
      <c r="H56" s="749"/>
      <c r="I56" s="750"/>
      <c r="J56" s="750"/>
      <c r="K56" s="749"/>
      <c r="L56" s="749"/>
      <c r="M56" s="751"/>
      <c r="N56" s="2"/>
      <c r="O56" s="2"/>
    </row>
    <row r="57" spans="1:15" customFormat="1" ht="15.75" hidden="1" customHeight="1" x14ac:dyDescent="0.15">
      <c r="A57" s="2"/>
      <c r="B57" s="729"/>
      <c r="C57" s="729"/>
      <c r="D57" s="730"/>
      <c r="E57" s="748"/>
      <c r="F57" s="749"/>
      <c r="G57" s="749"/>
      <c r="H57" s="749"/>
      <c r="I57" s="750"/>
      <c r="J57" s="750"/>
      <c r="K57" s="749"/>
      <c r="L57" s="749"/>
      <c r="M57" s="751"/>
      <c r="N57" s="2"/>
      <c r="O57" s="2"/>
    </row>
    <row r="58" spans="1:15" customFormat="1" ht="15.75" hidden="1" customHeight="1" x14ac:dyDescent="0.15">
      <c r="A58" s="2"/>
      <c r="B58" s="729"/>
      <c r="C58" s="729"/>
      <c r="D58" s="730"/>
      <c r="E58" s="748"/>
      <c r="F58" s="749"/>
      <c r="G58" s="749"/>
      <c r="H58" s="749"/>
      <c r="I58" s="750"/>
      <c r="J58" s="750"/>
      <c r="K58" s="749"/>
      <c r="L58" s="749"/>
      <c r="M58" s="751"/>
      <c r="N58" s="2"/>
      <c r="O58" s="2"/>
    </row>
    <row r="59" spans="1:15" customFormat="1" ht="6" hidden="1" customHeight="1" x14ac:dyDescent="0.15">
      <c r="A59" s="2"/>
      <c r="B59" s="729"/>
      <c r="C59" s="729"/>
      <c r="D59" s="730"/>
      <c r="E59" s="748"/>
      <c r="F59" s="749"/>
      <c r="G59" s="749"/>
      <c r="H59" s="749"/>
      <c r="I59" s="750"/>
      <c r="J59" s="750"/>
      <c r="K59" s="749"/>
      <c r="L59" s="749"/>
      <c r="M59" s="751"/>
      <c r="N59" s="2"/>
      <c r="O59" s="2"/>
    </row>
    <row r="60" spans="1:15" customFormat="1" ht="14.25" hidden="1" x14ac:dyDescent="0.15">
      <c r="A60" s="2"/>
      <c r="B60" s="729"/>
      <c r="C60" s="729"/>
      <c r="D60" s="730"/>
      <c r="E60" s="748"/>
      <c r="F60" s="749"/>
      <c r="G60" s="749"/>
      <c r="H60" s="749"/>
      <c r="I60" s="750"/>
      <c r="J60" s="750"/>
      <c r="K60" s="749"/>
      <c r="L60" s="749"/>
      <c r="M60" s="751"/>
      <c r="N60" s="2"/>
      <c r="O60" s="2"/>
    </row>
    <row r="61" spans="1:15" customFormat="1" ht="14.25" hidden="1" x14ac:dyDescent="0.15">
      <c r="A61" s="2"/>
      <c r="B61" s="729"/>
      <c r="C61" s="729"/>
      <c r="D61" s="730"/>
      <c r="E61" s="748"/>
      <c r="F61" s="749"/>
      <c r="G61" s="749"/>
      <c r="H61" s="749"/>
      <c r="I61" s="750"/>
      <c r="J61" s="750"/>
      <c r="K61" s="749"/>
      <c r="L61" s="749"/>
      <c r="M61" s="751"/>
      <c r="N61" s="2"/>
      <c r="O61" s="2"/>
    </row>
    <row r="62" spans="1:15" customFormat="1" ht="24" hidden="1" customHeight="1" x14ac:dyDescent="0.15">
      <c r="A62" s="2"/>
      <c r="B62" s="729"/>
      <c r="C62" s="729"/>
      <c r="D62" s="730"/>
      <c r="E62" s="748"/>
      <c r="F62" s="749"/>
      <c r="G62" s="749"/>
      <c r="H62" s="749"/>
      <c r="I62" s="750"/>
      <c r="J62" s="750"/>
      <c r="K62" s="749"/>
      <c r="L62" s="749"/>
      <c r="M62" s="751"/>
      <c r="N62" s="2"/>
      <c r="O62" s="2"/>
    </row>
    <row r="63" spans="1:15" customFormat="1" ht="3.75" hidden="1" customHeight="1" x14ac:dyDescent="0.15">
      <c r="A63" s="2"/>
      <c r="B63" s="729"/>
      <c r="C63" s="729"/>
      <c r="D63" s="730"/>
      <c r="E63" s="748"/>
      <c r="F63" s="749"/>
      <c r="G63" s="749"/>
      <c r="H63" s="749"/>
      <c r="I63" s="750"/>
      <c r="J63" s="750"/>
      <c r="K63" s="749"/>
      <c r="L63" s="749"/>
      <c r="M63" s="751"/>
      <c r="N63" s="2"/>
      <c r="O63" s="2"/>
    </row>
    <row r="64" spans="1:15" customFormat="1" ht="21.2" hidden="1" customHeight="1" x14ac:dyDescent="0.15">
      <c r="A64" s="2"/>
      <c r="B64" s="729"/>
      <c r="C64" s="729"/>
      <c r="D64" s="730"/>
      <c r="E64" s="748"/>
      <c r="F64" s="749"/>
      <c r="G64" s="749"/>
      <c r="H64" s="749"/>
      <c r="I64" s="750"/>
      <c r="J64" s="750"/>
      <c r="K64" s="749"/>
      <c r="L64" s="749"/>
      <c r="M64" s="751"/>
      <c r="N64" s="2"/>
      <c r="O64" s="2"/>
    </row>
    <row r="65" spans="1:15" customFormat="1" ht="40.700000000000003" hidden="1" customHeight="1" x14ac:dyDescent="0.15">
      <c r="A65" s="2"/>
      <c r="B65" s="729"/>
      <c r="C65" s="729"/>
      <c r="D65" s="730"/>
      <c r="E65" s="748"/>
      <c r="F65" s="749"/>
      <c r="G65" s="749"/>
      <c r="H65" s="749"/>
      <c r="I65" s="750"/>
      <c r="J65" s="750"/>
      <c r="K65" s="749"/>
      <c r="L65" s="749"/>
      <c r="M65" s="751"/>
      <c r="N65" s="2"/>
      <c r="O65" s="2"/>
    </row>
    <row r="66" spans="1:15" customFormat="1" ht="24.95" hidden="1" customHeight="1" x14ac:dyDescent="0.15">
      <c r="A66" s="2"/>
      <c r="B66" s="729"/>
      <c r="C66" s="729"/>
      <c r="D66" s="730"/>
      <c r="E66" s="748"/>
      <c r="F66" s="749"/>
      <c r="G66" s="749"/>
      <c r="H66" s="749"/>
      <c r="I66" s="750"/>
      <c r="J66" s="750"/>
      <c r="K66" s="749"/>
      <c r="L66" s="749"/>
      <c r="M66" s="751"/>
      <c r="N66" s="2"/>
      <c r="O66" s="2"/>
    </row>
    <row r="67" spans="1:15" customFormat="1" ht="21.95" hidden="1" customHeight="1" x14ac:dyDescent="0.15">
      <c r="A67" s="2"/>
      <c r="B67" s="729"/>
      <c r="C67" s="729"/>
      <c r="D67" s="730"/>
      <c r="E67" s="748"/>
      <c r="F67" s="749"/>
      <c r="G67" s="749"/>
      <c r="H67" s="749"/>
      <c r="I67" s="750"/>
      <c r="J67" s="750"/>
      <c r="K67" s="749"/>
      <c r="L67" s="749"/>
      <c r="M67" s="751"/>
      <c r="N67" s="2"/>
      <c r="O67" s="2"/>
    </row>
    <row r="68" spans="1:15" customFormat="1" ht="21.95" hidden="1" customHeight="1" x14ac:dyDescent="0.15">
      <c r="A68" s="2"/>
      <c r="B68" s="729"/>
      <c r="C68" s="729"/>
      <c r="D68" s="730"/>
      <c r="E68" s="748"/>
      <c r="F68" s="749"/>
      <c r="G68" s="749"/>
      <c r="H68" s="749"/>
      <c r="I68" s="750"/>
      <c r="J68" s="750"/>
      <c r="K68" s="749"/>
      <c r="L68" s="749"/>
      <c r="M68" s="751"/>
      <c r="N68" s="2"/>
      <c r="O68" s="2"/>
    </row>
    <row r="69" spans="1:15" customFormat="1" ht="21.95" hidden="1" customHeight="1" x14ac:dyDescent="0.15">
      <c r="A69" s="2"/>
      <c r="B69" s="729"/>
      <c r="C69" s="729"/>
      <c r="D69" s="730"/>
      <c r="E69" s="748"/>
      <c r="F69" s="749"/>
      <c r="G69" s="749"/>
      <c r="H69" s="749"/>
      <c r="I69" s="750"/>
      <c r="J69" s="750"/>
      <c r="K69" s="749"/>
      <c r="L69" s="749"/>
      <c r="M69" s="751"/>
      <c r="N69" s="2"/>
      <c r="O69" s="2"/>
    </row>
    <row r="70" spans="1:15" customFormat="1" ht="21.95" hidden="1" customHeight="1" x14ac:dyDescent="0.15">
      <c r="A70" s="2"/>
      <c r="B70" s="729"/>
      <c r="C70" s="729"/>
      <c r="D70" s="730"/>
      <c r="E70" s="748"/>
      <c r="F70" s="749"/>
      <c r="G70" s="749"/>
      <c r="H70" s="749"/>
      <c r="I70" s="750"/>
      <c r="J70" s="750"/>
      <c r="K70" s="749"/>
      <c r="L70" s="749"/>
      <c r="M70" s="751"/>
      <c r="N70" s="2"/>
      <c r="O70" s="2"/>
    </row>
    <row r="71" spans="1:15" customFormat="1" ht="21.95" hidden="1" customHeight="1" x14ac:dyDescent="0.15">
      <c r="A71" s="2"/>
      <c r="B71" s="729"/>
      <c r="C71" s="729"/>
      <c r="D71" s="730"/>
      <c r="E71" s="748"/>
      <c r="F71" s="749"/>
      <c r="G71" s="749"/>
      <c r="H71" s="749"/>
      <c r="I71" s="750"/>
      <c r="J71" s="750"/>
      <c r="K71" s="749"/>
      <c r="L71" s="749"/>
      <c r="M71" s="751"/>
      <c r="N71" s="2"/>
      <c r="O71" s="2"/>
    </row>
    <row r="72" spans="1:15" customFormat="1" ht="21.95" hidden="1" customHeight="1" x14ac:dyDescent="0.15">
      <c r="A72" s="2"/>
      <c r="B72" s="729"/>
      <c r="C72" s="729"/>
      <c r="D72" s="730"/>
      <c r="E72" s="748"/>
      <c r="F72" s="749"/>
      <c r="G72" s="749"/>
      <c r="H72" s="749"/>
      <c r="I72" s="750"/>
      <c r="J72" s="750"/>
      <c r="K72" s="749"/>
      <c r="L72" s="749"/>
      <c r="M72" s="751"/>
      <c r="N72" s="2"/>
      <c r="O72" s="2"/>
    </row>
    <row r="73" spans="1:15" customFormat="1" ht="21.95" hidden="1" customHeight="1" x14ac:dyDescent="0.15">
      <c r="A73" s="2"/>
      <c r="B73" s="729"/>
      <c r="C73" s="729"/>
      <c r="D73" s="730"/>
      <c r="E73" s="748"/>
      <c r="F73" s="749"/>
      <c r="G73" s="749"/>
      <c r="H73" s="749"/>
      <c r="I73" s="750"/>
      <c r="J73" s="750"/>
      <c r="K73" s="749"/>
      <c r="L73" s="749"/>
      <c r="M73" s="751"/>
      <c r="N73" s="2"/>
      <c r="O73" s="2"/>
    </row>
    <row r="74" spans="1:15" customFormat="1" ht="21.95" hidden="1" customHeight="1" x14ac:dyDescent="0.15">
      <c r="A74" s="2"/>
      <c r="B74" s="729"/>
      <c r="C74" s="729"/>
      <c r="D74" s="730"/>
      <c r="E74" s="748"/>
      <c r="F74" s="749"/>
      <c r="G74" s="749"/>
      <c r="H74" s="749"/>
      <c r="I74" s="750"/>
      <c r="J74" s="750"/>
      <c r="K74" s="749"/>
      <c r="L74" s="749"/>
      <c r="M74" s="751"/>
      <c r="N74" s="2"/>
      <c r="O74" s="2"/>
    </row>
    <row r="75" spans="1:15" customFormat="1" ht="21.95" hidden="1" customHeight="1" x14ac:dyDescent="0.15">
      <c r="A75" s="2"/>
      <c r="B75" s="729"/>
      <c r="C75" s="729"/>
      <c r="D75" s="730"/>
      <c r="E75" s="748"/>
      <c r="F75" s="749"/>
      <c r="G75" s="749"/>
      <c r="H75" s="749"/>
      <c r="I75" s="750"/>
      <c r="J75" s="750"/>
      <c r="K75" s="749"/>
      <c r="L75" s="749"/>
      <c r="M75" s="751"/>
      <c r="N75" s="2"/>
      <c r="O75" s="2"/>
    </row>
    <row r="76" spans="1:15" customFormat="1" ht="24.95" hidden="1" customHeight="1" x14ac:dyDescent="0.15">
      <c r="A76" s="2"/>
      <c r="B76" s="729"/>
      <c r="C76" s="729"/>
      <c r="D76" s="730"/>
      <c r="E76" s="748"/>
      <c r="F76" s="749"/>
      <c r="G76" s="749"/>
      <c r="H76" s="749"/>
      <c r="I76" s="750"/>
      <c r="J76" s="750"/>
      <c r="K76" s="749"/>
      <c r="L76" s="749"/>
      <c r="M76" s="751"/>
      <c r="N76" s="2"/>
      <c r="O76" s="2"/>
    </row>
    <row r="77" spans="1:15" customFormat="1" ht="21.95" hidden="1" customHeight="1" x14ac:dyDescent="0.15">
      <c r="A77" s="2"/>
      <c r="B77" s="729"/>
      <c r="C77" s="729"/>
      <c r="D77" s="730"/>
      <c r="E77" s="748"/>
      <c r="F77" s="749"/>
      <c r="G77" s="749"/>
      <c r="H77" s="749"/>
      <c r="I77" s="750"/>
      <c r="J77" s="750"/>
      <c r="K77" s="749"/>
      <c r="L77" s="749"/>
      <c r="M77" s="751"/>
      <c r="N77" s="2"/>
      <c r="O77" s="2"/>
    </row>
    <row r="78" spans="1:15" customFormat="1" ht="21.95" hidden="1" customHeight="1" x14ac:dyDescent="0.15">
      <c r="A78" s="2"/>
      <c r="B78" s="729"/>
      <c r="C78" s="729"/>
      <c r="D78" s="730"/>
      <c r="E78" s="748"/>
      <c r="F78" s="749"/>
      <c r="G78" s="749"/>
      <c r="H78" s="749"/>
      <c r="I78" s="750"/>
      <c r="J78" s="750"/>
      <c r="K78" s="749"/>
      <c r="L78" s="749"/>
      <c r="M78" s="751"/>
      <c r="N78" s="2"/>
      <c r="O78" s="2"/>
    </row>
    <row r="79" spans="1:15" customFormat="1" ht="21.95" hidden="1" customHeight="1" x14ac:dyDescent="0.15">
      <c r="A79" s="2"/>
      <c r="B79" s="729"/>
      <c r="C79" s="729"/>
      <c r="D79" s="730"/>
      <c r="E79" s="748"/>
      <c r="F79" s="749"/>
      <c r="G79" s="749"/>
      <c r="H79" s="749"/>
      <c r="I79" s="750"/>
      <c r="J79" s="750"/>
      <c r="K79" s="749"/>
      <c r="L79" s="749"/>
      <c r="M79" s="751"/>
      <c r="N79" s="2"/>
      <c r="O79" s="2"/>
    </row>
    <row r="80" spans="1:15" customFormat="1" ht="21.95" hidden="1" customHeight="1" x14ac:dyDescent="0.15">
      <c r="A80" s="2"/>
      <c r="B80" s="729"/>
      <c r="C80" s="729"/>
      <c r="D80" s="730"/>
      <c r="E80" s="748"/>
      <c r="F80" s="749"/>
      <c r="G80" s="749"/>
      <c r="H80" s="749"/>
      <c r="I80" s="750"/>
      <c r="J80" s="750"/>
      <c r="K80" s="749"/>
      <c r="L80" s="749"/>
      <c r="M80" s="751"/>
      <c r="N80" s="2"/>
      <c r="O80" s="2"/>
    </row>
    <row r="81" spans="1:15" customFormat="1" ht="21.95" hidden="1" customHeight="1" x14ac:dyDescent="0.15">
      <c r="A81" s="2"/>
      <c r="B81" s="729"/>
      <c r="C81" s="729"/>
      <c r="D81" s="730"/>
      <c r="E81" s="748"/>
      <c r="F81" s="749"/>
      <c r="G81" s="749"/>
      <c r="H81" s="749"/>
      <c r="I81" s="750"/>
      <c r="J81" s="750"/>
      <c r="K81" s="749"/>
      <c r="L81" s="749"/>
      <c r="M81" s="751"/>
      <c r="N81" s="2"/>
      <c r="O81" s="2"/>
    </row>
    <row r="82" spans="1:15" customFormat="1" ht="21.95" hidden="1" customHeight="1" x14ac:dyDescent="0.15">
      <c r="A82" s="2"/>
      <c r="B82" s="729"/>
      <c r="C82" s="729"/>
      <c r="D82" s="730"/>
      <c r="E82" s="748"/>
      <c r="F82" s="749"/>
      <c r="G82" s="749"/>
      <c r="H82" s="749"/>
      <c r="I82" s="750"/>
      <c r="J82" s="750"/>
      <c r="K82" s="749"/>
      <c r="L82" s="749"/>
      <c r="M82" s="751"/>
      <c r="N82" s="2"/>
      <c r="O82" s="2"/>
    </row>
    <row r="83" spans="1:15" customFormat="1" ht="21.95" hidden="1" customHeight="1" x14ac:dyDescent="0.15">
      <c r="A83" s="2"/>
      <c r="B83" s="729"/>
      <c r="C83" s="729"/>
      <c r="D83" s="730"/>
      <c r="E83" s="727"/>
      <c r="F83" s="728"/>
      <c r="G83" s="728"/>
      <c r="H83" s="728"/>
      <c r="I83" s="731"/>
      <c r="J83" s="731"/>
      <c r="K83" s="728"/>
      <c r="L83" s="728"/>
      <c r="M83" s="733"/>
      <c r="N83" s="2"/>
      <c r="O83" s="2"/>
    </row>
    <row r="84" spans="1:15" customFormat="1" ht="21.95" hidden="1" customHeight="1" x14ac:dyDescent="0.15">
      <c r="A84" s="2"/>
      <c r="B84" s="729"/>
      <c r="C84" s="729"/>
      <c r="D84" s="730"/>
      <c r="E84" s="727"/>
      <c r="F84" s="728"/>
      <c r="G84" s="728"/>
      <c r="H84" s="728"/>
      <c r="I84" s="731"/>
      <c r="J84" s="731"/>
      <c r="K84" s="728"/>
      <c r="L84" s="728"/>
      <c r="M84" s="733"/>
      <c r="N84" s="2"/>
      <c r="O84" s="2"/>
    </row>
    <row r="85" spans="1:15" customFormat="1" ht="21.95" hidden="1" customHeight="1" x14ac:dyDescent="0.15">
      <c r="A85" s="2"/>
      <c r="B85" s="729"/>
      <c r="C85" s="729"/>
      <c r="D85" s="730"/>
      <c r="E85" s="727"/>
      <c r="F85" s="728"/>
      <c r="G85" s="728"/>
      <c r="H85" s="728"/>
      <c r="I85" s="731"/>
      <c r="J85" s="731"/>
      <c r="K85" s="728"/>
      <c r="L85" s="728"/>
      <c r="M85" s="733"/>
      <c r="N85" s="2"/>
      <c r="O85" s="2"/>
    </row>
    <row r="86" spans="1:15" customFormat="1" ht="21.95" hidden="1" customHeight="1" x14ac:dyDescent="0.15">
      <c r="A86" s="2"/>
      <c r="B86" s="729"/>
      <c r="C86" s="729"/>
      <c r="D86" s="730"/>
      <c r="E86" s="727"/>
      <c r="F86" s="728"/>
      <c r="G86" s="728"/>
      <c r="H86" s="728"/>
      <c r="I86" s="731"/>
      <c r="J86" s="731"/>
      <c r="K86" s="728"/>
      <c r="L86" s="728"/>
      <c r="M86" s="733"/>
      <c r="N86" s="2"/>
      <c r="O86" s="2"/>
    </row>
    <row r="87" spans="1:15" customFormat="1" ht="24.95" hidden="1" customHeight="1" x14ac:dyDescent="0.15">
      <c r="A87" s="2"/>
      <c r="B87" s="729"/>
      <c r="C87" s="729"/>
      <c r="D87" s="730"/>
      <c r="E87" s="727"/>
      <c r="F87" s="728"/>
      <c r="G87" s="728"/>
      <c r="H87" s="728"/>
      <c r="I87" s="731"/>
      <c r="J87" s="731"/>
      <c r="K87" s="728"/>
      <c r="L87" s="728"/>
      <c r="M87" s="733"/>
      <c r="N87" s="2"/>
      <c r="O87" s="2"/>
    </row>
    <row r="88" spans="1:15" customFormat="1" ht="21.95" hidden="1" customHeight="1" x14ac:dyDescent="0.15">
      <c r="A88" s="2"/>
      <c r="B88" s="729"/>
      <c r="C88" s="729"/>
      <c r="D88" s="730"/>
      <c r="E88" s="727"/>
      <c r="F88" s="728"/>
      <c r="G88" s="728"/>
      <c r="H88" s="728"/>
      <c r="I88" s="731"/>
      <c r="J88" s="731"/>
      <c r="K88" s="728"/>
      <c r="L88" s="728"/>
      <c r="M88" s="733"/>
      <c r="N88" s="2"/>
      <c r="O88" s="2"/>
    </row>
    <row r="89" spans="1:15" customFormat="1" ht="21.95" hidden="1" customHeight="1" x14ac:dyDescent="0.15">
      <c r="A89" s="2"/>
      <c r="B89" s="729"/>
      <c r="C89" s="729"/>
      <c r="D89" s="730"/>
      <c r="E89" s="727"/>
      <c r="F89" s="728"/>
      <c r="G89" s="728"/>
      <c r="H89" s="728"/>
      <c r="I89" s="731"/>
      <c r="J89" s="731"/>
      <c r="K89" s="728"/>
      <c r="L89" s="728"/>
      <c r="M89" s="733"/>
      <c r="N89" s="2"/>
      <c r="O89" s="2"/>
    </row>
    <row r="90" spans="1:15" customFormat="1" ht="21.95" hidden="1" customHeight="1" x14ac:dyDescent="0.15">
      <c r="A90" s="2"/>
      <c r="B90" s="729"/>
      <c r="C90" s="729"/>
      <c r="D90" s="730"/>
      <c r="E90" s="727"/>
      <c r="F90" s="728"/>
      <c r="G90" s="728"/>
      <c r="H90" s="728"/>
      <c r="I90" s="731"/>
      <c r="J90" s="731"/>
      <c r="K90" s="728"/>
      <c r="L90" s="728"/>
      <c r="M90" s="733"/>
      <c r="N90" s="2"/>
      <c r="O90" s="2"/>
    </row>
    <row r="91" spans="1:15" customFormat="1" ht="21.95" hidden="1" customHeight="1" x14ac:dyDescent="0.15">
      <c r="A91" s="2"/>
      <c r="B91" s="729"/>
      <c r="C91" s="729"/>
      <c r="D91" s="730"/>
      <c r="E91" s="727"/>
      <c r="F91" s="728"/>
      <c r="G91" s="728"/>
      <c r="H91" s="728"/>
      <c r="I91" s="731"/>
      <c r="J91" s="731"/>
      <c r="K91" s="728"/>
      <c r="L91" s="728"/>
      <c r="M91" s="733"/>
      <c r="N91" s="2"/>
      <c r="O91" s="2"/>
    </row>
    <row r="92" spans="1:15" customFormat="1" ht="21.95" hidden="1" customHeight="1" x14ac:dyDescent="0.15">
      <c r="A92" s="2"/>
      <c r="B92" s="729"/>
      <c r="C92" s="729"/>
      <c r="D92" s="730"/>
      <c r="E92" s="727"/>
      <c r="F92" s="728"/>
      <c r="G92" s="728"/>
      <c r="H92" s="728"/>
      <c r="I92" s="731"/>
      <c r="J92" s="731"/>
      <c r="K92" s="728"/>
      <c r="L92" s="728"/>
      <c r="M92" s="733"/>
      <c r="N92" s="2"/>
      <c r="O92" s="2"/>
    </row>
    <row r="93" spans="1:15" customFormat="1" ht="21.95" hidden="1" customHeight="1" x14ac:dyDescent="0.15">
      <c r="A93" s="2"/>
      <c r="B93" s="729"/>
      <c r="C93" s="729"/>
      <c r="D93" s="730"/>
      <c r="E93" s="727"/>
      <c r="F93" s="728"/>
      <c r="G93" s="728"/>
      <c r="H93" s="728"/>
      <c r="I93" s="731"/>
      <c r="J93" s="731"/>
      <c r="K93" s="728"/>
      <c r="L93" s="728"/>
      <c r="M93" s="733"/>
      <c r="N93" s="2"/>
      <c r="O93" s="2"/>
    </row>
    <row r="94" spans="1:15" customFormat="1" ht="21.95" hidden="1" customHeight="1" x14ac:dyDescent="0.15">
      <c r="A94" s="2"/>
      <c r="B94" s="729"/>
      <c r="C94" s="729"/>
      <c r="D94" s="730"/>
      <c r="E94" s="727"/>
      <c r="F94" s="728"/>
      <c r="G94" s="728"/>
      <c r="H94" s="728"/>
      <c r="I94" s="731"/>
      <c r="J94" s="731"/>
      <c r="K94" s="728"/>
      <c r="L94" s="728"/>
      <c r="M94" s="733"/>
      <c r="N94" s="2"/>
      <c r="O94" s="2"/>
    </row>
    <row r="95" spans="1:15" customFormat="1" ht="21.95" hidden="1" customHeight="1" x14ac:dyDescent="0.15">
      <c r="A95" s="2"/>
      <c r="B95" s="729"/>
      <c r="C95" s="729"/>
      <c r="D95" s="730"/>
      <c r="E95" s="727"/>
      <c r="F95" s="728"/>
      <c r="G95" s="728"/>
      <c r="H95" s="728"/>
      <c r="I95" s="731"/>
      <c r="J95" s="731"/>
      <c r="K95" s="728"/>
      <c r="L95" s="728"/>
      <c r="M95" s="733"/>
      <c r="N95" s="2"/>
      <c r="O95" s="2"/>
    </row>
    <row r="96" spans="1:15" customFormat="1" ht="21.95" hidden="1" customHeight="1" x14ac:dyDescent="0.15">
      <c r="A96" s="2"/>
      <c r="B96" s="729"/>
      <c r="C96" s="729"/>
      <c r="D96" s="730"/>
      <c r="E96" s="727"/>
      <c r="F96" s="728"/>
      <c r="G96" s="728"/>
      <c r="H96" s="728"/>
      <c r="I96" s="731"/>
      <c r="J96" s="731"/>
      <c r="K96" s="728"/>
      <c r="L96" s="728"/>
      <c r="M96" s="733"/>
      <c r="N96" s="2"/>
      <c r="O96" s="2"/>
    </row>
    <row r="97" spans="1:15" customFormat="1" ht="21.95" hidden="1" customHeight="1" x14ac:dyDescent="0.15">
      <c r="A97" s="2"/>
      <c r="B97" s="729"/>
      <c r="C97" s="729"/>
      <c r="D97" s="730"/>
      <c r="E97" s="727"/>
      <c r="F97" s="728"/>
      <c r="G97" s="728"/>
      <c r="H97" s="728"/>
      <c r="I97" s="731"/>
      <c r="J97" s="731"/>
      <c r="K97" s="728"/>
      <c r="L97" s="728"/>
      <c r="M97" s="733"/>
      <c r="N97" s="2"/>
      <c r="O97" s="2"/>
    </row>
    <row r="98" spans="1:15" customFormat="1" ht="24.95" hidden="1" customHeight="1" x14ac:dyDescent="0.15">
      <c r="A98" s="2"/>
      <c r="B98" s="729"/>
      <c r="C98" s="729"/>
      <c r="D98" s="730"/>
      <c r="E98" s="727"/>
      <c r="F98" s="728"/>
      <c r="G98" s="728"/>
      <c r="H98" s="728"/>
      <c r="I98" s="731"/>
      <c r="J98" s="731"/>
      <c r="K98" s="728"/>
      <c r="L98" s="728"/>
      <c r="M98" s="733"/>
      <c r="N98" s="2"/>
      <c r="O98" s="2"/>
    </row>
    <row r="99" spans="1:15" customFormat="1" ht="21.95" hidden="1" customHeight="1" x14ac:dyDescent="0.15">
      <c r="A99" s="2"/>
      <c r="B99" s="729"/>
      <c r="C99" s="729"/>
      <c r="D99" s="730"/>
      <c r="E99" s="727"/>
      <c r="F99" s="728"/>
      <c r="G99" s="728"/>
      <c r="H99" s="728"/>
      <c r="I99" s="731"/>
      <c r="J99" s="731"/>
      <c r="K99" s="728"/>
      <c r="L99" s="728"/>
      <c r="M99" s="733"/>
      <c r="N99" s="2"/>
      <c r="O99" s="2"/>
    </row>
    <row r="100" spans="1:15" customFormat="1" ht="21.95" hidden="1" customHeight="1" x14ac:dyDescent="0.15">
      <c r="A100" s="2"/>
      <c r="B100" s="729"/>
      <c r="C100" s="729"/>
      <c r="D100" s="730"/>
      <c r="E100" s="727"/>
      <c r="F100" s="728"/>
      <c r="G100" s="728"/>
      <c r="H100" s="728"/>
      <c r="I100" s="731"/>
      <c r="J100" s="731"/>
      <c r="K100" s="728"/>
      <c r="L100" s="728"/>
      <c r="M100" s="733"/>
      <c r="N100" s="2"/>
      <c r="O100" s="2"/>
    </row>
    <row r="101" spans="1:15" customFormat="1" ht="21.95" hidden="1" customHeight="1" x14ac:dyDescent="0.15">
      <c r="A101" s="2"/>
      <c r="B101" s="729"/>
      <c r="C101" s="729"/>
      <c r="D101" s="730"/>
      <c r="E101" s="727"/>
      <c r="F101" s="728"/>
      <c r="G101" s="728"/>
      <c r="H101" s="728"/>
      <c r="I101" s="731"/>
      <c r="J101" s="731"/>
      <c r="K101" s="728"/>
      <c r="L101" s="728"/>
      <c r="M101" s="733"/>
      <c r="N101" s="2"/>
      <c r="O101" s="2"/>
    </row>
    <row r="102" spans="1:15" customFormat="1" ht="21.95" hidden="1" customHeight="1" x14ac:dyDescent="0.15">
      <c r="A102" s="2"/>
      <c r="B102" s="729"/>
      <c r="C102" s="729"/>
      <c r="D102" s="730"/>
      <c r="E102" s="727"/>
      <c r="F102" s="728"/>
      <c r="G102" s="728"/>
      <c r="H102" s="728"/>
      <c r="I102" s="731"/>
      <c r="J102" s="731"/>
      <c r="K102" s="728"/>
      <c r="L102" s="728"/>
      <c r="M102" s="733"/>
      <c r="N102" s="2"/>
      <c r="O102" s="2"/>
    </row>
    <row r="103" spans="1:15" customFormat="1" ht="21.95" hidden="1" customHeight="1" x14ac:dyDescent="0.15">
      <c r="A103" s="2"/>
      <c r="B103" s="729"/>
      <c r="C103" s="729"/>
      <c r="D103" s="730"/>
      <c r="E103" s="727"/>
      <c r="F103" s="728"/>
      <c r="G103" s="728"/>
      <c r="H103" s="728"/>
      <c r="I103" s="731"/>
      <c r="J103" s="731"/>
      <c r="K103" s="728"/>
      <c r="L103" s="728"/>
      <c r="M103" s="733"/>
      <c r="N103" s="2"/>
      <c r="O103" s="2"/>
    </row>
    <row r="104" spans="1:15" customFormat="1" ht="21.95" hidden="1" customHeight="1" x14ac:dyDescent="0.15">
      <c r="A104" s="2"/>
      <c r="B104" s="729"/>
      <c r="C104" s="729"/>
      <c r="D104" s="730"/>
      <c r="E104" s="727"/>
      <c r="F104" s="728"/>
      <c r="G104" s="728"/>
      <c r="H104" s="728"/>
      <c r="I104" s="731"/>
      <c r="J104" s="731"/>
      <c r="K104" s="728"/>
      <c r="L104" s="728"/>
      <c r="M104" s="733"/>
      <c r="N104" s="2"/>
      <c r="O104" s="2"/>
    </row>
    <row r="105" spans="1:15" customFormat="1" ht="21.95" hidden="1" customHeight="1" x14ac:dyDescent="0.15">
      <c r="A105" s="2"/>
      <c r="B105" s="729"/>
      <c r="C105" s="729"/>
      <c r="D105" s="730"/>
      <c r="E105" s="727"/>
      <c r="F105" s="728"/>
      <c r="G105" s="728"/>
      <c r="H105" s="728"/>
      <c r="I105" s="731"/>
      <c r="J105" s="731"/>
      <c r="K105" s="728"/>
      <c r="L105" s="728"/>
      <c r="M105" s="733"/>
      <c r="N105" s="2"/>
      <c r="O105" s="2"/>
    </row>
    <row r="106" spans="1:15" customFormat="1" ht="24.95" hidden="1" customHeight="1" x14ac:dyDescent="0.15">
      <c r="A106" s="2"/>
      <c r="B106" s="729"/>
      <c r="C106" s="729"/>
      <c r="D106" s="730"/>
      <c r="E106" s="727"/>
      <c r="F106" s="728"/>
      <c r="G106" s="728"/>
      <c r="H106" s="728"/>
      <c r="I106" s="731"/>
      <c r="J106" s="731"/>
      <c r="K106" s="728"/>
      <c r="L106" s="728"/>
      <c r="M106" s="733"/>
      <c r="N106" s="2"/>
      <c r="O106" s="2"/>
    </row>
    <row r="107" spans="1:15" customFormat="1" ht="21.95" hidden="1" customHeight="1" x14ac:dyDescent="0.15">
      <c r="A107" s="2"/>
      <c r="B107" s="729"/>
      <c r="C107" s="729"/>
      <c r="D107" s="730"/>
      <c r="E107" s="727"/>
      <c r="F107" s="728"/>
      <c r="G107" s="728"/>
      <c r="H107" s="728"/>
      <c r="I107" s="731"/>
      <c r="J107" s="731"/>
      <c r="K107" s="728"/>
      <c r="L107" s="728"/>
      <c r="M107" s="733"/>
      <c r="N107" s="2"/>
      <c r="O107" s="2"/>
    </row>
    <row r="108" spans="1:15" customFormat="1" ht="21.95" hidden="1" customHeight="1" x14ac:dyDescent="0.15">
      <c r="A108" s="2"/>
      <c r="B108" s="729"/>
      <c r="C108" s="729"/>
      <c r="D108" s="730"/>
      <c r="E108" s="727"/>
      <c r="F108" s="728"/>
      <c r="G108" s="728"/>
      <c r="H108" s="728"/>
      <c r="I108" s="731"/>
      <c r="J108" s="731"/>
      <c r="K108" s="728"/>
      <c r="L108" s="728"/>
      <c r="M108" s="733"/>
      <c r="N108" s="2"/>
      <c r="O108" s="2"/>
    </row>
    <row r="109" spans="1:15" customFormat="1" ht="21.95" hidden="1" customHeight="1" x14ac:dyDescent="0.15">
      <c r="A109" s="2"/>
      <c r="B109" s="729"/>
      <c r="C109" s="729"/>
      <c r="D109" s="730"/>
      <c r="E109" s="727"/>
      <c r="F109" s="728"/>
      <c r="G109" s="728"/>
      <c r="H109" s="728"/>
      <c r="I109" s="731"/>
      <c r="J109" s="731"/>
      <c r="K109" s="728"/>
      <c r="L109" s="728"/>
      <c r="M109" s="733"/>
      <c r="N109" s="2"/>
      <c r="O109" s="2"/>
    </row>
    <row r="110" spans="1:15" customFormat="1" ht="21.95" hidden="1" customHeight="1" x14ac:dyDescent="0.15">
      <c r="A110" s="2"/>
      <c r="B110" s="729"/>
      <c r="C110" s="729"/>
      <c r="D110" s="730"/>
      <c r="E110" s="727"/>
      <c r="F110" s="728"/>
      <c r="G110" s="728"/>
      <c r="H110" s="728"/>
      <c r="I110" s="731"/>
      <c r="J110" s="731"/>
      <c r="K110" s="728"/>
      <c r="L110" s="728"/>
      <c r="M110" s="733"/>
      <c r="N110" s="2"/>
      <c r="O110" s="2"/>
    </row>
    <row r="111" spans="1:15" customFormat="1" ht="21.95" hidden="1" customHeight="1" x14ac:dyDescent="0.15">
      <c r="A111" s="2"/>
      <c r="B111" s="729"/>
      <c r="C111" s="729"/>
      <c r="D111" s="730"/>
      <c r="E111" s="727"/>
      <c r="F111" s="728"/>
      <c r="G111" s="728"/>
      <c r="H111" s="728"/>
      <c r="I111" s="731"/>
      <c r="J111" s="731"/>
      <c r="K111" s="728"/>
      <c r="L111" s="728"/>
      <c r="M111" s="733"/>
      <c r="N111" s="2"/>
      <c r="O111" s="2"/>
    </row>
    <row r="112" spans="1:15" customFormat="1" ht="6.75" hidden="1" customHeight="1" x14ac:dyDescent="0.15">
      <c r="A112" s="2"/>
      <c r="B112" s="729"/>
      <c r="C112" s="729"/>
      <c r="D112" s="730"/>
      <c r="E112" s="727"/>
      <c r="F112" s="728"/>
      <c r="G112" s="728"/>
      <c r="H112" s="728"/>
      <c r="I112" s="731"/>
      <c r="J112" s="731"/>
      <c r="K112" s="728"/>
      <c r="L112" s="728"/>
      <c r="M112" s="733"/>
      <c r="N112" s="2"/>
      <c r="O112" s="2"/>
    </row>
    <row r="113" spans="2:20" ht="14.25" hidden="1" customHeight="1" x14ac:dyDescent="0.15"/>
    <row r="114" spans="2:20" ht="14.25" hidden="1" customHeight="1" x14ac:dyDescent="0.15"/>
    <row r="115" spans="2:20" s="2" customFormat="1" ht="14.25" hidden="1" customHeight="1" x14ac:dyDescent="0.15">
      <c r="B115" s="729"/>
      <c r="C115" s="729"/>
      <c r="D115" s="730"/>
      <c r="E115" s="727"/>
      <c r="F115" s="728"/>
      <c r="G115" s="728"/>
      <c r="H115" s="728"/>
      <c r="I115" s="731"/>
      <c r="J115" s="731"/>
      <c r="K115" s="728"/>
      <c r="L115" s="728"/>
      <c r="M115" s="733"/>
      <c r="P115" s="4"/>
      <c r="Q115" s="4"/>
      <c r="R115" s="4"/>
      <c r="S115" s="4"/>
      <c r="T115" s="4"/>
    </row>
    <row r="116" spans="2:20" s="2" customFormat="1" ht="14.25" hidden="1" customHeight="1" x14ac:dyDescent="0.15">
      <c r="B116" s="729"/>
      <c r="C116" s="729"/>
      <c r="D116" s="730"/>
      <c r="E116" s="727"/>
      <c r="F116" s="728"/>
      <c r="G116" s="728"/>
      <c r="H116" s="728"/>
      <c r="I116" s="731"/>
      <c r="J116" s="731"/>
      <c r="K116" s="728"/>
      <c r="L116" s="728"/>
      <c r="M116" s="733"/>
      <c r="P116" s="4"/>
      <c r="Q116" s="4"/>
      <c r="R116" s="4"/>
      <c r="S116" s="4"/>
      <c r="T116" s="4"/>
    </row>
    <row r="117" spans="2:20" s="2" customFormat="1" ht="14.25" hidden="1" customHeight="1" x14ac:dyDescent="0.15">
      <c r="B117" s="729"/>
      <c r="C117" s="729"/>
      <c r="D117" s="730"/>
      <c r="E117" s="727"/>
      <c r="F117" s="728"/>
      <c r="G117" s="728"/>
      <c r="H117" s="728"/>
      <c r="I117" s="731"/>
      <c r="J117" s="731"/>
      <c r="K117" s="728"/>
      <c r="L117" s="728"/>
      <c r="M117" s="733"/>
      <c r="P117" s="4"/>
      <c r="Q117" s="4"/>
      <c r="R117" s="4"/>
      <c r="S117" s="4"/>
      <c r="T117" s="4"/>
    </row>
    <row r="118" spans="2:20" s="2" customFormat="1" ht="14.25" hidden="1" customHeight="1" x14ac:dyDescent="0.15">
      <c r="B118" s="729"/>
      <c r="C118" s="729"/>
      <c r="D118" s="730"/>
      <c r="E118" s="727"/>
      <c r="F118" s="728"/>
      <c r="G118" s="728"/>
      <c r="H118" s="728"/>
      <c r="I118" s="731"/>
      <c r="J118" s="731"/>
      <c r="K118" s="728"/>
      <c r="L118" s="728"/>
      <c r="M118" s="733"/>
      <c r="P118" s="4"/>
      <c r="Q118" s="4"/>
      <c r="R118" s="4"/>
      <c r="S118" s="4"/>
      <c r="T118" s="4"/>
    </row>
    <row r="119" spans="2:20" s="2" customFormat="1" ht="14.25" hidden="1" customHeight="1" x14ac:dyDescent="0.15">
      <c r="B119" s="729"/>
      <c r="C119" s="729"/>
      <c r="D119" s="730"/>
      <c r="E119" s="727"/>
      <c r="F119" s="728"/>
      <c r="G119" s="728"/>
      <c r="H119" s="728"/>
      <c r="I119" s="731"/>
      <c r="J119" s="731"/>
      <c r="K119" s="728"/>
      <c r="L119" s="728"/>
      <c r="M119" s="733"/>
      <c r="P119" s="4"/>
      <c r="Q119" s="4"/>
      <c r="R119" s="4"/>
      <c r="S119" s="4"/>
      <c r="T119" s="4"/>
    </row>
    <row r="120" spans="2:20" s="2" customFormat="1" ht="14.25" hidden="1" customHeight="1" x14ac:dyDescent="0.15">
      <c r="B120" s="729"/>
      <c r="C120" s="729"/>
      <c r="D120" s="730"/>
      <c r="E120" s="727"/>
      <c r="F120" s="728"/>
      <c r="G120" s="728"/>
      <c r="H120" s="728"/>
      <c r="I120" s="731"/>
      <c r="J120" s="731"/>
      <c r="K120" s="728"/>
      <c r="L120" s="728"/>
      <c r="M120" s="733"/>
      <c r="P120" s="4"/>
      <c r="Q120" s="4"/>
      <c r="R120" s="4"/>
      <c r="S120" s="4"/>
      <c r="T120" s="4"/>
    </row>
    <row r="121" spans="2:20" s="2" customFormat="1" ht="14.25" hidden="1" customHeight="1" x14ac:dyDescent="0.15">
      <c r="B121" s="729"/>
      <c r="C121" s="729"/>
      <c r="D121" s="730"/>
      <c r="E121" s="727"/>
      <c r="F121" s="728"/>
      <c r="G121" s="728"/>
      <c r="H121" s="728"/>
      <c r="I121" s="731"/>
      <c r="J121" s="731"/>
      <c r="K121" s="728"/>
      <c r="L121" s="728"/>
      <c r="M121" s="733"/>
      <c r="P121" s="4"/>
      <c r="Q121" s="4"/>
      <c r="R121" s="4"/>
      <c r="S121" s="4"/>
      <c r="T121" s="4"/>
    </row>
    <row r="122" spans="2:20" s="2" customFormat="1" ht="14.25" hidden="1" customHeight="1" x14ac:dyDescent="0.15">
      <c r="B122" s="729"/>
      <c r="C122" s="729"/>
      <c r="D122" s="730"/>
      <c r="E122" s="727"/>
      <c r="F122" s="728"/>
      <c r="G122" s="728"/>
      <c r="H122" s="728"/>
      <c r="I122" s="731"/>
      <c r="J122" s="731"/>
      <c r="K122" s="728"/>
      <c r="L122" s="728"/>
      <c r="M122" s="733"/>
      <c r="P122" s="4"/>
      <c r="Q122" s="4"/>
      <c r="R122" s="4"/>
      <c r="S122" s="4"/>
      <c r="T122" s="4"/>
    </row>
    <row r="123" spans="2:20" s="2" customFormat="1" ht="14.25" hidden="1" customHeight="1" x14ac:dyDescent="0.15">
      <c r="B123" s="729"/>
      <c r="C123" s="729"/>
      <c r="D123" s="730"/>
      <c r="E123" s="727"/>
      <c r="F123" s="728"/>
      <c r="G123" s="728"/>
      <c r="H123" s="728"/>
      <c r="I123" s="731"/>
      <c r="J123" s="731"/>
      <c r="K123" s="728"/>
      <c r="L123" s="728"/>
      <c r="M123" s="733"/>
      <c r="P123" s="4"/>
      <c r="Q123" s="4"/>
      <c r="R123" s="4"/>
      <c r="S123" s="4"/>
      <c r="T123" s="4"/>
    </row>
    <row r="124" spans="2:20" s="2" customFormat="1" ht="14.25" hidden="1" customHeight="1" x14ac:dyDescent="0.15">
      <c r="B124" s="729"/>
      <c r="C124" s="729"/>
      <c r="D124" s="730"/>
      <c r="E124" s="727"/>
      <c r="F124" s="728"/>
      <c r="G124" s="728"/>
      <c r="H124" s="728"/>
      <c r="I124" s="731"/>
      <c r="J124" s="731"/>
      <c r="K124" s="728"/>
      <c r="L124" s="728"/>
      <c r="M124" s="733"/>
      <c r="P124" s="4"/>
      <c r="Q124" s="4"/>
      <c r="R124" s="4"/>
      <c r="S124" s="4"/>
      <c r="T124" s="4"/>
    </row>
    <row r="125" spans="2:20" s="2" customFormat="1" ht="14.25" hidden="1" customHeight="1" x14ac:dyDescent="0.15">
      <c r="B125" s="729"/>
      <c r="C125" s="729"/>
      <c r="D125" s="730"/>
      <c r="E125" s="727"/>
      <c r="F125" s="728"/>
      <c r="G125" s="728"/>
      <c r="H125" s="728"/>
      <c r="I125" s="731"/>
      <c r="J125" s="731"/>
      <c r="K125" s="728"/>
      <c r="L125" s="728"/>
      <c r="M125" s="733"/>
      <c r="P125" s="4"/>
      <c r="Q125" s="4"/>
      <c r="R125" s="4"/>
      <c r="S125" s="4"/>
      <c r="T125" s="4"/>
    </row>
    <row r="126" spans="2:20" s="2" customFormat="1" ht="14.25" hidden="1" customHeight="1" x14ac:dyDescent="0.15">
      <c r="B126" s="729"/>
      <c r="C126" s="729"/>
      <c r="D126" s="730"/>
      <c r="E126" s="727"/>
      <c r="F126" s="728"/>
      <c r="G126" s="728"/>
      <c r="H126" s="728"/>
      <c r="I126" s="731"/>
      <c r="J126" s="731"/>
      <c r="K126" s="728"/>
      <c r="L126" s="728"/>
      <c r="M126" s="733"/>
      <c r="P126" s="4"/>
      <c r="Q126" s="4"/>
      <c r="R126" s="4"/>
      <c r="S126" s="4"/>
      <c r="T126" s="4"/>
    </row>
    <row r="127" spans="2:20" s="2" customFormat="1" ht="14.25" hidden="1" customHeight="1" x14ac:dyDescent="0.15">
      <c r="B127" s="729"/>
      <c r="C127" s="729"/>
      <c r="D127" s="730"/>
      <c r="E127" s="727"/>
      <c r="F127" s="728"/>
      <c r="G127" s="728"/>
      <c r="H127" s="728"/>
      <c r="I127" s="731"/>
      <c r="J127" s="731"/>
      <c r="K127" s="728"/>
      <c r="L127" s="728"/>
      <c r="M127" s="733"/>
      <c r="P127" s="4"/>
      <c r="Q127" s="4"/>
      <c r="R127" s="4"/>
      <c r="S127" s="4"/>
      <c r="T127" s="4"/>
    </row>
    <row r="128" spans="2:20" s="2" customFormat="1" ht="14.25" hidden="1" customHeight="1" x14ac:dyDescent="0.15">
      <c r="B128" s="729"/>
      <c r="C128" s="729"/>
      <c r="D128" s="730"/>
      <c r="E128" s="727"/>
      <c r="F128" s="728"/>
      <c r="G128" s="728"/>
      <c r="H128" s="728"/>
      <c r="I128" s="731"/>
      <c r="J128" s="731"/>
      <c r="K128" s="728"/>
      <c r="L128" s="728"/>
      <c r="M128" s="733"/>
      <c r="P128" s="4"/>
      <c r="Q128" s="4"/>
      <c r="R128" s="4"/>
      <c r="S128" s="4"/>
      <c r="T128" s="4"/>
    </row>
    <row r="129" spans="2:20" s="2" customFormat="1" ht="14.25" hidden="1" customHeight="1" x14ac:dyDescent="0.15">
      <c r="B129" s="729"/>
      <c r="C129" s="729"/>
      <c r="D129" s="730"/>
      <c r="E129" s="727"/>
      <c r="F129" s="728"/>
      <c r="G129" s="728"/>
      <c r="H129" s="728"/>
      <c r="I129" s="731"/>
      <c r="J129" s="731"/>
      <c r="K129" s="728"/>
      <c r="L129" s="728"/>
      <c r="M129" s="733"/>
      <c r="P129" s="4"/>
      <c r="Q129" s="4"/>
      <c r="R129" s="4"/>
      <c r="S129" s="4"/>
      <c r="T129" s="4"/>
    </row>
    <row r="130" spans="2:20" s="2" customFormat="1" ht="14.25" hidden="1" customHeight="1" x14ac:dyDescent="0.15">
      <c r="B130" s="729"/>
      <c r="C130" s="729"/>
      <c r="D130" s="730"/>
      <c r="E130" s="727"/>
      <c r="F130" s="728"/>
      <c r="G130" s="728"/>
      <c r="H130" s="728"/>
      <c r="I130" s="731"/>
      <c r="J130" s="731"/>
      <c r="K130" s="728"/>
      <c r="L130" s="728"/>
      <c r="M130" s="733"/>
      <c r="P130" s="4"/>
      <c r="Q130" s="4"/>
      <c r="R130" s="4"/>
      <c r="S130" s="4"/>
      <c r="T130" s="4"/>
    </row>
    <row r="131" spans="2:20" s="2" customFormat="1" ht="14.25" hidden="1" customHeight="1" x14ac:dyDescent="0.15">
      <c r="B131" s="729"/>
      <c r="C131" s="729"/>
      <c r="D131" s="730"/>
      <c r="E131" s="727"/>
      <c r="F131" s="728"/>
      <c r="G131" s="728"/>
      <c r="H131" s="728"/>
      <c r="I131" s="731"/>
      <c r="J131" s="731"/>
      <c r="K131" s="728"/>
      <c r="L131" s="728"/>
      <c r="M131" s="733"/>
      <c r="P131" s="4"/>
      <c r="Q131" s="4"/>
      <c r="R131" s="4"/>
      <c r="S131" s="4"/>
      <c r="T131" s="4"/>
    </row>
    <row r="132" spans="2:20" s="2" customFormat="1" ht="14.25" hidden="1" customHeight="1" x14ac:dyDescent="0.15">
      <c r="B132" s="729"/>
      <c r="C132" s="729"/>
      <c r="D132" s="730"/>
      <c r="E132" s="727"/>
      <c r="F132" s="728"/>
      <c r="G132" s="728"/>
      <c r="H132" s="728"/>
      <c r="I132" s="731"/>
      <c r="J132" s="731"/>
      <c r="K132" s="728"/>
      <c r="L132" s="728"/>
      <c r="M132" s="733"/>
      <c r="P132" s="4"/>
      <c r="Q132" s="4"/>
      <c r="R132" s="4"/>
      <c r="S132" s="4"/>
      <c r="T132" s="4"/>
    </row>
    <row r="133" spans="2:20" s="2" customFormat="1" ht="14.25" hidden="1" customHeight="1" x14ac:dyDescent="0.15">
      <c r="B133" s="729"/>
      <c r="C133" s="729"/>
      <c r="D133" s="730"/>
      <c r="E133" s="727"/>
      <c r="F133" s="728"/>
      <c r="G133" s="728"/>
      <c r="H133" s="728"/>
      <c r="I133" s="731"/>
      <c r="J133" s="731"/>
      <c r="K133" s="728"/>
      <c r="L133" s="728"/>
      <c r="M133" s="733"/>
      <c r="P133" s="4"/>
      <c r="Q133" s="4"/>
      <c r="R133" s="4"/>
      <c r="S133" s="4"/>
      <c r="T133" s="4"/>
    </row>
    <row r="134" spans="2:20" s="2" customFormat="1" ht="14.25" hidden="1" customHeight="1" x14ac:dyDescent="0.15">
      <c r="B134" s="729"/>
      <c r="C134" s="729"/>
      <c r="D134" s="730"/>
      <c r="E134" s="727"/>
      <c r="F134" s="728"/>
      <c r="G134" s="728"/>
      <c r="H134" s="728"/>
      <c r="I134" s="731"/>
      <c r="J134" s="731"/>
      <c r="K134" s="728"/>
      <c r="L134" s="728"/>
      <c r="M134" s="733"/>
      <c r="P134" s="4"/>
      <c r="Q134" s="4"/>
      <c r="R134" s="4"/>
      <c r="S134" s="4"/>
      <c r="T134" s="4"/>
    </row>
    <row r="135" spans="2:20" s="2" customFormat="1" ht="14.25" hidden="1" customHeight="1" x14ac:dyDescent="0.15">
      <c r="B135" s="729"/>
      <c r="C135" s="729"/>
      <c r="D135" s="730"/>
      <c r="E135" s="727"/>
      <c r="F135" s="728"/>
      <c r="G135" s="728"/>
      <c r="H135" s="728"/>
      <c r="I135" s="731"/>
      <c r="J135" s="731"/>
      <c r="K135" s="728"/>
      <c r="L135" s="728"/>
      <c r="M135" s="733"/>
      <c r="P135" s="4"/>
      <c r="Q135" s="4"/>
      <c r="R135" s="4"/>
      <c r="S135" s="4"/>
      <c r="T135" s="4"/>
    </row>
    <row r="136" spans="2:20" s="2" customFormat="1" ht="14.25" hidden="1" customHeight="1" x14ac:dyDescent="0.15">
      <c r="B136" s="729"/>
      <c r="C136" s="729"/>
      <c r="D136" s="730"/>
      <c r="E136" s="727"/>
      <c r="F136" s="728"/>
      <c r="G136" s="728"/>
      <c r="H136" s="728"/>
      <c r="I136" s="731"/>
      <c r="J136" s="731"/>
      <c r="K136" s="728"/>
      <c r="L136" s="728"/>
      <c r="M136" s="733"/>
      <c r="P136" s="4"/>
      <c r="Q136" s="4"/>
      <c r="R136" s="4"/>
      <c r="S136" s="4"/>
      <c r="T136" s="4"/>
    </row>
    <row r="137" spans="2:20" s="2" customFormat="1" ht="14.25" hidden="1" customHeight="1" x14ac:dyDescent="0.15">
      <c r="B137" s="729"/>
      <c r="C137" s="729"/>
      <c r="D137" s="730"/>
      <c r="E137" s="727"/>
      <c r="F137" s="728"/>
      <c r="G137" s="728"/>
      <c r="H137" s="728"/>
      <c r="I137" s="731"/>
      <c r="J137" s="731"/>
      <c r="K137" s="728"/>
      <c r="L137" s="728"/>
      <c r="M137" s="733"/>
      <c r="P137" s="4"/>
      <c r="Q137" s="4"/>
      <c r="R137" s="4"/>
      <c r="S137" s="4"/>
      <c r="T137" s="4"/>
    </row>
    <row r="138" spans="2:20" s="2" customFormat="1" ht="14.25" hidden="1" x14ac:dyDescent="0.15">
      <c r="B138" s="729"/>
      <c r="C138" s="729"/>
      <c r="D138" s="730"/>
      <c r="E138" s="727"/>
      <c r="F138" s="728"/>
      <c r="G138" s="728"/>
      <c r="H138" s="728"/>
      <c r="I138" s="731"/>
      <c r="J138" s="731"/>
      <c r="K138" s="728"/>
      <c r="L138" s="728"/>
      <c r="M138" s="733"/>
      <c r="P138" s="4"/>
      <c r="Q138" s="4"/>
      <c r="R138" s="4"/>
      <c r="S138" s="4"/>
      <c r="T138" s="4"/>
    </row>
    <row r="139" spans="2:20" s="2" customFormat="1" ht="14.25" hidden="1" x14ac:dyDescent="0.15">
      <c r="B139" s="729"/>
      <c r="C139" s="729"/>
      <c r="D139" s="730"/>
      <c r="E139" s="727"/>
      <c r="F139" s="728"/>
      <c r="G139" s="728"/>
      <c r="H139" s="728"/>
      <c r="I139" s="731"/>
      <c r="J139" s="731"/>
      <c r="K139" s="728"/>
      <c r="L139" s="728"/>
      <c r="M139" s="733"/>
      <c r="P139" s="4"/>
      <c r="Q139" s="4"/>
      <c r="R139" s="4"/>
      <c r="S139" s="4"/>
      <c r="T139" s="4"/>
    </row>
    <row r="140" spans="2:20" s="2" customFormat="1" ht="14.25" hidden="1" x14ac:dyDescent="0.15">
      <c r="B140" s="729"/>
      <c r="C140" s="729"/>
      <c r="D140" s="730"/>
      <c r="E140" s="727"/>
      <c r="F140" s="728"/>
      <c r="G140" s="728"/>
      <c r="H140" s="728"/>
      <c r="I140" s="731"/>
      <c r="J140" s="731"/>
      <c r="K140" s="728"/>
      <c r="L140" s="728"/>
      <c r="M140" s="733"/>
      <c r="P140" s="4"/>
      <c r="Q140" s="4"/>
      <c r="R140" s="4"/>
      <c r="S140" s="4"/>
      <c r="T140" s="4"/>
    </row>
    <row r="141" spans="2:20" s="2" customFormat="1" ht="14.25" hidden="1" x14ac:dyDescent="0.15">
      <c r="B141" s="729"/>
      <c r="C141" s="729"/>
      <c r="D141" s="730"/>
      <c r="E141" s="727"/>
      <c r="F141" s="728"/>
      <c r="G141" s="728"/>
      <c r="H141" s="728"/>
      <c r="I141" s="731"/>
      <c r="J141" s="731"/>
      <c r="K141" s="728"/>
      <c r="L141" s="728"/>
      <c r="M141" s="733"/>
      <c r="P141" s="4"/>
      <c r="Q141" s="4"/>
      <c r="R141" s="4"/>
      <c r="S141" s="4"/>
      <c r="T141" s="4"/>
    </row>
    <row r="142" spans="2:20" s="2" customFormat="1" ht="14.25" hidden="1" x14ac:dyDescent="0.15">
      <c r="B142" s="729"/>
      <c r="C142" s="729"/>
      <c r="D142" s="730"/>
      <c r="E142" s="727"/>
      <c r="F142" s="728"/>
      <c r="G142" s="728"/>
      <c r="H142" s="728"/>
      <c r="I142" s="731"/>
      <c r="J142" s="731"/>
      <c r="K142" s="728"/>
      <c r="L142" s="728"/>
      <c r="M142" s="733"/>
      <c r="P142" s="4"/>
      <c r="Q142" s="4"/>
      <c r="R142" s="4"/>
      <c r="S142" s="4"/>
      <c r="T142" s="4"/>
    </row>
    <row r="143" spans="2:20" s="2" customFormat="1" ht="14.25" hidden="1" x14ac:dyDescent="0.15">
      <c r="B143" s="729"/>
      <c r="C143" s="729"/>
      <c r="D143" s="730"/>
      <c r="E143" s="727"/>
      <c r="F143" s="728"/>
      <c r="G143" s="728"/>
      <c r="H143" s="728"/>
      <c r="I143" s="731"/>
      <c r="J143" s="731"/>
      <c r="K143" s="728"/>
      <c r="L143" s="728"/>
      <c r="M143" s="733"/>
      <c r="P143" s="4"/>
      <c r="Q143" s="4"/>
      <c r="R143" s="4"/>
      <c r="S143" s="4"/>
      <c r="T143" s="4"/>
    </row>
    <row r="144" spans="2:20" s="2" customFormat="1" ht="14.25" hidden="1" x14ac:dyDescent="0.15">
      <c r="B144" s="729"/>
      <c r="C144" s="729"/>
      <c r="D144" s="730"/>
      <c r="E144" s="727"/>
      <c r="F144" s="728"/>
      <c r="G144" s="728"/>
      <c r="H144" s="728"/>
      <c r="I144" s="731"/>
      <c r="J144" s="731"/>
      <c r="K144" s="728"/>
      <c r="L144" s="728"/>
      <c r="M144" s="733"/>
      <c r="P144" s="4"/>
      <c r="Q144" s="4"/>
      <c r="R144" s="4"/>
      <c r="S144" s="4"/>
      <c r="T144" s="4"/>
    </row>
    <row r="145" spans="2:20" s="2" customFormat="1" ht="14.25" hidden="1" x14ac:dyDescent="0.15">
      <c r="B145" s="729"/>
      <c r="C145" s="729"/>
      <c r="D145" s="730"/>
      <c r="E145" s="727"/>
      <c r="F145" s="728"/>
      <c r="G145" s="728"/>
      <c r="H145" s="728"/>
      <c r="I145" s="731"/>
      <c r="J145" s="731"/>
      <c r="K145" s="728"/>
      <c r="L145" s="728"/>
      <c r="M145" s="733"/>
      <c r="P145" s="4"/>
      <c r="Q145" s="4"/>
      <c r="R145" s="4"/>
      <c r="S145" s="4"/>
      <c r="T145" s="4"/>
    </row>
    <row r="146" spans="2:20" s="2" customFormat="1" ht="14.25" hidden="1" x14ac:dyDescent="0.15">
      <c r="B146" s="729"/>
      <c r="C146" s="729"/>
      <c r="D146" s="730"/>
      <c r="E146" s="727"/>
      <c r="F146" s="728"/>
      <c r="G146" s="728"/>
      <c r="H146" s="728"/>
      <c r="I146" s="731"/>
      <c r="J146" s="731"/>
      <c r="K146" s="728"/>
      <c r="L146" s="728"/>
      <c r="M146" s="733"/>
      <c r="P146" s="4"/>
      <c r="Q146" s="4"/>
      <c r="R146" s="4"/>
      <c r="S146" s="4"/>
      <c r="T146" s="4"/>
    </row>
    <row r="147" spans="2:20" s="2" customFormat="1" ht="14.25" hidden="1" x14ac:dyDescent="0.15">
      <c r="B147" s="729"/>
      <c r="C147" s="729"/>
      <c r="D147" s="730"/>
      <c r="E147" s="727"/>
      <c r="F147" s="728"/>
      <c r="G147" s="728"/>
      <c r="H147" s="728"/>
      <c r="I147" s="731"/>
      <c r="J147" s="731"/>
      <c r="K147" s="728"/>
      <c r="L147" s="728"/>
      <c r="M147" s="733"/>
      <c r="P147" s="4"/>
      <c r="Q147" s="4"/>
      <c r="R147" s="4"/>
      <c r="S147" s="4"/>
      <c r="T147" s="4"/>
    </row>
    <row r="148" spans="2:20" s="2" customFormat="1" ht="14.25" hidden="1" x14ac:dyDescent="0.15">
      <c r="B148" s="729"/>
      <c r="C148" s="729"/>
      <c r="D148" s="730"/>
      <c r="E148" s="727"/>
      <c r="F148" s="728"/>
      <c r="G148" s="728"/>
      <c r="H148" s="728"/>
      <c r="I148" s="731"/>
      <c r="J148" s="731"/>
      <c r="K148" s="728"/>
      <c r="L148" s="728"/>
      <c r="M148" s="733"/>
      <c r="P148" s="4"/>
      <c r="Q148" s="4"/>
      <c r="R148" s="4"/>
      <c r="S148" s="4"/>
      <c r="T148" s="4"/>
    </row>
    <row r="149" spans="2:20" s="2" customFormat="1" ht="14.25" hidden="1" x14ac:dyDescent="0.15">
      <c r="B149" s="729"/>
      <c r="C149" s="729"/>
      <c r="D149" s="730"/>
      <c r="E149" s="727"/>
      <c r="F149" s="728"/>
      <c r="G149" s="728"/>
      <c r="H149" s="728"/>
      <c r="I149" s="731"/>
      <c r="J149" s="731"/>
      <c r="K149" s="728"/>
      <c r="L149" s="728"/>
      <c r="M149" s="733"/>
      <c r="P149" s="4"/>
      <c r="Q149" s="4"/>
      <c r="R149" s="4"/>
      <c r="S149" s="4"/>
      <c r="T149" s="4"/>
    </row>
    <row r="150" spans="2:20" s="2" customFormat="1" ht="14.25" hidden="1" x14ac:dyDescent="0.15">
      <c r="B150" s="729"/>
      <c r="C150" s="729"/>
      <c r="D150" s="730"/>
      <c r="E150" s="727"/>
      <c r="F150" s="728"/>
      <c r="G150" s="728"/>
      <c r="H150" s="728"/>
      <c r="I150" s="731"/>
      <c r="J150" s="731"/>
      <c r="K150" s="728"/>
      <c r="L150" s="728"/>
      <c r="M150" s="733"/>
      <c r="P150" s="4"/>
      <c r="Q150" s="4"/>
      <c r="R150" s="4"/>
      <c r="S150" s="4"/>
      <c r="T150" s="4"/>
    </row>
    <row r="151" spans="2:20" s="2" customFormat="1" ht="14.25" hidden="1" x14ac:dyDescent="0.15">
      <c r="B151" s="729"/>
      <c r="C151" s="729"/>
      <c r="D151" s="730"/>
      <c r="E151" s="727"/>
      <c r="F151" s="728"/>
      <c r="G151" s="728"/>
      <c r="H151" s="728"/>
      <c r="I151" s="731"/>
      <c r="J151" s="731"/>
      <c r="K151" s="728"/>
      <c r="L151" s="728"/>
      <c r="M151" s="733"/>
      <c r="P151" s="4"/>
      <c r="Q151" s="4"/>
      <c r="R151" s="4"/>
      <c r="S151" s="4"/>
      <c r="T151" s="4"/>
    </row>
    <row r="152" spans="2:20" s="2" customFormat="1" ht="14.25" hidden="1" x14ac:dyDescent="0.15">
      <c r="B152" s="729"/>
      <c r="C152" s="729"/>
      <c r="D152" s="730"/>
      <c r="E152" s="727"/>
      <c r="F152" s="728"/>
      <c r="G152" s="728"/>
      <c r="H152" s="728"/>
      <c r="I152" s="731"/>
      <c r="J152" s="731"/>
      <c r="K152" s="728"/>
      <c r="L152" s="728"/>
      <c r="M152" s="733"/>
      <c r="P152" s="4"/>
      <c r="Q152" s="4"/>
      <c r="R152" s="4"/>
      <c r="S152" s="4"/>
      <c r="T152" s="4"/>
    </row>
    <row r="153" spans="2:20" s="2" customFormat="1" ht="14.25" hidden="1" x14ac:dyDescent="0.15">
      <c r="B153" s="729"/>
      <c r="C153" s="729"/>
      <c r="D153" s="730"/>
      <c r="E153" s="727"/>
      <c r="F153" s="728"/>
      <c r="G153" s="728"/>
      <c r="H153" s="728"/>
      <c r="I153" s="731"/>
      <c r="J153" s="731"/>
      <c r="K153" s="728"/>
      <c r="L153" s="728"/>
      <c r="M153" s="733"/>
      <c r="P153" s="4"/>
      <c r="Q153" s="4"/>
      <c r="R153" s="4"/>
      <c r="S153" s="4"/>
      <c r="T153" s="4"/>
    </row>
    <row r="154" spans="2:20" s="2" customFormat="1" ht="14.25" hidden="1" x14ac:dyDescent="0.15">
      <c r="B154" s="729"/>
      <c r="C154" s="729"/>
      <c r="D154" s="730"/>
      <c r="E154" s="727"/>
      <c r="F154" s="728"/>
      <c r="G154" s="728"/>
      <c r="H154" s="728"/>
      <c r="I154" s="731"/>
      <c r="J154" s="731"/>
      <c r="K154" s="728"/>
      <c r="L154" s="728"/>
      <c r="M154" s="733"/>
      <c r="P154" s="4"/>
      <c r="Q154" s="4"/>
      <c r="R154" s="4"/>
      <c r="S154" s="4"/>
      <c r="T154" s="4"/>
    </row>
    <row r="155" spans="2:20" s="2" customFormat="1" ht="14.25" hidden="1" x14ac:dyDescent="0.15">
      <c r="B155" s="729"/>
      <c r="C155" s="729"/>
      <c r="D155" s="730"/>
      <c r="E155" s="727"/>
      <c r="F155" s="728"/>
      <c r="G155" s="728"/>
      <c r="H155" s="728"/>
      <c r="I155" s="731"/>
      <c r="J155" s="731"/>
      <c r="K155" s="728"/>
      <c r="L155" s="728"/>
      <c r="M155" s="733"/>
      <c r="P155" s="4"/>
      <c r="Q155" s="4"/>
      <c r="R155" s="4"/>
      <c r="S155" s="4"/>
      <c r="T155" s="4"/>
    </row>
    <row r="156" spans="2:20" s="2" customFormat="1" ht="14.25" hidden="1" x14ac:dyDescent="0.15">
      <c r="B156" s="729"/>
      <c r="C156" s="729"/>
      <c r="D156" s="730"/>
      <c r="E156" s="727"/>
      <c r="F156" s="728"/>
      <c r="G156" s="728"/>
      <c r="H156" s="728"/>
      <c r="I156" s="731"/>
      <c r="J156" s="731"/>
      <c r="K156" s="728"/>
      <c r="L156" s="728"/>
      <c r="M156" s="733"/>
      <c r="P156" s="4"/>
      <c r="Q156" s="4"/>
      <c r="R156" s="4"/>
      <c r="S156" s="4"/>
      <c r="T156" s="4"/>
    </row>
    <row r="157" spans="2:20" s="2" customFormat="1" ht="14.25" hidden="1" x14ac:dyDescent="0.15">
      <c r="B157" s="729"/>
      <c r="C157" s="729"/>
      <c r="D157" s="730"/>
      <c r="E157" s="727"/>
      <c r="F157" s="728"/>
      <c r="G157" s="728"/>
      <c r="H157" s="728"/>
      <c r="I157" s="731"/>
      <c r="J157" s="731"/>
      <c r="K157" s="728"/>
      <c r="L157" s="728"/>
      <c r="M157" s="733"/>
      <c r="P157" s="4"/>
      <c r="Q157" s="4"/>
      <c r="R157" s="4"/>
      <c r="S157" s="4"/>
      <c r="T157" s="4"/>
    </row>
    <row r="158" spans="2:20" s="2" customFormat="1" ht="14.25" hidden="1" x14ac:dyDescent="0.15">
      <c r="B158" s="729"/>
      <c r="C158" s="729"/>
      <c r="D158" s="730"/>
      <c r="E158" s="727"/>
      <c r="F158" s="728"/>
      <c r="G158" s="728"/>
      <c r="H158" s="728"/>
      <c r="I158" s="731"/>
      <c r="J158" s="731"/>
      <c r="K158" s="728"/>
      <c r="L158" s="728"/>
      <c r="M158" s="733"/>
      <c r="P158" s="4"/>
      <c r="Q158" s="4"/>
      <c r="R158" s="4"/>
      <c r="S158" s="4"/>
      <c r="T158" s="4"/>
    </row>
    <row r="159" spans="2:20" s="2" customFormat="1" ht="14.25" hidden="1" x14ac:dyDescent="0.15">
      <c r="B159" s="729"/>
      <c r="C159" s="729"/>
      <c r="D159" s="730"/>
      <c r="E159" s="727"/>
      <c r="F159" s="728"/>
      <c r="G159" s="728"/>
      <c r="H159" s="728"/>
      <c r="I159" s="731"/>
      <c r="J159" s="731"/>
      <c r="K159" s="728"/>
      <c r="L159" s="728"/>
      <c r="M159" s="733"/>
      <c r="P159" s="4"/>
      <c r="Q159" s="4"/>
      <c r="R159" s="4"/>
      <c r="S159" s="4"/>
      <c r="T159" s="4"/>
    </row>
    <row r="160" spans="2:20" s="2" customFormat="1" ht="14.25" hidden="1" x14ac:dyDescent="0.15">
      <c r="B160" s="729"/>
      <c r="C160" s="729"/>
      <c r="D160" s="730"/>
      <c r="E160" s="727"/>
      <c r="F160" s="728"/>
      <c r="G160" s="728"/>
      <c r="H160" s="728"/>
      <c r="I160" s="731"/>
      <c r="J160" s="731"/>
      <c r="K160" s="728"/>
      <c r="L160" s="728"/>
      <c r="M160" s="733"/>
      <c r="P160" s="4"/>
      <c r="Q160" s="4"/>
      <c r="R160" s="4"/>
      <c r="S160" s="4"/>
      <c r="T160" s="4"/>
    </row>
    <row r="161" spans="2:20" s="2" customFormat="1" ht="14.25" hidden="1" x14ac:dyDescent="0.15">
      <c r="B161" s="729"/>
      <c r="C161" s="729"/>
      <c r="D161" s="730"/>
      <c r="E161" s="727"/>
      <c r="F161" s="728"/>
      <c r="G161" s="728"/>
      <c r="H161" s="728"/>
      <c r="I161" s="731"/>
      <c r="J161" s="731"/>
      <c r="K161" s="728"/>
      <c r="L161" s="728"/>
      <c r="M161" s="733"/>
      <c r="P161" s="4"/>
      <c r="Q161" s="4"/>
      <c r="R161" s="4"/>
      <c r="S161" s="4"/>
      <c r="T161" s="4"/>
    </row>
    <row r="162" spans="2:20" s="2" customFormat="1" ht="14.25" hidden="1" x14ac:dyDescent="0.15">
      <c r="B162" s="729"/>
      <c r="C162" s="729"/>
      <c r="D162" s="730"/>
      <c r="E162" s="727"/>
      <c r="F162" s="728"/>
      <c r="G162" s="728"/>
      <c r="H162" s="728"/>
      <c r="I162" s="731"/>
      <c r="J162" s="731"/>
      <c r="K162" s="728"/>
      <c r="L162" s="728"/>
      <c r="M162" s="733"/>
      <c r="P162" s="4"/>
      <c r="Q162" s="4"/>
      <c r="R162" s="4"/>
      <c r="S162" s="4"/>
      <c r="T162" s="4"/>
    </row>
    <row r="163" spans="2:20" s="2" customFormat="1" ht="14.25" hidden="1" x14ac:dyDescent="0.15">
      <c r="B163" s="729"/>
      <c r="C163" s="729"/>
      <c r="D163" s="730"/>
      <c r="E163" s="727"/>
      <c r="F163" s="728"/>
      <c r="G163" s="728"/>
      <c r="H163" s="728"/>
      <c r="I163" s="731"/>
      <c r="J163" s="731"/>
      <c r="K163" s="728"/>
      <c r="L163" s="728"/>
      <c r="M163" s="733"/>
      <c r="P163" s="4"/>
      <c r="Q163" s="4"/>
      <c r="R163" s="4"/>
      <c r="S163" s="4"/>
      <c r="T163" s="4"/>
    </row>
    <row r="164" spans="2:20" s="2" customFormat="1" ht="14.25" hidden="1" x14ac:dyDescent="0.15">
      <c r="B164" s="729"/>
      <c r="C164" s="729"/>
      <c r="D164" s="730"/>
      <c r="E164" s="727"/>
      <c r="F164" s="728"/>
      <c r="G164" s="728"/>
      <c r="H164" s="728"/>
      <c r="I164" s="731"/>
      <c r="J164" s="731"/>
      <c r="K164" s="728"/>
      <c r="L164" s="728"/>
      <c r="M164" s="733"/>
      <c r="P164" s="4"/>
      <c r="Q164" s="4"/>
      <c r="R164" s="4"/>
      <c r="S164" s="4"/>
      <c r="T164" s="4"/>
    </row>
    <row r="165" spans="2:20" s="2" customFormat="1" ht="14.25" hidden="1" x14ac:dyDescent="0.15">
      <c r="B165" s="729"/>
      <c r="C165" s="729"/>
      <c r="D165" s="730"/>
      <c r="E165" s="727"/>
      <c r="F165" s="728"/>
      <c r="G165" s="728"/>
      <c r="H165" s="728"/>
      <c r="I165" s="731"/>
      <c r="J165" s="731"/>
      <c r="K165" s="728"/>
      <c r="L165" s="728"/>
      <c r="M165" s="733"/>
      <c r="P165" s="4"/>
      <c r="Q165" s="4"/>
      <c r="R165" s="4"/>
      <c r="S165" s="4"/>
      <c r="T165" s="4"/>
    </row>
    <row r="166" spans="2:20" s="2" customFormat="1" ht="14.25" hidden="1" x14ac:dyDescent="0.15">
      <c r="B166" s="729"/>
      <c r="C166" s="729"/>
      <c r="D166" s="730"/>
      <c r="E166" s="727"/>
      <c r="F166" s="728"/>
      <c r="G166" s="728"/>
      <c r="H166" s="728"/>
      <c r="I166" s="731"/>
      <c r="J166" s="731"/>
      <c r="K166" s="728"/>
      <c r="L166" s="728"/>
      <c r="M166" s="733"/>
      <c r="P166" s="4"/>
      <c r="Q166" s="4"/>
      <c r="R166" s="4"/>
      <c r="S166" s="4"/>
      <c r="T166" s="4"/>
    </row>
    <row r="167" spans="2:20" s="2" customFormat="1" ht="14.25" hidden="1" x14ac:dyDescent="0.15">
      <c r="B167" s="729"/>
      <c r="C167" s="729"/>
      <c r="D167" s="730"/>
      <c r="E167" s="727"/>
      <c r="F167" s="728"/>
      <c r="G167" s="728"/>
      <c r="H167" s="728"/>
      <c r="I167" s="731"/>
      <c r="J167" s="731"/>
      <c r="K167" s="728"/>
      <c r="L167" s="728"/>
      <c r="M167" s="733"/>
      <c r="P167" s="4"/>
      <c r="Q167" s="4"/>
      <c r="R167" s="4"/>
      <c r="S167" s="4"/>
      <c r="T167" s="4"/>
    </row>
    <row r="168" spans="2:20" s="2" customFormat="1" ht="14.25" hidden="1" x14ac:dyDescent="0.15">
      <c r="B168" s="729"/>
      <c r="C168" s="729"/>
      <c r="D168" s="730"/>
      <c r="E168" s="727"/>
      <c r="F168" s="728"/>
      <c r="G168" s="728"/>
      <c r="H168" s="728"/>
      <c r="I168" s="731"/>
      <c r="J168" s="731"/>
      <c r="K168" s="728"/>
      <c r="L168" s="728"/>
      <c r="M168" s="733"/>
      <c r="P168" s="4"/>
      <c r="Q168" s="4"/>
      <c r="R168" s="4"/>
      <c r="S168" s="4"/>
      <c r="T168" s="4"/>
    </row>
    <row r="169" spans="2:20" s="2" customFormat="1" ht="14.25" hidden="1" x14ac:dyDescent="0.15">
      <c r="B169" s="729"/>
      <c r="C169" s="729"/>
      <c r="D169" s="730"/>
      <c r="E169" s="727"/>
      <c r="F169" s="728"/>
      <c r="G169" s="728"/>
      <c r="H169" s="728"/>
      <c r="I169" s="731"/>
      <c r="J169" s="731"/>
      <c r="K169" s="728"/>
      <c r="L169" s="728"/>
      <c r="M169" s="733"/>
      <c r="P169" s="4"/>
      <c r="Q169" s="4"/>
      <c r="R169" s="4"/>
      <c r="S169" s="4"/>
      <c r="T169" s="4"/>
    </row>
    <row r="170" spans="2:20" s="2" customFormat="1" ht="14.25" hidden="1" x14ac:dyDescent="0.15">
      <c r="B170" s="729"/>
      <c r="C170" s="729"/>
      <c r="D170" s="730"/>
      <c r="E170" s="727"/>
      <c r="F170" s="728"/>
      <c r="G170" s="728"/>
      <c r="H170" s="728"/>
      <c r="I170" s="731"/>
      <c r="J170" s="731"/>
      <c r="K170" s="728"/>
      <c r="L170" s="728"/>
      <c r="M170" s="733"/>
      <c r="P170" s="4"/>
      <c r="Q170" s="4"/>
      <c r="R170" s="4"/>
      <c r="S170" s="4"/>
      <c r="T170" s="4"/>
    </row>
    <row r="171" spans="2:20" s="2" customFormat="1" ht="14.25" hidden="1" x14ac:dyDescent="0.15">
      <c r="B171" s="729"/>
      <c r="C171" s="729"/>
      <c r="D171" s="730"/>
      <c r="E171" s="727"/>
      <c r="F171" s="728"/>
      <c r="G171" s="728"/>
      <c r="H171" s="728"/>
      <c r="I171" s="731"/>
      <c r="J171" s="731"/>
      <c r="K171" s="728"/>
      <c r="L171" s="728"/>
      <c r="M171" s="733"/>
      <c r="P171" s="4"/>
      <c r="Q171" s="4"/>
      <c r="R171" s="4"/>
      <c r="S171" s="4"/>
      <c r="T171" s="4"/>
    </row>
    <row r="172" spans="2:20" s="2" customFormat="1" ht="14.25" hidden="1" x14ac:dyDescent="0.15">
      <c r="B172" s="729"/>
      <c r="C172" s="729"/>
      <c r="D172" s="730"/>
      <c r="E172" s="727"/>
      <c r="F172" s="728"/>
      <c r="G172" s="728"/>
      <c r="H172" s="728"/>
      <c r="I172" s="731"/>
      <c r="J172" s="731"/>
      <c r="K172" s="728"/>
      <c r="L172" s="728"/>
      <c r="M172" s="733"/>
      <c r="P172" s="4"/>
      <c r="Q172" s="4"/>
      <c r="R172" s="4"/>
      <c r="S172" s="4"/>
      <c r="T172" s="4"/>
    </row>
    <row r="173" spans="2:20" s="2" customFormat="1" ht="14.25" hidden="1" x14ac:dyDescent="0.15">
      <c r="B173" s="729"/>
      <c r="C173" s="729"/>
      <c r="D173" s="730"/>
      <c r="E173" s="727"/>
      <c r="F173" s="728"/>
      <c r="G173" s="728"/>
      <c r="H173" s="728"/>
      <c r="I173" s="731"/>
      <c r="J173" s="731"/>
      <c r="K173" s="728"/>
      <c r="L173" s="728"/>
      <c r="M173" s="733"/>
      <c r="P173" s="4"/>
      <c r="Q173" s="4"/>
      <c r="R173" s="4"/>
      <c r="S173" s="4"/>
      <c r="T173" s="4"/>
    </row>
    <row r="174" spans="2:20" s="2" customFormat="1" ht="14.25" hidden="1" x14ac:dyDescent="0.15">
      <c r="B174" s="729"/>
      <c r="C174" s="729"/>
      <c r="D174" s="730"/>
      <c r="E174" s="727"/>
      <c r="F174" s="728"/>
      <c r="G174" s="728"/>
      <c r="H174" s="728"/>
      <c r="I174" s="731"/>
      <c r="J174" s="731"/>
      <c r="K174" s="728"/>
      <c r="L174" s="728"/>
      <c r="M174" s="733"/>
      <c r="P174" s="4"/>
      <c r="Q174" s="4"/>
      <c r="R174" s="4"/>
      <c r="S174" s="4"/>
      <c r="T174" s="4"/>
    </row>
    <row r="175" spans="2:20" s="2" customFormat="1" ht="14.25" hidden="1" x14ac:dyDescent="0.15">
      <c r="B175" s="729"/>
      <c r="C175" s="729"/>
      <c r="D175" s="730"/>
      <c r="E175" s="727"/>
      <c r="F175" s="728"/>
      <c r="G175" s="728"/>
      <c r="H175" s="728"/>
      <c r="I175" s="731"/>
      <c r="J175" s="731"/>
      <c r="K175" s="728"/>
      <c r="L175" s="728"/>
      <c r="M175" s="733"/>
      <c r="P175" s="4"/>
      <c r="Q175" s="4"/>
      <c r="R175" s="4"/>
      <c r="S175" s="4"/>
      <c r="T175" s="4"/>
    </row>
    <row r="176" spans="2:20" s="2" customFormat="1" ht="14.25" hidden="1" x14ac:dyDescent="0.15">
      <c r="B176" s="729"/>
      <c r="C176" s="729"/>
      <c r="D176" s="730"/>
      <c r="E176" s="727"/>
      <c r="F176" s="728"/>
      <c r="G176" s="728"/>
      <c r="H176" s="728"/>
      <c r="I176" s="731"/>
      <c r="J176" s="731"/>
      <c r="K176" s="728"/>
      <c r="L176" s="728"/>
      <c r="M176" s="733"/>
      <c r="P176" s="4"/>
      <c r="Q176" s="4"/>
      <c r="R176" s="4"/>
      <c r="S176" s="4"/>
      <c r="T176" s="4"/>
    </row>
    <row r="177" spans="2:20" s="2" customFormat="1" ht="14.25" hidden="1" x14ac:dyDescent="0.15">
      <c r="B177" s="729"/>
      <c r="C177" s="729"/>
      <c r="D177" s="730"/>
      <c r="E177" s="727"/>
      <c r="F177" s="728"/>
      <c r="G177" s="728"/>
      <c r="H177" s="728"/>
      <c r="I177" s="731"/>
      <c r="J177" s="731"/>
      <c r="K177" s="728"/>
      <c r="L177" s="728"/>
      <c r="M177" s="733"/>
      <c r="P177" s="4"/>
      <c r="Q177" s="4"/>
      <c r="R177" s="4"/>
      <c r="S177" s="4"/>
      <c r="T177" s="4"/>
    </row>
    <row r="178" spans="2:20" s="2" customFormat="1" ht="14.25" hidden="1" x14ac:dyDescent="0.15">
      <c r="B178" s="729"/>
      <c r="C178" s="729"/>
      <c r="D178" s="730"/>
      <c r="E178" s="727"/>
      <c r="F178" s="728"/>
      <c r="G178" s="728"/>
      <c r="H178" s="728"/>
      <c r="I178" s="731"/>
      <c r="J178" s="731"/>
      <c r="K178" s="728"/>
      <c r="L178" s="728"/>
      <c r="M178" s="733"/>
      <c r="P178" s="4"/>
      <c r="Q178" s="4"/>
      <c r="R178" s="4"/>
      <c r="S178" s="4"/>
      <c r="T178" s="4"/>
    </row>
    <row r="179" spans="2:20" s="2" customFormat="1" ht="14.25" hidden="1" x14ac:dyDescent="0.15">
      <c r="B179" s="729"/>
      <c r="C179" s="729"/>
      <c r="D179" s="730"/>
      <c r="E179" s="727"/>
      <c r="F179" s="728"/>
      <c r="G179" s="728"/>
      <c r="H179" s="728"/>
      <c r="I179" s="731"/>
      <c r="J179" s="731"/>
      <c r="K179" s="728"/>
      <c r="L179" s="728"/>
      <c r="M179" s="733"/>
      <c r="P179" s="4"/>
      <c r="Q179" s="4"/>
      <c r="R179" s="4"/>
      <c r="S179" s="4"/>
      <c r="T179" s="4"/>
    </row>
    <row r="180" spans="2:20" s="2" customFormat="1" ht="14.25" hidden="1" x14ac:dyDescent="0.15">
      <c r="B180" s="729"/>
      <c r="C180" s="729"/>
      <c r="D180" s="730"/>
      <c r="E180" s="727"/>
      <c r="F180" s="728"/>
      <c r="G180" s="728"/>
      <c r="H180" s="728"/>
      <c r="I180" s="731"/>
      <c r="J180" s="731"/>
      <c r="K180" s="728"/>
      <c r="L180" s="728"/>
      <c r="M180" s="733"/>
      <c r="P180" s="4"/>
      <c r="Q180" s="4"/>
      <c r="R180" s="4"/>
      <c r="S180" s="4"/>
      <c r="T180" s="4"/>
    </row>
    <row r="181" spans="2:20" s="2" customFormat="1" ht="14.25" hidden="1" x14ac:dyDescent="0.15">
      <c r="B181" s="729"/>
      <c r="C181" s="729"/>
      <c r="D181" s="730"/>
      <c r="E181" s="727"/>
      <c r="F181" s="728"/>
      <c r="G181" s="728"/>
      <c r="H181" s="728"/>
      <c r="I181" s="731"/>
      <c r="J181" s="731"/>
      <c r="K181" s="728"/>
      <c r="L181" s="728"/>
      <c r="M181" s="733"/>
      <c r="P181" s="4"/>
      <c r="Q181" s="4"/>
      <c r="R181" s="4"/>
      <c r="S181" s="4"/>
      <c r="T181" s="4"/>
    </row>
    <row r="182" spans="2:20" s="2" customFormat="1" ht="14.25" hidden="1" x14ac:dyDescent="0.15">
      <c r="B182" s="729"/>
      <c r="C182" s="729"/>
      <c r="D182" s="730"/>
      <c r="E182" s="727"/>
      <c r="F182" s="728"/>
      <c r="G182" s="728"/>
      <c r="H182" s="728"/>
      <c r="I182" s="731"/>
      <c r="J182" s="731"/>
      <c r="K182" s="728"/>
      <c r="L182" s="728"/>
      <c r="M182" s="733"/>
      <c r="P182" s="4"/>
      <c r="Q182" s="4"/>
      <c r="R182" s="4"/>
      <c r="S182" s="4"/>
      <c r="T182" s="4"/>
    </row>
    <row r="183" spans="2:20" s="2" customFormat="1" ht="14.25" hidden="1" x14ac:dyDescent="0.15">
      <c r="B183" s="729"/>
      <c r="C183" s="729"/>
      <c r="D183" s="730"/>
      <c r="E183" s="727"/>
      <c r="F183" s="728"/>
      <c r="G183" s="728"/>
      <c r="H183" s="728"/>
      <c r="I183" s="731"/>
      <c r="J183" s="731"/>
      <c r="K183" s="728"/>
      <c r="L183" s="728"/>
      <c r="M183" s="733"/>
      <c r="P183" s="4"/>
      <c r="Q183" s="4"/>
      <c r="R183" s="4"/>
      <c r="S183" s="4"/>
      <c r="T183" s="4"/>
    </row>
    <row r="184" spans="2:20" s="2" customFormat="1" ht="14.25" hidden="1" x14ac:dyDescent="0.15">
      <c r="B184" s="729"/>
      <c r="C184" s="729"/>
      <c r="D184" s="730"/>
      <c r="E184" s="727"/>
      <c r="F184" s="728"/>
      <c r="G184" s="728"/>
      <c r="H184" s="728"/>
      <c r="I184" s="731"/>
      <c r="J184" s="731"/>
      <c r="K184" s="728"/>
      <c r="L184" s="728"/>
      <c r="M184" s="733"/>
      <c r="P184" s="4"/>
      <c r="Q184" s="4"/>
      <c r="R184" s="4"/>
      <c r="S184" s="4"/>
      <c r="T184" s="4"/>
    </row>
    <row r="185" spans="2:20" s="2" customFormat="1" ht="14.25" hidden="1" x14ac:dyDescent="0.15">
      <c r="B185" s="729"/>
      <c r="C185" s="729"/>
      <c r="D185" s="730"/>
      <c r="E185" s="727"/>
      <c r="F185" s="728"/>
      <c r="G185" s="728"/>
      <c r="H185" s="728"/>
      <c r="I185" s="731"/>
      <c r="J185" s="731"/>
      <c r="K185" s="728"/>
      <c r="L185" s="728"/>
      <c r="M185" s="733"/>
      <c r="P185" s="4"/>
      <c r="Q185" s="4"/>
      <c r="R185" s="4"/>
      <c r="S185" s="4"/>
      <c r="T185" s="4"/>
    </row>
    <row r="186" spans="2:20" s="2" customFormat="1" ht="14.25" hidden="1" x14ac:dyDescent="0.15">
      <c r="B186" s="729"/>
      <c r="C186" s="729"/>
      <c r="D186" s="730"/>
      <c r="E186" s="727"/>
      <c r="F186" s="728"/>
      <c r="G186" s="728"/>
      <c r="H186" s="728"/>
      <c r="I186" s="731"/>
      <c r="J186" s="731"/>
      <c r="K186" s="728"/>
      <c r="L186" s="728"/>
      <c r="M186" s="733"/>
      <c r="P186" s="4"/>
      <c r="Q186" s="4"/>
      <c r="R186" s="4"/>
      <c r="S186" s="4"/>
      <c r="T186" s="4"/>
    </row>
    <row r="187" spans="2:20" s="2" customFormat="1" ht="14.25" hidden="1" x14ac:dyDescent="0.15">
      <c r="B187" s="729"/>
      <c r="C187" s="729"/>
      <c r="D187" s="730"/>
      <c r="E187" s="727"/>
      <c r="F187" s="728"/>
      <c r="G187" s="728"/>
      <c r="H187" s="728"/>
      <c r="I187" s="731"/>
      <c r="J187" s="731"/>
      <c r="K187" s="728"/>
      <c r="L187" s="728"/>
      <c r="M187" s="733"/>
      <c r="P187" s="4"/>
      <c r="Q187" s="4"/>
      <c r="R187" s="4"/>
      <c r="S187" s="4"/>
      <c r="T187" s="4"/>
    </row>
    <row r="188" spans="2:20" s="2" customFormat="1" ht="14.25" hidden="1" x14ac:dyDescent="0.15">
      <c r="B188" s="729"/>
      <c r="C188" s="729"/>
      <c r="D188" s="730"/>
      <c r="E188" s="727"/>
      <c r="F188" s="728"/>
      <c r="G188" s="728"/>
      <c r="H188" s="728"/>
      <c r="I188" s="731"/>
      <c r="J188" s="731"/>
      <c r="K188" s="728"/>
      <c r="L188" s="728"/>
      <c r="M188" s="733"/>
      <c r="P188" s="4"/>
      <c r="Q188" s="4"/>
      <c r="R188" s="4"/>
      <c r="S188" s="4"/>
      <c r="T188" s="4"/>
    </row>
    <row r="189" spans="2:20" s="2" customFormat="1" ht="14.25" hidden="1" x14ac:dyDescent="0.15">
      <c r="B189" s="729"/>
      <c r="C189" s="729"/>
      <c r="D189" s="730"/>
      <c r="E189" s="727"/>
      <c r="F189" s="728"/>
      <c r="G189" s="728"/>
      <c r="H189" s="728"/>
      <c r="I189" s="731"/>
      <c r="J189" s="731"/>
      <c r="K189" s="728"/>
      <c r="L189" s="728"/>
      <c r="M189" s="733"/>
      <c r="P189" s="4"/>
      <c r="Q189" s="4"/>
      <c r="R189" s="4"/>
      <c r="S189" s="4"/>
      <c r="T189" s="4"/>
    </row>
    <row r="190" spans="2:20" s="2" customFormat="1" ht="14.25" hidden="1" x14ac:dyDescent="0.15">
      <c r="B190" s="729"/>
      <c r="C190" s="729"/>
      <c r="D190" s="730"/>
      <c r="E190" s="727"/>
      <c r="F190" s="728"/>
      <c r="G190" s="728"/>
      <c r="H190" s="728"/>
      <c r="I190" s="731"/>
      <c r="J190" s="731"/>
      <c r="K190" s="728"/>
      <c r="L190" s="728"/>
      <c r="M190" s="733"/>
      <c r="P190" s="4"/>
      <c r="Q190" s="4"/>
      <c r="R190" s="4"/>
      <c r="S190" s="4"/>
      <c r="T190" s="4"/>
    </row>
    <row r="191" spans="2:20" s="2" customFormat="1" ht="14.25" hidden="1" x14ac:dyDescent="0.15">
      <c r="B191" s="729"/>
      <c r="C191" s="729"/>
      <c r="D191" s="730"/>
      <c r="E191" s="727"/>
      <c r="F191" s="728"/>
      <c r="G191" s="728"/>
      <c r="H191" s="728"/>
      <c r="I191" s="731"/>
      <c r="J191" s="731"/>
      <c r="K191" s="728"/>
      <c r="L191" s="728"/>
      <c r="M191" s="733"/>
      <c r="P191" s="4"/>
      <c r="Q191" s="4"/>
      <c r="R191" s="4"/>
      <c r="S191" s="4"/>
      <c r="T191" s="4"/>
    </row>
    <row r="192" spans="2:20" s="2" customFormat="1" ht="14.25" hidden="1" x14ac:dyDescent="0.15">
      <c r="B192" s="729"/>
      <c r="C192" s="729"/>
      <c r="D192" s="730"/>
      <c r="E192" s="727"/>
      <c r="F192" s="728"/>
      <c r="G192" s="728"/>
      <c r="H192" s="728"/>
      <c r="I192" s="731"/>
      <c r="J192" s="731"/>
      <c r="K192" s="728"/>
      <c r="L192" s="728"/>
      <c r="M192" s="733"/>
      <c r="P192" s="4"/>
      <c r="Q192" s="4"/>
      <c r="R192" s="4"/>
      <c r="S192" s="4"/>
      <c r="T192" s="4"/>
    </row>
    <row r="193" spans="2:20" s="2" customFormat="1" ht="14.25" hidden="1" x14ac:dyDescent="0.15">
      <c r="B193" s="729"/>
      <c r="C193" s="729"/>
      <c r="D193" s="730"/>
      <c r="E193" s="727"/>
      <c r="F193" s="728"/>
      <c r="G193" s="728"/>
      <c r="H193" s="728"/>
      <c r="I193" s="731"/>
      <c r="J193" s="731"/>
      <c r="K193" s="728"/>
      <c r="L193" s="728"/>
      <c r="M193" s="733"/>
      <c r="P193" s="4"/>
      <c r="Q193" s="4"/>
      <c r="R193" s="4"/>
      <c r="S193" s="4"/>
      <c r="T193" s="4"/>
    </row>
    <row r="194" spans="2:20" s="2" customFormat="1" ht="14.25" hidden="1" x14ac:dyDescent="0.15">
      <c r="B194" s="729"/>
      <c r="C194" s="729"/>
      <c r="D194" s="730"/>
      <c r="E194" s="727"/>
      <c r="F194" s="728"/>
      <c r="G194" s="728"/>
      <c r="H194" s="728"/>
      <c r="I194" s="731"/>
      <c r="J194" s="731"/>
      <c r="K194" s="728"/>
      <c r="L194" s="728"/>
      <c r="M194" s="733"/>
      <c r="P194" s="4"/>
      <c r="Q194" s="4"/>
      <c r="R194" s="4"/>
      <c r="S194" s="4"/>
      <c r="T194" s="4"/>
    </row>
    <row r="195" spans="2:20" s="2" customFormat="1" ht="14.25" hidden="1" x14ac:dyDescent="0.15">
      <c r="B195" s="729"/>
      <c r="C195" s="729"/>
      <c r="D195" s="730"/>
      <c r="E195" s="727"/>
      <c r="F195" s="728"/>
      <c r="G195" s="728"/>
      <c r="H195" s="728"/>
      <c r="I195" s="731"/>
      <c r="J195" s="731"/>
      <c r="K195" s="728"/>
      <c r="L195" s="728"/>
      <c r="M195" s="733"/>
      <c r="P195" s="4"/>
      <c r="Q195" s="4"/>
      <c r="R195" s="4"/>
      <c r="S195" s="4"/>
      <c r="T195" s="4"/>
    </row>
    <row r="196" spans="2:20" s="2" customFormat="1" ht="14.25" hidden="1" x14ac:dyDescent="0.15">
      <c r="B196" s="729"/>
      <c r="C196" s="729"/>
      <c r="D196" s="730"/>
      <c r="E196" s="727"/>
      <c r="F196" s="728"/>
      <c r="G196" s="728"/>
      <c r="H196" s="728"/>
      <c r="I196" s="731"/>
      <c r="J196" s="731"/>
      <c r="K196" s="728"/>
      <c r="L196" s="728"/>
      <c r="M196" s="733"/>
      <c r="P196" s="4"/>
      <c r="Q196" s="4"/>
      <c r="R196" s="4"/>
      <c r="S196" s="4"/>
      <c r="T196" s="4"/>
    </row>
    <row r="197" spans="2:20" s="2" customFormat="1" ht="14.25" hidden="1" x14ac:dyDescent="0.15">
      <c r="B197" s="729"/>
      <c r="C197" s="729"/>
      <c r="D197" s="730"/>
      <c r="E197" s="727"/>
      <c r="F197" s="728"/>
      <c r="G197" s="728"/>
      <c r="H197" s="728"/>
      <c r="I197" s="731"/>
      <c r="J197" s="731"/>
      <c r="K197" s="728"/>
      <c r="L197" s="728"/>
      <c r="M197" s="733"/>
      <c r="P197" s="4"/>
      <c r="Q197" s="4"/>
      <c r="R197" s="4"/>
      <c r="S197" s="4"/>
      <c r="T197" s="4"/>
    </row>
    <row r="198" spans="2:20" s="2" customFormat="1" ht="14.25" hidden="1" x14ac:dyDescent="0.15">
      <c r="B198" s="729"/>
      <c r="C198" s="729"/>
      <c r="D198" s="730"/>
      <c r="E198" s="727"/>
      <c r="F198" s="728"/>
      <c r="G198" s="728"/>
      <c r="H198" s="728"/>
      <c r="I198" s="731"/>
      <c r="J198" s="731"/>
      <c r="K198" s="728"/>
      <c r="L198" s="728"/>
      <c r="M198" s="733"/>
      <c r="P198" s="4"/>
      <c r="Q198" s="4"/>
      <c r="R198" s="4"/>
      <c r="S198" s="4"/>
      <c r="T198" s="4"/>
    </row>
    <row r="199" spans="2:20" s="2" customFormat="1" ht="14.25" hidden="1" x14ac:dyDescent="0.15">
      <c r="B199" s="729"/>
      <c r="C199" s="729"/>
      <c r="D199" s="730"/>
      <c r="E199" s="727"/>
      <c r="F199" s="728"/>
      <c r="G199" s="728"/>
      <c r="H199" s="728"/>
      <c r="I199" s="731"/>
      <c r="J199" s="731"/>
      <c r="K199" s="728"/>
      <c r="L199" s="728"/>
      <c r="M199" s="733"/>
      <c r="P199" s="4"/>
      <c r="Q199" s="4"/>
      <c r="R199" s="4"/>
      <c r="S199" s="4"/>
      <c r="T199" s="4"/>
    </row>
    <row r="200" spans="2:20" s="2" customFormat="1" ht="14.25" hidden="1" x14ac:dyDescent="0.15">
      <c r="B200" s="729"/>
      <c r="C200" s="729"/>
      <c r="D200" s="730"/>
      <c r="E200" s="727"/>
      <c r="F200" s="728"/>
      <c r="G200" s="728"/>
      <c r="H200" s="728"/>
      <c r="I200" s="731"/>
      <c r="J200" s="731"/>
      <c r="K200" s="728"/>
      <c r="L200" s="728"/>
      <c r="M200" s="733"/>
      <c r="P200" s="4"/>
      <c r="Q200" s="4"/>
      <c r="R200" s="4"/>
      <c r="S200" s="4"/>
      <c r="T200" s="4"/>
    </row>
    <row r="201" spans="2:20" s="2" customFormat="1" ht="14.25" hidden="1" x14ac:dyDescent="0.15">
      <c r="B201" s="729"/>
      <c r="C201" s="729"/>
      <c r="D201" s="730"/>
      <c r="E201" s="727"/>
      <c r="F201" s="728"/>
      <c r="G201" s="728"/>
      <c r="H201" s="728"/>
      <c r="I201" s="731"/>
      <c r="J201" s="731"/>
      <c r="K201" s="728"/>
      <c r="L201" s="728"/>
      <c r="M201" s="733"/>
      <c r="P201" s="4"/>
      <c r="Q201" s="4"/>
      <c r="R201" s="4"/>
      <c r="S201" s="4"/>
      <c r="T201" s="4"/>
    </row>
    <row r="202" spans="2:20" s="2" customFormat="1" ht="14.25" hidden="1" x14ac:dyDescent="0.15">
      <c r="B202" s="729"/>
      <c r="C202" s="729"/>
      <c r="D202" s="730"/>
      <c r="E202" s="727"/>
      <c r="F202" s="728"/>
      <c r="G202" s="728"/>
      <c r="H202" s="728"/>
      <c r="I202" s="731"/>
      <c r="J202" s="731"/>
      <c r="K202" s="728"/>
      <c r="L202" s="728"/>
      <c r="M202" s="733"/>
      <c r="P202" s="4"/>
      <c r="Q202" s="4"/>
      <c r="R202" s="4"/>
      <c r="S202" s="4"/>
      <c r="T202" s="4"/>
    </row>
    <row r="203" spans="2:20" s="2" customFormat="1" ht="14.25" hidden="1" x14ac:dyDescent="0.15">
      <c r="B203" s="729"/>
      <c r="C203" s="729"/>
      <c r="D203" s="730"/>
      <c r="E203" s="727"/>
      <c r="F203" s="728"/>
      <c r="G203" s="728"/>
      <c r="H203" s="728"/>
      <c r="I203" s="731"/>
      <c r="J203" s="731"/>
      <c r="K203" s="728"/>
      <c r="L203" s="728"/>
      <c r="M203" s="733"/>
      <c r="P203" s="4"/>
      <c r="Q203" s="4"/>
      <c r="R203" s="4"/>
      <c r="S203" s="4"/>
      <c r="T203" s="4"/>
    </row>
    <row r="204" spans="2:20" s="2" customFormat="1" ht="14.25" hidden="1" x14ac:dyDescent="0.15">
      <c r="B204" s="729"/>
      <c r="C204" s="729"/>
      <c r="D204" s="730"/>
      <c r="E204" s="727"/>
      <c r="F204" s="728"/>
      <c r="G204" s="728"/>
      <c r="H204" s="728"/>
      <c r="I204" s="731"/>
      <c r="J204" s="731"/>
      <c r="K204" s="728"/>
      <c r="L204" s="728"/>
      <c r="M204" s="733"/>
      <c r="P204" s="4"/>
      <c r="Q204" s="4"/>
      <c r="R204" s="4"/>
      <c r="S204" s="4"/>
      <c r="T204" s="4"/>
    </row>
    <row r="205" spans="2:20" s="2" customFormat="1" ht="14.25" hidden="1" x14ac:dyDescent="0.15">
      <c r="B205" s="729"/>
      <c r="C205" s="729"/>
      <c r="D205" s="730"/>
      <c r="E205" s="727"/>
      <c r="F205" s="728"/>
      <c r="G205" s="728"/>
      <c r="H205" s="728"/>
      <c r="I205" s="731"/>
      <c r="J205" s="731"/>
      <c r="K205" s="728"/>
      <c r="L205" s="728"/>
      <c r="M205" s="733"/>
      <c r="P205" s="4"/>
      <c r="Q205" s="4"/>
      <c r="R205" s="4"/>
      <c r="S205" s="4"/>
      <c r="T205" s="4"/>
    </row>
    <row r="206" spans="2:20" s="2" customFormat="1" ht="14.25" hidden="1" x14ac:dyDescent="0.15">
      <c r="B206" s="729"/>
      <c r="C206" s="729"/>
      <c r="D206" s="730"/>
      <c r="E206" s="727"/>
      <c r="F206" s="728"/>
      <c r="G206" s="728"/>
      <c r="H206" s="728"/>
      <c r="I206" s="731"/>
      <c r="J206" s="731"/>
      <c r="K206" s="728"/>
      <c r="L206" s="728"/>
      <c r="M206" s="733"/>
      <c r="P206" s="4"/>
      <c r="Q206" s="4"/>
      <c r="R206" s="4"/>
      <c r="S206" s="4"/>
      <c r="T206" s="4"/>
    </row>
    <row r="207" spans="2:20" s="2" customFormat="1" ht="14.25" hidden="1" x14ac:dyDescent="0.15">
      <c r="B207" s="729"/>
      <c r="C207" s="729"/>
      <c r="D207" s="730"/>
      <c r="E207" s="727"/>
      <c r="F207" s="728"/>
      <c r="G207" s="728"/>
      <c r="H207" s="728"/>
      <c r="I207" s="731"/>
      <c r="J207" s="731"/>
      <c r="K207" s="728"/>
      <c r="L207" s="728"/>
      <c r="M207" s="733"/>
      <c r="P207" s="4"/>
      <c r="Q207" s="4"/>
      <c r="R207" s="4"/>
      <c r="S207" s="4"/>
      <c r="T207" s="4"/>
    </row>
    <row r="208" spans="2:20" s="2" customFormat="1" ht="14.25" hidden="1" x14ac:dyDescent="0.15">
      <c r="B208" s="729"/>
      <c r="C208" s="729"/>
      <c r="D208" s="730"/>
      <c r="E208" s="727"/>
      <c r="F208" s="728"/>
      <c r="G208" s="728"/>
      <c r="H208" s="728"/>
      <c r="I208" s="731"/>
      <c r="J208" s="731"/>
      <c r="K208" s="728"/>
      <c r="L208" s="728"/>
      <c r="M208" s="733"/>
      <c r="P208" s="4"/>
      <c r="Q208" s="4"/>
      <c r="R208" s="4"/>
      <c r="S208" s="4"/>
      <c r="T208" s="4"/>
    </row>
    <row r="209" spans="2:20" s="2" customFormat="1" ht="14.25" hidden="1" x14ac:dyDescent="0.15">
      <c r="B209" s="729"/>
      <c r="C209" s="729"/>
      <c r="D209" s="730"/>
      <c r="E209" s="727"/>
      <c r="F209" s="728"/>
      <c r="G209" s="728"/>
      <c r="H209" s="728"/>
      <c r="I209" s="731"/>
      <c r="J209" s="731"/>
      <c r="K209" s="728"/>
      <c r="L209" s="728"/>
      <c r="M209" s="733"/>
      <c r="P209" s="4"/>
      <c r="Q209" s="4"/>
      <c r="R209" s="4"/>
      <c r="S209" s="4"/>
      <c r="T209" s="4"/>
    </row>
    <row r="210" spans="2:20" s="2" customFormat="1" ht="14.25" hidden="1" x14ac:dyDescent="0.15">
      <c r="B210" s="729"/>
      <c r="C210" s="729"/>
      <c r="D210" s="730"/>
      <c r="E210" s="727"/>
      <c r="F210" s="728"/>
      <c r="G210" s="728"/>
      <c r="H210" s="728"/>
      <c r="I210" s="731"/>
      <c r="J210" s="731"/>
      <c r="K210" s="728"/>
      <c r="L210" s="728"/>
      <c r="M210" s="733"/>
      <c r="P210" s="4"/>
      <c r="Q210" s="4"/>
      <c r="R210" s="4"/>
      <c r="S210" s="4"/>
      <c r="T210" s="4"/>
    </row>
    <row r="211" spans="2:20" s="2" customFormat="1" ht="14.25" hidden="1" x14ac:dyDescent="0.15">
      <c r="B211" s="729"/>
      <c r="C211" s="729"/>
      <c r="D211" s="730"/>
      <c r="E211" s="727"/>
      <c r="F211" s="728"/>
      <c r="G211" s="728"/>
      <c r="H211" s="728"/>
      <c r="I211" s="731"/>
      <c r="J211" s="731"/>
      <c r="K211" s="728"/>
      <c r="L211" s="728"/>
      <c r="M211" s="733"/>
      <c r="P211" s="4"/>
      <c r="Q211" s="4"/>
      <c r="R211" s="4"/>
      <c r="S211" s="4"/>
      <c r="T211" s="4"/>
    </row>
    <row r="212" spans="2:20" s="2" customFormat="1" ht="14.25" hidden="1" x14ac:dyDescent="0.15">
      <c r="B212" s="729"/>
      <c r="C212" s="729"/>
      <c r="D212" s="730"/>
      <c r="E212" s="727"/>
      <c r="F212" s="728"/>
      <c r="G212" s="728"/>
      <c r="H212" s="728"/>
      <c r="I212" s="731"/>
      <c r="J212" s="731"/>
      <c r="K212" s="728"/>
      <c r="L212" s="728"/>
      <c r="M212" s="733"/>
      <c r="P212" s="4"/>
      <c r="Q212" s="4"/>
      <c r="R212" s="4"/>
      <c r="S212" s="4"/>
      <c r="T212" s="4"/>
    </row>
    <row r="213" spans="2:20" s="2" customFormat="1" ht="14.25" hidden="1" x14ac:dyDescent="0.15">
      <c r="B213" s="729"/>
      <c r="C213" s="729"/>
      <c r="D213" s="730"/>
      <c r="E213" s="727"/>
      <c r="F213" s="728"/>
      <c r="G213" s="728"/>
      <c r="H213" s="728"/>
      <c r="I213" s="731"/>
      <c r="J213" s="731"/>
      <c r="K213" s="728"/>
      <c r="L213" s="728"/>
      <c r="M213" s="733"/>
      <c r="P213" s="4"/>
      <c r="Q213" s="4"/>
      <c r="R213" s="4"/>
      <c r="S213" s="4"/>
      <c r="T213" s="4"/>
    </row>
    <row r="214" spans="2:20" s="2" customFormat="1" ht="14.25" hidden="1" x14ac:dyDescent="0.15">
      <c r="B214" s="729"/>
      <c r="C214" s="729"/>
      <c r="D214" s="730"/>
      <c r="E214" s="727"/>
      <c r="F214" s="728"/>
      <c r="G214" s="728"/>
      <c r="H214" s="728"/>
      <c r="I214" s="731"/>
      <c r="J214" s="731"/>
      <c r="K214" s="728"/>
      <c r="L214" s="728"/>
      <c r="M214" s="733"/>
      <c r="P214" s="4"/>
      <c r="Q214" s="4"/>
      <c r="R214" s="4"/>
      <c r="S214" s="4"/>
      <c r="T214" s="4"/>
    </row>
    <row r="215" spans="2:20" s="2" customFormat="1" ht="14.25" hidden="1" x14ac:dyDescent="0.15">
      <c r="B215" s="729"/>
      <c r="C215" s="729"/>
      <c r="D215" s="730"/>
      <c r="E215" s="727"/>
      <c r="F215" s="728"/>
      <c r="G215" s="728"/>
      <c r="H215" s="728"/>
      <c r="I215" s="731"/>
      <c r="J215" s="731"/>
      <c r="K215" s="728"/>
      <c r="L215" s="728"/>
      <c r="M215" s="733"/>
      <c r="P215" s="4"/>
      <c r="Q215" s="4"/>
      <c r="R215" s="4"/>
      <c r="S215" s="4"/>
      <c r="T215" s="4"/>
    </row>
    <row r="216" spans="2:20" s="2" customFormat="1" ht="14.25" hidden="1" customHeight="1" x14ac:dyDescent="0.15">
      <c r="B216" s="729"/>
      <c r="C216" s="729"/>
      <c r="D216" s="730"/>
      <c r="E216" s="727"/>
      <c r="F216" s="728"/>
      <c r="G216" s="728"/>
      <c r="H216" s="728"/>
      <c r="I216" s="731"/>
      <c r="J216" s="731"/>
      <c r="K216" s="728"/>
      <c r="L216" s="728"/>
      <c r="M216" s="733"/>
      <c r="P216" s="4"/>
      <c r="Q216" s="4"/>
      <c r="R216" s="4"/>
      <c r="S216" s="4"/>
      <c r="T216" s="4"/>
    </row>
    <row r="217" spans="2:20" s="2" customFormat="1" ht="14.25" hidden="1" customHeight="1" x14ac:dyDescent="0.15">
      <c r="B217" s="729"/>
      <c r="C217" s="729"/>
      <c r="D217" s="730"/>
      <c r="E217" s="727"/>
      <c r="F217" s="728"/>
      <c r="G217" s="728"/>
      <c r="H217" s="728"/>
      <c r="I217" s="731"/>
      <c r="J217" s="731"/>
      <c r="K217" s="728"/>
      <c r="L217" s="728"/>
      <c r="M217" s="733"/>
      <c r="P217" s="4"/>
      <c r="Q217" s="4"/>
      <c r="R217" s="4"/>
      <c r="S217" s="4"/>
      <c r="T217" s="4"/>
    </row>
    <row r="218" spans="2:20" s="2" customFormat="1" ht="14.25" hidden="1" customHeight="1" x14ac:dyDescent="0.15">
      <c r="B218" s="729"/>
      <c r="C218" s="729"/>
      <c r="D218" s="730"/>
      <c r="E218" s="727"/>
      <c r="F218" s="728"/>
      <c r="G218" s="728"/>
      <c r="H218" s="728"/>
      <c r="I218" s="731"/>
      <c r="J218" s="731"/>
      <c r="K218" s="728"/>
      <c r="L218" s="728"/>
      <c r="M218" s="733"/>
      <c r="P218" s="4"/>
      <c r="Q218" s="4"/>
      <c r="R218" s="4"/>
      <c r="S218" s="4"/>
      <c r="T218" s="4"/>
    </row>
    <row r="219" spans="2:20" s="2" customFormat="1" ht="14.25" hidden="1" customHeight="1" x14ac:dyDescent="0.15">
      <c r="B219" s="729"/>
      <c r="C219" s="729"/>
      <c r="D219" s="730"/>
      <c r="E219" s="727"/>
      <c r="F219" s="728"/>
      <c r="G219" s="728"/>
      <c r="H219" s="728"/>
      <c r="I219" s="731"/>
      <c r="J219" s="731"/>
      <c r="K219" s="728"/>
      <c r="L219" s="728"/>
      <c r="M219" s="733"/>
      <c r="P219" s="4"/>
      <c r="Q219" s="4"/>
      <c r="R219" s="4"/>
      <c r="S219" s="4"/>
      <c r="T219" s="4"/>
    </row>
    <row r="220" spans="2:20" s="2" customFormat="1" ht="14.25" hidden="1" customHeight="1" x14ac:dyDescent="0.15">
      <c r="B220" s="729"/>
      <c r="C220" s="729"/>
      <c r="D220" s="730"/>
      <c r="E220" s="727"/>
      <c r="F220" s="728"/>
      <c r="G220" s="728"/>
      <c r="H220" s="728"/>
      <c r="I220" s="731"/>
      <c r="J220" s="731"/>
      <c r="K220" s="728"/>
      <c r="L220" s="728"/>
      <c r="M220" s="733"/>
      <c r="P220" s="4"/>
      <c r="Q220" s="4"/>
      <c r="R220" s="4"/>
      <c r="S220" s="4"/>
      <c r="T220" s="4"/>
    </row>
    <row r="221" spans="2:20" s="2" customFormat="1" ht="14.25" hidden="1" customHeight="1" x14ac:dyDescent="0.15">
      <c r="B221" s="729"/>
      <c r="C221" s="729"/>
      <c r="D221" s="730"/>
      <c r="E221" s="727"/>
      <c r="F221" s="728"/>
      <c r="G221" s="728"/>
      <c r="H221" s="728"/>
      <c r="I221" s="731"/>
      <c r="J221" s="731"/>
      <c r="K221" s="728"/>
      <c r="L221" s="728"/>
      <c r="M221" s="733"/>
      <c r="P221" s="4"/>
      <c r="Q221" s="4"/>
      <c r="R221" s="4"/>
      <c r="S221" s="4"/>
      <c r="T221" s="4"/>
    </row>
    <row r="222" spans="2:20" s="2" customFormat="1" ht="14.25" hidden="1" customHeight="1" x14ac:dyDescent="0.15">
      <c r="B222" s="729"/>
      <c r="C222" s="729"/>
      <c r="D222" s="730"/>
      <c r="E222" s="727"/>
      <c r="F222" s="728"/>
      <c r="G222" s="728"/>
      <c r="H222" s="728"/>
      <c r="I222" s="731"/>
      <c r="J222" s="731"/>
      <c r="K222" s="728"/>
      <c r="L222" s="728"/>
      <c r="M222" s="733"/>
      <c r="P222" s="4"/>
      <c r="Q222" s="4"/>
      <c r="R222" s="4"/>
      <c r="S222" s="4"/>
      <c r="T222" s="4"/>
    </row>
    <row r="223" spans="2:20" s="2" customFormat="1" ht="14.25" hidden="1" customHeight="1" x14ac:dyDescent="0.15">
      <c r="B223" s="729"/>
      <c r="C223" s="729"/>
      <c r="D223" s="730"/>
      <c r="E223" s="727"/>
      <c r="F223" s="728"/>
      <c r="G223" s="728"/>
      <c r="H223" s="728"/>
      <c r="I223" s="731"/>
      <c r="J223" s="731"/>
      <c r="K223" s="728"/>
      <c r="L223" s="728"/>
      <c r="M223" s="733"/>
      <c r="P223" s="4"/>
      <c r="Q223" s="4"/>
      <c r="R223" s="4"/>
      <c r="S223" s="4"/>
      <c r="T223" s="4"/>
    </row>
    <row r="224" spans="2:20" s="2" customFormat="1" ht="14.25" hidden="1" customHeight="1" x14ac:dyDescent="0.15">
      <c r="B224" s="729"/>
      <c r="C224" s="729"/>
      <c r="D224" s="730"/>
      <c r="E224" s="727"/>
      <c r="F224" s="728"/>
      <c r="G224" s="728"/>
      <c r="H224" s="728"/>
      <c r="I224" s="731"/>
      <c r="J224" s="731"/>
      <c r="K224" s="728"/>
      <c r="L224" s="728"/>
      <c r="M224" s="733"/>
      <c r="P224" s="4"/>
      <c r="Q224" s="4"/>
      <c r="R224" s="4"/>
      <c r="S224" s="4"/>
      <c r="T224" s="4"/>
    </row>
    <row r="225" spans="2:20" s="2" customFormat="1" ht="14.25" hidden="1" customHeight="1" x14ac:dyDescent="0.15">
      <c r="B225" s="729"/>
      <c r="C225" s="729"/>
      <c r="D225" s="730"/>
      <c r="E225" s="727"/>
      <c r="F225" s="728"/>
      <c r="G225" s="728"/>
      <c r="H225" s="728"/>
      <c r="I225" s="731"/>
      <c r="J225" s="731"/>
      <c r="K225" s="728"/>
      <c r="L225" s="728"/>
      <c r="M225" s="733"/>
      <c r="P225" s="4"/>
      <c r="Q225" s="4"/>
      <c r="R225" s="4"/>
      <c r="S225" s="4"/>
      <c r="T225" s="4"/>
    </row>
    <row r="226" spans="2:20" s="2" customFormat="1" ht="14.25" hidden="1" customHeight="1" x14ac:dyDescent="0.15">
      <c r="B226" s="729"/>
      <c r="C226" s="729"/>
      <c r="D226" s="730"/>
      <c r="E226" s="727"/>
      <c r="F226" s="728"/>
      <c r="G226" s="728"/>
      <c r="H226" s="728"/>
      <c r="I226" s="731"/>
      <c r="J226" s="731"/>
      <c r="K226" s="728"/>
      <c r="L226" s="728"/>
      <c r="M226" s="733"/>
      <c r="P226" s="4"/>
      <c r="Q226" s="4"/>
      <c r="R226" s="4"/>
      <c r="S226" s="4"/>
      <c r="T226" s="4"/>
    </row>
    <row r="227" spans="2:20" s="2" customFormat="1" ht="0" hidden="1" customHeight="1" x14ac:dyDescent="0.15">
      <c r="B227" s="729"/>
      <c r="C227" s="729"/>
      <c r="D227" s="730"/>
      <c r="E227" s="727"/>
      <c r="F227" s="728"/>
      <c r="G227" s="728"/>
      <c r="H227" s="728"/>
      <c r="I227" s="731"/>
      <c r="J227" s="731"/>
      <c r="K227" s="728"/>
      <c r="L227" s="728"/>
      <c r="M227" s="733"/>
      <c r="P227" s="4"/>
      <c r="Q227" s="4"/>
      <c r="R227" s="4"/>
      <c r="S227" s="4"/>
      <c r="T227" s="4"/>
    </row>
    <row r="228" spans="2:20" s="2" customFormat="1" ht="0" hidden="1" customHeight="1" x14ac:dyDescent="0.15">
      <c r="B228" s="729"/>
      <c r="C228" s="729"/>
      <c r="D228" s="730"/>
      <c r="E228" s="727"/>
      <c r="F228" s="728"/>
      <c r="G228" s="728"/>
      <c r="H228" s="728"/>
      <c r="I228" s="731"/>
      <c r="J228" s="731"/>
      <c r="K228" s="728"/>
      <c r="L228" s="728"/>
      <c r="M228" s="733"/>
      <c r="P228" s="4"/>
      <c r="Q228" s="4"/>
      <c r="R228" s="4"/>
      <c r="S228" s="4"/>
      <c r="T228" s="4"/>
    </row>
    <row r="229" spans="2:20" s="2" customFormat="1" ht="0" hidden="1" customHeight="1" x14ac:dyDescent="0.15">
      <c r="B229" s="729"/>
      <c r="C229" s="729"/>
      <c r="D229" s="730"/>
      <c r="E229" s="727"/>
      <c r="F229" s="728"/>
      <c r="G229" s="728"/>
      <c r="H229" s="728"/>
      <c r="I229" s="731"/>
      <c r="J229" s="731"/>
      <c r="K229" s="728"/>
      <c r="L229" s="728"/>
      <c r="M229" s="733"/>
      <c r="P229" s="4"/>
      <c r="Q229" s="4"/>
      <c r="R229" s="4"/>
      <c r="S229" s="4"/>
      <c r="T229" s="4"/>
    </row>
    <row r="230" spans="2:20" s="2" customFormat="1" ht="0" hidden="1" customHeight="1" x14ac:dyDescent="0.15">
      <c r="B230" s="729"/>
      <c r="C230" s="729"/>
      <c r="D230" s="730"/>
      <c r="E230" s="727"/>
      <c r="F230" s="728"/>
      <c r="G230" s="728"/>
      <c r="H230" s="728"/>
      <c r="I230" s="731"/>
      <c r="J230" s="731"/>
      <c r="K230" s="728"/>
      <c r="L230" s="728"/>
      <c r="M230" s="733"/>
      <c r="P230" s="4"/>
      <c r="Q230" s="4"/>
      <c r="R230" s="4"/>
      <c r="S230" s="4"/>
      <c r="T230" s="4"/>
    </row>
    <row r="231" spans="2:20" s="2" customFormat="1" ht="0" hidden="1" customHeight="1" x14ac:dyDescent="0.15">
      <c r="B231" s="729"/>
      <c r="C231" s="729"/>
      <c r="D231" s="730"/>
      <c r="E231" s="727"/>
      <c r="F231" s="728"/>
      <c r="G231" s="728"/>
      <c r="H231" s="728"/>
      <c r="I231" s="731"/>
      <c r="J231" s="731"/>
      <c r="K231" s="728"/>
      <c r="L231" s="728"/>
      <c r="M231" s="733"/>
      <c r="P231" s="4"/>
      <c r="Q231" s="4"/>
      <c r="R231" s="4"/>
      <c r="S231" s="4"/>
      <c r="T231" s="4"/>
    </row>
    <row r="232" spans="2:20" s="2" customFormat="1" ht="0" hidden="1" customHeight="1" x14ac:dyDescent="0.15">
      <c r="B232" s="729"/>
      <c r="C232" s="729"/>
      <c r="D232" s="730"/>
      <c r="E232" s="727"/>
      <c r="F232" s="728"/>
      <c r="G232" s="728"/>
      <c r="H232" s="728"/>
      <c r="I232" s="731"/>
      <c r="J232" s="731"/>
      <c r="K232" s="728"/>
      <c r="L232" s="728"/>
      <c r="M232" s="733"/>
      <c r="P232" s="4"/>
      <c r="Q232" s="4"/>
      <c r="R232" s="4"/>
      <c r="S232" s="4"/>
      <c r="T232" s="4"/>
    </row>
    <row r="234" spans="2:20" s="2" customFormat="1" ht="0" hidden="1" customHeight="1" x14ac:dyDescent="0.15">
      <c r="B234" s="729"/>
      <c r="C234" s="729"/>
      <c r="D234" s="730"/>
      <c r="E234" s="727"/>
      <c r="F234" s="728"/>
      <c r="G234" s="728"/>
      <c r="H234" s="728"/>
      <c r="I234" s="731"/>
      <c r="J234" s="731"/>
      <c r="K234" s="728"/>
      <c r="L234" s="728"/>
      <c r="M234" s="733"/>
      <c r="P234" s="4"/>
      <c r="Q234" s="4"/>
      <c r="R234" s="4"/>
      <c r="S234" s="4"/>
      <c r="T234" s="4"/>
    </row>
  </sheetData>
  <sheetProtection algorithmName="SHA-512" hashValue="M6kCLHxiUsfGAP7gtSqrnd0w3RzMAx7ZHzWNosvw2/iI8wSiYd8tFqyyRcDy5XF7GCHgWA+RT6pkNUJswsxdCQ==" saltValue="IryN1snrW0XrD4DHUXFgEA==" spinCount="100000" sheet="1" objects="1" scenarios="1"/>
  <mergeCells count="3">
    <mergeCell ref="K3:L4"/>
    <mergeCell ref="K8:M8"/>
    <mergeCell ref="K14:L14"/>
  </mergeCells>
  <phoneticPr fontId="20"/>
  <printOptions horizontalCentered="1"/>
  <pageMargins left="0.23622047244094491" right="0.23622047244094491" top="0.59055118110236227" bottom="0.19685039370078741" header="0.31496062992125984" footer="0.31496062992125984"/>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E184"/>
  <sheetViews>
    <sheetView showGridLines="0" topLeftCell="A7" zoomScaleNormal="100" workbookViewId="0">
      <selection activeCell="N3" sqref="N3"/>
    </sheetView>
  </sheetViews>
  <sheetFormatPr defaultColWidth="0" defaultRowHeight="13.5" zeroHeight="1" x14ac:dyDescent="0.15"/>
  <cols>
    <col min="1" max="1" width="1.25" style="156" customWidth="1"/>
    <col min="2" max="2" width="6.875" style="156" customWidth="1"/>
    <col min="3" max="3" width="6" style="185" customWidth="1"/>
    <col min="4" max="4" width="7.375" style="186" customWidth="1"/>
    <col min="5" max="5" width="12.375" style="156" customWidth="1"/>
    <col min="6" max="6" width="15.75" style="156" customWidth="1"/>
    <col min="7" max="7" width="5.125" style="156" hidden="1" customWidth="1"/>
    <col min="8" max="8" width="5.125" style="156" customWidth="1"/>
    <col min="9" max="9" width="5" style="155" customWidth="1"/>
    <col min="10" max="10" width="10.125" style="155" customWidth="1"/>
    <col min="11" max="12" width="8.5" style="155" customWidth="1"/>
    <col min="13" max="13" width="7.625" style="155" customWidth="1"/>
    <col min="14" max="14" width="10.125" style="155" customWidth="1"/>
    <col min="15" max="15" width="9.5" style="385" customWidth="1"/>
    <col min="16" max="16" width="9.75" style="386" hidden="1" customWidth="1"/>
    <col min="17" max="17" width="9.75" style="156" hidden="1" customWidth="1"/>
    <col min="18" max="18" width="7.25" style="184" customWidth="1"/>
    <col min="19" max="19" width="2.125" customWidth="1"/>
    <col min="20" max="21" width="6.5" hidden="1" customWidth="1"/>
    <col min="22" max="22" width="2.125" hidden="1" customWidth="1"/>
    <col min="23" max="23" width="11.75" hidden="1" customWidth="1"/>
    <col min="24" max="24" width="11.75" style="1" hidden="1" customWidth="1"/>
    <col min="25" max="25" width="10.125" style="1" hidden="1" customWidth="1"/>
    <col min="26" max="26" width="16.5" style="1" hidden="1" customWidth="1"/>
    <col min="27" max="27" width="2.5" style="1" hidden="1" customWidth="1"/>
    <col min="28" max="28" width="16.5" style="1" hidden="1" customWidth="1"/>
    <col min="29" max="31" width="0" hidden="1" customWidth="1"/>
    <col min="32" max="16384" width="9" style="1" hidden="1"/>
  </cols>
  <sheetData>
    <row r="1" spans="1:28" ht="6" customHeight="1" thickBot="1" x14ac:dyDescent="0.2"/>
    <row r="2" spans="1:28" ht="17.25" x14ac:dyDescent="0.15">
      <c r="B2" s="187" t="s">
        <v>332</v>
      </c>
      <c r="C2" s="188"/>
      <c r="D2" s="189"/>
      <c r="E2" s="190"/>
      <c r="F2" s="191"/>
      <c r="L2" s="1012" t="s">
        <v>3</v>
      </c>
      <c r="M2" s="1012"/>
      <c r="N2" s="972" t="s">
        <v>333</v>
      </c>
      <c r="O2" s="387"/>
    </row>
    <row r="3" spans="1:28" ht="14.25" customHeight="1" thickBot="1" x14ac:dyDescent="0.2">
      <c r="B3" s="192" t="str">
        <f>入力!E5</f>
        <v>○○邸</v>
      </c>
      <c r="C3" s="193"/>
      <c r="D3" s="194"/>
      <c r="E3" s="195"/>
      <c r="F3" s="196"/>
      <c r="L3" s="1013" t="s">
        <v>328</v>
      </c>
      <c r="M3" s="1013"/>
      <c r="N3" s="973" t="s">
        <v>331</v>
      </c>
      <c r="O3" s="388"/>
      <c r="P3" s="389"/>
      <c r="Q3" s="165"/>
      <c r="R3" s="166"/>
    </row>
    <row r="4" spans="1:28" ht="3.75" customHeight="1" thickBot="1" x14ac:dyDescent="0.2">
      <c r="N4" s="390"/>
      <c r="O4" s="391"/>
      <c r="P4" s="389"/>
      <c r="Q4" s="165"/>
      <c r="R4" s="166"/>
    </row>
    <row r="5" spans="1:28" ht="17.25" customHeight="1" thickBot="1" x14ac:dyDescent="0.2">
      <c r="A5" s="197"/>
      <c r="B5" s="198" t="s">
        <v>18</v>
      </c>
      <c r="C5" s="199"/>
      <c r="D5" s="200"/>
      <c r="E5" s="1018" t="s">
        <v>16</v>
      </c>
      <c r="F5" s="1019"/>
      <c r="G5" s="201"/>
      <c r="H5" s="201"/>
      <c r="I5" s="675" t="s">
        <v>307</v>
      </c>
      <c r="J5" s="157"/>
      <c r="K5" s="157"/>
      <c r="L5" s="157"/>
      <c r="M5" s="157"/>
      <c r="N5" s="392"/>
      <c r="O5" s="392"/>
      <c r="P5" s="392"/>
      <c r="Q5" s="392"/>
      <c r="R5" s="393"/>
    </row>
    <row r="6" spans="1:28" ht="13.5" customHeight="1" x14ac:dyDescent="0.15">
      <c r="A6" s="197"/>
      <c r="B6" s="202"/>
      <c r="C6" s="203"/>
      <c r="D6" s="204"/>
      <c r="E6" s="205"/>
      <c r="F6" s="206"/>
      <c r="G6" s="1020" t="s">
        <v>225</v>
      </c>
      <c r="H6" s="1020" t="s">
        <v>4</v>
      </c>
      <c r="I6" s="207"/>
      <c r="J6" s="207"/>
      <c r="K6" s="207"/>
      <c r="L6" s="207"/>
      <c r="M6" s="207"/>
      <c r="N6" s="394" t="s">
        <v>153</v>
      </c>
      <c r="O6" s="395"/>
      <c r="P6" s="394" t="s">
        <v>154</v>
      </c>
      <c r="Q6" s="396"/>
      <c r="R6" s="397"/>
      <c r="W6" t="s">
        <v>11</v>
      </c>
    </row>
    <row r="7" spans="1:28" ht="26.25" customHeight="1" x14ac:dyDescent="0.15">
      <c r="A7" s="197"/>
      <c r="B7" s="208" t="s">
        <v>19</v>
      </c>
      <c r="C7" s="209"/>
      <c r="D7" s="210"/>
      <c r="E7" s="211"/>
      <c r="F7" s="212"/>
      <c r="G7" s="1021"/>
      <c r="H7" s="1021"/>
      <c r="I7" s="213" t="s">
        <v>20</v>
      </c>
      <c r="J7" s="208"/>
      <c r="K7" s="158"/>
      <c r="L7" s="158"/>
      <c r="M7" s="159"/>
      <c r="N7" s="398" t="s">
        <v>155</v>
      </c>
      <c r="O7" s="399" t="s">
        <v>156</v>
      </c>
      <c r="P7" s="400" t="s">
        <v>155</v>
      </c>
      <c r="Q7" s="401" t="s">
        <v>156</v>
      </c>
      <c r="R7" s="402" t="s">
        <v>157</v>
      </c>
      <c r="W7" t="s">
        <v>10</v>
      </c>
    </row>
    <row r="8" spans="1:28" ht="14.25" customHeight="1" thickBot="1" x14ac:dyDescent="0.2">
      <c r="A8" s="197"/>
      <c r="B8" s="214" t="s">
        <v>110</v>
      </c>
      <c r="C8" s="215"/>
      <c r="D8" s="216"/>
      <c r="E8" s="217"/>
      <c r="F8" s="218"/>
      <c r="G8" s="219"/>
      <c r="H8" s="219"/>
      <c r="I8" s="160"/>
      <c r="J8" s="160"/>
      <c r="K8" s="160"/>
      <c r="L8" s="160"/>
      <c r="M8" s="161"/>
      <c r="N8" s="403"/>
      <c r="O8" s="404"/>
      <c r="P8" s="405"/>
      <c r="Q8" s="406"/>
      <c r="R8" s="407">
        <v>3</v>
      </c>
      <c r="W8" s="177" t="s">
        <v>8</v>
      </c>
      <c r="X8" s="177" t="s">
        <v>9</v>
      </c>
    </row>
    <row r="9" spans="1:28" ht="14.25" customHeight="1" thickBot="1" x14ac:dyDescent="0.2">
      <c r="A9" s="197"/>
      <c r="B9" s="220" t="s">
        <v>111</v>
      </c>
      <c r="C9" s="221" t="s">
        <v>112</v>
      </c>
      <c r="D9" s="222"/>
      <c r="E9" s="222"/>
      <c r="F9" s="223"/>
      <c r="G9" s="224"/>
      <c r="H9" s="224"/>
      <c r="I9" s="162"/>
      <c r="J9" s="162"/>
      <c r="K9" s="162"/>
      <c r="L9" s="162"/>
      <c r="M9" s="163"/>
      <c r="N9" s="408"/>
      <c r="O9" s="409">
        <v>0.45</v>
      </c>
      <c r="P9" s="408"/>
      <c r="Q9" s="409">
        <v>0</v>
      </c>
      <c r="R9" s="410">
        <v>3</v>
      </c>
      <c r="W9" s="168" t="b">
        <f>IF(IF((N9-3)&gt;0,(N9-3)*O9,0)&gt;0,TRUE,FALSE)</f>
        <v>0</v>
      </c>
      <c r="X9" s="168" t="b">
        <f>IF(IF((P9-3)&gt;0,(P9-3)*Q9,0)&gt;0,TRUE,FALSE)</f>
        <v>0</v>
      </c>
      <c r="Z9" s="1" t="s">
        <v>146</v>
      </c>
    </row>
    <row r="10" spans="1:28" ht="14.25" customHeight="1" x14ac:dyDescent="0.15">
      <c r="A10" s="197"/>
      <c r="B10" s="225">
        <v>1</v>
      </c>
      <c r="C10" s="226" t="s">
        <v>24</v>
      </c>
      <c r="D10" s="227"/>
      <c r="E10" s="228"/>
      <c r="F10" s="229"/>
      <c r="G10" s="230"/>
      <c r="H10" s="230"/>
      <c r="I10" s="231"/>
      <c r="J10" s="231"/>
      <c r="K10" s="231"/>
      <c r="L10" s="231"/>
      <c r="M10" s="232"/>
      <c r="N10" s="411">
        <v>3</v>
      </c>
      <c r="O10" s="412">
        <v>0.5</v>
      </c>
      <c r="P10" s="413">
        <v>0</v>
      </c>
      <c r="Q10" s="412">
        <v>0</v>
      </c>
      <c r="R10" s="414">
        <v>3</v>
      </c>
      <c r="W10" s="168" t="b">
        <f t="shared" ref="W10:W73" si="0">IF(IF((N10-3)&gt;0,(N10-3)*O10,0)&gt;0,TRUE,FALSE)</f>
        <v>0</v>
      </c>
      <c r="X10" s="168" t="b">
        <f t="shared" ref="X10:X73" si="1">IF(IF((P10-3)&gt;0,(P10-3)*Q10,0)&gt;0,TRUE,FALSE)</f>
        <v>0</v>
      </c>
      <c r="Z10" s="181">
        <v>1</v>
      </c>
      <c r="AB10" s="181">
        <v>1</v>
      </c>
    </row>
    <row r="11" spans="1:28" ht="14.25" customHeight="1" thickBot="1" x14ac:dyDescent="0.2">
      <c r="A11" s="197"/>
      <c r="B11" s="233"/>
      <c r="C11" s="234">
        <v>1.1000000000000001</v>
      </c>
      <c r="D11" s="235" t="s">
        <v>25</v>
      </c>
      <c r="E11" s="236"/>
      <c r="F11" s="237"/>
      <c r="G11" s="238"/>
      <c r="H11" s="238"/>
      <c r="I11" s="789"/>
      <c r="J11" s="659"/>
      <c r="K11" s="659"/>
      <c r="L11" s="659"/>
      <c r="M11" s="660"/>
      <c r="N11" s="415">
        <v>3</v>
      </c>
      <c r="O11" s="416">
        <v>0.5</v>
      </c>
      <c r="P11" s="417">
        <v>0</v>
      </c>
      <c r="Q11" s="416">
        <v>0</v>
      </c>
      <c r="R11" s="418"/>
      <c r="W11" s="168" t="b">
        <f t="shared" si="0"/>
        <v>0</v>
      </c>
      <c r="X11" s="168" t="b">
        <f t="shared" si="1"/>
        <v>0</v>
      </c>
      <c r="Z11" s="181">
        <v>1</v>
      </c>
      <c r="AB11" s="181">
        <v>1</v>
      </c>
    </row>
    <row r="12" spans="1:28" ht="14.25" customHeight="1" x14ac:dyDescent="0.15">
      <c r="A12" s="197"/>
      <c r="B12" s="233"/>
      <c r="C12" s="239"/>
      <c r="D12" s="240">
        <v>1</v>
      </c>
      <c r="E12" s="241" t="s">
        <v>26</v>
      </c>
      <c r="F12" s="242"/>
      <c r="G12" s="243" t="s">
        <v>113</v>
      </c>
      <c r="H12" s="917" t="s">
        <v>220</v>
      </c>
      <c r="I12" s="1004"/>
      <c r="J12" s="1004"/>
      <c r="K12" s="1004"/>
      <c r="L12" s="1004"/>
      <c r="M12" s="1005"/>
      <c r="N12" s="419">
        <v>5</v>
      </c>
      <c r="O12" s="420">
        <v>0.8</v>
      </c>
      <c r="P12" s="419">
        <v>0</v>
      </c>
      <c r="Q12" s="420">
        <v>0</v>
      </c>
      <c r="R12" s="414"/>
      <c r="W12" s="168" t="b">
        <f t="shared" si="0"/>
        <v>1</v>
      </c>
      <c r="X12" s="168" t="b">
        <f t="shared" si="1"/>
        <v>0</v>
      </c>
      <c r="Z12" s="181">
        <v>1</v>
      </c>
      <c r="AB12" s="181">
        <v>1</v>
      </c>
    </row>
    <row r="13" spans="1:28" ht="14.25" customHeight="1" thickBot="1" x14ac:dyDescent="0.2">
      <c r="A13" s="197"/>
      <c r="B13" s="233"/>
      <c r="C13" s="244"/>
      <c r="D13" s="240">
        <v>2</v>
      </c>
      <c r="E13" s="245" t="s">
        <v>27</v>
      </c>
      <c r="F13" s="237"/>
      <c r="G13" s="243" t="s">
        <v>113</v>
      </c>
      <c r="H13" s="917" t="s">
        <v>220</v>
      </c>
      <c r="I13" s="1004"/>
      <c r="J13" s="1004"/>
      <c r="K13" s="1004"/>
      <c r="L13" s="1004"/>
      <c r="M13" s="1005"/>
      <c r="N13" s="421">
        <v>3</v>
      </c>
      <c r="O13" s="420">
        <v>0.2</v>
      </c>
      <c r="P13" s="421">
        <v>0</v>
      </c>
      <c r="Q13" s="420">
        <v>0</v>
      </c>
      <c r="R13" s="414"/>
      <c r="W13" s="168" t="b">
        <f t="shared" si="0"/>
        <v>0</v>
      </c>
      <c r="X13" s="168" t="b">
        <f t="shared" si="1"/>
        <v>0</v>
      </c>
      <c r="Z13" s="181">
        <v>1</v>
      </c>
      <c r="AB13" s="181">
        <v>1</v>
      </c>
    </row>
    <row r="14" spans="1:28" ht="14.25" customHeight="1" thickBot="1" x14ac:dyDescent="0.2">
      <c r="A14" s="197"/>
      <c r="B14" s="233"/>
      <c r="C14" s="246">
        <v>1.2</v>
      </c>
      <c r="D14" s="247" t="s">
        <v>28</v>
      </c>
      <c r="E14" s="247"/>
      <c r="F14" s="248"/>
      <c r="G14" s="249"/>
      <c r="H14" s="249"/>
      <c r="I14" s="137"/>
      <c r="J14" s="661"/>
      <c r="K14" s="661"/>
      <c r="L14" s="661"/>
      <c r="M14" s="662"/>
      <c r="N14" s="415">
        <v>3</v>
      </c>
      <c r="O14" s="420">
        <v>0.25</v>
      </c>
      <c r="P14" s="417">
        <v>0</v>
      </c>
      <c r="Q14" s="420">
        <v>0</v>
      </c>
      <c r="R14" s="414"/>
      <c r="W14" s="168" t="b">
        <f t="shared" si="0"/>
        <v>0</v>
      </c>
      <c r="X14" s="168" t="b">
        <f t="shared" si="1"/>
        <v>0</v>
      </c>
      <c r="Z14" s="181">
        <v>1</v>
      </c>
      <c r="AB14" s="181">
        <v>1</v>
      </c>
    </row>
    <row r="15" spans="1:28" ht="14.25" customHeight="1" x14ac:dyDescent="0.15">
      <c r="A15" s="197"/>
      <c r="B15" s="233"/>
      <c r="C15" s="246"/>
      <c r="D15" s="240">
        <v>1</v>
      </c>
      <c r="E15" s="245" t="s">
        <v>29</v>
      </c>
      <c r="F15" s="237"/>
      <c r="G15" s="243" t="s">
        <v>113</v>
      </c>
      <c r="H15" s="249"/>
      <c r="I15" s="1004"/>
      <c r="J15" s="1004"/>
      <c r="K15" s="1004"/>
      <c r="L15" s="1004"/>
      <c r="M15" s="1005"/>
      <c r="N15" s="419">
        <v>3</v>
      </c>
      <c r="O15" s="420">
        <v>0.5</v>
      </c>
      <c r="P15" s="419">
        <v>0</v>
      </c>
      <c r="Q15" s="420">
        <v>0</v>
      </c>
      <c r="R15" s="414"/>
      <c r="W15" s="168" t="b">
        <f t="shared" si="0"/>
        <v>0</v>
      </c>
      <c r="X15" s="168" t="b">
        <f t="shared" si="1"/>
        <v>0</v>
      </c>
      <c r="Z15" s="181">
        <v>1</v>
      </c>
      <c r="AB15" s="181">
        <v>1</v>
      </c>
    </row>
    <row r="16" spans="1:28" ht="14.25" customHeight="1" thickBot="1" x14ac:dyDescent="0.2">
      <c r="A16" s="197"/>
      <c r="B16" s="233"/>
      <c r="C16" s="239"/>
      <c r="D16" s="240">
        <v>2</v>
      </c>
      <c r="E16" s="245" t="s">
        <v>30</v>
      </c>
      <c r="F16" s="237"/>
      <c r="G16" s="243" t="s">
        <v>113</v>
      </c>
      <c r="H16" s="249"/>
      <c r="I16" s="1004"/>
      <c r="J16" s="1004"/>
      <c r="K16" s="1004"/>
      <c r="L16" s="1004"/>
      <c r="M16" s="1005"/>
      <c r="N16" s="421">
        <v>3</v>
      </c>
      <c r="O16" s="420">
        <v>0.5</v>
      </c>
      <c r="P16" s="421">
        <v>0</v>
      </c>
      <c r="Q16" s="420">
        <v>0</v>
      </c>
      <c r="R16" s="414"/>
      <c r="W16" s="168" t="b">
        <f>IF(IF((N16-3)&gt;0,(N16-3)*O16,0)&gt;0,TRUE,FALSE)</f>
        <v>0</v>
      </c>
      <c r="X16" s="168" t="b">
        <f t="shared" si="1"/>
        <v>0</v>
      </c>
      <c r="Z16" s="181">
        <v>1</v>
      </c>
      <c r="AB16" s="181">
        <v>1</v>
      </c>
    </row>
    <row r="17" spans="1:28" ht="14.25" customHeight="1" thickBot="1" x14ac:dyDescent="0.2">
      <c r="A17" s="197"/>
      <c r="B17" s="233"/>
      <c r="C17" s="234">
        <v>1.3</v>
      </c>
      <c r="D17" s="236" t="s">
        <v>31</v>
      </c>
      <c r="E17" s="236"/>
      <c r="F17" s="237"/>
      <c r="G17" s="249"/>
      <c r="H17" s="249"/>
      <c r="I17" s="137"/>
      <c r="J17" s="661"/>
      <c r="K17" s="661"/>
      <c r="L17" s="661"/>
      <c r="M17" s="662"/>
      <c r="N17" s="415">
        <v>3</v>
      </c>
      <c r="O17" s="420">
        <v>0.25</v>
      </c>
      <c r="P17" s="417">
        <v>0</v>
      </c>
      <c r="Q17" s="420">
        <v>0</v>
      </c>
      <c r="R17" s="414"/>
      <c r="W17" s="168" t="b">
        <f t="shared" si="0"/>
        <v>0</v>
      </c>
      <c r="X17" s="168" t="b">
        <f t="shared" si="1"/>
        <v>0</v>
      </c>
      <c r="Z17" s="181">
        <v>1</v>
      </c>
      <c r="AB17" s="181">
        <v>1</v>
      </c>
    </row>
    <row r="18" spans="1:28" ht="14.25" customHeight="1" thickBot="1" x14ac:dyDescent="0.2">
      <c r="A18" s="197"/>
      <c r="B18" s="250"/>
      <c r="C18" s="251"/>
      <c r="D18" s="240">
        <v>1</v>
      </c>
      <c r="E18" s="245" t="s">
        <v>32</v>
      </c>
      <c r="F18" s="237"/>
      <c r="G18" s="243" t="s">
        <v>113</v>
      </c>
      <c r="H18" s="249"/>
      <c r="I18" s="1004"/>
      <c r="J18" s="1004"/>
      <c r="K18" s="1004"/>
      <c r="L18" s="1004"/>
      <c r="M18" s="1005"/>
      <c r="N18" s="422">
        <v>3</v>
      </c>
      <c r="O18" s="420">
        <v>1</v>
      </c>
      <c r="P18" s="419">
        <v>0</v>
      </c>
      <c r="Q18" s="420">
        <v>0</v>
      </c>
      <c r="R18" s="414"/>
      <c r="W18" s="168" t="b">
        <f t="shared" si="0"/>
        <v>0</v>
      </c>
      <c r="X18" s="168" t="b">
        <f t="shared" si="1"/>
        <v>0</v>
      </c>
      <c r="Z18" s="181">
        <v>1</v>
      </c>
      <c r="AB18" s="181">
        <v>1</v>
      </c>
    </row>
    <row r="19" spans="1:28" ht="14.25" hidden="1" customHeight="1" thickBot="1" x14ac:dyDescent="0.2">
      <c r="A19" s="197"/>
      <c r="B19" s="252"/>
      <c r="C19" s="253"/>
      <c r="D19" s="240">
        <v>2</v>
      </c>
      <c r="E19" s="245"/>
      <c r="F19" s="237"/>
      <c r="G19" s="254"/>
      <c r="H19" s="249"/>
      <c r="I19" s="137"/>
      <c r="J19" s="663"/>
      <c r="K19" s="663"/>
      <c r="L19" s="663"/>
      <c r="M19" s="664"/>
      <c r="N19" s="421">
        <v>0</v>
      </c>
      <c r="O19" s="420">
        <v>0</v>
      </c>
      <c r="P19" s="421">
        <v>0</v>
      </c>
      <c r="Q19" s="420">
        <v>0</v>
      </c>
      <c r="R19" s="414">
        <v>0</v>
      </c>
      <c r="W19" s="168" t="b">
        <f t="shared" si="0"/>
        <v>0</v>
      </c>
      <c r="X19" s="168" t="b">
        <f t="shared" si="1"/>
        <v>0</v>
      </c>
      <c r="Z19" s="181">
        <v>1</v>
      </c>
      <c r="AB19" s="181">
        <v>1</v>
      </c>
    </row>
    <row r="20" spans="1:28" ht="14.25" thickBot="1" x14ac:dyDescent="0.2">
      <c r="A20" s="197"/>
      <c r="B20" s="255">
        <v>2</v>
      </c>
      <c r="C20" s="256" t="s">
        <v>33</v>
      </c>
      <c r="D20" s="227"/>
      <c r="E20" s="257"/>
      <c r="F20" s="229"/>
      <c r="G20" s="258"/>
      <c r="H20" s="258"/>
      <c r="I20" s="790"/>
      <c r="J20" s="665"/>
      <c r="K20" s="665"/>
      <c r="L20" s="665"/>
      <c r="M20" s="666"/>
      <c r="N20" s="415">
        <v>3</v>
      </c>
      <c r="O20" s="423">
        <v>0.3</v>
      </c>
      <c r="P20" s="417">
        <v>0</v>
      </c>
      <c r="Q20" s="423">
        <v>0</v>
      </c>
      <c r="R20" s="424">
        <v>3</v>
      </c>
      <c r="W20" s="168" t="b">
        <f t="shared" si="0"/>
        <v>0</v>
      </c>
      <c r="X20" s="168" t="b">
        <f t="shared" si="1"/>
        <v>0</v>
      </c>
      <c r="Z20" s="181">
        <v>1</v>
      </c>
      <c r="AB20" s="181">
        <v>1</v>
      </c>
    </row>
    <row r="21" spans="1:28" x14ac:dyDescent="0.15">
      <c r="A21" s="197"/>
      <c r="B21" s="233"/>
      <c r="C21" s="234">
        <v>2.1</v>
      </c>
      <c r="D21" s="259" t="s">
        <v>34</v>
      </c>
      <c r="E21" s="260"/>
      <c r="F21" s="261"/>
      <c r="G21" s="658"/>
      <c r="H21" s="919" t="s">
        <v>221</v>
      </c>
      <c r="I21" s="1014"/>
      <c r="J21" s="1015"/>
      <c r="K21" s="1015"/>
      <c r="L21" s="1015"/>
      <c r="M21" s="1016"/>
      <c r="N21" s="425">
        <v>3</v>
      </c>
      <c r="O21" s="416">
        <v>0.25</v>
      </c>
      <c r="P21" s="426">
        <v>0</v>
      </c>
      <c r="Q21" s="416">
        <v>0</v>
      </c>
      <c r="R21" s="418"/>
      <c r="W21" s="168" t="b">
        <f t="shared" si="0"/>
        <v>0</v>
      </c>
      <c r="X21" s="168" t="b">
        <f t="shared" si="1"/>
        <v>0</v>
      </c>
      <c r="Z21" s="181">
        <v>1</v>
      </c>
      <c r="AB21" s="181">
        <v>1</v>
      </c>
    </row>
    <row r="22" spans="1:28" x14ac:dyDescent="0.15">
      <c r="A22" s="197"/>
      <c r="B22" s="233"/>
      <c r="C22" s="265">
        <v>2.2000000000000002</v>
      </c>
      <c r="D22" s="236" t="s">
        <v>35</v>
      </c>
      <c r="E22" s="266"/>
      <c r="F22" s="267"/>
      <c r="G22" s="788"/>
      <c r="H22" s="917" t="s">
        <v>221</v>
      </c>
      <c r="I22" s="1017"/>
      <c r="J22" s="1017"/>
      <c r="K22" s="1017"/>
      <c r="L22" s="1017"/>
      <c r="M22" s="1017"/>
      <c r="N22" s="427">
        <v>3</v>
      </c>
      <c r="O22" s="420">
        <v>0.25</v>
      </c>
      <c r="P22" s="428">
        <v>0</v>
      </c>
      <c r="Q22" s="420">
        <v>0</v>
      </c>
      <c r="R22" s="414"/>
      <c r="W22" s="168" t="b">
        <f t="shared" si="0"/>
        <v>0</v>
      </c>
      <c r="X22" s="168" t="b">
        <f t="shared" si="1"/>
        <v>0</v>
      </c>
      <c r="Z22" s="181">
        <v>1</v>
      </c>
      <c r="AB22" s="181">
        <v>1</v>
      </c>
    </row>
    <row r="23" spans="1:28" ht="14.25" customHeight="1" thickBot="1" x14ac:dyDescent="0.2">
      <c r="A23" s="197"/>
      <c r="B23" s="233"/>
      <c r="C23" s="265">
        <v>2.2999999999999998</v>
      </c>
      <c r="D23" s="236" t="s">
        <v>36</v>
      </c>
      <c r="E23" s="266"/>
      <c r="F23" s="267"/>
      <c r="G23" s="316" t="s">
        <v>114</v>
      </c>
      <c r="H23" s="917" t="s">
        <v>221</v>
      </c>
      <c r="I23" s="1004"/>
      <c r="J23" s="1004"/>
      <c r="K23" s="1004"/>
      <c r="L23" s="1004"/>
      <c r="M23" s="1004"/>
      <c r="N23" s="427">
        <v>3</v>
      </c>
      <c r="O23" s="420">
        <v>0.25</v>
      </c>
      <c r="P23" s="429">
        <v>0</v>
      </c>
      <c r="Q23" s="420">
        <v>0</v>
      </c>
      <c r="R23" s="414"/>
      <c r="W23" s="168" t="b">
        <f t="shared" si="0"/>
        <v>0</v>
      </c>
      <c r="X23" s="168" t="b">
        <f t="shared" si="1"/>
        <v>0</v>
      </c>
      <c r="Z23" s="181">
        <v>1</v>
      </c>
      <c r="AB23" s="181">
        <v>1</v>
      </c>
    </row>
    <row r="24" spans="1:28" ht="14.25" customHeight="1" thickBot="1" x14ac:dyDescent="0.2">
      <c r="A24" s="197"/>
      <c r="B24" s="252"/>
      <c r="C24" s="265">
        <v>2.4</v>
      </c>
      <c r="D24" s="236" t="s">
        <v>37</v>
      </c>
      <c r="E24" s="266"/>
      <c r="F24" s="267"/>
      <c r="G24" s="316" t="s">
        <v>114</v>
      </c>
      <c r="H24" s="918" t="s">
        <v>222</v>
      </c>
      <c r="I24" s="1000"/>
      <c r="J24" s="1000"/>
      <c r="K24" s="1000"/>
      <c r="L24" s="1000"/>
      <c r="M24" s="1000"/>
      <c r="N24" s="421">
        <v>3</v>
      </c>
      <c r="O24" s="420">
        <v>0.25</v>
      </c>
      <c r="P24" s="430">
        <v>0</v>
      </c>
      <c r="Q24" s="420">
        <v>0</v>
      </c>
      <c r="R24" s="414"/>
      <c r="W24" s="168" t="b">
        <f t="shared" si="0"/>
        <v>0</v>
      </c>
      <c r="X24" s="168" t="b">
        <f t="shared" si="1"/>
        <v>0</v>
      </c>
      <c r="Z24" s="181">
        <v>1</v>
      </c>
      <c r="AB24" s="181">
        <v>1</v>
      </c>
    </row>
    <row r="25" spans="1:28" ht="14.25" customHeight="1" thickBot="1" x14ac:dyDescent="0.2">
      <c r="A25" s="197"/>
      <c r="B25" s="225">
        <v>3</v>
      </c>
      <c r="C25" s="256" t="s">
        <v>115</v>
      </c>
      <c r="D25" s="227"/>
      <c r="E25" s="257"/>
      <c r="F25" s="229"/>
      <c r="G25" s="262"/>
      <c r="H25" s="262"/>
      <c r="I25" s="263"/>
      <c r="J25" s="263"/>
      <c r="K25" s="263"/>
      <c r="L25" s="263"/>
      <c r="M25" s="264"/>
      <c r="N25" s="415">
        <v>3</v>
      </c>
      <c r="O25" s="423">
        <v>0.1</v>
      </c>
      <c r="P25" s="417">
        <v>0</v>
      </c>
      <c r="Q25" s="423">
        <v>0</v>
      </c>
      <c r="R25" s="424">
        <v>3</v>
      </c>
      <c r="W25" s="168" t="b">
        <f t="shared" si="0"/>
        <v>0</v>
      </c>
      <c r="X25" s="168" t="b">
        <f t="shared" si="1"/>
        <v>0</v>
      </c>
      <c r="Z25" s="181">
        <v>1</v>
      </c>
      <c r="AB25" s="181">
        <v>1</v>
      </c>
    </row>
    <row r="26" spans="1:28" ht="14.25" customHeight="1" x14ac:dyDescent="0.15">
      <c r="A26" s="197"/>
      <c r="B26" s="233"/>
      <c r="C26" s="265">
        <v>3.1</v>
      </c>
      <c r="D26" s="259" t="s">
        <v>39</v>
      </c>
      <c r="E26" s="260"/>
      <c r="F26" s="261"/>
      <c r="G26" s="254"/>
      <c r="H26" s="792"/>
      <c r="I26" s="998"/>
      <c r="J26" s="998"/>
      <c r="K26" s="998"/>
      <c r="L26" s="998"/>
      <c r="M26" s="999"/>
      <c r="N26" s="425">
        <v>3</v>
      </c>
      <c r="O26" s="431">
        <v>1</v>
      </c>
      <c r="P26" s="426">
        <v>0</v>
      </c>
      <c r="Q26" s="431">
        <v>0</v>
      </c>
      <c r="R26" s="418"/>
      <c r="W26" s="168" t="b">
        <f t="shared" si="0"/>
        <v>0</v>
      </c>
      <c r="X26" s="168" t="b">
        <f t="shared" si="1"/>
        <v>0</v>
      </c>
      <c r="Z26" s="181">
        <v>1</v>
      </c>
      <c r="AB26" s="181">
        <v>1</v>
      </c>
    </row>
    <row r="27" spans="1:28" ht="14.25" hidden="1" customHeight="1" x14ac:dyDescent="0.15">
      <c r="A27" s="197"/>
      <c r="B27" s="269"/>
      <c r="C27" s="265">
        <v>3.2</v>
      </c>
      <c r="D27" s="236"/>
      <c r="E27" s="266"/>
      <c r="F27" s="267"/>
      <c r="G27" s="268"/>
      <c r="H27" s="268"/>
      <c r="I27" s="137"/>
      <c r="J27" s="1022"/>
      <c r="K27" s="1022"/>
      <c r="L27" s="1022"/>
      <c r="M27" s="1023"/>
      <c r="N27" s="432">
        <v>0</v>
      </c>
      <c r="O27" s="433">
        <v>0</v>
      </c>
      <c r="P27" s="434">
        <v>0</v>
      </c>
      <c r="Q27" s="433">
        <v>0</v>
      </c>
      <c r="R27" s="435"/>
      <c r="W27" s="168" t="b">
        <f t="shared" si="0"/>
        <v>0</v>
      </c>
      <c r="X27" s="168" t="b">
        <f t="shared" si="1"/>
        <v>0</v>
      </c>
      <c r="Z27" s="181">
        <v>1</v>
      </c>
      <c r="AB27" s="181">
        <v>1</v>
      </c>
    </row>
    <row r="28" spans="1:28" ht="14.25" customHeight="1" thickBot="1" x14ac:dyDescent="0.2">
      <c r="A28" s="197"/>
      <c r="B28" s="270">
        <v>4</v>
      </c>
      <c r="C28" s="271" t="s">
        <v>40</v>
      </c>
      <c r="D28" s="272"/>
      <c r="E28" s="273"/>
      <c r="F28" s="274"/>
      <c r="G28" s="262"/>
      <c r="H28" s="351"/>
      <c r="I28" s="1002"/>
      <c r="J28" s="1002"/>
      <c r="K28" s="1002"/>
      <c r="L28" s="1002"/>
      <c r="M28" s="1003"/>
      <c r="N28" s="436">
        <v>3</v>
      </c>
      <c r="O28" s="437">
        <v>0.1</v>
      </c>
      <c r="P28" s="438">
        <v>0</v>
      </c>
      <c r="Q28" s="437">
        <v>0</v>
      </c>
      <c r="R28" s="439">
        <v>3</v>
      </c>
      <c r="W28" s="168" t="b">
        <f t="shared" si="0"/>
        <v>0</v>
      </c>
      <c r="X28" s="168" t="b">
        <f t="shared" si="1"/>
        <v>0</v>
      </c>
      <c r="Z28" s="181">
        <v>1</v>
      </c>
      <c r="AB28" s="181">
        <v>1</v>
      </c>
    </row>
    <row r="29" spans="1:28" ht="14.25" customHeight="1" thickBot="1" x14ac:dyDescent="0.2">
      <c r="A29" s="197"/>
      <c r="B29" s="275" t="s">
        <v>41</v>
      </c>
      <c r="C29" s="276" t="s">
        <v>43</v>
      </c>
      <c r="D29" s="277"/>
      <c r="E29" s="277"/>
      <c r="F29" s="278"/>
      <c r="G29" s="279"/>
      <c r="H29" s="279"/>
      <c r="I29" s="280"/>
      <c r="J29" s="280"/>
      <c r="K29" s="280"/>
      <c r="L29" s="280"/>
      <c r="M29" s="281"/>
      <c r="N29" s="440">
        <v>0</v>
      </c>
      <c r="O29" s="441">
        <v>0.3</v>
      </c>
      <c r="P29" s="440">
        <v>0</v>
      </c>
      <c r="Q29" s="441">
        <v>0</v>
      </c>
      <c r="R29" s="442">
        <v>3</v>
      </c>
      <c r="W29" s="168" t="b">
        <f t="shared" si="0"/>
        <v>0</v>
      </c>
      <c r="X29" s="168" t="b">
        <f t="shared" si="1"/>
        <v>0</v>
      </c>
      <c r="Z29" s="181">
        <v>1</v>
      </c>
      <c r="AB29" s="181">
        <v>1</v>
      </c>
    </row>
    <row r="30" spans="1:28" ht="14.25" customHeight="1" thickBot="1" x14ac:dyDescent="0.2">
      <c r="A30" s="197"/>
      <c r="B30" s="225">
        <v>1</v>
      </c>
      <c r="C30" s="282" t="s">
        <v>44</v>
      </c>
      <c r="D30" s="283"/>
      <c r="E30" s="257"/>
      <c r="F30" s="229"/>
      <c r="G30" s="262"/>
      <c r="H30" s="262"/>
      <c r="I30" s="263"/>
      <c r="J30" s="263"/>
      <c r="K30" s="263"/>
      <c r="L30" s="263"/>
      <c r="M30" s="264"/>
      <c r="N30" s="443">
        <v>3</v>
      </c>
      <c r="O30" s="444">
        <v>0.5</v>
      </c>
      <c r="P30" s="445">
        <v>0</v>
      </c>
      <c r="Q30" s="444">
        <v>0</v>
      </c>
      <c r="R30" s="446">
        <v>3</v>
      </c>
      <c r="W30" s="168" t="b">
        <f t="shared" si="0"/>
        <v>0</v>
      </c>
      <c r="X30" s="168" t="b">
        <f t="shared" si="1"/>
        <v>0</v>
      </c>
      <c r="Z30" s="181">
        <v>1</v>
      </c>
      <c r="AB30" s="181">
        <v>1</v>
      </c>
    </row>
    <row r="31" spans="1:28" x14ac:dyDescent="0.15">
      <c r="A31" s="197"/>
      <c r="B31" s="284"/>
      <c r="C31" s="246">
        <v>1.1000000000000001</v>
      </c>
      <c r="D31" s="235" t="s">
        <v>45</v>
      </c>
      <c r="E31" s="260"/>
      <c r="F31" s="261"/>
      <c r="G31" s="285" t="s">
        <v>116</v>
      </c>
      <c r="H31" s="793" t="s">
        <v>223</v>
      </c>
      <c r="I31" s="998"/>
      <c r="J31" s="998"/>
      <c r="K31" s="998"/>
      <c r="L31" s="998"/>
      <c r="M31" s="999"/>
      <c r="N31" s="425">
        <v>3</v>
      </c>
      <c r="O31" s="412">
        <v>0.3</v>
      </c>
      <c r="P31" s="426">
        <v>0</v>
      </c>
      <c r="Q31" s="412">
        <v>0</v>
      </c>
      <c r="R31" s="414"/>
      <c r="W31" s="168" t="b">
        <f t="shared" si="0"/>
        <v>0</v>
      </c>
      <c r="X31" s="168" t="b">
        <f t="shared" si="1"/>
        <v>0</v>
      </c>
      <c r="Z31" s="181">
        <v>1</v>
      </c>
      <c r="AB31" s="181">
        <v>1</v>
      </c>
    </row>
    <row r="32" spans="1:28" ht="14.25" customHeight="1" x14ac:dyDescent="0.15">
      <c r="A32" s="197"/>
      <c r="B32" s="284"/>
      <c r="C32" s="234">
        <v>1.2</v>
      </c>
      <c r="D32" s="235" t="s">
        <v>46</v>
      </c>
      <c r="E32" s="260"/>
      <c r="F32" s="261"/>
      <c r="G32" s="268"/>
      <c r="H32" s="268"/>
      <c r="I32" s="1004"/>
      <c r="J32" s="1004"/>
      <c r="K32" s="1004"/>
      <c r="L32" s="1004"/>
      <c r="M32" s="1005"/>
      <c r="N32" s="427">
        <v>3</v>
      </c>
      <c r="O32" s="412">
        <v>0.1</v>
      </c>
      <c r="P32" s="428">
        <v>0</v>
      </c>
      <c r="Q32" s="412">
        <v>0</v>
      </c>
      <c r="R32" s="414"/>
      <c r="W32" s="168" t="b">
        <f t="shared" si="0"/>
        <v>0</v>
      </c>
      <c r="X32" s="168" t="b">
        <f t="shared" si="1"/>
        <v>0</v>
      </c>
      <c r="Z32" s="181">
        <v>1</v>
      </c>
      <c r="AB32" s="181">
        <v>1</v>
      </c>
    </row>
    <row r="33" spans="1:28" ht="14.25" customHeight="1" x14ac:dyDescent="0.15">
      <c r="A33" s="197"/>
      <c r="B33" s="233"/>
      <c r="C33" s="234">
        <v>1.3</v>
      </c>
      <c r="D33" s="259" t="s">
        <v>117</v>
      </c>
      <c r="E33" s="259"/>
      <c r="F33" s="286"/>
      <c r="G33" s="268"/>
      <c r="H33" s="268"/>
      <c r="I33" s="1004"/>
      <c r="J33" s="1004"/>
      <c r="K33" s="1004"/>
      <c r="L33" s="1004"/>
      <c r="M33" s="1005"/>
      <c r="N33" s="427">
        <v>3</v>
      </c>
      <c r="O33" s="412">
        <v>0.1</v>
      </c>
      <c r="P33" s="428">
        <v>0</v>
      </c>
      <c r="Q33" s="412">
        <v>0</v>
      </c>
      <c r="R33" s="414"/>
      <c r="W33" s="168" t="b">
        <f t="shared" si="0"/>
        <v>0</v>
      </c>
      <c r="X33" s="168" t="b">
        <f t="shared" si="1"/>
        <v>0</v>
      </c>
      <c r="Z33" s="181">
        <v>1</v>
      </c>
      <c r="AB33" s="181">
        <v>1</v>
      </c>
    </row>
    <row r="34" spans="1:28" ht="14.25" thickBot="1" x14ac:dyDescent="0.2">
      <c r="A34" s="197"/>
      <c r="B34" s="233"/>
      <c r="C34" s="234">
        <v>1.4</v>
      </c>
      <c r="D34" s="259" t="s">
        <v>48</v>
      </c>
      <c r="E34" s="259"/>
      <c r="F34" s="286"/>
      <c r="G34" s="287" t="s">
        <v>116</v>
      </c>
      <c r="H34" s="287" t="s">
        <v>223</v>
      </c>
      <c r="I34" s="1004"/>
      <c r="J34" s="1004"/>
      <c r="K34" s="1004"/>
      <c r="L34" s="1004"/>
      <c r="M34" s="1005"/>
      <c r="N34" s="421">
        <v>3</v>
      </c>
      <c r="O34" s="412">
        <v>0.3</v>
      </c>
      <c r="P34" s="429">
        <v>0</v>
      </c>
      <c r="Q34" s="412">
        <v>0</v>
      </c>
      <c r="R34" s="414"/>
      <c r="W34" s="168" t="b">
        <f t="shared" si="0"/>
        <v>0</v>
      </c>
      <c r="X34" s="168" t="b">
        <f t="shared" si="1"/>
        <v>0</v>
      </c>
      <c r="Z34" s="181">
        <v>1</v>
      </c>
      <c r="AB34" s="181">
        <v>1</v>
      </c>
    </row>
    <row r="35" spans="1:28" ht="14.25" customHeight="1" thickBot="1" x14ac:dyDescent="0.2">
      <c r="A35" s="197"/>
      <c r="B35" s="233"/>
      <c r="C35" s="234">
        <v>1.5</v>
      </c>
      <c r="D35" s="259" t="s">
        <v>49</v>
      </c>
      <c r="E35" s="259"/>
      <c r="F35" s="286"/>
      <c r="G35" s="288"/>
      <c r="H35" s="268"/>
      <c r="I35" s="137"/>
      <c r="J35" s="667"/>
      <c r="K35" s="668"/>
      <c r="L35" s="669"/>
      <c r="M35" s="670"/>
      <c r="N35" s="447">
        <v>3</v>
      </c>
      <c r="O35" s="412">
        <v>0.2</v>
      </c>
      <c r="P35" s="448">
        <v>0</v>
      </c>
      <c r="Q35" s="412">
        <v>0</v>
      </c>
      <c r="R35" s="414"/>
      <c r="W35" s="168" t="b">
        <f t="shared" si="0"/>
        <v>0</v>
      </c>
      <c r="X35" s="168" t="b">
        <f t="shared" si="1"/>
        <v>0</v>
      </c>
      <c r="Z35" s="181">
        <v>1</v>
      </c>
      <c r="AB35" s="181">
        <v>1</v>
      </c>
    </row>
    <row r="36" spans="1:28" ht="14.25" customHeight="1" x14ac:dyDescent="0.15">
      <c r="A36" s="197"/>
      <c r="B36" s="284"/>
      <c r="C36" s="239"/>
      <c r="D36" s="240">
        <v>1</v>
      </c>
      <c r="E36" s="236" t="s">
        <v>118</v>
      </c>
      <c r="F36" s="267"/>
      <c r="G36" s="268"/>
      <c r="H36" s="268"/>
      <c r="I36" s="1004"/>
      <c r="J36" s="1004"/>
      <c r="K36" s="1004"/>
      <c r="L36" s="1004"/>
      <c r="M36" s="1005"/>
      <c r="N36" s="425">
        <v>3</v>
      </c>
      <c r="O36" s="412">
        <v>0.65</v>
      </c>
      <c r="P36" s="425">
        <v>0</v>
      </c>
      <c r="Q36" s="412">
        <v>0</v>
      </c>
      <c r="R36" s="414"/>
      <c r="W36" s="168" t="b">
        <f t="shared" si="0"/>
        <v>0</v>
      </c>
      <c r="X36" s="168" t="b">
        <f t="shared" si="1"/>
        <v>0</v>
      </c>
      <c r="Z36" s="181">
        <v>1</v>
      </c>
      <c r="AB36" s="181">
        <v>1</v>
      </c>
    </row>
    <row r="37" spans="1:28" ht="14.25" customHeight="1" thickBot="1" x14ac:dyDescent="0.2">
      <c r="A37" s="197"/>
      <c r="B37" s="289"/>
      <c r="C37" s="244"/>
      <c r="D37" s="240">
        <v>2</v>
      </c>
      <c r="E37" s="236" t="s">
        <v>51</v>
      </c>
      <c r="F37" s="267"/>
      <c r="G37" s="268"/>
      <c r="H37" s="268"/>
      <c r="I37" s="1000"/>
      <c r="J37" s="1000"/>
      <c r="K37" s="1000"/>
      <c r="L37" s="1000"/>
      <c r="M37" s="1001"/>
      <c r="N37" s="421">
        <v>3</v>
      </c>
      <c r="O37" s="412">
        <v>0.35</v>
      </c>
      <c r="P37" s="421">
        <v>0</v>
      </c>
      <c r="Q37" s="412">
        <v>0</v>
      </c>
      <c r="R37" s="414"/>
      <c r="W37" s="168" t="b">
        <f t="shared" si="0"/>
        <v>0</v>
      </c>
      <c r="X37" s="168" t="b">
        <f t="shared" si="1"/>
        <v>0</v>
      </c>
      <c r="Z37" s="181">
        <v>1</v>
      </c>
      <c r="AB37" s="181">
        <v>1</v>
      </c>
    </row>
    <row r="38" spans="1:28" ht="14.25" customHeight="1" thickBot="1" x14ac:dyDescent="0.2">
      <c r="A38" s="197"/>
      <c r="B38" s="225">
        <v>2</v>
      </c>
      <c r="C38" s="290" t="s">
        <v>52</v>
      </c>
      <c r="D38" s="227"/>
      <c r="E38" s="227"/>
      <c r="F38" s="229"/>
      <c r="G38" s="262"/>
      <c r="H38" s="262"/>
      <c r="I38" s="263"/>
      <c r="J38" s="263"/>
      <c r="K38" s="263"/>
      <c r="L38" s="263"/>
      <c r="M38" s="264"/>
      <c r="N38" s="449">
        <v>3</v>
      </c>
      <c r="O38" s="423">
        <v>0.25</v>
      </c>
      <c r="P38" s="450">
        <v>0</v>
      </c>
      <c r="Q38" s="423">
        <v>0</v>
      </c>
      <c r="R38" s="424">
        <v>3</v>
      </c>
      <c r="W38" s="168" t="b">
        <f t="shared" si="0"/>
        <v>0</v>
      </c>
      <c r="X38" s="168" t="b">
        <f t="shared" si="1"/>
        <v>0</v>
      </c>
      <c r="Z38" s="181">
        <v>1</v>
      </c>
      <c r="AB38" s="181">
        <v>1</v>
      </c>
    </row>
    <row r="39" spans="1:28" ht="14.25" customHeight="1" x14ac:dyDescent="0.15">
      <c r="A39" s="197"/>
      <c r="B39" s="284"/>
      <c r="C39" s="265">
        <v>2.1</v>
      </c>
      <c r="D39" s="259" t="s">
        <v>53</v>
      </c>
      <c r="E39" s="260"/>
      <c r="F39" s="261"/>
      <c r="G39" s="285" t="s">
        <v>119</v>
      </c>
      <c r="H39" s="268"/>
      <c r="I39" s="998"/>
      <c r="J39" s="998"/>
      <c r="K39" s="998"/>
      <c r="L39" s="998"/>
      <c r="M39" s="999"/>
      <c r="N39" s="425">
        <v>3</v>
      </c>
      <c r="O39" s="412">
        <v>0.65</v>
      </c>
      <c r="P39" s="426">
        <v>0</v>
      </c>
      <c r="Q39" s="412">
        <v>0</v>
      </c>
      <c r="R39" s="414"/>
      <c r="W39" s="168" t="b">
        <f t="shared" si="0"/>
        <v>0</v>
      </c>
      <c r="X39" s="168" t="b">
        <f t="shared" si="1"/>
        <v>0</v>
      </c>
      <c r="Z39" s="181">
        <v>1</v>
      </c>
      <c r="AB39" s="181">
        <v>1</v>
      </c>
    </row>
    <row r="40" spans="1:28" ht="14.25" customHeight="1" thickBot="1" x14ac:dyDescent="0.2">
      <c r="A40" s="197"/>
      <c r="B40" s="284"/>
      <c r="C40" s="246">
        <v>2.2000000000000002</v>
      </c>
      <c r="D40" s="259" t="s">
        <v>54</v>
      </c>
      <c r="E40" s="260"/>
      <c r="F40" s="261"/>
      <c r="G40" s="285" t="s">
        <v>119</v>
      </c>
      <c r="H40" s="268"/>
      <c r="I40" s="1000"/>
      <c r="J40" s="1000"/>
      <c r="K40" s="1000"/>
      <c r="L40" s="1000"/>
      <c r="M40" s="1001"/>
      <c r="N40" s="421">
        <v>3</v>
      </c>
      <c r="O40" s="420">
        <v>0.35</v>
      </c>
      <c r="P40" s="429">
        <v>0</v>
      </c>
      <c r="Q40" s="420">
        <v>0</v>
      </c>
      <c r="R40" s="414"/>
      <c r="W40" s="168" t="b">
        <f t="shared" si="0"/>
        <v>0</v>
      </c>
      <c r="X40" s="168" t="b">
        <f t="shared" si="1"/>
        <v>0</v>
      </c>
      <c r="Z40" s="181">
        <v>1</v>
      </c>
      <c r="AB40" s="181">
        <v>1</v>
      </c>
    </row>
    <row r="41" spans="1:28" ht="14.25" thickBot="1" x14ac:dyDescent="0.2">
      <c r="A41" s="197"/>
      <c r="B41" s="255">
        <v>3</v>
      </c>
      <c r="C41" s="291" t="s">
        <v>55</v>
      </c>
      <c r="D41" s="259"/>
      <c r="E41" s="259"/>
      <c r="F41" s="261"/>
      <c r="G41" s="262"/>
      <c r="H41" s="262"/>
      <c r="I41" s="263"/>
      <c r="J41" s="263"/>
      <c r="K41" s="263"/>
      <c r="L41" s="263"/>
      <c r="M41" s="264"/>
      <c r="N41" s="449">
        <v>3</v>
      </c>
      <c r="O41" s="423">
        <v>0.25</v>
      </c>
      <c r="P41" s="451">
        <v>0</v>
      </c>
      <c r="Q41" s="423">
        <v>0</v>
      </c>
      <c r="R41" s="424">
        <v>3</v>
      </c>
      <c r="W41" s="168" t="b">
        <f t="shared" si="0"/>
        <v>0</v>
      </c>
      <c r="X41" s="168" t="b">
        <f t="shared" si="1"/>
        <v>0</v>
      </c>
      <c r="Z41" s="181">
        <v>1</v>
      </c>
      <c r="AB41" s="181">
        <v>1</v>
      </c>
    </row>
    <row r="42" spans="1:28" x14ac:dyDescent="0.15">
      <c r="A42" s="197"/>
      <c r="B42" s="284"/>
      <c r="C42" s="234">
        <v>3.1</v>
      </c>
      <c r="D42" s="259" t="s">
        <v>56</v>
      </c>
      <c r="E42" s="235"/>
      <c r="F42" s="261"/>
      <c r="G42" s="292"/>
      <c r="H42" s="268"/>
      <c r="I42" s="998"/>
      <c r="J42" s="998"/>
      <c r="K42" s="998"/>
      <c r="L42" s="998"/>
      <c r="M42" s="999"/>
      <c r="N42" s="425">
        <v>3</v>
      </c>
      <c r="O42" s="412">
        <v>0.5</v>
      </c>
      <c r="P42" s="426">
        <v>0</v>
      </c>
      <c r="Q42" s="412">
        <v>0</v>
      </c>
      <c r="R42" s="414"/>
      <c r="W42" s="168" t="b">
        <f t="shared" si="0"/>
        <v>0</v>
      </c>
      <c r="X42" s="168" t="b">
        <f t="shared" si="1"/>
        <v>0</v>
      </c>
      <c r="Z42" s="181">
        <v>1</v>
      </c>
      <c r="AB42" s="181">
        <v>1</v>
      </c>
    </row>
    <row r="43" spans="1:28" ht="14.25" thickBot="1" x14ac:dyDescent="0.2">
      <c r="A43" s="197"/>
      <c r="B43" s="284"/>
      <c r="C43" s="265">
        <v>3.2</v>
      </c>
      <c r="D43" s="293" t="s">
        <v>57</v>
      </c>
      <c r="E43" s="236"/>
      <c r="F43" s="267"/>
      <c r="G43" s="268"/>
      <c r="H43" s="794"/>
      <c r="I43" s="1002"/>
      <c r="J43" s="1002"/>
      <c r="K43" s="1002"/>
      <c r="L43" s="1002"/>
      <c r="M43" s="1003"/>
      <c r="N43" s="421">
        <v>3</v>
      </c>
      <c r="O43" s="420">
        <v>0.5</v>
      </c>
      <c r="P43" s="429">
        <v>0</v>
      </c>
      <c r="Q43" s="420">
        <v>0</v>
      </c>
      <c r="R43" s="414"/>
      <c r="W43" s="168" t="b">
        <f t="shared" si="0"/>
        <v>0</v>
      </c>
      <c r="X43" s="168" t="b">
        <f t="shared" si="1"/>
        <v>0</v>
      </c>
      <c r="Z43" s="181">
        <v>1</v>
      </c>
      <c r="AB43" s="181">
        <v>1</v>
      </c>
    </row>
    <row r="44" spans="1:28" ht="13.5" customHeight="1" thickBot="1" x14ac:dyDescent="0.2">
      <c r="A44" s="197"/>
      <c r="B44" s="275" t="s">
        <v>120</v>
      </c>
      <c r="C44" s="294" t="s">
        <v>59</v>
      </c>
      <c r="D44" s="295"/>
      <c r="E44" s="295"/>
      <c r="F44" s="296"/>
      <c r="G44" s="297"/>
      <c r="H44" s="297"/>
      <c r="I44" s="280"/>
      <c r="J44" s="280"/>
      <c r="K44" s="164"/>
      <c r="L44" s="280"/>
      <c r="M44" s="281"/>
      <c r="N44" s="452">
        <v>0</v>
      </c>
      <c r="O44" s="441">
        <v>0.25</v>
      </c>
      <c r="P44" s="452">
        <v>0</v>
      </c>
      <c r="Q44" s="441">
        <v>0</v>
      </c>
      <c r="R44" s="442">
        <v>3</v>
      </c>
      <c r="W44" s="168" t="b">
        <f t="shared" si="0"/>
        <v>0</v>
      </c>
      <c r="X44" s="168" t="b">
        <f t="shared" si="1"/>
        <v>0</v>
      </c>
      <c r="Z44" s="181">
        <v>1</v>
      </c>
      <c r="AB44" s="181">
        <v>1</v>
      </c>
    </row>
    <row r="45" spans="1:28" ht="13.5" customHeight="1" thickBot="1" x14ac:dyDescent="0.2">
      <c r="A45" s="197"/>
      <c r="B45" s="225">
        <v>1</v>
      </c>
      <c r="C45" s="298" t="s">
        <v>60</v>
      </c>
      <c r="D45" s="247"/>
      <c r="E45" s="247"/>
      <c r="F45" s="229"/>
      <c r="G45" s="299" t="s">
        <v>121</v>
      </c>
      <c r="H45" s="299" t="s">
        <v>121</v>
      </c>
      <c r="I45" s="996"/>
      <c r="J45" s="996"/>
      <c r="K45" s="996"/>
      <c r="L45" s="996"/>
      <c r="M45" s="997"/>
      <c r="N45" s="422">
        <v>3.1</v>
      </c>
      <c r="O45" s="420">
        <v>0.3</v>
      </c>
      <c r="P45" s="453">
        <v>0</v>
      </c>
      <c r="Q45" s="420">
        <v>0</v>
      </c>
      <c r="R45" s="414">
        <v>3</v>
      </c>
      <c r="W45" s="168" t="b">
        <f t="shared" si="0"/>
        <v>1</v>
      </c>
      <c r="X45" s="168" t="b">
        <f t="shared" si="1"/>
        <v>0</v>
      </c>
      <c r="Z45" s="181">
        <v>1</v>
      </c>
      <c r="AB45" s="181">
        <v>1</v>
      </c>
    </row>
    <row r="46" spans="1:28" ht="14.25" thickBot="1" x14ac:dyDescent="0.2">
      <c r="A46" s="197"/>
      <c r="B46" s="255">
        <v>2</v>
      </c>
      <c r="C46" s="300" t="s">
        <v>122</v>
      </c>
      <c r="D46" s="236"/>
      <c r="E46" s="236"/>
      <c r="F46" s="267"/>
      <c r="G46" s="301"/>
      <c r="H46" s="301"/>
      <c r="I46" s="263"/>
      <c r="J46" s="263"/>
      <c r="K46" s="263"/>
      <c r="L46" s="263"/>
      <c r="M46" s="264"/>
      <c r="N46" s="449">
        <v>3.1</v>
      </c>
      <c r="O46" s="454">
        <v>0.3</v>
      </c>
      <c r="P46" s="450">
        <v>0</v>
      </c>
      <c r="Q46" s="454">
        <v>0</v>
      </c>
      <c r="R46" s="424">
        <v>3</v>
      </c>
      <c r="W46" s="168" t="b">
        <f t="shared" si="0"/>
        <v>1</v>
      </c>
      <c r="X46" s="168" t="b">
        <f t="shared" si="1"/>
        <v>0</v>
      </c>
      <c r="Z46" s="181">
        <v>1</v>
      </c>
      <c r="AB46" s="181">
        <v>1</v>
      </c>
    </row>
    <row r="47" spans="1:28" x14ac:dyDescent="0.15">
      <c r="A47" s="197"/>
      <c r="B47" s="302"/>
      <c r="C47" s="303">
        <v>2.1</v>
      </c>
      <c r="D47" s="304" t="s">
        <v>62</v>
      </c>
      <c r="E47" s="305"/>
      <c r="F47" s="306"/>
      <c r="G47" s="307" t="s">
        <v>123</v>
      </c>
      <c r="H47" s="307" t="s">
        <v>123</v>
      </c>
      <c r="I47" s="998"/>
      <c r="J47" s="998"/>
      <c r="K47" s="998"/>
      <c r="L47" s="998"/>
      <c r="M47" s="999"/>
      <c r="N47" s="425">
        <v>3.1</v>
      </c>
      <c r="O47" s="420">
        <v>0.65</v>
      </c>
      <c r="P47" s="426">
        <v>0</v>
      </c>
      <c r="Q47" s="420">
        <v>0</v>
      </c>
      <c r="R47" s="414"/>
      <c r="W47" s="168" t="b">
        <f t="shared" si="0"/>
        <v>1</v>
      </c>
      <c r="X47" s="168" t="b">
        <f t="shared" si="1"/>
        <v>0</v>
      </c>
      <c r="Z47" s="181">
        <v>1</v>
      </c>
      <c r="AB47" s="181">
        <v>1</v>
      </c>
    </row>
    <row r="48" spans="1:28" x14ac:dyDescent="0.15">
      <c r="A48" s="197"/>
      <c r="B48" s="308"/>
      <c r="C48" s="309">
        <v>2.2000000000000002</v>
      </c>
      <c r="D48" s="293" t="s">
        <v>63</v>
      </c>
      <c r="E48" s="310"/>
      <c r="F48" s="267"/>
      <c r="G48" s="311" t="s">
        <v>123</v>
      </c>
      <c r="H48" s="311" t="s">
        <v>123</v>
      </c>
      <c r="I48" s="1006"/>
      <c r="J48" s="1006"/>
      <c r="K48" s="1006"/>
      <c r="L48" s="1006"/>
      <c r="M48" s="1007"/>
      <c r="N48" s="427">
        <v>3.1</v>
      </c>
      <c r="O48" s="420">
        <v>0.35</v>
      </c>
      <c r="P48" s="428">
        <v>0</v>
      </c>
      <c r="Q48" s="420">
        <v>0</v>
      </c>
      <c r="R48" s="414"/>
      <c r="W48" s="168" t="b">
        <f t="shared" si="0"/>
        <v>1</v>
      </c>
      <c r="X48" s="168" t="b">
        <f t="shared" si="1"/>
        <v>0</v>
      </c>
      <c r="Z48" s="181">
        <v>1</v>
      </c>
      <c r="AB48" s="181">
        <v>1</v>
      </c>
    </row>
    <row r="49" spans="1:28" x14ac:dyDescent="0.15">
      <c r="A49" s="197"/>
      <c r="B49" s="314">
        <v>3</v>
      </c>
      <c r="C49" s="256" t="s">
        <v>64</v>
      </c>
      <c r="D49" s="236"/>
      <c r="E49" s="236"/>
      <c r="F49" s="315"/>
      <c r="G49" s="316" t="s">
        <v>124</v>
      </c>
      <c r="H49" s="791" t="s">
        <v>224</v>
      </c>
      <c r="I49" s="1008"/>
      <c r="J49" s="1008"/>
      <c r="K49" s="1008"/>
      <c r="L49" s="1008"/>
      <c r="M49" s="1009"/>
      <c r="N49" s="455">
        <v>3</v>
      </c>
      <c r="O49" s="456">
        <v>0.2</v>
      </c>
      <c r="P49" s="457">
        <v>0</v>
      </c>
      <c r="Q49" s="456">
        <v>0</v>
      </c>
      <c r="R49" s="424">
        <v>3.1</v>
      </c>
      <c r="W49" s="168" t="b">
        <f t="shared" si="0"/>
        <v>0</v>
      </c>
      <c r="X49" s="168" t="b">
        <f t="shared" si="1"/>
        <v>0</v>
      </c>
      <c r="Z49" s="181">
        <v>1</v>
      </c>
      <c r="AB49" s="181">
        <v>1</v>
      </c>
    </row>
    <row r="50" spans="1:28" ht="14.25" thickBot="1" x14ac:dyDescent="0.2">
      <c r="A50" s="197"/>
      <c r="B50" s="270">
        <v>4</v>
      </c>
      <c r="C50" s="271" t="s">
        <v>65</v>
      </c>
      <c r="D50" s="317"/>
      <c r="E50" s="318"/>
      <c r="F50" s="319"/>
      <c r="G50" s="320"/>
      <c r="H50" s="795"/>
      <c r="I50" s="1010"/>
      <c r="J50" s="1010"/>
      <c r="K50" s="1010"/>
      <c r="L50" s="1010"/>
      <c r="M50" s="1011"/>
      <c r="N50" s="421">
        <v>3</v>
      </c>
      <c r="O50" s="458">
        <v>0.2</v>
      </c>
      <c r="P50" s="429">
        <v>0</v>
      </c>
      <c r="Q50" s="458">
        <v>0</v>
      </c>
      <c r="R50" s="424">
        <v>3</v>
      </c>
      <c r="W50" s="168" t="b">
        <f t="shared" si="0"/>
        <v>0</v>
      </c>
      <c r="X50" s="168" t="b">
        <f t="shared" si="1"/>
        <v>0</v>
      </c>
      <c r="Z50" s="181">
        <v>1</v>
      </c>
      <c r="AB50" s="181">
        <v>1</v>
      </c>
    </row>
    <row r="51" spans="1:28" ht="19.5" thickBot="1" x14ac:dyDescent="0.2">
      <c r="A51" s="197"/>
      <c r="B51" s="321" t="s">
        <v>66</v>
      </c>
      <c r="C51" s="322"/>
      <c r="D51" s="323"/>
      <c r="E51" s="323"/>
      <c r="F51" s="324"/>
      <c r="G51" s="325"/>
      <c r="H51" s="325"/>
      <c r="I51" s="326"/>
      <c r="J51" s="326"/>
      <c r="K51" s="326"/>
      <c r="L51" s="327"/>
      <c r="M51" s="328"/>
      <c r="N51" s="459">
        <v>0</v>
      </c>
      <c r="O51" s="460">
        <v>0</v>
      </c>
      <c r="P51" s="459">
        <v>0</v>
      </c>
      <c r="Q51" s="460">
        <v>0</v>
      </c>
      <c r="R51" s="461">
        <v>3.5</v>
      </c>
      <c r="W51" s="168" t="b">
        <f t="shared" si="0"/>
        <v>0</v>
      </c>
      <c r="X51" s="168" t="b">
        <f t="shared" si="1"/>
        <v>0</v>
      </c>
      <c r="Z51" s="181">
        <v>1</v>
      </c>
      <c r="AB51" s="181">
        <v>1</v>
      </c>
    </row>
    <row r="52" spans="1:28" ht="17.25" thickBot="1" x14ac:dyDescent="0.2">
      <c r="A52" s="197"/>
      <c r="B52" s="329" t="s">
        <v>67</v>
      </c>
      <c r="C52" s="221" t="s">
        <v>69</v>
      </c>
      <c r="D52" s="222"/>
      <c r="E52" s="222"/>
      <c r="F52" s="330"/>
      <c r="G52" s="331"/>
      <c r="H52" s="331"/>
      <c r="I52" s="162"/>
      <c r="J52" s="162"/>
      <c r="K52" s="162"/>
      <c r="L52" s="332"/>
      <c r="M52" s="333"/>
      <c r="N52" s="462">
        <v>0</v>
      </c>
      <c r="O52" s="409">
        <v>0.35</v>
      </c>
      <c r="P52" s="463">
        <v>0</v>
      </c>
      <c r="Q52" s="409">
        <v>0</v>
      </c>
      <c r="R52" s="410">
        <v>4.3</v>
      </c>
      <c r="W52" s="168" t="b">
        <f t="shared" si="0"/>
        <v>0</v>
      </c>
      <c r="X52" s="168" t="b">
        <f t="shared" si="1"/>
        <v>0</v>
      </c>
      <c r="Z52" s="181">
        <v>1</v>
      </c>
      <c r="AB52" s="181">
        <v>1</v>
      </c>
    </row>
    <row r="53" spans="1:28" ht="14.25" thickBot="1" x14ac:dyDescent="0.2">
      <c r="A53" s="197"/>
      <c r="B53" s="225">
        <v>1</v>
      </c>
      <c r="C53" s="226" t="s">
        <v>71</v>
      </c>
      <c r="D53" s="227"/>
      <c r="E53" s="227"/>
      <c r="F53" s="334"/>
      <c r="G53" s="262"/>
      <c r="H53" s="262"/>
      <c r="I53" s="263"/>
      <c r="J53" s="263"/>
      <c r="K53" s="263"/>
      <c r="L53" s="263"/>
      <c r="M53" s="264"/>
      <c r="N53" s="449">
        <v>4.8</v>
      </c>
      <c r="O53" s="444">
        <v>0.75</v>
      </c>
      <c r="P53" s="450">
        <v>0</v>
      </c>
      <c r="Q53" s="444">
        <v>0</v>
      </c>
      <c r="R53" s="446">
        <v>4.8</v>
      </c>
      <c r="W53" s="168" t="b">
        <f t="shared" si="0"/>
        <v>1</v>
      </c>
      <c r="X53" s="168" t="b">
        <f t="shared" si="1"/>
        <v>0</v>
      </c>
      <c r="Z53" s="181">
        <v>1</v>
      </c>
      <c r="AB53" s="181">
        <v>1</v>
      </c>
    </row>
    <row r="54" spans="1:28" x14ac:dyDescent="0.15">
      <c r="A54" s="197"/>
      <c r="B54" s="225"/>
      <c r="C54" s="303">
        <v>1.1000000000000001</v>
      </c>
      <c r="D54" s="293" t="s">
        <v>72</v>
      </c>
      <c r="E54" s="293"/>
      <c r="F54" s="335"/>
      <c r="G54" s="336" t="s">
        <v>74</v>
      </c>
      <c r="H54" s="336" t="s">
        <v>210</v>
      </c>
      <c r="I54" s="998"/>
      <c r="J54" s="998"/>
      <c r="K54" s="998"/>
      <c r="L54" s="998"/>
      <c r="M54" s="999"/>
      <c r="N54" s="425">
        <v>5</v>
      </c>
      <c r="O54" s="420">
        <v>0.9</v>
      </c>
      <c r="P54" s="426">
        <v>0</v>
      </c>
      <c r="Q54" s="420"/>
      <c r="R54" s="414"/>
      <c r="W54" s="168" t="b">
        <f t="shared" si="0"/>
        <v>1</v>
      </c>
      <c r="X54" s="168" t="b">
        <f t="shared" si="1"/>
        <v>0</v>
      </c>
      <c r="Z54" s="181">
        <v>1</v>
      </c>
      <c r="AB54" s="181">
        <v>1</v>
      </c>
    </row>
    <row r="55" spans="1:28" ht="14.25" thickBot="1" x14ac:dyDescent="0.2">
      <c r="A55" s="197"/>
      <c r="B55" s="337"/>
      <c r="C55" s="265">
        <v>1.2</v>
      </c>
      <c r="D55" s="293" t="s">
        <v>75</v>
      </c>
      <c r="E55" s="236"/>
      <c r="F55" s="267"/>
      <c r="G55" s="338" t="s">
        <v>76</v>
      </c>
      <c r="H55" s="338" t="s">
        <v>211</v>
      </c>
      <c r="I55" s="1000"/>
      <c r="J55" s="1000"/>
      <c r="K55" s="1000"/>
      <c r="L55" s="1000"/>
      <c r="M55" s="1001"/>
      <c r="N55" s="421">
        <v>3</v>
      </c>
      <c r="O55" s="420">
        <v>0.1</v>
      </c>
      <c r="P55" s="429">
        <v>0</v>
      </c>
      <c r="Q55" s="420">
        <v>0</v>
      </c>
      <c r="R55" s="414"/>
      <c r="W55" s="168" t="b">
        <f t="shared" si="0"/>
        <v>0</v>
      </c>
      <c r="X55" s="168" t="b">
        <f t="shared" si="1"/>
        <v>0</v>
      </c>
      <c r="Z55" s="181">
        <v>1</v>
      </c>
      <c r="AB55" s="181">
        <v>1</v>
      </c>
    </row>
    <row r="56" spans="1:28" ht="14.25" thickBot="1" x14ac:dyDescent="0.2">
      <c r="A56" s="197"/>
      <c r="B56" s="339">
        <v>2</v>
      </c>
      <c r="C56" s="256" t="s">
        <v>77</v>
      </c>
      <c r="D56" s="293"/>
      <c r="E56" s="293"/>
      <c r="F56" s="335"/>
      <c r="G56" s="262"/>
      <c r="H56" s="262"/>
      <c r="I56" s="263"/>
      <c r="J56" s="263"/>
      <c r="K56" s="263"/>
      <c r="L56" s="263"/>
      <c r="M56" s="264"/>
      <c r="N56" s="447">
        <v>3</v>
      </c>
      <c r="O56" s="423">
        <v>0.15</v>
      </c>
      <c r="P56" s="448">
        <v>0</v>
      </c>
      <c r="Q56" s="423">
        <v>0</v>
      </c>
      <c r="R56" s="424">
        <v>3</v>
      </c>
      <c r="W56" s="168" t="b">
        <f t="shared" si="0"/>
        <v>0</v>
      </c>
      <c r="X56" s="168" t="b">
        <f t="shared" si="1"/>
        <v>0</v>
      </c>
      <c r="Z56" s="181">
        <v>1</v>
      </c>
      <c r="AB56" s="181">
        <v>1</v>
      </c>
    </row>
    <row r="57" spans="1:28" x14ac:dyDescent="0.15">
      <c r="A57" s="197"/>
      <c r="B57" s="337"/>
      <c r="C57" s="309">
        <v>2.1</v>
      </c>
      <c r="D57" s="293" t="s">
        <v>78</v>
      </c>
      <c r="E57" s="236"/>
      <c r="F57" s="267"/>
      <c r="G57" s="340"/>
      <c r="H57" s="340"/>
      <c r="I57" s="998"/>
      <c r="J57" s="998"/>
      <c r="K57" s="998"/>
      <c r="L57" s="998"/>
      <c r="M57" s="999"/>
      <c r="N57" s="425">
        <v>3</v>
      </c>
      <c r="O57" s="420">
        <v>0.75</v>
      </c>
      <c r="P57" s="426">
        <v>0</v>
      </c>
      <c r="Q57" s="420">
        <v>0</v>
      </c>
      <c r="R57" s="414"/>
      <c r="W57" s="168" t="b">
        <f t="shared" si="0"/>
        <v>0</v>
      </c>
      <c r="X57" s="168" t="b">
        <f t="shared" si="1"/>
        <v>0</v>
      </c>
      <c r="Z57" s="181">
        <v>1</v>
      </c>
      <c r="AB57" s="181">
        <v>1</v>
      </c>
    </row>
    <row r="58" spans="1:28" ht="14.25" thickBot="1" x14ac:dyDescent="0.2">
      <c r="A58" s="197"/>
      <c r="B58" s="337"/>
      <c r="C58" s="309">
        <v>2.2000000000000002</v>
      </c>
      <c r="D58" s="293" t="s">
        <v>79</v>
      </c>
      <c r="E58" s="236"/>
      <c r="F58" s="267"/>
      <c r="G58" s="341"/>
      <c r="H58" s="341"/>
      <c r="I58" s="1000"/>
      <c r="J58" s="1000"/>
      <c r="K58" s="1000"/>
      <c r="L58" s="1000"/>
      <c r="M58" s="1001"/>
      <c r="N58" s="421">
        <v>3</v>
      </c>
      <c r="O58" s="420">
        <v>0.25</v>
      </c>
      <c r="P58" s="429">
        <v>0</v>
      </c>
      <c r="Q58" s="420">
        <v>0</v>
      </c>
      <c r="R58" s="414"/>
      <c r="W58" s="168" t="b">
        <f t="shared" si="0"/>
        <v>0</v>
      </c>
      <c r="X58" s="168" t="b">
        <f t="shared" si="1"/>
        <v>0</v>
      </c>
      <c r="Z58" s="181">
        <v>1</v>
      </c>
      <c r="AB58" s="181">
        <v>1</v>
      </c>
    </row>
    <row r="59" spans="1:28" ht="14.25" thickBot="1" x14ac:dyDescent="0.2">
      <c r="A59" s="197"/>
      <c r="B59" s="339">
        <v>3</v>
      </c>
      <c r="C59" s="342" t="s">
        <v>80</v>
      </c>
      <c r="D59" s="227"/>
      <c r="E59" s="227"/>
      <c r="F59" s="229"/>
      <c r="G59" s="262"/>
      <c r="H59" s="262"/>
      <c r="I59" s="263"/>
      <c r="J59" s="263"/>
      <c r="K59" s="263"/>
      <c r="L59" s="263"/>
      <c r="M59" s="264"/>
      <c r="N59" s="464">
        <v>3</v>
      </c>
      <c r="O59" s="423">
        <v>0.1</v>
      </c>
      <c r="P59" s="465">
        <v>0</v>
      </c>
      <c r="Q59" s="423">
        <v>0</v>
      </c>
      <c r="R59" s="424">
        <v>3</v>
      </c>
      <c r="W59" s="168" t="b">
        <f t="shared" si="0"/>
        <v>0</v>
      </c>
      <c r="X59" s="168" t="b">
        <f t="shared" si="1"/>
        <v>0</v>
      </c>
      <c r="Z59" s="181">
        <v>1</v>
      </c>
      <c r="AB59" s="181">
        <v>1</v>
      </c>
    </row>
    <row r="60" spans="1:28" x14ac:dyDescent="0.15">
      <c r="A60" s="197"/>
      <c r="B60" s="343"/>
      <c r="C60" s="265">
        <v>3.1</v>
      </c>
      <c r="D60" s="293" t="s">
        <v>81</v>
      </c>
      <c r="E60" s="236"/>
      <c r="F60" s="267"/>
      <c r="G60" s="336" t="s">
        <v>125</v>
      </c>
      <c r="H60" s="336" t="s">
        <v>212</v>
      </c>
      <c r="I60" s="998"/>
      <c r="J60" s="998"/>
      <c r="K60" s="998"/>
      <c r="L60" s="998"/>
      <c r="M60" s="999"/>
      <c r="N60" s="425">
        <v>3</v>
      </c>
      <c r="O60" s="420">
        <v>0.5</v>
      </c>
      <c r="P60" s="426">
        <v>0</v>
      </c>
      <c r="Q60" s="420">
        <v>0</v>
      </c>
      <c r="R60" s="414"/>
      <c r="W60" s="168" t="b">
        <f t="shared" si="0"/>
        <v>0</v>
      </c>
      <c r="X60" s="168" t="b">
        <f t="shared" si="1"/>
        <v>0</v>
      </c>
      <c r="Z60" s="181">
        <v>1</v>
      </c>
      <c r="AB60" s="181">
        <v>1</v>
      </c>
    </row>
    <row r="61" spans="1:28" ht="14.25" thickBot="1" x14ac:dyDescent="0.2">
      <c r="A61" s="197"/>
      <c r="B61" s="344"/>
      <c r="C61" s="345">
        <v>3.2</v>
      </c>
      <c r="D61" s="272" t="s">
        <v>82</v>
      </c>
      <c r="E61" s="346"/>
      <c r="F61" s="274"/>
      <c r="G61" s="347" t="s">
        <v>83</v>
      </c>
      <c r="H61" s="347" t="s">
        <v>213</v>
      </c>
      <c r="I61" s="1002"/>
      <c r="J61" s="1002"/>
      <c r="K61" s="1002"/>
      <c r="L61" s="1002"/>
      <c r="M61" s="1003"/>
      <c r="N61" s="421">
        <v>3</v>
      </c>
      <c r="O61" s="466">
        <v>0.5</v>
      </c>
      <c r="P61" s="429">
        <v>0</v>
      </c>
      <c r="Q61" s="420">
        <v>0</v>
      </c>
      <c r="R61" s="467"/>
      <c r="W61" s="168" t="b">
        <f t="shared" si="0"/>
        <v>0</v>
      </c>
      <c r="X61" s="168" t="b">
        <f t="shared" si="1"/>
        <v>0</v>
      </c>
      <c r="Z61" s="181">
        <v>1</v>
      </c>
      <c r="AB61" s="181">
        <v>1</v>
      </c>
    </row>
    <row r="62" spans="1:28" ht="17.25" thickBot="1" x14ac:dyDescent="0.2">
      <c r="A62" s="197"/>
      <c r="B62" s="275" t="s">
        <v>126</v>
      </c>
      <c r="C62" s="294" t="s">
        <v>127</v>
      </c>
      <c r="D62" s="295"/>
      <c r="E62" s="295"/>
      <c r="F62" s="296"/>
      <c r="G62" s="297"/>
      <c r="H62" s="297"/>
      <c r="I62" s="280"/>
      <c r="J62" s="348"/>
      <c r="K62" s="164"/>
      <c r="L62" s="280"/>
      <c r="M62" s="349"/>
      <c r="N62" s="440">
        <v>0</v>
      </c>
      <c r="O62" s="468">
        <v>0.35</v>
      </c>
      <c r="P62" s="440">
        <v>0</v>
      </c>
      <c r="Q62" s="441">
        <v>0</v>
      </c>
      <c r="R62" s="442">
        <v>3</v>
      </c>
      <c r="W62" s="168" t="b">
        <f t="shared" si="0"/>
        <v>0</v>
      </c>
      <c r="X62" s="168" t="b">
        <f t="shared" si="1"/>
        <v>0</v>
      </c>
      <c r="Z62" s="181">
        <v>1</v>
      </c>
      <c r="AB62" s="181">
        <v>1</v>
      </c>
    </row>
    <row r="63" spans="1:28" x14ac:dyDescent="0.15">
      <c r="A63" s="197"/>
      <c r="B63" s="350">
        <v>1</v>
      </c>
      <c r="C63" s="342" t="s">
        <v>128</v>
      </c>
      <c r="D63" s="227"/>
      <c r="E63" s="227"/>
      <c r="F63" s="229"/>
      <c r="G63" s="351"/>
      <c r="H63" s="351"/>
      <c r="I63" s="352"/>
      <c r="J63" s="353"/>
      <c r="K63" s="354"/>
      <c r="L63" s="352"/>
      <c r="M63" s="355"/>
      <c r="N63" s="411">
        <v>3</v>
      </c>
      <c r="O63" s="469">
        <v>0.60000000000000009</v>
      </c>
      <c r="P63" s="413">
        <v>0</v>
      </c>
      <c r="Q63" s="469">
        <v>0</v>
      </c>
      <c r="R63" s="414">
        <v>3</v>
      </c>
      <c r="W63" s="168" t="b">
        <f t="shared" si="0"/>
        <v>0</v>
      </c>
      <c r="X63" s="168" t="b">
        <f t="shared" si="1"/>
        <v>0</v>
      </c>
      <c r="Z63" s="181">
        <v>1</v>
      </c>
      <c r="AB63" s="181">
        <v>1</v>
      </c>
    </row>
    <row r="64" spans="1:28" ht="14.25" thickBot="1" x14ac:dyDescent="0.2">
      <c r="A64" s="197"/>
      <c r="B64" s="284"/>
      <c r="C64" s="234">
        <v>1.1000000000000001</v>
      </c>
      <c r="D64" s="236" t="s">
        <v>87</v>
      </c>
      <c r="E64" s="236"/>
      <c r="F64" s="267"/>
      <c r="G64" s="356"/>
      <c r="H64" s="356"/>
      <c r="I64" s="673"/>
      <c r="J64" s="671"/>
      <c r="K64" s="672"/>
      <c r="L64" s="673"/>
      <c r="M64" s="674"/>
      <c r="N64" s="447">
        <v>3</v>
      </c>
      <c r="O64" s="420">
        <v>0.30000000000000004</v>
      </c>
      <c r="P64" s="448">
        <v>0</v>
      </c>
      <c r="Q64" s="420">
        <v>0</v>
      </c>
      <c r="R64" s="418"/>
      <c r="W64" s="168" t="b">
        <f t="shared" si="0"/>
        <v>0</v>
      </c>
      <c r="X64" s="168" t="b">
        <f t="shared" si="1"/>
        <v>0</v>
      </c>
      <c r="Z64" s="181">
        <v>1</v>
      </c>
      <c r="AB64" s="181">
        <v>1</v>
      </c>
    </row>
    <row r="65" spans="1:28" x14ac:dyDescent="0.15">
      <c r="A65" s="197"/>
      <c r="B65" s="284"/>
      <c r="C65" s="246"/>
      <c r="D65" s="240">
        <v>1</v>
      </c>
      <c r="E65" s="236" t="s">
        <v>88</v>
      </c>
      <c r="F65" s="267"/>
      <c r="G65" s="357"/>
      <c r="H65" s="357"/>
      <c r="I65" s="1004"/>
      <c r="J65" s="1004"/>
      <c r="K65" s="1004"/>
      <c r="L65" s="1004"/>
      <c r="M65" s="1005"/>
      <c r="N65" s="425">
        <v>3</v>
      </c>
      <c r="O65" s="420">
        <v>1</v>
      </c>
      <c r="P65" s="425">
        <v>0</v>
      </c>
      <c r="Q65" s="420">
        <v>0</v>
      </c>
      <c r="R65" s="414"/>
      <c r="W65" s="168" t="b">
        <f t="shared" si="0"/>
        <v>0</v>
      </c>
      <c r="X65" s="168" t="b">
        <f t="shared" si="1"/>
        <v>0</v>
      </c>
      <c r="Z65" s="181">
        <v>1</v>
      </c>
      <c r="AB65" s="181">
        <v>1</v>
      </c>
    </row>
    <row r="66" spans="1:28" x14ac:dyDescent="0.15">
      <c r="A66" s="197"/>
      <c r="B66" s="284"/>
      <c r="C66" s="246"/>
      <c r="D66" s="240">
        <v>2</v>
      </c>
      <c r="E66" s="236" t="s">
        <v>89</v>
      </c>
      <c r="F66" s="267"/>
      <c r="G66" s="357"/>
      <c r="H66" s="357"/>
      <c r="I66" s="1004"/>
      <c r="J66" s="1004"/>
      <c r="K66" s="1004"/>
      <c r="L66" s="1004"/>
      <c r="M66" s="1005"/>
      <c r="N66" s="427">
        <v>3</v>
      </c>
      <c r="O66" s="420">
        <v>0</v>
      </c>
      <c r="P66" s="427">
        <v>0</v>
      </c>
      <c r="Q66" s="420">
        <v>0</v>
      </c>
      <c r="R66" s="414"/>
      <c r="W66" s="168" t="b">
        <f t="shared" si="0"/>
        <v>0</v>
      </c>
      <c r="X66" s="168" t="b">
        <f t="shared" si="1"/>
        <v>0</v>
      </c>
      <c r="Z66" s="181">
        <v>1</v>
      </c>
      <c r="AB66" s="181">
        <v>1</v>
      </c>
    </row>
    <row r="67" spans="1:28" x14ac:dyDescent="0.15">
      <c r="A67" s="197"/>
      <c r="B67" s="284"/>
      <c r="C67" s="246"/>
      <c r="D67" s="358">
        <v>3</v>
      </c>
      <c r="E67" s="235" t="s">
        <v>90</v>
      </c>
      <c r="F67" s="261"/>
      <c r="G67" s="357"/>
      <c r="H67" s="357"/>
      <c r="I67" s="1004"/>
      <c r="J67" s="1004"/>
      <c r="K67" s="1004"/>
      <c r="L67" s="1004"/>
      <c r="M67" s="1005"/>
      <c r="N67" s="427">
        <v>3</v>
      </c>
      <c r="O67" s="420">
        <v>0</v>
      </c>
      <c r="P67" s="427">
        <v>0</v>
      </c>
      <c r="Q67" s="420">
        <v>0</v>
      </c>
      <c r="R67" s="414"/>
      <c r="W67" s="168" t="b">
        <f t="shared" si="0"/>
        <v>0</v>
      </c>
      <c r="X67" s="168" t="b">
        <f t="shared" si="1"/>
        <v>0</v>
      </c>
      <c r="Z67" s="181">
        <v>1</v>
      </c>
      <c r="AB67" s="181">
        <v>1</v>
      </c>
    </row>
    <row r="68" spans="1:28" x14ac:dyDescent="0.15">
      <c r="A68" s="197"/>
      <c r="B68" s="284"/>
      <c r="C68" s="359">
        <v>1.2</v>
      </c>
      <c r="D68" s="360" t="s">
        <v>91</v>
      </c>
      <c r="E68" s="236"/>
      <c r="F68" s="267"/>
      <c r="G68" s="357"/>
      <c r="H68" s="357"/>
      <c r="I68" s="1004"/>
      <c r="J68" s="1004"/>
      <c r="K68" s="1004"/>
      <c r="L68" s="1004"/>
      <c r="M68" s="1005"/>
      <c r="N68" s="427">
        <v>3</v>
      </c>
      <c r="O68" s="420">
        <v>0.20000000000000004</v>
      </c>
      <c r="P68" s="428">
        <v>0</v>
      </c>
      <c r="Q68" s="420">
        <v>0</v>
      </c>
      <c r="R68" s="414"/>
      <c r="W68" s="168" t="b">
        <f t="shared" si="0"/>
        <v>0</v>
      </c>
      <c r="X68" s="168" t="b">
        <f t="shared" si="1"/>
        <v>0</v>
      </c>
      <c r="Z68" s="181">
        <v>1</v>
      </c>
      <c r="AB68" s="181">
        <v>1</v>
      </c>
    </row>
    <row r="69" spans="1:28" x14ac:dyDescent="0.15">
      <c r="A69" s="197"/>
      <c r="B69" s="284"/>
      <c r="C69" s="361">
        <v>1.3</v>
      </c>
      <c r="D69" s="236" t="s">
        <v>92</v>
      </c>
      <c r="E69" s="236"/>
      <c r="F69" s="267"/>
      <c r="G69" s="357"/>
      <c r="H69" s="357"/>
      <c r="I69" s="1004"/>
      <c r="J69" s="1004"/>
      <c r="K69" s="1004"/>
      <c r="L69" s="1004"/>
      <c r="M69" s="1005"/>
      <c r="N69" s="427">
        <v>3</v>
      </c>
      <c r="O69" s="420">
        <v>0.20000000000000004</v>
      </c>
      <c r="P69" s="428">
        <v>0</v>
      </c>
      <c r="Q69" s="420">
        <v>0</v>
      </c>
      <c r="R69" s="414"/>
      <c r="W69" s="168" t="b">
        <f t="shared" si="0"/>
        <v>0</v>
      </c>
      <c r="X69" s="168" t="b">
        <f t="shared" si="1"/>
        <v>0</v>
      </c>
      <c r="Z69" s="181">
        <v>1</v>
      </c>
      <c r="AB69" s="181">
        <v>1</v>
      </c>
    </row>
    <row r="70" spans="1:28" x14ac:dyDescent="0.15">
      <c r="A70" s="197"/>
      <c r="B70" s="284"/>
      <c r="C70" s="361">
        <v>1.4</v>
      </c>
      <c r="D70" s="236" t="s">
        <v>93</v>
      </c>
      <c r="E70" s="236"/>
      <c r="F70" s="267"/>
      <c r="G70" s="357"/>
      <c r="H70" s="357"/>
      <c r="I70" s="1004"/>
      <c r="J70" s="1004"/>
      <c r="K70" s="1004"/>
      <c r="L70" s="1004"/>
      <c r="M70" s="1005"/>
      <c r="N70" s="427">
        <v>3</v>
      </c>
      <c r="O70" s="420">
        <v>0.20000000000000004</v>
      </c>
      <c r="P70" s="428">
        <v>0</v>
      </c>
      <c r="Q70" s="420">
        <v>0</v>
      </c>
      <c r="R70" s="414"/>
      <c r="W70" s="168" t="b">
        <f t="shared" si="0"/>
        <v>0</v>
      </c>
      <c r="X70" s="168" t="b">
        <f t="shared" si="1"/>
        <v>0</v>
      </c>
      <c r="Z70" s="181">
        <v>1</v>
      </c>
      <c r="AB70" s="181">
        <v>1</v>
      </c>
    </row>
    <row r="71" spans="1:28" ht="14.25" thickBot="1" x14ac:dyDescent="0.2">
      <c r="A71" s="197"/>
      <c r="B71" s="269"/>
      <c r="C71" s="361">
        <v>1.5</v>
      </c>
      <c r="D71" s="236" t="s">
        <v>94</v>
      </c>
      <c r="E71" s="236"/>
      <c r="F71" s="267"/>
      <c r="G71" s="362"/>
      <c r="H71" s="362"/>
      <c r="I71" s="1000"/>
      <c r="J71" s="1000"/>
      <c r="K71" s="1000"/>
      <c r="L71" s="1000"/>
      <c r="M71" s="1001"/>
      <c r="N71" s="421">
        <v>3</v>
      </c>
      <c r="O71" s="420">
        <v>0.10000000000000002</v>
      </c>
      <c r="P71" s="429">
        <v>0</v>
      </c>
      <c r="Q71" s="420">
        <v>0</v>
      </c>
      <c r="R71" s="414"/>
      <c r="W71" s="168" t="b">
        <f t="shared" si="0"/>
        <v>0</v>
      </c>
      <c r="X71" s="168" t="b">
        <f t="shared" si="1"/>
        <v>0</v>
      </c>
      <c r="Z71" s="181">
        <v>1</v>
      </c>
      <c r="AB71" s="181">
        <v>1</v>
      </c>
    </row>
    <row r="72" spans="1:28" ht="14.25" thickBot="1" x14ac:dyDescent="0.2">
      <c r="A72" s="197"/>
      <c r="B72" s="308">
        <v>2</v>
      </c>
      <c r="C72" s="298" t="s">
        <v>95</v>
      </c>
      <c r="D72" s="283"/>
      <c r="E72" s="283"/>
      <c r="F72" s="229"/>
      <c r="G72" s="351"/>
      <c r="H72" s="351"/>
      <c r="I72" s="352"/>
      <c r="J72" s="353"/>
      <c r="K72" s="354"/>
      <c r="L72" s="352"/>
      <c r="M72" s="355"/>
      <c r="N72" s="449">
        <v>3</v>
      </c>
      <c r="O72" s="423">
        <v>0.30000000000000004</v>
      </c>
      <c r="P72" s="450">
        <v>0</v>
      </c>
      <c r="Q72" s="423">
        <v>0</v>
      </c>
      <c r="R72" s="424">
        <v>3</v>
      </c>
      <c r="W72" s="168" t="b">
        <f t="shared" si="0"/>
        <v>0</v>
      </c>
      <c r="X72" s="168" t="b">
        <f t="shared" si="1"/>
        <v>0</v>
      </c>
      <c r="Z72" s="181">
        <v>1</v>
      </c>
      <c r="AB72" s="181">
        <v>1</v>
      </c>
    </row>
    <row r="73" spans="1:28" x14ac:dyDescent="0.15">
      <c r="A73" s="197"/>
      <c r="B73" s="284"/>
      <c r="C73" s="265">
        <v>2.1</v>
      </c>
      <c r="D73" s="259" t="s">
        <v>96</v>
      </c>
      <c r="E73" s="236"/>
      <c r="F73" s="267"/>
      <c r="G73" s="356"/>
      <c r="H73" s="356"/>
      <c r="I73" s="998"/>
      <c r="J73" s="998"/>
      <c r="K73" s="998"/>
      <c r="L73" s="998"/>
      <c r="M73" s="999"/>
      <c r="N73" s="425">
        <v>3</v>
      </c>
      <c r="O73" s="420">
        <v>0.33333333333333337</v>
      </c>
      <c r="P73" s="426">
        <v>0</v>
      </c>
      <c r="Q73" s="420">
        <v>0</v>
      </c>
      <c r="R73" s="414"/>
      <c r="W73" s="168" t="b">
        <f t="shared" si="0"/>
        <v>0</v>
      </c>
      <c r="X73" s="168" t="b">
        <f t="shared" si="1"/>
        <v>0</v>
      </c>
      <c r="Z73" s="181">
        <v>1</v>
      </c>
      <c r="AB73" s="181">
        <v>1</v>
      </c>
    </row>
    <row r="74" spans="1:28" x14ac:dyDescent="0.15">
      <c r="A74" s="197"/>
      <c r="B74" s="284"/>
      <c r="C74" s="246">
        <v>2.2000000000000002</v>
      </c>
      <c r="D74" s="293" t="s">
        <v>97</v>
      </c>
      <c r="E74" s="236"/>
      <c r="F74" s="267"/>
      <c r="G74" s="357"/>
      <c r="H74" s="357"/>
      <c r="I74" s="1004"/>
      <c r="J74" s="1004"/>
      <c r="K74" s="1004"/>
      <c r="L74" s="1004"/>
      <c r="M74" s="1005"/>
      <c r="N74" s="427">
        <v>3</v>
      </c>
      <c r="O74" s="420">
        <v>0.33333333333333337</v>
      </c>
      <c r="P74" s="428">
        <v>0</v>
      </c>
      <c r="Q74" s="420">
        <v>0</v>
      </c>
      <c r="R74" s="414"/>
      <c r="W74" s="168" t="b">
        <f t="shared" ref="W74:W137" si="2">IF(IF((N74-3)&gt;0,(N74-3)*O74,0)&gt;0,TRUE,FALSE)</f>
        <v>0</v>
      </c>
      <c r="X74" s="168" t="b">
        <f t="shared" ref="X74:X137" si="3">IF(IF((P74-3)&gt;0,(P74-3)*Q74,0)&gt;0,TRUE,FALSE)</f>
        <v>0</v>
      </c>
      <c r="Z74" s="181">
        <v>1</v>
      </c>
      <c r="AB74" s="181">
        <v>1</v>
      </c>
    </row>
    <row r="75" spans="1:28" ht="14.25" thickBot="1" x14ac:dyDescent="0.2">
      <c r="A75" s="197"/>
      <c r="B75" s="269"/>
      <c r="C75" s="265">
        <v>2.2999999999999998</v>
      </c>
      <c r="D75" s="293" t="s">
        <v>98</v>
      </c>
      <c r="E75" s="236"/>
      <c r="F75" s="267"/>
      <c r="G75" s="362"/>
      <c r="H75" s="362"/>
      <c r="I75" s="1000"/>
      <c r="J75" s="1000"/>
      <c r="K75" s="1000"/>
      <c r="L75" s="1000"/>
      <c r="M75" s="1001"/>
      <c r="N75" s="421">
        <v>3</v>
      </c>
      <c r="O75" s="420">
        <v>0.33333333333333337</v>
      </c>
      <c r="P75" s="429">
        <v>0</v>
      </c>
      <c r="Q75" s="420">
        <v>0</v>
      </c>
      <c r="R75" s="414"/>
      <c r="W75" s="168" t="b">
        <f t="shared" si="2"/>
        <v>0</v>
      </c>
      <c r="X75" s="168" t="b">
        <f t="shared" si="3"/>
        <v>0</v>
      </c>
      <c r="Z75" s="181">
        <v>1</v>
      </c>
      <c r="AB75" s="181">
        <v>1</v>
      </c>
    </row>
    <row r="76" spans="1:28" ht="14.25" thickBot="1" x14ac:dyDescent="0.2">
      <c r="A76" s="197"/>
      <c r="B76" s="308">
        <v>3</v>
      </c>
      <c r="C76" s="298" t="s">
        <v>99</v>
      </c>
      <c r="D76" s="227"/>
      <c r="E76" s="241"/>
      <c r="F76" s="306"/>
      <c r="G76" s="356"/>
      <c r="H76" s="262"/>
      <c r="I76" s="352"/>
      <c r="J76" s="353"/>
      <c r="K76" s="354"/>
      <c r="L76" s="352"/>
      <c r="M76" s="355"/>
      <c r="N76" s="447">
        <v>3</v>
      </c>
      <c r="O76" s="423">
        <v>0.10000000000000002</v>
      </c>
      <c r="P76" s="448">
        <v>0</v>
      </c>
      <c r="Q76" s="423">
        <v>0</v>
      </c>
      <c r="R76" s="424">
        <v>3</v>
      </c>
      <c r="W76" s="168" t="b">
        <f t="shared" si="2"/>
        <v>0</v>
      </c>
      <c r="X76" s="168" t="b">
        <f t="shared" si="3"/>
        <v>0</v>
      </c>
      <c r="Z76" s="181">
        <v>1</v>
      </c>
      <c r="AB76" s="181">
        <v>1</v>
      </c>
    </row>
    <row r="77" spans="1:28" ht="14.25" thickBot="1" x14ac:dyDescent="0.2">
      <c r="A77" s="197"/>
      <c r="B77" s="284"/>
      <c r="C77" s="361">
        <v>3.1</v>
      </c>
      <c r="D77" s="363" t="s">
        <v>100</v>
      </c>
      <c r="E77" s="236"/>
      <c r="F77" s="267"/>
      <c r="G77" s="362"/>
      <c r="H77" s="351"/>
      <c r="I77" s="996"/>
      <c r="J77" s="996"/>
      <c r="K77" s="996"/>
      <c r="L77" s="996"/>
      <c r="M77" s="997"/>
      <c r="N77" s="425">
        <v>3</v>
      </c>
      <c r="O77" s="420">
        <v>1</v>
      </c>
      <c r="P77" s="426">
        <v>0</v>
      </c>
      <c r="Q77" s="420">
        <v>0</v>
      </c>
      <c r="R77" s="414"/>
      <c r="W77" s="168" t="b">
        <f t="shared" si="2"/>
        <v>0</v>
      </c>
      <c r="X77" s="168" t="b">
        <f t="shared" si="3"/>
        <v>0</v>
      </c>
      <c r="Z77" s="181">
        <v>1</v>
      </c>
      <c r="AB77" s="181">
        <v>1</v>
      </c>
    </row>
    <row r="78" spans="1:28" ht="14.25" hidden="1" thickBot="1" x14ac:dyDescent="0.2">
      <c r="A78" s="197"/>
      <c r="B78" s="284"/>
      <c r="C78" s="361">
        <v>3.2</v>
      </c>
      <c r="D78" s="364"/>
      <c r="E78" s="236"/>
      <c r="F78" s="267"/>
      <c r="G78" s="365"/>
      <c r="H78" s="796"/>
      <c r="I78" s="366"/>
      <c r="J78" s="367"/>
      <c r="K78" s="368"/>
      <c r="L78" s="312"/>
      <c r="M78" s="313"/>
      <c r="N78" s="427">
        <v>0</v>
      </c>
      <c r="O78" s="420">
        <v>0</v>
      </c>
      <c r="P78" s="428">
        <v>0</v>
      </c>
      <c r="Q78" s="420">
        <v>0</v>
      </c>
      <c r="R78" s="414">
        <v>0</v>
      </c>
      <c r="W78" s="168" t="b">
        <f t="shared" si="2"/>
        <v>0</v>
      </c>
      <c r="X78" s="168" t="b">
        <f t="shared" si="3"/>
        <v>0</v>
      </c>
      <c r="Z78" s="181">
        <v>1</v>
      </c>
      <c r="AB78" s="181">
        <v>1</v>
      </c>
    </row>
    <row r="79" spans="1:28" ht="17.25" thickBot="1" x14ac:dyDescent="0.2">
      <c r="A79" s="197"/>
      <c r="B79" s="275" t="s">
        <v>129</v>
      </c>
      <c r="C79" s="294" t="s">
        <v>102</v>
      </c>
      <c r="D79" s="295"/>
      <c r="E79" s="295"/>
      <c r="F79" s="296"/>
      <c r="G79" s="297"/>
      <c r="H79" s="297"/>
      <c r="I79" s="280"/>
      <c r="J79" s="348"/>
      <c r="K79" s="164"/>
      <c r="L79" s="280"/>
      <c r="M79" s="349"/>
      <c r="N79" s="470">
        <v>0</v>
      </c>
      <c r="O79" s="441">
        <v>0.3</v>
      </c>
      <c r="P79" s="440">
        <v>0</v>
      </c>
      <c r="Q79" s="441">
        <v>0</v>
      </c>
      <c r="R79" s="442">
        <v>3.3</v>
      </c>
      <c r="W79" s="168" t="b">
        <f t="shared" si="2"/>
        <v>0</v>
      </c>
      <c r="X79" s="168" t="b">
        <f t="shared" si="3"/>
        <v>0</v>
      </c>
      <c r="Z79" s="181">
        <v>1</v>
      </c>
      <c r="AB79" s="181">
        <v>1</v>
      </c>
    </row>
    <row r="80" spans="1:28" ht="14.25" thickBot="1" x14ac:dyDescent="0.2">
      <c r="A80" s="197"/>
      <c r="B80" s="369">
        <v>1</v>
      </c>
      <c r="C80" s="256" t="s">
        <v>103</v>
      </c>
      <c r="D80" s="304"/>
      <c r="E80" s="304"/>
      <c r="F80" s="306"/>
      <c r="G80" s="370" t="s">
        <v>130</v>
      </c>
      <c r="H80" s="371"/>
      <c r="I80" s="996"/>
      <c r="J80" s="996"/>
      <c r="K80" s="996"/>
      <c r="L80" s="996"/>
      <c r="M80" s="997"/>
      <c r="N80" s="422">
        <v>4.0999999999999996</v>
      </c>
      <c r="O80" s="469">
        <v>0.33333333333333331</v>
      </c>
      <c r="P80" s="457"/>
      <c r="Q80" s="454"/>
      <c r="R80" s="414">
        <v>4.0999999999999996</v>
      </c>
      <c r="W80" s="168" t="b">
        <f t="shared" si="2"/>
        <v>1</v>
      </c>
      <c r="X80" s="168" t="b">
        <f t="shared" si="3"/>
        <v>0</v>
      </c>
      <c r="Z80" s="181">
        <v>1</v>
      </c>
      <c r="AB80" s="181">
        <v>1</v>
      </c>
    </row>
    <row r="81" spans="1:28" ht="14.25" thickBot="1" x14ac:dyDescent="0.2">
      <c r="A81" s="197"/>
      <c r="B81" s="369">
        <v>2</v>
      </c>
      <c r="C81" s="256" t="s">
        <v>104</v>
      </c>
      <c r="D81" s="304"/>
      <c r="E81" s="304"/>
      <c r="F81" s="306"/>
      <c r="G81" s="371"/>
      <c r="H81" s="371"/>
      <c r="I81" s="352"/>
      <c r="J81" s="353"/>
      <c r="K81" s="354"/>
      <c r="L81" s="352"/>
      <c r="M81" s="355"/>
      <c r="N81" s="447">
        <v>3</v>
      </c>
      <c r="O81" s="420">
        <v>0.33333333333333331</v>
      </c>
      <c r="P81" s="457"/>
      <c r="Q81" s="454"/>
      <c r="R81" s="424">
        <v>3</v>
      </c>
      <c r="W81" s="168" t="b">
        <f t="shared" si="2"/>
        <v>0</v>
      </c>
      <c r="X81" s="168" t="b">
        <f t="shared" si="3"/>
        <v>0</v>
      </c>
      <c r="Z81" s="181">
        <v>1</v>
      </c>
      <c r="AB81" s="181">
        <v>1</v>
      </c>
    </row>
    <row r="82" spans="1:28" x14ac:dyDescent="0.15">
      <c r="A82" s="197"/>
      <c r="B82" s="372"/>
      <c r="C82" s="361">
        <v>2.1</v>
      </c>
      <c r="D82" s="293" t="s">
        <v>105</v>
      </c>
      <c r="E82" s="304"/>
      <c r="F82" s="306"/>
      <c r="G82" s="356"/>
      <c r="H82" s="356"/>
      <c r="I82" s="998"/>
      <c r="J82" s="998"/>
      <c r="K82" s="998"/>
      <c r="L82" s="998"/>
      <c r="M82" s="999"/>
      <c r="N82" s="419">
        <v>3</v>
      </c>
      <c r="O82" s="416">
        <v>0.5</v>
      </c>
      <c r="P82" s="471">
        <v>0</v>
      </c>
      <c r="Q82" s="416">
        <v>0</v>
      </c>
      <c r="R82" s="418"/>
      <c r="W82" s="168" t="b">
        <f t="shared" si="2"/>
        <v>0</v>
      </c>
      <c r="X82" s="168" t="b">
        <f t="shared" si="3"/>
        <v>0</v>
      </c>
      <c r="Z82" s="181">
        <v>1</v>
      </c>
      <c r="AB82" s="181">
        <v>1</v>
      </c>
    </row>
    <row r="83" spans="1:28" ht="14.25" thickBot="1" x14ac:dyDescent="0.2">
      <c r="A83" s="197"/>
      <c r="B83" s="373"/>
      <c r="C83" s="309">
        <v>2.2000000000000002</v>
      </c>
      <c r="D83" s="293" t="s">
        <v>106</v>
      </c>
      <c r="E83" s="293"/>
      <c r="F83" s="267"/>
      <c r="G83" s="362"/>
      <c r="H83" s="362"/>
      <c r="I83" s="1000"/>
      <c r="J83" s="1000"/>
      <c r="K83" s="1000"/>
      <c r="L83" s="1000"/>
      <c r="M83" s="1001"/>
      <c r="N83" s="421">
        <v>3</v>
      </c>
      <c r="O83" s="472">
        <v>0.5</v>
      </c>
      <c r="P83" s="434">
        <v>0</v>
      </c>
      <c r="Q83" s="472">
        <v>0</v>
      </c>
      <c r="R83" s="435"/>
      <c r="W83" s="168" t="b">
        <f t="shared" si="2"/>
        <v>0</v>
      </c>
      <c r="X83" s="168" t="b">
        <f t="shared" si="3"/>
        <v>0</v>
      </c>
      <c r="Z83" s="181">
        <v>1</v>
      </c>
      <c r="AB83" s="181">
        <v>1</v>
      </c>
    </row>
    <row r="84" spans="1:28" ht="14.25" thickBot="1" x14ac:dyDescent="0.2">
      <c r="A84" s="197"/>
      <c r="B84" s="374">
        <v>3</v>
      </c>
      <c r="C84" s="290" t="s">
        <v>107</v>
      </c>
      <c r="D84" s="304"/>
      <c r="E84" s="304"/>
      <c r="F84" s="306"/>
      <c r="G84" s="371"/>
      <c r="H84" s="371"/>
      <c r="I84" s="352"/>
      <c r="J84" s="353"/>
      <c r="K84" s="354"/>
      <c r="L84" s="352"/>
      <c r="M84" s="355"/>
      <c r="N84" s="449">
        <v>3</v>
      </c>
      <c r="O84" s="473">
        <v>0.33333333333333331</v>
      </c>
      <c r="P84" s="434"/>
      <c r="Q84" s="472"/>
      <c r="R84" s="435">
        <v>3</v>
      </c>
      <c r="W84" s="168" t="b">
        <f t="shared" si="2"/>
        <v>0</v>
      </c>
      <c r="X84" s="168" t="b">
        <f t="shared" si="3"/>
        <v>0</v>
      </c>
      <c r="Z84" s="181">
        <v>1</v>
      </c>
      <c r="AB84" s="181">
        <v>1</v>
      </c>
    </row>
    <row r="85" spans="1:28" x14ac:dyDescent="0.15">
      <c r="A85" s="197"/>
      <c r="B85" s="375"/>
      <c r="C85" s="265">
        <v>3.1</v>
      </c>
      <c r="D85" s="304" t="s">
        <v>108</v>
      </c>
      <c r="E85" s="304"/>
      <c r="F85" s="306"/>
      <c r="G85" s="356"/>
      <c r="H85" s="356"/>
      <c r="I85" s="998"/>
      <c r="J85" s="998"/>
      <c r="K85" s="998"/>
      <c r="L85" s="998"/>
      <c r="M85" s="999"/>
      <c r="N85" s="425">
        <v>3</v>
      </c>
      <c r="O85" s="420">
        <v>0.5</v>
      </c>
      <c r="P85" s="426">
        <v>0</v>
      </c>
      <c r="Q85" s="420">
        <v>0</v>
      </c>
      <c r="R85" s="414"/>
      <c r="W85" s="168" t="b">
        <f t="shared" si="2"/>
        <v>0</v>
      </c>
      <c r="X85" s="168" t="b">
        <f t="shared" si="3"/>
        <v>0</v>
      </c>
      <c r="Z85" s="181">
        <v>1</v>
      </c>
      <c r="AB85" s="181">
        <v>1</v>
      </c>
    </row>
    <row r="86" spans="1:28" ht="14.25" customHeight="1" thickBot="1" x14ac:dyDescent="0.2">
      <c r="A86" s="197"/>
      <c r="B86" s="376"/>
      <c r="C86" s="345">
        <v>3.2</v>
      </c>
      <c r="D86" s="272" t="s">
        <v>109</v>
      </c>
      <c r="E86" s="272"/>
      <c r="F86" s="274"/>
      <c r="G86" s="377"/>
      <c r="H86" s="377"/>
      <c r="I86" s="1002"/>
      <c r="J86" s="1002"/>
      <c r="K86" s="1002"/>
      <c r="L86" s="1002"/>
      <c r="M86" s="1003"/>
      <c r="N86" s="421">
        <v>3</v>
      </c>
      <c r="O86" s="474">
        <v>0.5</v>
      </c>
      <c r="P86" s="429">
        <v>0</v>
      </c>
      <c r="Q86" s="474">
        <v>0</v>
      </c>
      <c r="R86" s="467"/>
      <c r="W86" s="168" t="b">
        <f t="shared" si="2"/>
        <v>0</v>
      </c>
      <c r="X86" s="168" t="b">
        <f t="shared" si="3"/>
        <v>0</v>
      </c>
      <c r="Z86" s="181">
        <v>1</v>
      </c>
      <c r="AB86" s="181">
        <v>1</v>
      </c>
    </row>
    <row r="87" spans="1:28" ht="7.5" customHeight="1" x14ac:dyDescent="0.15">
      <c r="A87" s="197"/>
      <c r="B87" s="378"/>
      <c r="C87" s="379"/>
      <c r="D87" s="380"/>
      <c r="E87" s="381"/>
      <c r="F87" s="382"/>
      <c r="G87" s="383"/>
      <c r="H87" s="383"/>
      <c r="I87" s="384"/>
      <c r="J87" s="384"/>
      <c r="K87" s="384"/>
      <c r="L87" s="384"/>
      <c r="M87" s="384"/>
      <c r="N87" s="384"/>
      <c r="O87" s="475"/>
      <c r="P87" s="476"/>
      <c r="Q87" s="477"/>
      <c r="R87" s="478"/>
      <c r="W87" s="168" t="b">
        <f t="shared" si="2"/>
        <v>0</v>
      </c>
      <c r="X87" s="168" t="b">
        <f t="shared" si="3"/>
        <v>0</v>
      </c>
      <c r="Z87" s="181">
        <v>1</v>
      </c>
      <c r="AB87" s="181">
        <v>1</v>
      </c>
    </row>
    <row r="88" spans="1:28" ht="13.5" hidden="1" customHeight="1" x14ac:dyDescent="0.15">
      <c r="R88" s="479"/>
      <c r="W88" s="168" t="b">
        <f t="shared" si="2"/>
        <v>0</v>
      </c>
      <c r="X88" s="168" t="b">
        <f t="shared" si="3"/>
        <v>0</v>
      </c>
      <c r="Z88" s="181">
        <v>1</v>
      </c>
      <c r="AB88" s="181">
        <v>1</v>
      </c>
    </row>
    <row r="89" spans="1:28" ht="14.25" hidden="1" customHeight="1" x14ac:dyDescent="0.15">
      <c r="W89" s="168" t="b">
        <f t="shared" si="2"/>
        <v>0</v>
      </c>
      <c r="X89" s="168" t="b">
        <f t="shared" si="3"/>
        <v>0</v>
      </c>
      <c r="Z89" s="181">
        <v>1</v>
      </c>
      <c r="AB89" s="181">
        <v>1</v>
      </c>
    </row>
    <row r="90" spans="1:28" hidden="1" x14ac:dyDescent="0.15">
      <c r="W90" s="168" t="b">
        <f t="shared" si="2"/>
        <v>0</v>
      </c>
      <c r="X90" s="168" t="b">
        <f t="shared" si="3"/>
        <v>0</v>
      </c>
      <c r="Z90" s="181">
        <v>1</v>
      </c>
      <c r="AB90" s="181">
        <v>1</v>
      </c>
    </row>
    <row r="91" spans="1:28" hidden="1" x14ac:dyDescent="0.15">
      <c r="W91" s="168" t="b">
        <f t="shared" si="2"/>
        <v>0</v>
      </c>
      <c r="X91" s="168" t="b">
        <f t="shared" si="3"/>
        <v>0</v>
      </c>
      <c r="Z91" s="181">
        <v>1</v>
      </c>
      <c r="AB91" s="181">
        <v>1</v>
      </c>
    </row>
    <row r="92" spans="1:28" hidden="1" x14ac:dyDescent="0.15">
      <c r="W92" s="168" t="b">
        <f t="shared" si="2"/>
        <v>0</v>
      </c>
      <c r="X92" s="168" t="b">
        <f t="shared" si="3"/>
        <v>0</v>
      </c>
      <c r="Z92" s="181">
        <v>1</v>
      </c>
      <c r="AB92" s="181">
        <v>1</v>
      </c>
    </row>
    <row r="93" spans="1:28" hidden="1" x14ac:dyDescent="0.15">
      <c r="W93" s="168" t="b">
        <f t="shared" si="2"/>
        <v>0</v>
      </c>
      <c r="X93" s="168" t="b">
        <f t="shared" si="3"/>
        <v>0</v>
      </c>
      <c r="Z93" s="181">
        <v>1</v>
      </c>
      <c r="AB93" s="181">
        <v>1</v>
      </c>
    </row>
    <row r="94" spans="1:28" hidden="1" x14ac:dyDescent="0.15">
      <c r="W94" s="168" t="b">
        <f t="shared" si="2"/>
        <v>0</v>
      </c>
      <c r="X94" s="168" t="b">
        <f t="shared" si="3"/>
        <v>0</v>
      </c>
      <c r="Z94" s="181">
        <v>1</v>
      </c>
      <c r="AB94" s="181">
        <v>1</v>
      </c>
    </row>
    <row r="95" spans="1:28" hidden="1" x14ac:dyDescent="0.15">
      <c r="W95" s="168" t="b">
        <f t="shared" si="2"/>
        <v>0</v>
      </c>
      <c r="X95" s="168" t="b">
        <f t="shared" si="3"/>
        <v>0</v>
      </c>
      <c r="Z95" s="181">
        <v>1</v>
      </c>
      <c r="AB95" s="181">
        <v>1</v>
      </c>
    </row>
    <row r="96" spans="1:28" ht="14.25" hidden="1" customHeight="1" x14ac:dyDescent="0.15">
      <c r="W96" s="168" t="b">
        <f t="shared" si="2"/>
        <v>0</v>
      </c>
      <c r="X96" s="168" t="b">
        <f t="shared" si="3"/>
        <v>0</v>
      </c>
      <c r="Z96" s="181">
        <v>1</v>
      </c>
      <c r="AB96" s="181">
        <v>1</v>
      </c>
    </row>
    <row r="97" spans="23:28" hidden="1" x14ac:dyDescent="0.15">
      <c r="W97" s="168" t="b">
        <f t="shared" si="2"/>
        <v>0</v>
      </c>
      <c r="X97" s="168" t="b">
        <f t="shared" si="3"/>
        <v>0</v>
      </c>
      <c r="Z97" s="181">
        <v>1</v>
      </c>
      <c r="AB97" s="181">
        <v>1</v>
      </c>
    </row>
    <row r="98" spans="23:28" hidden="1" x14ac:dyDescent="0.15">
      <c r="W98" s="168" t="b">
        <f t="shared" si="2"/>
        <v>0</v>
      </c>
      <c r="X98" s="168" t="b">
        <f t="shared" si="3"/>
        <v>0</v>
      </c>
      <c r="Z98" s="181">
        <v>1</v>
      </c>
      <c r="AB98" s="181">
        <v>1</v>
      </c>
    </row>
    <row r="99" spans="23:28" hidden="1" x14ac:dyDescent="0.15">
      <c r="W99" s="168" t="b">
        <f t="shared" si="2"/>
        <v>0</v>
      </c>
      <c r="X99" s="168" t="b">
        <f t="shared" si="3"/>
        <v>0</v>
      </c>
      <c r="Z99" s="181">
        <v>1</v>
      </c>
      <c r="AB99" s="181">
        <v>1</v>
      </c>
    </row>
    <row r="100" spans="23:28" hidden="1" x14ac:dyDescent="0.15">
      <c r="W100" s="168" t="b">
        <f t="shared" si="2"/>
        <v>0</v>
      </c>
      <c r="X100" s="168" t="b">
        <f t="shared" si="3"/>
        <v>0</v>
      </c>
      <c r="Z100" s="181">
        <v>1</v>
      </c>
      <c r="AB100" s="181">
        <v>1</v>
      </c>
    </row>
    <row r="101" spans="23:28" hidden="1" x14ac:dyDescent="0.15">
      <c r="W101" s="168" t="b">
        <f t="shared" si="2"/>
        <v>0</v>
      </c>
      <c r="X101" s="168" t="b">
        <f t="shared" si="3"/>
        <v>0</v>
      </c>
      <c r="Z101" s="181">
        <v>1</v>
      </c>
      <c r="AB101" s="181">
        <v>1</v>
      </c>
    </row>
    <row r="102" spans="23:28" hidden="1" x14ac:dyDescent="0.15">
      <c r="W102" s="168" t="b">
        <f t="shared" si="2"/>
        <v>0</v>
      </c>
      <c r="X102" s="168" t="b">
        <f t="shared" si="3"/>
        <v>0</v>
      </c>
      <c r="Z102" s="181">
        <v>1</v>
      </c>
      <c r="AB102" s="181">
        <v>1</v>
      </c>
    </row>
    <row r="103" spans="23:28" hidden="1" x14ac:dyDescent="0.15">
      <c r="W103" s="168" t="b">
        <f t="shared" si="2"/>
        <v>0</v>
      </c>
      <c r="X103" s="168" t="b">
        <f t="shared" si="3"/>
        <v>0</v>
      </c>
      <c r="Z103" s="181">
        <v>1</v>
      </c>
      <c r="AB103" s="181">
        <v>1</v>
      </c>
    </row>
    <row r="104" spans="23:28" hidden="1" x14ac:dyDescent="0.15">
      <c r="W104" s="168" t="b">
        <f t="shared" si="2"/>
        <v>0</v>
      </c>
      <c r="X104" s="168" t="b">
        <f t="shared" si="3"/>
        <v>0</v>
      </c>
      <c r="Z104" s="181">
        <v>1</v>
      </c>
      <c r="AB104" s="181">
        <v>1</v>
      </c>
    </row>
    <row r="105" spans="23:28" hidden="1" x14ac:dyDescent="0.15">
      <c r="W105" s="168" t="b">
        <f t="shared" si="2"/>
        <v>0</v>
      </c>
      <c r="X105" s="168" t="b">
        <f t="shared" si="3"/>
        <v>0</v>
      </c>
      <c r="Z105" s="181">
        <v>1</v>
      </c>
      <c r="AB105" s="181">
        <v>1</v>
      </c>
    </row>
    <row r="106" spans="23:28" hidden="1" x14ac:dyDescent="0.15">
      <c r="W106" s="168" t="b">
        <f t="shared" si="2"/>
        <v>0</v>
      </c>
      <c r="X106" s="168" t="b">
        <f t="shared" si="3"/>
        <v>0</v>
      </c>
      <c r="Z106" s="181">
        <v>1</v>
      </c>
      <c r="AB106" s="181">
        <v>1</v>
      </c>
    </row>
    <row r="107" spans="23:28" hidden="1" x14ac:dyDescent="0.15">
      <c r="W107" s="168" t="b">
        <f t="shared" si="2"/>
        <v>0</v>
      </c>
      <c r="X107" s="168" t="b">
        <f t="shared" si="3"/>
        <v>0</v>
      </c>
      <c r="Z107" s="181">
        <v>1</v>
      </c>
      <c r="AB107" s="181">
        <v>1</v>
      </c>
    </row>
    <row r="108" spans="23:28" hidden="1" x14ac:dyDescent="0.15">
      <c r="W108" s="168" t="b">
        <f t="shared" si="2"/>
        <v>0</v>
      </c>
      <c r="X108" s="168" t="b">
        <f t="shared" si="3"/>
        <v>0</v>
      </c>
      <c r="Z108" s="181">
        <v>1</v>
      </c>
      <c r="AB108" s="181">
        <v>1</v>
      </c>
    </row>
    <row r="109" spans="23:28" hidden="1" x14ac:dyDescent="0.15">
      <c r="W109" s="168" t="b">
        <f t="shared" si="2"/>
        <v>0</v>
      </c>
      <c r="X109" s="168" t="b">
        <f t="shared" si="3"/>
        <v>0</v>
      </c>
      <c r="Z109" s="181">
        <v>1</v>
      </c>
      <c r="AB109" s="181">
        <v>1</v>
      </c>
    </row>
    <row r="110" spans="23:28" ht="17.25" hidden="1" customHeight="1" x14ac:dyDescent="0.15">
      <c r="W110" s="168" t="b">
        <f t="shared" si="2"/>
        <v>0</v>
      </c>
      <c r="X110" s="168" t="b">
        <f t="shared" si="3"/>
        <v>0</v>
      </c>
      <c r="Z110" s="181">
        <v>1</v>
      </c>
      <c r="AB110" s="181">
        <v>1</v>
      </c>
    </row>
    <row r="111" spans="23:28" ht="17.25" hidden="1" customHeight="1" x14ac:dyDescent="0.15">
      <c r="W111" s="168" t="b">
        <f t="shared" si="2"/>
        <v>0</v>
      </c>
      <c r="X111" s="168" t="b">
        <f t="shared" si="3"/>
        <v>0</v>
      </c>
      <c r="Z111" s="181">
        <v>1</v>
      </c>
      <c r="AB111" s="181">
        <v>1</v>
      </c>
    </row>
    <row r="112" spans="23:28" hidden="1" x14ac:dyDescent="0.15">
      <c r="W112" s="168" t="b">
        <f t="shared" si="2"/>
        <v>0</v>
      </c>
      <c r="X112" s="168" t="b">
        <f t="shared" si="3"/>
        <v>0</v>
      </c>
      <c r="Z112" s="181">
        <v>1</v>
      </c>
      <c r="AB112" s="181">
        <v>1</v>
      </c>
    </row>
    <row r="113" spans="23:28" hidden="1" x14ac:dyDescent="0.15">
      <c r="W113" s="168" t="b">
        <f t="shared" si="2"/>
        <v>0</v>
      </c>
      <c r="X113" s="168" t="b">
        <f t="shared" si="3"/>
        <v>0</v>
      </c>
      <c r="Z113" s="181">
        <v>1</v>
      </c>
      <c r="AB113" s="181">
        <v>1</v>
      </c>
    </row>
    <row r="114" spans="23:28" hidden="1" x14ac:dyDescent="0.15">
      <c r="W114" s="168" t="b">
        <f t="shared" si="2"/>
        <v>0</v>
      </c>
      <c r="X114" s="168" t="b">
        <f t="shared" si="3"/>
        <v>0</v>
      </c>
      <c r="Z114" s="181">
        <v>1</v>
      </c>
      <c r="AB114" s="181">
        <v>1</v>
      </c>
    </row>
    <row r="115" spans="23:28" ht="14.25" hidden="1" customHeight="1" x14ac:dyDescent="0.15">
      <c r="W115" s="168" t="b">
        <f t="shared" si="2"/>
        <v>0</v>
      </c>
      <c r="X115" s="168" t="b">
        <f t="shared" si="3"/>
        <v>0</v>
      </c>
      <c r="Z115" s="181">
        <v>1</v>
      </c>
      <c r="AB115" s="181">
        <v>1</v>
      </c>
    </row>
    <row r="116" spans="23:28" hidden="1" x14ac:dyDescent="0.15">
      <c r="W116" s="168" t="b">
        <f t="shared" si="2"/>
        <v>0</v>
      </c>
      <c r="X116" s="168" t="b">
        <f t="shared" si="3"/>
        <v>0</v>
      </c>
      <c r="Z116" s="181">
        <v>1</v>
      </c>
      <c r="AB116" s="181">
        <v>1</v>
      </c>
    </row>
    <row r="117" spans="23:28" hidden="1" x14ac:dyDescent="0.15">
      <c r="W117" s="168" t="b">
        <f t="shared" si="2"/>
        <v>0</v>
      </c>
      <c r="X117" s="168" t="b">
        <f t="shared" si="3"/>
        <v>0</v>
      </c>
      <c r="Z117" s="181">
        <v>1</v>
      </c>
      <c r="AB117" s="181">
        <v>1</v>
      </c>
    </row>
    <row r="118" spans="23:28" ht="15.75" hidden="1" customHeight="1" x14ac:dyDescent="0.15">
      <c r="W118" s="168" t="b">
        <f t="shared" si="2"/>
        <v>0</v>
      </c>
      <c r="X118" s="168" t="b">
        <f t="shared" si="3"/>
        <v>0</v>
      </c>
      <c r="Z118" s="181">
        <v>1</v>
      </c>
      <c r="AB118" s="181">
        <v>1</v>
      </c>
    </row>
    <row r="119" spans="23:28" hidden="1" x14ac:dyDescent="0.15">
      <c r="W119" s="168" t="b">
        <f t="shared" si="2"/>
        <v>0</v>
      </c>
      <c r="X119" s="168" t="b">
        <f t="shared" si="3"/>
        <v>0</v>
      </c>
      <c r="Z119" s="181">
        <v>1</v>
      </c>
      <c r="AB119" s="181">
        <v>1</v>
      </c>
    </row>
    <row r="120" spans="23:28" hidden="1" x14ac:dyDescent="0.15">
      <c r="W120" s="168" t="b">
        <f t="shared" si="2"/>
        <v>0</v>
      </c>
      <c r="X120" s="168" t="b">
        <f t="shared" si="3"/>
        <v>0</v>
      </c>
      <c r="Z120" s="181">
        <v>1</v>
      </c>
      <c r="AB120" s="181">
        <v>1</v>
      </c>
    </row>
    <row r="121" spans="23:28" hidden="1" x14ac:dyDescent="0.15">
      <c r="W121" s="168" t="b">
        <f t="shared" si="2"/>
        <v>0</v>
      </c>
      <c r="X121" s="168" t="b">
        <f t="shared" si="3"/>
        <v>0</v>
      </c>
      <c r="Z121" s="181">
        <v>1</v>
      </c>
      <c r="AB121" s="181">
        <v>1</v>
      </c>
    </row>
    <row r="122" spans="23:28" ht="13.5" hidden="1" customHeight="1" x14ac:dyDescent="0.15">
      <c r="W122" s="168" t="b">
        <f t="shared" si="2"/>
        <v>0</v>
      </c>
      <c r="X122" s="168" t="b">
        <f t="shared" si="3"/>
        <v>0</v>
      </c>
      <c r="Z122" s="181">
        <v>1</v>
      </c>
      <c r="AB122" s="181">
        <v>1</v>
      </c>
    </row>
    <row r="123" spans="23:28" ht="14.25" hidden="1" customHeight="1" thickBot="1" x14ac:dyDescent="0.2">
      <c r="W123" s="168" t="b">
        <f t="shared" si="2"/>
        <v>0</v>
      </c>
      <c r="X123" s="168" t="b">
        <f t="shared" si="3"/>
        <v>0</v>
      </c>
      <c r="Z123" s="181">
        <v>1</v>
      </c>
      <c r="AB123" s="181">
        <v>1</v>
      </c>
    </row>
    <row r="124" spans="23:28" hidden="1" x14ac:dyDescent="0.15">
      <c r="W124" s="168" t="b">
        <f t="shared" si="2"/>
        <v>0</v>
      </c>
      <c r="X124" s="168" t="b">
        <f t="shared" si="3"/>
        <v>0</v>
      </c>
      <c r="Z124" s="181">
        <v>1</v>
      </c>
      <c r="AB124" s="181">
        <v>1</v>
      </c>
    </row>
    <row r="125" spans="23:28" ht="15.75" hidden="1" customHeight="1" x14ac:dyDescent="0.15">
      <c r="W125" s="168" t="b">
        <f t="shared" si="2"/>
        <v>0</v>
      </c>
      <c r="X125" s="168" t="b">
        <f t="shared" si="3"/>
        <v>0</v>
      </c>
      <c r="Z125" s="181">
        <v>1</v>
      </c>
      <c r="AB125" s="181">
        <v>1</v>
      </c>
    </row>
    <row r="126" spans="23:28" hidden="1" x14ac:dyDescent="0.15">
      <c r="W126" s="168" t="b">
        <f t="shared" si="2"/>
        <v>0</v>
      </c>
      <c r="X126" s="168" t="b">
        <f t="shared" si="3"/>
        <v>0</v>
      </c>
      <c r="Z126" s="181">
        <v>1</v>
      </c>
      <c r="AB126" s="181">
        <v>1</v>
      </c>
    </row>
    <row r="127" spans="23:28" ht="14.25" hidden="1" customHeight="1" thickBot="1" x14ac:dyDescent="0.2">
      <c r="W127" s="168" t="b">
        <f t="shared" si="2"/>
        <v>0</v>
      </c>
      <c r="X127" s="168" t="b">
        <f t="shared" si="3"/>
        <v>0</v>
      </c>
      <c r="Z127" s="181">
        <v>1</v>
      </c>
      <c r="AB127" s="181">
        <v>1</v>
      </c>
    </row>
    <row r="128" spans="23:28" ht="14.25" hidden="1" customHeight="1" thickBot="1" x14ac:dyDescent="0.2">
      <c r="W128" s="168" t="b">
        <f t="shared" si="2"/>
        <v>0</v>
      </c>
      <c r="X128" s="168" t="b">
        <f t="shared" si="3"/>
        <v>0</v>
      </c>
      <c r="Z128" s="181">
        <v>1</v>
      </c>
      <c r="AB128" s="181">
        <v>1</v>
      </c>
    </row>
    <row r="129" spans="23:28" ht="14.25" hidden="1" customHeight="1" thickBot="1" x14ac:dyDescent="0.2">
      <c r="W129" s="168" t="b">
        <f t="shared" si="2"/>
        <v>0</v>
      </c>
      <c r="X129" s="168" t="b">
        <f t="shared" si="3"/>
        <v>0</v>
      </c>
      <c r="Z129" s="181">
        <v>1</v>
      </c>
      <c r="AB129" s="181">
        <v>1</v>
      </c>
    </row>
    <row r="130" spans="23:28" ht="14.25" hidden="1" customHeight="1" thickBot="1" x14ac:dyDescent="0.2">
      <c r="W130" s="168" t="b">
        <f t="shared" si="2"/>
        <v>0</v>
      </c>
      <c r="X130" s="168" t="b">
        <f t="shared" si="3"/>
        <v>0</v>
      </c>
      <c r="Z130" s="181">
        <v>1</v>
      </c>
      <c r="AB130" s="181">
        <v>1</v>
      </c>
    </row>
    <row r="131" spans="23:28" ht="14.25" hidden="1" customHeight="1" thickBot="1" x14ac:dyDescent="0.2">
      <c r="W131" s="168" t="b">
        <f t="shared" si="2"/>
        <v>0</v>
      </c>
      <c r="X131" s="168" t="b">
        <f t="shared" si="3"/>
        <v>0</v>
      </c>
      <c r="Z131" s="181">
        <v>1</v>
      </c>
      <c r="AB131" s="181">
        <v>1</v>
      </c>
    </row>
    <row r="132" spans="23:28" ht="14.25" hidden="1" customHeight="1" thickBot="1" x14ac:dyDescent="0.2">
      <c r="W132" s="168" t="b">
        <f t="shared" si="2"/>
        <v>0</v>
      </c>
      <c r="X132" s="168" t="b">
        <f t="shared" si="3"/>
        <v>0</v>
      </c>
      <c r="Z132" s="181">
        <v>1</v>
      </c>
      <c r="AB132" s="181">
        <v>1</v>
      </c>
    </row>
    <row r="133" spans="23:28" hidden="1" x14ac:dyDescent="0.15">
      <c r="W133" s="168" t="b">
        <f t="shared" si="2"/>
        <v>0</v>
      </c>
      <c r="X133" s="168" t="b">
        <f t="shared" si="3"/>
        <v>0</v>
      </c>
      <c r="Z133" s="181">
        <v>1</v>
      </c>
      <c r="AB133" s="181">
        <v>1</v>
      </c>
    </row>
    <row r="134" spans="23:28" hidden="1" x14ac:dyDescent="0.15">
      <c r="W134" s="168" t="b">
        <f t="shared" si="2"/>
        <v>0</v>
      </c>
      <c r="X134" s="168" t="b">
        <f t="shared" si="3"/>
        <v>0</v>
      </c>
      <c r="Z134" s="181">
        <v>1</v>
      </c>
      <c r="AB134" s="181">
        <v>1</v>
      </c>
    </row>
    <row r="135" spans="23:28" hidden="1" x14ac:dyDescent="0.15">
      <c r="W135" s="168" t="b">
        <f t="shared" si="2"/>
        <v>0</v>
      </c>
      <c r="X135" s="168" t="b">
        <f t="shared" si="3"/>
        <v>0</v>
      </c>
      <c r="Z135" s="181">
        <v>1</v>
      </c>
      <c r="AB135" s="181">
        <v>1</v>
      </c>
    </row>
    <row r="136" spans="23:28" hidden="1" x14ac:dyDescent="0.15">
      <c r="W136" s="168" t="b">
        <f t="shared" si="2"/>
        <v>0</v>
      </c>
      <c r="X136" s="168" t="b">
        <f t="shared" si="3"/>
        <v>0</v>
      </c>
      <c r="Z136" s="181">
        <v>1</v>
      </c>
      <c r="AB136" s="181">
        <v>1</v>
      </c>
    </row>
    <row r="137" spans="23:28" hidden="1" x14ac:dyDescent="0.15">
      <c r="W137" s="168" t="b">
        <f t="shared" si="2"/>
        <v>0</v>
      </c>
      <c r="X137" s="168" t="b">
        <f t="shared" si="3"/>
        <v>0</v>
      </c>
      <c r="Z137" s="181">
        <v>1</v>
      </c>
      <c r="AB137" s="181">
        <v>1</v>
      </c>
    </row>
    <row r="138" spans="23:28" hidden="1" x14ac:dyDescent="0.15">
      <c r="W138" s="168" t="b">
        <f t="shared" ref="W138:W180" si="4">IF(IF((N138-3)&gt;0,(N138-3)*O138,0)&gt;0,TRUE,FALSE)</f>
        <v>0</v>
      </c>
      <c r="X138" s="168" t="b">
        <f t="shared" ref="X138:X180" si="5">IF(IF((P138-3)&gt;0,(P138-3)*Q138,0)&gt;0,TRUE,FALSE)</f>
        <v>0</v>
      </c>
      <c r="Z138" s="181">
        <v>1</v>
      </c>
      <c r="AB138" s="181">
        <v>1</v>
      </c>
    </row>
    <row r="139" spans="23:28" hidden="1" x14ac:dyDescent="0.15">
      <c r="W139" s="168" t="b">
        <f t="shared" si="4"/>
        <v>0</v>
      </c>
      <c r="X139" s="168" t="b">
        <f t="shared" si="5"/>
        <v>0</v>
      </c>
      <c r="Z139" s="181">
        <v>1</v>
      </c>
      <c r="AB139" s="181">
        <v>1</v>
      </c>
    </row>
    <row r="140" spans="23:28" hidden="1" x14ac:dyDescent="0.15">
      <c r="W140" s="168" t="b">
        <f t="shared" si="4"/>
        <v>0</v>
      </c>
      <c r="X140" s="168" t="b">
        <f t="shared" si="5"/>
        <v>0</v>
      </c>
      <c r="Z140" s="181">
        <v>1</v>
      </c>
      <c r="AB140" s="181">
        <v>1</v>
      </c>
    </row>
    <row r="141" spans="23:28" hidden="1" x14ac:dyDescent="0.15">
      <c r="W141" s="168" t="b">
        <f t="shared" si="4"/>
        <v>0</v>
      </c>
      <c r="X141" s="168" t="b">
        <f t="shared" si="5"/>
        <v>0</v>
      </c>
      <c r="Z141" s="181">
        <v>1</v>
      </c>
      <c r="AB141" s="181">
        <v>1</v>
      </c>
    </row>
    <row r="142" spans="23:28" hidden="1" x14ac:dyDescent="0.15">
      <c r="W142" s="168" t="b">
        <f t="shared" si="4"/>
        <v>0</v>
      </c>
      <c r="X142" s="168" t="b">
        <f t="shared" si="5"/>
        <v>0</v>
      </c>
      <c r="Z142" s="181">
        <v>1</v>
      </c>
      <c r="AB142" s="181">
        <v>1</v>
      </c>
    </row>
    <row r="143" spans="23:28" hidden="1" x14ac:dyDescent="0.15">
      <c r="W143" s="168" t="b">
        <f t="shared" si="4"/>
        <v>0</v>
      </c>
      <c r="X143" s="168" t="b">
        <f t="shared" si="5"/>
        <v>0</v>
      </c>
      <c r="Z143" s="181">
        <v>1</v>
      </c>
      <c r="AB143" s="181">
        <v>1</v>
      </c>
    </row>
    <row r="144" spans="23:28" hidden="1" x14ac:dyDescent="0.15">
      <c r="W144" s="168" t="b">
        <f t="shared" si="4"/>
        <v>0</v>
      </c>
      <c r="X144" s="168" t="b">
        <f t="shared" si="5"/>
        <v>0</v>
      </c>
      <c r="Z144" s="181">
        <v>1</v>
      </c>
      <c r="AB144" s="181">
        <v>1</v>
      </c>
    </row>
    <row r="145" spans="23:28" hidden="1" x14ac:dyDescent="0.15">
      <c r="W145" s="168" t="b">
        <f t="shared" si="4"/>
        <v>0</v>
      </c>
      <c r="X145" s="168" t="b">
        <f t="shared" si="5"/>
        <v>0</v>
      </c>
      <c r="Z145" s="181">
        <v>1</v>
      </c>
      <c r="AB145" s="181">
        <v>1</v>
      </c>
    </row>
    <row r="146" spans="23:28" hidden="1" x14ac:dyDescent="0.15">
      <c r="W146" s="168" t="b">
        <f t="shared" si="4"/>
        <v>0</v>
      </c>
      <c r="X146" s="168" t="b">
        <f t="shared" si="5"/>
        <v>0</v>
      </c>
      <c r="Z146" s="181">
        <v>1</v>
      </c>
      <c r="AB146" s="181">
        <v>1</v>
      </c>
    </row>
    <row r="147" spans="23:28" hidden="1" x14ac:dyDescent="0.15">
      <c r="W147" s="168" t="b">
        <f t="shared" si="4"/>
        <v>0</v>
      </c>
      <c r="X147" s="168" t="b">
        <f t="shared" si="5"/>
        <v>0</v>
      </c>
      <c r="Z147" s="181">
        <v>1</v>
      </c>
      <c r="AB147" s="181">
        <v>1</v>
      </c>
    </row>
    <row r="148" spans="23:28" hidden="1" x14ac:dyDescent="0.15">
      <c r="W148" s="168" t="b">
        <f t="shared" si="4"/>
        <v>0</v>
      </c>
      <c r="X148" s="168" t="b">
        <f t="shared" si="5"/>
        <v>0</v>
      </c>
      <c r="Z148" s="181">
        <v>1</v>
      </c>
      <c r="AB148" s="181">
        <v>1</v>
      </c>
    </row>
    <row r="149" spans="23:28" hidden="1" x14ac:dyDescent="0.15">
      <c r="W149" s="168" t="b">
        <f t="shared" si="4"/>
        <v>0</v>
      </c>
      <c r="X149" s="168" t="b">
        <f t="shared" si="5"/>
        <v>0</v>
      </c>
      <c r="Z149" s="181">
        <v>1</v>
      </c>
      <c r="AB149" s="181">
        <v>1</v>
      </c>
    </row>
    <row r="150" spans="23:28" hidden="1" x14ac:dyDescent="0.15">
      <c r="W150" s="168" t="b">
        <f t="shared" si="4"/>
        <v>0</v>
      </c>
      <c r="X150" s="168" t="b">
        <f t="shared" si="5"/>
        <v>0</v>
      </c>
      <c r="Z150" s="181">
        <v>1</v>
      </c>
      <c r="AB150" s="181">
        <v>1</v>
      </c>
    </row>
    <row r="151" spans="23:28" hidden="1" x14ac:dyDescent="0.15">
      <c r="W151" s="168" t="b">
        <f t="shared" si="4"/>
        <v>0</v>
      </c>
      <c r="X151" s="168" t="b">
        <f t="shared" si="5"/>
        <v>0</v>
      </c>
      <c r="Z151" s="181">
        <v>1</v>
      </c>
      <c r="AB151" s="181">
        <v>1</v>
      </c>
    </row>
    <row r="152" spans="23:28" hidden="1" x14ac:dyDescent="0.15">
      <c r="W152" s="168" t="b">
        <f t="shared" si="4"/>
        <v>0</v>
      </c>
      <c r="X152" s="168" t="b">
        <f t="shared" si="5"/>
        <v>0</v>
      </c>
      <c r="Z152" s="181">
        <v>1</v>
      </c>
      <c r="AB152" s="181">
        <v>1</v>
      </c>
    </row>
    <row r="153" spans="23:28" hidden="1" x14ac:dyDescent="0.15">
      <c r="W153" s="168" t="b">
        <f t="shared" si="4"/>
        <v>0</v>
      </c>
      <c r="X153" s="168" t="b">
        <f t="shared" si="5"/>
        <v>0</v>
      </c>
      <c r="Z153" s="181">
        <v>1</v>
      </c>
      <c r="AB153" s="181">
        <v>1</v>
      </c>
    </row>
    <row r="154" spans="23:28" hidden="1" x14ac:dyDescent="0.15">
      <c r="W154" s="168" t="b">
        <f t="shared" si="4"/>
        <v>0</v>
      </c>
      <c r="X154" s="168" t="b">
        <f t="shared" si="5"/>
        <v>0</v>
      </c>
      <c r="Z154" s="181">
        <v>1</v>
      </c>
      <c r="AB154" s="181">
        <v>1</v>
      </c>
    </row>
    <row r="155" spans="23:28" hidden="1" x14ac:dyDescent="0.15">
      <c r="W155" s="168" t="b">
        <f t="shared" si="4"/>
        <v>0</v>
      </c>
      <c r="X155" s="168" t="b">
        <f t="shared" si="5"/>
        <v>0</v>
      </c>
      <c r="Z155" s="181">
        <v>1</v>
      </c>
      <c r="AB155" s="181">
        <v>1</v>
      </c>
    </row>
    <row r="156" spans="23:28" hidden="1" x14ac:dyDescent="0.15">
      <c r="W156" s="168" t="b">
        <f t="shared" si="4"/>
        <v>0</v>
      </c>
      <c r="X156" s="168" t="b">
        <f t="shared" si="5"/>
        <v>0</v>
      </c>
      <c r="Z156" s="181">
        <v>1</v>
      </c>
      <c r="AB156" s="181">
        <v>1</v>
      </c>
    </row>
    <row r="157" spans="23:28" hidden="1" x14ac:dyDescent="0.15">
      <c r="W157" s="168" t="b">
        <f t="shared" si="4"/>
        <v>0</v>
      </c>
      <c r="X157" s="168" t="b">
        <f t="shared" si="5"/>
        <v>0</v>
      </c>
      <c r="Z157" s="181">
        <v>1</v>
      </c>
      <c r="AB157" s="181">
        <v>1</v>
      </c>
    </row>
    <row r="158" spans="23:28" hidden="1" x14ac:dyDescent="0.15">
      <c r="W158" s="168" t="b">
        <f t="shared" si="4"/>
        <v>0</v>
      </c>
      <c r="X158" s="168" t="b">
        <f t="shared" si="5"/>
        <v>0</v>
      </c>
      <c r="Z158" s="181">
        <v>1</v>
      </c>
      <c r="AB158" s="181">
        <v>1</v>
      </c>
    </row>
    <row r="159" spans="23:28" hidden="1" x14ac:dyDescent="0.15">
      <c r="W159" s="168" t="b">
        <f t="shared" si="4"/>
        <v>0</v>
      </c>
      <c r="X159" s="168" t="b">
        <f t="shared" si="5"/>
        <v>0</v>
      </c>
      <c r="Z159" s="181">
        <v>1</v>
      </c>
      <c r="AB159" s="181">
        <v>1</v>
      </c>
    </row>
    <row r="160" spans="23:28" ht="13.5" hidden="1" customHeight="1" x14ac:dyDescent="0.15">
      <c r="W160" s="168" t="b">
        <f t="shared" si="4"/>
        <v>0</v>
      </c>
      <c r="X160" s="168" t="b">
        <f t="shared" si="5"/>
        <v>0</v>
      </c>
      <c r="Z160" s="181">
        <v>1</v>
      </c>
      <c r="AB160" s="181">
        <v>1</v>
      </c>
    </row>
    <row r="161" spans="23:28" hidden="1" x14ac:dyDescent="0.15">
      <c r="W161" s="168" t="b">
        <f t="shared" si="4"/>
        <v>0</v>
      </c>
      <c r="X161" s="168" t="b">
        <f t="shared" si="5"/>
        <v>0</v>
      </c>
      <c r="Z161" s="181">
        <v>1</v>
      </c>
      <c r="AB161" s="181">
        <v>1</v>
      </c>
    </row>
    <row r="162" spans="23:28" ht="13.5" hidden="1" customHeight="1" x14ac:dyDescent="0.15">
      <c r="W162" s="168" t="b">
        <f t="shared" si="4"/>
        <v>0</v>
      </c>
      <c r="X162" s="168" t="b">
        <f t="shared" si="5"/>
        <v>0</v>
      </c>
      <c r="Z162" s="181">
        <v>1</v>
      </c>
      <c r="AB162" s="181">
        <v>1</v>
      </c>
    </row>
    <row r="163" spans="23:28" hidden="1" x14ac:dyDescent="0.15">
      <c r="W163" s="168" t="b">
        <f t="shared" si="4"/>
        <v>0</v>
      </c>
      <c r="X163" s="168" t="b">
        <f t="shared" si="5"/>
        <v>0</v>
      </c>
      <c r="Z163" s="181">
        <v>1</v>
      </c>
      <c r="AB163" s="181">
        <v>1</v>
      </c>
    </row>
    <row r="164" spans="23:28" hidden="1" x14ac:dyDescent="0.15">
      <c r="W164" s="168" t="b">
        <f t="shared" si="4"/>
        <v>0</v>
      </c>
      <c r="X164" s="168" t="b">
        <f t="shared" si="5"/>
        <v>0</v>
      </c>
      <c r="Z164" s="181">
        <v>1</v>
      </c>
      <c r="AB164" s="181">
        <v>1</v>
      </c>
    </row>
    <row r="165" spans="23:28" ht="13.5" hidden="1" customHeight="1" x14ac:dyDescent="0.15">
      <c r="W165" s="168" t="b">
        <f t="shared" si="4"/>
        <v>0</v>
      </c>
      <c r="X165" s="168" t="b">
        <f t="shared" si="5"/>
        <v>0</v>
      </c>
      <c r="Z165" s="181">
        <v>1</v>
      </c>
      <c r="AB165" s="181">
        <v>1</v>
      </c>
    </row>
    <row r="166" spans="23:28" ht="13.5" hidden="1" customHeight="1" x14ac:dyDescent="0.15">
      <c r="W166" s="168" t="b">
        <f t="shared" si="4"/>
        <v>0</v>
      </c>
      <c r="X166" s="168" t="b">
        <f t="shared" si="5"/>
        <v>0</v>
      </c>
      <c r="Z166" s="181">
        <v>1</v>
      </c>
      <c r="AB166" s="181">
        <v>1</v>
      </c>
    </row>
    <row r="167" spans="23:28" ht="13.5" hidden="1" customHeight="1" x14ac:dyDescent="0.15">
      <c r="W167" s="168" t="b">
        <f t="shared" si="4"/>
        <v>0</v>
      </c>
      <c r="X167" s="168" t="b">
        <f t="shared" si="5"/>
        <v>0</v>
      </c>
      <c r="Z167" s="181">
        <v>1</v>
      </c>
      <c r="AB167" s="181">
        <v>1</v>
      </c>
    </row>
    <row r="168" spans="23:28" ht="13.5" hidden="1" customHeight="1" x14ac:dyDescent="0.15">
      <c r="W168" s="168" t="b">
        <f t="shared" si="4"/>
        <v>0</v>
      </c>
      <c r="X168" s="168" t="b">
        <f t="shared" si="5"/>
        <v>0</v>
      </c>
      <c r="Z168" s="181">
        <v>1</v>
      </c>
      <c r="AB168" s="181">
        <v>1</v>
      </c>
    </row>
    <row r="169" spans="23:28" ht="13.5" hidden="1" customHeight="1" x14ac:dyDescent="0.15">
      <c r="W169" s="168" t="b">
        <f t="shared" si="4"/>
        <v>0</v>
      </c>
      <c r="X169" s="168" t="b">
        <f t="shared" si="5"/>
        <v>0</v>
      </c>
      <c r="Z169" s="181">
        <v>1</v>
      </c>
      <c r="AB169" s="181">
        <v>1</v>
      </c>
    </row>
    <row r="170" spans="23:28" ht="13.5" hidden="1" customHeight="1" x14ac:dyDescent="0.15">
      <c r="W170" s="168" t="b">
        <f t="shared" si="4"/>
        <v>0</v>
      </c>
      <c r="X170" s="168" t="b">
        <f t="shared" si="5"/>
        <v>0</v>
      </c>
      <c r="Z170" s="181">
        <v>1</v>
      </c>
      <c r="AB170" s="181">
        <v>1</v>
      </c>
    </row>
    <row r="171" spans="23:28" hidden="1" x14ac:dyDescent="0.15">
      <c r="W171" s="168" t="b">
        <f t="shared" si="4"/>
        <v>0</v>
      </c>
      <c r="X171" s="168" t="b">
        <f t="shared" si="5"/>
        <v>0</v>
      </c>
      <c r="Z171" s="181">
        <v>1</v>
      </c>
      <c r="AB171" s="181">
        <v>1</v>
      </c>
    </row>
    <row r="172" spans="23:28" hidden="1" x14ac:dyDescent="0.15">
      <c r="W172" s="168" t="b">
        <f t="shared" si="4"/>
        <v>0</v>
      </c>
      <c r="X172" s="168" t="b">
        <f t="shared" si="5"/>
        <v>0</v>
      </c>
      <c r="Z172" s="181">
        <v>1</v>
      </c>
      <c r="AB172" s="181">
        <v>1</v>
      </c>
    </row>
    <row r="173" spans="23:28" hidden="1" x14ac:dyDescent="0.15">
      <c r="W173" s="168" t="b">
        <f t="shared" si="4"/>
        <v>0</v>
      </c>
      <c r="X173" s="168" t="b">
        <f t="shared" si="5"/>
        <v>0</v>
      </c>
      <c r="Z173" s="181">
        <v>1</v>
      </c>
      <c r="AB173" s="181">
        <v>1</v>
      </c>
    </row>
    <row r="174" spans="23:28" hidden="1" x14ac:dyDescent="0.15">
      <c r="W174" s="168" t="b">
        <f t="shared" si="4"/>
        <v>0</v>
      </c>
      <c r="X174" s="168" t="b">
        <f t="shared" si="5"/>
        <v>0</v>
      </c>
      <c r="Z174" s="181">
        <v>1</v>
      </c>
      <c r="AB174" s="181">
        <v>1</v>
      </c>
    </row>
    <row r="175" spans="23:28" hidden="1" x14ac:dyDescent="0.15">
      <c r="W175" s="168" t="b">
        <f t="shared" si="4"/>
        <v>0</v>
      </c>
      <c r="X175" s="168" t="b">
        <f t="shared" si="5"/>
        <v>0</v>
      </c>
      <c r="Z175" s="181">
        <v>1</v>
      </c>
      <c r="AB175" s="181">
        <v>1</v>
      </c>
    </row>
    <row r="176" spans="23:28" hidden="1" x14ac:dyDescent="0.15">
      <c r="W176" s="168" t="b">
        <f t="shared" si="4"/>
        <v>0</v>
      </c>
      <c r="X176" s="168" t="b">
        <f t="shared" si="5"/>
        <v>0</v>
      </c>
      <c r="Z176" s="181">
        <v>1</v>
      </c>
      <c r="AB176" s="181">
        <v>1</v>
      </c>
    </row>
    <row r="177" spans="23:28" hidden="1" x14ac:dyDescent="0.15">
      <c r="W177" s="168" t="b">
        <f t="shared" si="4"/>
        <v>0</v>
      </c>
      <c r="X177" s="168" t="b">
        <f t="shared" si="5"/>
        <v>0</v>
      </c>
      <c r="Z177" s="181">
        <v>1</v>
      </c>
      <c r="AB177" s="181">
        <v>1</v>
      </c>
    </row>
    <row r="178" spans="23:28" hidden="1" x14ac:dyDescent="0.15">
      <c r="W178" s="168" t="b">
        <f t="shared" si="4"/>
        <v>0</v>
      </c>
      <c r="X178" s="168" t="b">
        <f t="shared" si="5"/>
        <v>0</v>
      </c>
      <c r="Z178" s="181">
        <v>1</v>
      </c>
      <c r="AB178" s="181">
        <v>1</v>
      </c>
    </row>
    <row r="179" spans="23:28" hidden="1" x14ac:dyDescent="0.15">
      <c r="W179" s="168" t="b">
        <f t="shared" si="4"/>
        <v>0</v>
      </c>
      <c r="X179" s="168" t="b">
        <f t="shared" si="5"/>
        <v>0</v>
      </c>
      <c r="Z179" s="181">
        <v>1</v>
      </c>
      <c r="AB179" s="181">
        <v>1</v>
      </c>
    </row>
    <row r="180" spans="23:28" hidden="1" x14ac:dyDescent="0.15">
      <c r="W180" s="168" t="b">
        <f t="shared" si="4"/>
        <v>0</v>
      </c>
      <c r="X180" s="168" t="b">
        <f t="shared" si="5"/>
        <v>0</v>
      </c>
      <c r="Z180" s="181">
        <v>1</v>
      </c>
      <c r="AB180" s="181">
        <v>1</v>
      </c>
    </row>
    <row r="181" spans="23:28" hidden="1" x14ac:dyDescent="0.15"/>
    <row r="182" spans="23:28" ht="409.6" hidden="1" customHeight="1" x14ac:dyDescent="0.15"/>
    <row r="183" spans="23:28" ht="409.6" hidden="1" customHeight="1" x14ac:dyDescent="0.15"/>
    <row r="184" spans="23:28" ht="409.6" hidden="1" customHeight="1" x14ac:dyDescent="0.15"/>
  </sheetData>
  <sheetProtection algorithmName="SHA-512" hashValue="nO9IdzzxcjqxGiHtn5KCPTvnITy0/tUkO+e3O9NfAhKFCktm4Nl5+4uxsfB4UQcdfXNaHR/6V2qI418QiJGqqQ==" saltValue="xJjl9usw2SZjRc0hFCASTA==" spinCount="100000" sheet="1" objects="1" scenarios="1"/>
  <mergeCells count="54">
    <mergeCell ref="E5:F5"/>
    <mergeCell ref="G6:G7"/>
    <mergeCell ref="J27:M27"/>
    <mergeCell ref="I28:M28"/>
    <mergeCell ref="I31:M31"/>
    <mergeCell ref="H6:H7"/>
    <mergeCell ref="I32:M32"/>
    <mergeCell ref="L2:M2"/>
    <mergeCell ref="L3:M3"/>
    <mergeCell ref="I21:M21"/>
    <mergeCell ref="I22:M22"/>
    <mergeCell ref="I23:M23"/>
    <mergeCell ref="I24:M24"/>
    <mergeCell ref="I26:M26"/>
    <mergeCell ref="I12:M12"/>
    <mergeCell ref="I13:M13"/>
    <mergeCell ref="I15:M15"/>
    <mergeCell ref="I16:M16"/>
    <mergeCell ref="I18:M18"/>
    <mergeCell ref="I33:M33"/>
    <mergeCell ref="I34:M34"/>
    <mergeCell ref="I36:M36"/>
    <mergeCell ref="I37:M37"/>
    <mergeCell ref="I39:M39"/>
    <mergeCell ref="I40:M40"/>
    <mergeCell ref="I42:M42"/>
    <mergeCell ref="I43:M43"/>
    <mergeCell ref="I45:M45"/>
    <mergeCell ref="I47:M47"/>
    <mergeCell ref="I48:M48"/>
    <mergeCell ref="I49:M49"/>
    <mergeCell ref="I50:M50"/>
    <mergeCell ref="I54:M54"/>
    <mergeCell ref="I55:M55"/>
    <mergeCell ref="I57:M57"/>
    <mergeCell ref="I58:M58"/>
    <mergeCell ref="I60:M60"/>
    <mergeCell ref="I61:M61"/>
    <mergeCell ref="I65:M65"/>
    <mergeCell ref="I66:M66"/>
    <mergeCell ref="I67:M67"/>
    <mergeCell ref="I68:M68"/>
    <mergeCell ref="I69:M69"/>
    <mergeCell ref="I70:M70"/>
    <mergeCell ref="I71:M71"/>
    <mergeCell ref="I73:M73"/>
    <mergeCell ref="I74:M74"/>
    <mergeCell ref="I75:M75"/>
    <mergeCell ref="I77:M77"/>
    <mergeCell ref="I80:M80"/>
    <mergeCell ref="I82:M82"/>
    <mergeCell ref="I83:M83"/>
    <mergeCell ref="I85:M85"/>
    <mergeCell ref="I86:M86"/>
  </mergeCells>
  <phoneticPr fontId="20"/>
  <conditionalFormatting sqref="J27">
    <cfRule type="expression" dxfId="55" priority="78" stopIfTrue="1">
      <formula>N27&gt;3</formula>
    </cfRule>
  </conditionalFormatting>
  <conditionalFormatting sqref="G26:H26">
    <cfRule type="expression" dxfId="54" priority="73" stopIfTrue="1">
      <formula>M26&gt;3</formula>
    </cfRule>
  </conditionalFormatting>
  <conditionalFormatting sqref="I12:M12">
    <cfRule type="expression" dxfId="53" priority="66">
      <formula>N12&gt;3</formula>
    </cfRule>
  </conditionalFormatting>
  <conditionalFormatting sqref="I13:M13">
    <cfRule type="expression" dxfId="52" priority="47">
      <formula>N13&gt;3</formula>
    </cfRule>
  </conditionalFormatting>
  <conditionalFormatting sqref="I15:M15">
    <cfRule type="expression" dxfId="51" priority="46">
      <formula>N15&gt;3</formula>
    </cfRule>
  </conditionalFormatting>
  <conditionalFormatting sqref="I16:M16">
    <cfRule type="expression" dxfId="50" priority="45">
      <formula>N16&gt;3</formula>
    </cfRule>
  </conditionalFormatting>
  <conditionalFormatting sqref="I18:M18">
    <cfRule type="expression" dxfId="49" priority="44">
      <formula>N18&gt;3</formula>
    </cfRule>
  </conditionalFormatting>
  <conditionalFormatting sqref="I21:M21">
    <cfRule type="expression" dxfId="48" priority="43">
      <formula>N21&gt;3</formula>
    </cfRule>
  </conditionalFormatting>
  <conditionalFormatting sqref="I22:M22">
    <cfRule type="expression" dxfId="47" priority="42">
      <formula>N22&gt;3</formula>
    </cfRule>
  </conditionalFormatting>
  <conditionalFormatting sqref="I23:M23">
    <cfRule type="expression" dxfId="46" priority="41">
      <formula>N23&gt;3</formula>
    </cfRule>
  </conditionalFormatting>
  <conditionalFormatting sqref="I24:M24">
    <cfRule type="expression" dxfId="45" priority="40">
      <formula>N24&gt;3</formula>
    </cfRule>
  </conditionalFormatting>
  <conditionalFormatting sqref="I26:M26">
    <cfRule type="expression" dxfId="44" priority="39">
      <formula>N26&gt;3</formula>
    </cfRule>
  </conditionalFormatting>
  <conditionalFormatting sqref="I28:M28">
    <cfRule type="expression" dxfId="43" priority="38">
      <formula>N28&gt;3</formula>
    </cfRule>
  </conditionalFormatting>
  <conditionalFormatting sqref="I31:M31">
    <cfRule type="expression" dxfId="42" priority="37">
      <formula>N31&gt;3</formula>
    </cfRule>
  </conditionalFormatting>
  <conditionalFormatting sqref="I32:M32">
    <cfRule type="expression" dxfId="41" priority="36">
      <formula>N32&gt;3</formula>
    </cfRule>
  </conditionalFormatting>
  <conditionalFormatting sqref="I33:M33">
    <cfRule type="expression" dxfId="40" priority="35">
      <formula>N33&gt;3</formula>
    </cfRule>
  </conditionalFormatting>
  <conditionalFormatting sqref="I34:M34">
    <cfRule type="expression" dxfId="39" priority="34">
      <formula>N34&gt;3</formula>
    </cfRule>
  </conditionalFormatting>
  <conditionalFormatting sqref="I36:M36">
    <cfRule type="expression" dxfId="38" priority="33">
      <formula>N36&gt;3</formula>
    </cfRule>
  </conditionalFormatting>
  <conditionalFormatting sqref="I37:M37">
    <cfRule type="expression" dxfId="37" priority="32">
      <formula>N37&gt;3</formula>
    </cfRule>
  </conditionalFormatting>
  <conditionalFormatting sqref="I39:M39">
    <cfRule type="expression" dxfId="36" priority="31">
      <formula>N39&gt;3</formula>
    </cfRule>
  </conditionalFormatting>
  <conditionalFormatting sqref="I40:M40">
    <cfRule type="expression" dxfId="35" priority="30">
      <formula>N40&gt;3</formula>
    </cfRule>
  </conditionalFormatting>
  <conditionalFormatting sqref="I42:M42">
    <cfRule type="expression" dxfId="34" priority="29">
      <formula>N42&gt;3</formula>
    </cfRule>
  </conditionalFormatting>
  <conditionalFormatting sqref="I43:M43">
    <cfRule type="expression" dxfId="33" priority="28">
      <formula>N43&gt;3</formula>
    </cfRule>
  </conditionalFormatting>
  <conditionalFormatting sqref="I45:M45">
    <cfRule type="expression" dxfId="32" priority="27">
      <formula>N45&gt;3</formula>
    </cfRule>
  </conditionalFormatting>
  <conditionalFormatting sqref="I47:M47">
    <cfRule type="expression" dxfId="31" priority="26">
      <formula>N47&gt;3</formula>
    </cfRule>
  </conditionalFormatting>
  <conditionalFormatting sqref="I48:M48">
    <cfRule type="expression" dxfId="30" priority="25">
      <formula>N48&gt;3</formula>
    </cfRule>
  </conditionalFormatting>
  <conditionalFormatting sqref="I49:M49">
    <cfRule type="expression" dxfId="29" priority="24">
      <formula>N49&gt;3</formula>
    </cfRule>
  </conditionalFormatting>
  <conditionalFormatting sqref="I50:M50">
    <cfRule type="expression" dxfId="28" priority="23">
      <formula>N50&gt;3</formula>
    </cfRule>
  </conditionalFormatting>
  <conditionalFormatting sqref="I54:M54">
    <cfRule type="expression" dxfId="27" priority="22">
      <formula>N54&gt;3</formula>
    </cfRule>
  </conditionalFormatting>
  <conditionalFormatting sqref="I55:M55">
    <cfRule type="expression" dxfId="26" priority="21">
      <formula>N55&gt;3</formula>
    </cfRule>
  </conditionalFormatting>
  <conditionalFormatting sqref="I57:M57">
    <cfRule type="expression" dxfId="25" priority="20">
      <formula>N57&gt;3</formula>
    </cfRule>
  </conditionalFormatting>
  <conditionalFormatting sqref="I58:M58">
    <cfRule type="expression" dxfId="24" priority="19">
      <formula>N58&gt;3</formula>
    </cfRule>
  </conditionalFormatting>
  <conditionalFormatting sqref="I60:M60">
    <cfRule type="expression" dxfId="23" priority="18">
      <formula>N60&gt;3</formula>
    </cfRule>
  </conditionalFormatting>
  <conditionalFormatting sqref="I61:M61">
    <cfRule type="expression" dxfId="22" priority="17">
      <formula>N61&gt;3</formula>
    </cfRule>
  </conditionalFormatting>
  <conditionalFormatting sqref="I65:M65">
    <cfRule type="expression" dxfId="21" priority="16">
      <formula>N65&gt;3</formula>
    </cfRule>
  </conditionalFormatting>
  <conditionalFormatting sqref="I66:M66">
    <cfRule type="expression" dxfId="20" priority="15">
      <formula>N66&gt;3</formula>
    </cfRule>
  </conditionalFormatting>
  <conditionalFormatting sqref="I67:M67">
    <cfRule type="expression" dxfId="19" priority="14">
      <formula>N67&gt;3</formula>
    </cfRule>
  </conditionalFormatting>
  <conditionalFormatting sqref="I68:M68">
    <cfRule type="expression" dxfId="18" priority="13">
      <formula>N68&gt;3</formula>
    </cfRule>
  </conditionalFormatting>
  <conditionalFormatting sqref="I69:M69">
    <cfRule type="expression" dxfId="17" priority="12">
      <formula>N69&gt;3</formula>
    </cfRule>
  </conditionalFormatting>
  <conditionalFormatting sqref="I70:M70">
    <cfRule type="expression" dxfId="16" priority="11">
      <formula>N70&gt;3</formula>
    </cfRule>
  </conditionalFormatting>
  <conditionalFormatting sqref="I71:M71">
    <cfRule type="expression" dxfId="15" priority="10">
      <formula>N71&gt;3</formula>
    </cfRule>
  </conditionalFormatting>
  <conditionalFormatting sqref="I73:M73">
    <cfRule type="expression" dxfId="14" priority="9">
      <formula>N73&gt;3</formula>
    </cfRule>
  </conditionalFormatting>
  <conditionalFormatting sqref="I74:M74">
    <cfRule type="expression" dxfId="13" priority="8">
      <formula>N74&gt;3</formula>
    </cfRule>
  </conditionalFormatting>
  <conditionalFormatting sqref="I75:M75">
    <cfRule type="expression" dxfId="12" priority="7">
      <formula>N75&gt;3</formula>
    </cfRule>
  </conditionalFormatting>
  <conditionalFormatting sqref="I77:M77">
    <cfRule type="expression" dxfId="11" priority="6">
      <formula>N77&gt;3</formula>
    </cfRule>
  </conditionalFormatting>
  <conditionalFormatting sqref="I80:M80">
    <cfRule type="expression" dxfId="10" priority="5">
      <formula>N80&gt;3</formula>
    </cfRule>
  </conditionalFormatting>
  <conditionalFormatting sqref="I82:M82">
    <cfRule type="expression" dxfId="9" priority="4">
      <formula>N82&gt;3</formula>
    </cfRule>
  </conditionalFormatting>
  <conditionalFormatting sqref="I83:M83">
    <cfRule type="expression" dxfId="8" priority="3">
      <formula>N83&gt;3</formula>
    </cfRule>
  </conditionalFormatting>
  <conditionalFormatting sqref="I85:M85">
    <cfRule type="expression" dxfId="7" priority="2">
      <formula>N85&gt;3</formula>
    </cfRule>
  </conditionalFormatting>
  <conditionalFormatting sqref="I86:M86">
    <cfRule type="expression" dxfId="6" priority="1">
      <formula>N86&gt;3</formula>
    </cfRule>
  </conditionalFormatting>
  <dataValidations count="2">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R44 R65553 R131089 R196625 R262161 R327697 R393233 R458769 R524305 R589841 R655377 R720913 R786449 R851985 R917521 R983057 R62 R65584 R131120 R196656 R262192 R327728 R393264 R458800 R524336 R589872 R655408 R720944 R786480 R852016 R917552 R983088 R51:R52 R65560:R65561 R131096:R131097 R196632:R196633 R262168:R262169 R327704:R327705 R393240:R393241 R458776:R458777 R524312:R524313 R589848:R589849 R655384:R655385 R720920:R720921 R786456:R786457 R851992:R851993 R917528:R917529 R983064:R983065 R29 R65538 R131074 R196610 R262146 R327682 R393218 R458754 R524290 R589826 R655362 R720898 R786434 R851970 R917506 R983042 R79 R65601 R131137 R196673 R262209 R327745 R393281 R458817 R524353 R589889 R655425 R720961 R786497 R852033 R917569 R983105">
      <formula1>0</formula1>
      <formula2>5</formula2>
    </dataValidation>
    <dataValidation allowBlank="1" showErrorMessage="1" sqref="N65611:Q65623 N131147:Q131159 N196683:Q196695 N262219:Q262231 N327755:Q327767 N393291:Q393303 N458827:Q458839 N524363:Q524375 N589899:Q589911 N655435:Q655447 N720971:Q720983 N786507:Q786519 N852043:Q852055 N917579:Q917591 N983115:Q983127 N65520:Q65608 N131056:Q131144 N196592:Q196680 N262128:Q262216 N327664:Q327752 N393200:Q393288 N458736:Q458824 N524272:Q524360 N589808:Q589896 N655344:Q655432 N720880:Q720968 N786416:Q786504 N851952:Q852040 N917488:Q917576 N983024:Q983112 N10:Q86"/>
  </dataValidations>
  <printOptions horizontalCentered="1"/>
  <pageMargins left="0.25" right="0.25" top="0.75" bottom="0.75" header="0.3" footer="0.3"/>
  <pageSetup paperSize="9" scale="68" orientation="portrait" verticalDpi="1200" r:id="rId1"/>
  <headerFooter alignWithMargins="0"/>
  <rowBreaks count="1" manualBreakCount="1">
    <brk id="8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BI190"/>
  <sheetViews>
    <sheetView showGridLines="0" zoomScaleNormal="100" workbookViewId="0">
      <selection activeCell="B4" sqref="B4"/>
    </sheetView>
  </sheetViews>
  <sheetFormatPr defaultColWidth="0" defaultRowHeight="0" customHeight="1" zeroHeight="1" x14ac:dyDescent="0.15"/>
  <cols>
    <col min="1" max="1" width="1.875" customWidth="1"/>
    <col min="2" max="2" width="6.875" customWidth="1"/>
    <col min="3" max="3" width="6" customWidth="1"/>
    <col min="4" max="4" width="7.375" customWidth="1"/>
    <col min="5" max="5" width="12.375" customWidth="1"/>
    <col min="6" max="6" width="16.375" customWidth="1"/>
    <col min="7" max="7" width="1" hidden="1" customWidth="1"/>
    <col min="8" max="8" width="0.125" customWidth="1"/>
    <col min="9" max="9" width="20" customWidth="1"/>
    <col min="10" max="12" width="8.5" customWidth="1"/>
    <col min="13" max="13" width="10.125" customWidth="1"/>
    <col min="14" max="14" width="9.5" customWidth="1"/>
    <col min="15" max="16" width="9.75" hidden="1" customWidth="1"/>
    <col min="17" max="17" width="7.25" customWidth="1"/>
    <col min="18" max="18" width="1.75" customWidth="1"/>
    <col min="19" max="19" width="3.875" style="656" hidden="1" customWidth="1"/>
    <col min="20" max="25" width="7.875" hidden="1" customWidth="1"/>
    <col min="26" max="26" width="7.25" hidden="1" customWidth="1"/>
    <col min="27" max="27" width="13.5" hidden="1" customWidth="1"/>
    <col min="28" max="39" width="9" hidden="1" customWidth="1"/>
    <col min="40" max="56" width="1.75" hidden="1" customWidth="1"/>
    <col min="57" max="61" width="1.75" style="656" hidden="1" customWidth="1"/>
    <col min="62" max="16384" width="1.75" style="13" hidden="1"/>
  </cols>
  <sheetData>
    <row r="1" spans="1:56" ht="6" customHeight="1" x14ac:dyDescent="0.15">
      <c r="A1" s="13"/>
      <c r="B1" s="13"/>
      <c r="C1" s="482"/>
      <c r="D1" s="10"/>
      <c r="E1" s="13"/>
      <c r="F1" s="13"/>
      <c r="G1" s="13"/>
      <c r="H1" s="11"/>
      <c r="I1" s="11"/>
      <c r="J1" s="11"/>
      <c r="K1" s="11"/>
      <c r="L1" s="11"/>
      <c r="M1" s="11"/>
      <c r="N1" s="483"/>
      <c r="O1" s="484"/>
      <c r="P1" s="13"/>
      <c r="Q1" s="14"/>
      <c r="R1" s="14"/>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c r="AW1" s="656"/>
      <c r="AX1" s="656"/>
      <c r="AY1" s="656"/>
      <c r="AZ1" s="656"/>
      <c r="BA1" s="656"/>
      <c r="BB1" s="656"/>
      <c r="BC1" s="656"/>
      <c r="BD1" s="656"/>
    </row>
    <row r="2" spans="1:56" ht="9" customHeight="1" x14ac:dyDescent="0.15">
      <c r="A2" s="13"/>
      <c r="B2" s="13"/>
      <c r="C2" s="482"/>
      <c r="D2" s="10"/>
      <c r="E2" s="13"/>
      <c r="F2" s="13"/>
      <c r="G2" s="13"/>
      <c r="H2" s="11"/>
      <c r="I2" s="11"/>
      <c r="J2" s="11"/>
      <c r="K2" s="11"/>
      <c r="L2" s="11"/>
      <c r="M2" s="11"/>
      <c r="N2" s="483"/>
      <c r="O2" s="484"/>
      <c r="P2" s="13"/>
      <c r="Q2" s="14"/>
      <c r="R2" s="14"/>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6"/>
      <c r="AS2" s="656"/>
      <c r="AT2" s="656"/>
      <c r="AU2" s="656"/>
      <c r="AV2" s="656"/>
      <c r="AW2" s="656"/>
      <c r="AX2" s="656"/>
      <c r="AY2" s="656"/>
      <c r="AZ2" s="656"/>
      <c r="BA2" s="656"/>
      <c r="BB2" s="656"/>
      <c r="BC2" s="656"/>
      <c r="BD2" s="656"/>
    </row>
    <row r="3" spans="1:56" ht="49.7" customHeight="1" thickBot="1" x14ac:dyDescent="0.2">
      <c r="A3" s="13"/>
      <c r="B3" s="13"/>
      <c r="C3" s="482"/>
      <c r="D3" s="10"/>
      <c r="E3" s="13"/>
      <c r="F3" s="13"/>
      <c r="G3" s="13"/>
      <c r="H3" s="11"/>
      <c r="I3" s="11"/>
      <c r="J3" s="11"/>
      <c r="K3" s="11"/>
      <c r="L3" s="1028" t="str">
        <f>重点項目!K3</f>
        <v>4-000</v>
      </c>
      <c r="M3" s="1028"/>
      <c r="N3" s="1028"/>
      <c r="O3" s="484"/>
      <c r="P3" s="13"/>
      <c r="Q3" s="14"/>
      <c r="R3" s="14"/>
      <c r="T3" s="656"/>
      <c r="U3" s="656"/>
      <c r="V3" s="656"/>
      <c r="W3" s="656"/>
      <c r="X3" s="656"/>
      <c r="Y3" s="656"/>
      <c r="Z3" s="656"/>
      <c r="AA3" s="656"/>
      <c r="AB3" s="656"/>
      <c r="AC3" s="656"/>
      <c r="AD3" s="656"/>
      <c r="AE3" s="656"/>
      <c r="AF3" s="656"/>
      <c r="AG3" s="656"/>
      <c r="AH3" s="656"/>
      <c r="AI3" s="656"/>
      <c r="AJ3" s="656"/>
      <c r="AK3" s="656"/>
      <c r="AL3" s="656"/>
      <c r="AM3" s="656"/>
      <c r="AN3" s="656"/>
      <c r="AO3" s="656"/>
      <c r="AP3" s="656"/>
      <c r="AQ3" s="656"/>
      <c r="AR3" s="656"/>
      <c r="AS3" s="656"/>
      <c r="AT3" s="656"/>
      <c r="AU3" s="656"/>
      <c r="AV3" s="656"/>
      <c r="AW3" s="656"/>
      <c r="AX3" s="656"/>
      <c r="AY3" s="656"/>
      <c r="AZ3" s="656"/>
      <c r="BA3" s="656"/>
      <c r="BB3" s="656"/>
      <c r="BC3" s="656"/>
      <c r="BD3" s="656"/>
    </row>
    <row r="4" spans="1:56" ht="17.25" x14ac:dyDescent="0.15">
      <c r="A4" s="13"/>
      <c r="B4" s="5" t="str">
        <f>スコア転記!B2</f>
        <v>CASBEE横浜[戸建] (2022年版)</v>
      </c>
      <c r="C4" s="6"/>
      <c r="D4" s="7"/>
      <c r="E4" s="8"/>
      <c r="F4" s="9"/>
      <c r="G4" s="13"/>
      <c r="H4" s="11"/>
      <c r="I4" s="11"/>
      <c r="J4" s="11"/>
      <c r="K4" s="1026"/>
      <c r="L4" s="1026"/>
      <c r="M4" s="485"/>
      <c r="N4" s="486"/>
      <c r="O4" s="484"/>
      <c r="P4" s="13"/>
      <c r="Q4" s="14"/>
      <c r="R4" s="14"/>
      <c r="T4" s="656"/>
      <c r="U4" s="656"/>
      <c r="V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656"/>
      <c r="BD4" s="656"/>
    </row>
    <row r="5" spans="1:56" ht="14.25" customHeight="1" thickBot="1" x14ac:dyDescent="0.2">
      <c r="A5" s="13"/>
      <c r="B5" s="487" t="str">
        <f>入力!E5</f>
        <v>○○邸</v>
      </c>
      <c r="C5" s="488"/>
      <c r="D5" s="489"/>
      <c r="E5" s="490"/>
      <c r="F5" s="491"/>
      <c r="G5" s="13"/>
      <c r="H5" s="11"/>
      <c r="I5" s="11"/>
      <c r="J5" s="11"/>
      <c r="K5" s="1027" t="s">
        <v>329</v>
      </c>
      <c r="L5" s="1027"/>
      <c r="M5" s="492" t="str">
        <f>スコア転記!N3</f>
        <v>CASBEE横浜[戸建]2022年版v.1.0</v>
      </c>
      <c r="N5" s="493"/>
      <c r="O5" s="484"/>
      <c r="P5" s="13"/>
      <c r="Q5" s="14"/>
      <c r="R5" s="14"/>
      <c r="T5" s="656"/>
      <c r="U5" s="656"/>
      <c r="V5" s="656"/>
      <c r="W5" s="656"/>
      <c r="X5" s="656"/>
      <c r="Y5" s="656"/>
      <c r="Z5" s="656"/>
      <c r="AA5" s="691" t="s">
        <v>147</v>
      </c>
      <c r="AB5" s="692" t="s">
        <v>148</v>
      </c>
      <c r="AC5" s="693" t="s">
        <v>149</v>
      </c>
      <c r="AD5" s="694" t="s">
        <v>150</v>
      </c>
      <c r="AE5" s="695" t="s">
        <v>151</v>
      </c>
      <c r="AF5" s="656"/>
      <c r="AG5" s="656"/>
      <c r="AH5" s="656"/>
      <c r="AI5" s="656"/>
      <c r="AJ5" s="656"/>
      <c r="AK5" s="656"/>
      <c r="AL5" s="656"/>
      <c r="AM5" s="656"/>
      <c r="AN5" s="656"/>
      <c r="AO5" s="656"/>
      <c r="AP5" s="656"/>
      <c r="AQ5" s="656"/>
      <c r="AR5" s="656"/>
      <c r="AS5" s="656"/>
      <c r="AT5" s="656"/>
      <c r="AU5" s="656"/>
      <c r="AV5" s="656"/>
      <c r="AW5" s="656"/>
      <c r="AX5" s="656"/>
      <c r="AY5" s="656"/>
      <c r="AZ5" s="656"/>
      <c r="BA5" s="656"/>
      <c r="BB5" s="656"/>
      <c r="BC5" s="656"/>
      <c r="BD5" s="656"/>
    </row>
    <row r="6" spans="1:56" ht="6" customHeight="1" thickBot="1" x14ac:dyDescent="0.2">
      <c r="A6" s="13"/>
      <c r="B6" s="13"/>
      <c r="C6" s="482"/>
      <c r="D6" s="10"/>
      <c r="E6" s="13"/>
      <c r="F6" s="13"/>
      <c r="G6" s="13"/>
      <c r="H6" s="11"/>
      <c r="I6" s="11"/>
      <c r="J6" s="11"/>
      <c r="K6" s="11"/>
      <c r="L6" s="11"/>
      <c r="M6" s="11"/>
      <c r="N6" s="483"/>
      <c r="O6" s="484"/>
      <c r="P6" s="13"/>
      <c r="Q6" s="14"/>
      <c r="R6" s="14"/>
      <c r="T6" s="656"/>
      <c r="U6" s="656"/>
      <c r="V6" s="656"/>
      <c r="W6" s="656"/>
      <c r="X6" s="656"/>
      <c r="Y6" s="656"/>
      <c r="Z6" s="656"/>
      <c r="AA6" s="13"/>
      <c r="AB6" s="13"/>
      <c r="AC6" s="13"/>
      <c r="AD6" s="13"/>
      <c r="AE6" s="13"/>
      <c r="AF6" s="656"/>
      <c r="AG6" s="656"/>
      <c r="AH6" s="656"/>
      <c r="AI6" s="656"/>
      <c r="AJ6" s="656"/>
      <c r="AK6" s="656"/>
      <c r="AL6" s="656"/>
      <c r="AM6" s="656"/>
      <c r="AN6" s="656"/>
      <c r="AO6" s="656"/>
      <c r="AP6" s="656"/>
      <c r="AQ6" s="656"/>
      <c r="AR6" s="656"/>
      <c r="AS6" s="656"/>
      <c r="AT6" s="656"/>
      <c r="AU6" s="656"/>
      <c r="AV6" s="656"/>
      <c r="AW6" s="656"/>
      <c r="AX6" s="656"/>
      <c r="AY6" s="656"/>
      <c r="AZ6" s="656"/>
      <c r="BA6" s="656"/>
      <c r="BB6" s="656"/>
      <c r="BC6" s="656"/>
      <c r="BD6" s="656"/>
    </row>
    <row r="7" spans="1:56" ht="15" thickBot="1" x14ac:dyDescent="0.2">
      <c r="A7" s="494"/>
      <c r="B7" s="3" t="s">
        <v>6</v>
      </c>
      <c r="C7" s="15"/>
      <c r="D7" s="16"/>
      <c r="E7" s="1024" t="s">
        <v>16</v>
      </c>
      <c r="F7" s="1025"/>
      <c r="G7" s="17"/>
      <c r="H7" s="18"/>
      <c r="I7" s="675"/>
      <c r="J7" s="18"/>
      <c r="K7" s="18"/>
      <c r="L7" s="18"/>
      <c r="M7" s="18"/>
      <c r="N7" s="676"/>
      <c r="O7" s="18"/>
      <c r="P7" s="18"/>
      <c r="Q7" s="676"/>
      <c r="R7" s="12"/>
      <c r="T7" s="13" t="s">
        <v>5</v>
      </c>
      <c r="U7" s="13" t="s">
        <v>4</v>
      </c>
      <c r="V7" s="13"/>
      <c r="W7" s="13"/>
      <c r="X7" s="13"/>
      <c r="Y7" s="13"/>
      <c r="Z7" s="656"/>
      <c r="AA7" s="696">
        <f>ROUND(AA10+AA53,0)</f>
        <v>5</v>
      </c>
      <c r="AB7" s="696" t="e">
        <f t="shared" ref="AB7:AE7" si="0">ROUND(AB10+AB53,0)</f>
        <v>#DIV/0!</v>
      </c>
      <c r="AC7" s="696">
        <f t="shared" si="0"/>
        <v>3</v>
      </c>
      <c r="AD7" s="696">
        <f t="shared" si="0"/>
        <v>3</v>
      </c>
      <c r="AE7" s="696">
        <f t="shared" si="0"/>
        <v>3</v>
      </c>
      <c r="AF7" s="656"/>
      <c r="AG7" s="656"/>
      <c r="AH7" s="656"/>
      <c r="AI7" s="656"/>
      <c r="AJ7" s="656"/>
      <c r="AK7" s="656"/>
      <c r="AL7" s="656"/>
      <c r="AM7" s="656"/>
      <c r="AN7" s="656"/>
      <c r="AO7" s="656"/>
      <c r="AP7" s="656"/>
      <c r="AQ7" s="656"/>
      <c r="AR7" s="656"/>
      <c r="AS7" s="656"/>
      <c r="AT7" s="656"/>
      <c r="AU7" s="656"/>
      <c r="AV7" s="656"/>
      <c r="AW7" s="656"/>
      <c r="AX7" s="656"/>
      <c r="AY7" s="656"/>
      <c r="AZ7" s="656"/>
      <c r="BA7" s="656"/>
      <c r="BB7" s="656"/>
      <c r="BC7" s="656"/>
      <c r="BD7" s="656"/>
    </row>
    <row r="8" spans="1:56" ht="13.5" hidden="1" customHeight="1" x14ac:dyDescent="0.15">
      <c r="A8" s="494"/>
      <c r="B8" s="495"/>
      <c r="C8" s="496"/>
      <c r="D8" s="497"/>
      <c r="E8" s="498"/>
      <c r="F8" s="499"/>
      <c r="G8" s="500"/>
      <c r="H8" s="501"/>
      <c r="I8" s="677"/>
      <c r="J8" s="502"/>
      <c r="K8" s="502"/>
      <c r="L8" s="502"/>
      <c r="M8" s="503"/>
      <c r="N8" s="897"/>
      <c r="O8" s="875" t="s">
        <v>0</v>
      </c>
      <c r="P8" s="504"/>
      <c r="Q8" s="678"/>
      <c r="R8" s="12"/>
      <c r="T8" s="13"/>
      <c r="U8" s="13"/>
      <c r="V8" s="13"/>
      <c r="W8" s="13"/>
      <c r="X8" s="13"/>
      <c r="Y8" s="13"/>
      <c r="Z8" s="656"/>
      <c r="AA8" s="13"/>
      <c r="AB8" s="13"/>
      <c r="AC8" s="13"/>
      <c r="AD8" s="13"/>
      <c r="AE8" s="13"/>
      <c r="AF8" s="656"/>
      <c r="AG8" s="656"/>
      <c r="AH8" s="656"/>
      <c r="AI8" s="656"/>
      <c r="AJ8" s="656"/>
      <c r="AK8" s="656"/>
      <c r="AL8" s="656"/>
      <c r="AM8" s="656"/>
      <c r="AN8" s="656"/>
      <c r="AO8" s="656"/>
      <c r="AP8" s="656"/>
      <c r="AQ8" s="656"/>
      <c r="AR8" s="656"/>
      <c r="AS8" s="656"/>
      <c r="AT8" s="656"/>
      <c r="AU8" s="656"/>
      <c r="AV8" s="656"/>
      <c r="AW8" s="656"/>
      <c r="AX8" s="656"/>
      <c r="AY8" s="656"/>
      <c r="AZ8" s="656"/>
      <c r="BA8" s="656"/>
      <c r="BB8" s="656"/>
      <c r="BC8" s="656"/>
      <c r="BD8" s="656"/>
    </row>
    <row r="9" spans="1:56" ht="30.75" customHeight="1" x14ac:dyDescent="0.15">
      <c r="A9" s="494"/>
      <c r="B9" s="505" t="s">
        <v>7</v>
      </c>
      <c r="C9" s="19"/>
      <c r="D9" s="20"/>
      <c r="E9" s="506"/>
      <c r="F9" s="21"/>
      <c r="G9" s="507" t="s">
        <v>131</v>
      </c>
      <c r="H9" s="508"/>
      <c r="I9" s="679" t="s">
        <v>132</v>
      </c>
      <c r="J9" s="480"/>
      <c r="K9" s="480"/>
      <c r="L9" s="481"/>
      <c r="M9" s="968" t="s">
        <v>1</v>
      </c>
      <c r="N9" s="969" t="str">
        <f>スコア転記!O7</f>
        <v>重み
係数</v>
      </c>
      <c r="O9" s="510" t="s">
        <v>1</v>
      </c>
      <c r="P9" s="511" t="s">
        <v>2</v>
      </c>
      <c r="Q9" s="680" t="str">
        <f>スコア転記!R7</f>
        <v>全体</v>
      </c>
      <c r="R9" s="12"/>
      <c r="T9" s="509">
        <f>スコア転記!U7</f>
        <v>0</v>
      </c>
      <c r="U9" s="691" t="s">
        <v>147</v>
      </c>
      <c r="V9" s="701" t="s">
        <v>152</v>
      </c>
      <c r="W9" s="693" t="s">
        <v>149</v>
      </c>
      <c r="X9" s="694" t="s">
        <v>150</v>
      </c>
      <c r="Y9" s="695" t="s">
        <v>151</v>
      </c>
      <c r="Z9" s="703" t="s">
        <v>158</v>
      </c>
      <c r="AA9" s="696">
        <f>SUMPRODUCT($T10:$T100,U10:U100)</f>
        <v>0.38874999999999993</v>
      </c>
      <c r="AB9" s="696">
        <f t="shared" ref="AB9" si="1">SUMPRODUCT($T10:$T100,V10:V100)</f>
        <v>0</v>
      </c>
      <c r="AC9" s="696">
        <f>SUMPRODUCT($T10:$T100,W10:W100)</f>
        <v>0.16499999999999998</v>
      </c>
      <c r="AD9" s="696">
        <f t="shared" ref="AD9" si="2">SUMPRODUCT($T10:$T100,X10:X100)</f>
        <v>0.15</v>
      </c>
      <c r="AE9" s="696">
        <f>SUMPRODUCT($T10:$T100,Y10:Y100)</f>
        <v>0.34250000000000003</v>
      </c>
    </row>
    <row r="10" spans="1:56" ht="19.5" thickBot="1" x14ac:dyDescent="0.2">
      <c r="A10" s="494"/>
      <c r="B10" s="22" t="s">
        <v>21</v>
      </c>
      <c r="C10" s="23"/>
      <c r="D10" s="512"/>
      <c r="E10" s="513"/>
      <c r="F10" s="514"/>
      <c r="G10" s="514"/>
      <c r="H10" s="24"/>
      <c r="I10" s="24"/>
      <c r="J10" s="25"/>
      <c r="K10" s="25"/>
      <c r="L10" s="26"/>
      <c r="M10" s="966">
        <f>スコア転記!N8</f>
        <v>0</v>
      </c>
      <c r="N10" s="967">
        <f>スコア転記!O8</f>
        <v>0</v>
      </c>
      <c r="O10" s="517">
        <f>スコア転記!P8</f>
        <v>0</v>
      </c>
      <c r="P10" s="705">
        <f>スコア転記!Q8</f>
        <v>0</v>
      </c>
      <c r="Q10" s="704">
        <f>スコア転記!R8</f>
        <v>3</v>
      </c>
      <c r="R10" s="12"/>
      <c r="T10" s="515"/>
      <c r="U10" s="696"/>
      <c r="V10" s="696"/>
      <c r="W10" s="696"/>
      <c r="X10" s="696"/>
      <c r="Y10" s="696"/>
      <c r="AA10" s="716">
        <f>SUMPRODUCT(AA11:AA52,$M11:$M52)</f>
        <v>0</v>
      </c>
      <c r="AB10" s="716" t="e">
        <f t="shared" ref="AB10:AD10" si="3">SUMPRODUCT(AB11:AB52,$M11:$M52)</f>
        <v>#DIV/0!</v>
      </c>
      <c r="AC10" s="716">
        <f t="shared" si="3"/>
        <v>3</v>
      </c>
      <c r="AD10" s="716">
        <f t="shared" si="3"/>
        <v>3.1</v>
      </c>
      <c r="AE10" s="716">
        <f>SUMPRODUCT(AE11:AE52,$M11:$M52)</f>
        <v>3</v>
      </c>
    </row>
    <row r="11" spans="1:56" ht="17.25" thickBot="1" x14ac:dyDescent="0.2">
      <c r="A11" s="494"/>
      <c r="B11" s="27" t="s">
        <v>22</v>
      </c>
      <c r="C11" s="28" t="s">
        <v>23</v>
      </c>
      <c r="D11" s="518"/>
      <c r="E11" s="518"/>
      <c r="F11" s="29"/>
      <c r="G11" s="29"/>
      <c r="H11" s="30"/>
      <c r="I11" s="30"/>
      <c r="J11" s="31"/>
      <c r="K11" s="31"/>
      <c r="L11" s="32"/>
      <c r="M11" s="965">
        <f>スコア転記!N9</f>
        <v>0</v>
      </c>
      <c r="N11" s="898">
        <f>スコア転記!O9</f>
        <v>0.45</v>
      </c>
      <c r="O11" s="876">
        <f>スコア転記!P9</f>
        <v>0</v>
      </c>
      <c r="P11" s="519">
        <f>スコア転記!Q9</f>
        <v>0</v>
      </c>
      <c r="Q11" s="706">
        <f>スコア転記!R9</f>
        <v>3</v>
      </c>
      <c r="R11" s="12"/>
      <c r="T11" s="519">
        <f>N11</f>
        <v>0.45</v>
      </c>
      <c r="U11" s="696"/>
      <c r="V11" s="696"/>
      <c r="W11" s="696"/>
      <c r="X11" s="696"/>
      <c r="Y11" s="696"/>
      <c r="AA11" s="696">
        <f>ROUND($T11*U11/AA$9,2)</f>
        <v>0</v>
      </c>
      <c r="AB11" s="696" t="e">
        <f t="shared" ref="AB11:AE11" si="4">ROUND($T11*V11/AB$9,2)</f>
        <v>#DIV/0!</v>
      </c>
      <c r="AC11" s="696">
        <f t="shared" si="4"/>
        <v>0</v>
      </c>
      <c r="AD11" s="696">
        <f t="shared" si="4"/>
        <v>0</v>
      </c>
      <c r="AE11" s="696">
        <f t="shared" si="4"/>
        <v>0</v>
      </c>
    </row>
    <row r="12" spans="1:56" ht="13.5" x14ac:dyDescent="0.15">
      <c r="A12" s="494"/>
      <c r="B12" s="33">
        <v>1</v>
      </c>
      <c r="C12" s="34" t="s">
        <v>160</v>
      </c>
      <c r="D12" s="94"/>
      <c r="E12" s="520"/>
      <c r="F12" s="36"/>
      <c r="G12" s="36"/>
      <c r="H12" s="521"/>
      <c r="I12" s="681"/>
      <c r="J12" s="522"/>
      <c r="K12" s="522"/>
      <c r="L12" s="523"/>
      <c r="M12" s="516">
        <f>スコア転記!N10</f>
        <v>3</v>
      </c>
      <c r="N12" s="899">
        <f>スコア転記!O10</f>
        <v>0.5</v>
      </c>
      <c r="O12" s="877">
        <f>スコア転記!P10</f>
        <v>0</v>
      </c>
      <c r="P12" s="524">
        <f>スコア転記!Q10</f>
        <v>0</v>
      </c>
      <c r="Q12" s="707">
        <f>スコア転記!R10</f>
        <v>3</v>
      </c>
      <c r="R12" s="12"/>
      <c r="T12" s="524">
        <f>N12*T11</f>
        <v>0.22500000000000001</v>
      </c>
      <c r="U12" s="696"/>
      <c r="V12" s="696"/>
      <c r="W12" s="696"/>
      <c r="X12" s="696"/>
      <c r="Y12" s="695">
        <v>1</v>
      </c>
      <c r="AA12" s="696">
        <f>ROUND($T12*U12/AA$9,2)</f>
        <v>0</v>
      </c>
      <c r="AB12" s="696" t="e">
        <f t="shared" ref="AB12:AB13" si="5">ROUND($T12*V12/AB$9,2)</f>
        <v>#DIV/0!</v>
      </c>
      <c r="AC12" s="696">
        <f t="shared" ref="AC12:AC13" si="6">ROUND($T12*W12/AC$9,2)</f>
        <v>0</v>
      </c>
      <c r="AD12" s="696">
        <f t="shared" ref="AD12:AD13" si="7">ROUND($T12*X12/AD$9,2)</f>
        <v>0</v>
      </c>
      <c r="AE12" s="696">
        <f t="shared" ref="AE12:AE13" si="8">ROUND($T12*Y12/AE$9,2)</f>
        <v>0.66</v>
      </c>
    </row>
    <row r="13" spans="1:56" ht="14.25" thickBot="1" x14ac:dyDescent="0.2">
      <c r="A13" s="494"/>
      <c r="B13" s="37"/>
      <c r="C13" s="38">
        <v>1.1000000000000001</v>
      </c>
      <c r="D13" s="39" t="s">
        <v>25</v>
      </c>
      <c r="E13" s="40"/>
      <c r="F13" s="41"/>
      <c r="G13" s="41"/>
      <c r="H13" s="525"/>
      <c r="I13" s="682"/>
      <c r="J13" s="526"/>
      <c r="K13" s="526"/>
      <c r="L13" s="527"/>
      <c r="M13" s="528">
        <f>スコア転記!N11</f>
        <v>3</v>
      </c>
      <c r="N13" s="900">
        <f>スコア転記!O11</f>
        <v>0.5</v>
      </c>
      <c r="O13" s="878">
        <f>スコア転記!P11</f>
        <v>0</v>
      </c>
      <c r="P13" s="529">
        <f>スコア転記!Q11</f>
        <v>0</v>
      </c>
      <c r="Q13" s="708">
        <f>スコア転記!R11</f>
        <v>0</v>
      </c>
      <c r="R13" s="12"/>
      <c r="T13" s="529"/>
      <c r="U13" s="696"/>
      <c r="V13" s="696"/>
      <c r="W13" s="696"/>
      <c r="X13" s="696"/>
      <c r="Y13" s="695"/>
      <c r="AA13" s="696">
        <f t="shared" ref="AA13:AA52" si="9">ROUND($T13*U13/AA$9,2)</f>
        <v>0</v>
      </c>
      <c r="AB13" s="696" t="e">
        <f t="shared" si="5"/>
        <v>#DIV/0!</v>
      </c>
      <c r="AC13" s="696">
        <f t="shared" si="6"/>
        <v>0</v>
      </c>
      <c r="AD13" s="696">
        <f t="shared" si="7"/>
        <v>0</v>
      </c>
      <c r="AE13" s="696">
        <f t="shared" si="8"/>
        <v>0</v>
      </c>
    </row>
    <row r="14" spans="1:56" ht="13.5" x14ac:dyDescent="0.15">
      <c r="A14" s="494"/>
      <c r="B14" s="37"/>
      <c r="C14" s="42"/>
      <c r="D14" s="43">
        <v>1</v>
      </c>
      <c r="E14" s="44" t="s">
        <v>26</v>
      </c>
      <c r="F14" s="45"/>
      <c r="G14" s="45"/>
      <c r="H14" s="530"/>
      <c r="I14" s="901" t="s">
        <v>319</v>
      </c>
      <c r="J14" s="859" t="s">
        <v>226</v>
      </c>
      <c r="K14" s="531"/>
      <c r="L14" s="531"/>
      <c r="M14" s="532">
        <f>スコア転記!N12</f>
        <v>5</v>
      </c>
      <c r="N14" s="902">
        <f>スコア転記!O12</f>
        <v>0.8</v>
      </c>
      <c r="O14" s="879">
        <f>スコア転記!P12</f>
        <v>0</v>
      </c>
      <c r="P14" s="533">
        <f>スコア転記!Q12</f>
        <v>0</v>
      </c>
      <c r="Q14" s="707">
        <f>スコア転記!R12</f>
        <v>0</v>
      </c>
      <c r="R14" s="12"/>
      <c r="T14" s="533"/>
      <c r="U14" s="696"/>
      <c r="V14" s="696"/>
      <c r="W14" s="696"/>
      <c r="X14" s="696"/>
      <c r="Y14" s="695"/>
      <c r="AA14" s="696">
        <f t="shared" si="9"/>
        <v>0</v>
      </c>
      <c r="AB14" s="696" t="e">
        <f t="shared" ref="AB14:AB52" si="10">ROUND($T14*V14/AB$9,2)</f>
        <v>#DIV/0!</v>
      </c>
      <c r="AC14" s="696">
        <f t="shared" ref="AC14:AC52" si="11">ROUND($T14*W14/AC$9,2)</f>
        <v>0</v>
      </c>
      <c r="AD14" s="696">
        <f t="shared" ref="AD14:AD52" si="12">ROUND($T14*X14/AD$9,2)</f>
        <v>0</v>
      </c>
      <c r="AE14" s="696">
        <f t="shared" ref="AE14:AE52" si="13">ROUND($T14*Y14/AE$9,2)</f>
        <v>0</v>
      </c>
    </row>
    <row r="15" spans="1:56" ht="14.25" thickBot="1" x14ac:dyDescent="0.2">
      <c r="A15" s="494"/>
      <c r="B15" s="37"/>
      <c r="C15" s="46"/>
      <c r="D15" s="43">
        <v>2</v>
      </c>
      <c r="E15" s="50" t="s">
        <v>27</v>
      </c>
      <c r="F15" s="41"/>
      <c r="G15" s="41"/>
      <c r="H15" s="530"/>
      <c r="I15" s="901" t="s">
        <v>319</v>
      </c>
      <c r="J15" s="859" t="s">
        <v>226</v>
      </c>
      <c r="K15" s="531"/>
      <c r="L15" s="531"/>
      <c r="M15" s="534">
        <f>スコア転記!N13</f>
        <v>3</v>
      </c>
      <c r="N15" s="902">
        <f>スコア転記!O13</f>
        <v>0.2</v>
      </c>
      <c r="O15" s="880">
        <f>スコア転記!P13</f>
        <v>0</v>
      </c>
      <c r="P15" s="533">
        <f>スコア転記!Q13</f>
        <v>0</v>
      </c>
      <c r="Q15" s="707">
        <f>スコア転記!R13</f>
        <v>0</v>
      </c>
      <c r="R15" s="12"/>
      <c r="T15" s="533"/>
      <c r="U15" s="696"/>
      <c r="V15" s="696"/>
      <c r="W15" s="696"/>
      <c r="X15" s="696"/>
      <c r="Y15" s="695"/>
      <c r="AA15" s="696">
        <f t="shared" si="9"/>
        <v>0</v>
      </c>
      <c r="AB15" s="696" t="e">
        <f t="shared" si="10"/>
        <v>#DIV/0!</v>
      </c>
      <c r="AC15" s="696">
        <f t="shared" si="11"/>
        <v>0</v>
      </c>
      <c r="AD15" s="696">
        <f t="shared" si="12"/>
        <v>0</v>
      </c>
      <c r="AE15" s="696">
        <f t="shared" si="13"/>
        <v>0</v>
      </c>
    </row>
    <row r="16" spans="1:56" ht="14.25" thickBot="1" x14ac:dyDescent="0.2">
      <c r="A16" s="494"/>
      <c r="B16" s="37"/>
      <c r="C16" s="47">
        <v>1.2</v>
      </c>
      <c r="D16" s="48" t="s">
        <v>28</v>
      </c>
      <c r="E16" s="48"/>
      <c r="F16" s="49"/>
      <c r="G16" s="49"/>
      <c r="H16" s="521"/>
      <c r="I16" s="681"/>
      <c r="J16" s="860"/>
      <c r="K16" s="522"/>
      <c r="L16" s="523"/>
      <c r="M16" s="528">
        <f>スコア転記!N14</f>
        <v>3</v>
      </c>
      <c r="N16" s="902">
        <f>スコア転記!O14</f>
        <v>0.25</v>
      </c>
      <c r="O16" s="878">
        <f>スコア転記!P14</f>
        <v>0</v>
      </c>
      <c r="P16" s="533">
        <f>スコア転記!Q14</f>
        <v>0</v>
      </c>
      <c r="Q16" s="707">
        <f>スコア転記!R14</f>
        <v>0</v>
      </c>
      <c r="R16" s="12"/>
      <c r="T16" s="533"/>
      <c r="U16" s="696"/>
      <c r="V16" s="696"/>
      <c r="W16" s="696"/>
      <c r="X16" s="696"/>
      <c r="Y16" s="695"/>
      <c r="AA16" s="696">
        <f t="shared" si="9"/>
        <v>0</v>
      </c>
      <c r="AB16" s="696" t="e">
        <f t="shared" si="10"/>
        <v>#DIV/0!</v>
      </c>
      <c r="AC16" s="696">
        <f t="shared" si="11"/>
        <v>0</v>
      </c>
      <c r="AD16" s="696">
        <f t="shared" si="12"/>
        <v>0</v>
      </c>
      <c r="AE16" s="696">
        <f t="shared" si="13"/>
        <v>0</v>
      </c>
    </row>
    <row r="17" spans="1:31" ht="13.5" x14ac:dyDescent="0.15">
      <c r="A17" s="494"/>
      <c r="B17" s="37"/>
      <c r="C17" s="47"/>
      <c r="D17" s="43">
        <v>1</v>
      </c>
      <c r="E17" s="50" t="s">
        <v>29</v>
      </c>
      <c r="F17" s="41"/>
      <c r="G17" s="41"/>
      <c r="H17" s="530"/>
      <c r="I17" s="797"/>
      <c r="J17" s="861"/>
      <c r="K17" s="618"/>
      <c r="L17" s="531"/>
      <c r="M17" s="532">
        <f>スコア転記!N15</f>
        <v>3</v>
      </c>
      <c r="N17" s="902">
        <f>スコア転記!O15</f>
        <v>0.5</v>
      </c>
      <c r="O17" s="879">
        <f>スコア転記!P15</f>
        <v>0</v>
      </c>
      <c r="P17" s="533">
        <f>スコア転記!Q15</f>
        <v>0</v>
      </c>
      <c r="Q17" s="707">
        <f>スコア転記!R15</f>
        <v>0</v>
      </c>
      <c r="R17" s="12"/>
      <c r="T17" s="533"/>
      <c r="U17" s="696"/>
      <c r="V17" s="696"/>
      <c r="W17" s="696"/>
      <c r="X17" s="696"/>
      <c r="Y17" s="695"/>
      <c r="AA17" s="696">
        <f t="shared" si="9"/>
        <v>0</v>
      </c>
      <c r="AB17" s="696" t="e">
        <f t="shared" si="10"/>
        <v>#DIV/0!</v>
      </c>
      <c r="AC17" s="696">
        <f t="shared" si="11"/>
        <v>0</v>
      </c>
      <c r="AD17" s="696">
        <f t="shared" si="12"/>
        <v>0</v>
      </c>
      <c r="AE17" s="696">
        <f t="shared" si="13"/>
        <v>0</v>
      </c>
    </row>
    <row r="18" spans="1:31" ht="14.25" thickBot="1" x14ac:dyDescent="0.2">
      <c r="A18" s="494"/>
      <c r="B18" s="37"/>
      <c r="C18" s="42"/>
      <c r="D18" s="43">
        <v>2</v>
      </c>
      <c r="E18" s="50" t="s">
        <v>30</v>
      </c>
      <c r="F18" s="41"/>
      <c r="G18" s="41"/>
      <c r="H18" s="530"/>
      <c r="I18" s="797"/>
      <c r="J18" s="861"/>
      <c r="K18" s="618"/>
      <c r="L18" s="531"/>
      <c r="M18" s="534">
        <f>スコア転記!N16</f>
        <v>3</v>
      </c>
      <c r="N18" s="902">
        <f>スコア転記!O16</f>
        <v>0.5</v>
      </c>
      <c r="O18" s="880">
        <f>スコア転記!P16</f>
        <v>0</v>
      </c>
      <c r="P18" s="533">
        <f>スコア転記!Q16</f>
        <v>0</v>
      </c>
      <c r="Q18" s="707">
        <f>スコア転記!R16</f>
        <v>0</v>
      </c>
      <c r="R18" s="12"/>
      <c r="T18" s="533"/>
      <c r="U18" s="696"/>
      <c r="V18" s="696"/>
      <c r="W18" s="696"/>
      <c r="X18" s="696"/>
      <c r="Y18" s="695"/>
      <c r="AA18" s="696">
        <f t="shared" si="9"/>
        <v>0</v>
      </c>
      <c r="AB18" s="696" t="e">
        <f t="shared" si="10"/>
        <v>#DIV/0!</v>
      </c>
      <c r="AC18" s="696">
        <f t="shared" si="11"/>
        <v>0</v>
      </c>
      <c r="AD18" s="696">
        <f t="shared" si="12"/>
        <v>0</v>
      </c>
      <c r="AE18" s="696">
        <f t="shared" si="13"/>
        <v>0</v>
      </c>
    </row>
    <row r="19" spans="1:31" ht="14.25" thickBot="1" x14ac:dyDescent="0.2">
      <c r="A19" s="494"/>
      <c r="B19" s="37"/>
      <c r="C19" s="38">
        <v>1.3</v>
      </c>
      <c r="D19" s="40" t="s">
        <v>31</v>
      </c>
      <c r="E19" s="40"/>
      <c r="F19" s="41"/>
      <c r="G19" s="41"/>
      <c r="H19" s="521"/>
      <c r="I19" s="681"/>
      <c r="J19" s="860"/>
      <c r="K19" s="522"/>
      <c r="L19" s="523"/>
      <c r="M19" s="528">
        <f>スコア転記!N17</f>
        <v>3</v>
      </c>
      <c r="N19" s="902">
        <f>スコア転記!O17</f>
        <v>0.25</v>
      </c>
      <c r="O19" s="878">
        <f>スコア転記!P17</f>
        <v>0</v>
      </c>
      <c r="P19" s="533">
        <f>スコア転記!Q17</f>
        <v>0</v>
      </c>
      <c r="Q19" s="707">
        <f>スコア転記!R17</f>
        <v>0</v>
      </c>
      <c r="R19" s="12"/>
      <c r="T19" s="533"/>
      <c r="U19" s="697"/>
      <c r="V19" s="696"/>
      <c r="W19" s="696"/>
      <c r="X19" s="696"/>
      <c r="Y19" s="695"/>
      <c r="AA19" s="696">
        <f t="shared" si="9"/>
        <v>0</v>
      </c>
      <c r="AB19" s="696" t="e">
        <f t="shared" si="10"/>
        <v>#DIV/0!</v>
      </c>
      <c r="AC19" s="696">
        <f t="shared" si="11"/>
        <v>0</v>
      </c>
      <c r="AD19" s="696">
        <f t="shared" si="12"/>
        <v>0</v>
      </c>
      <c r="AE19" s="696">
        <f t="shared" si="13"/>
        <v>0</v>
      </c>
    </row>
    <row r="20" spans="1:31" ht="14.25" thickBot="1" x14ac:dyDescent="0.2">
      <c r="A20" s="494"/>
      <c r="B20" s="535"/>
      <c r="C20" s="536"/>
      <c r="D20" s="43">
        <v>1</v>
      </c>
      <c r="E20" s="50" t="s">
        <v>32</v>
      </c>
      <c r="F20" s="41"/>
      <c r="G20" s="41"/>
      <c r="H20" s="530"/>
      <c r="I20" s="797"/>
      <c r="J20" s="861"/>
      <c r="K20" s="618"/>
      <c r="L20" s="531"/>
      <c r="M20" s="537">
        <f>スコア転記!N18</f>
        <v>3</v>
      </c>
      <c r="N20" s="902">
        <f>スコア転記!O18</f>
        <v>1</v>
      </c>
      <c r="O20" s="879">
        <f>スコア転記!P18</f>
        <v>0</v>
      </c>
      <c r="P20" s="533">
        <f>スコア転記!Q18</f>
        <v>0</v>
      </c>
      <c r="Q20" s="707">
        <f>スコア転記!R18</f>
        <v>0</v>
      </c>
      <c r="R20" s="12"/>
      <c r="T20" s="533"/>
      <c r="U20" s="696"/>
      <c r="V20" s="696"/>
      <c r="W20" s="696"/>
      <c r="X20" s="696"/>
      <c r="Y20" s="695"/>
      <c r="AA20" s="696">
        <f t="shared" si="9"/>
        <v>0</v>
      </c>
      <c r="AB20" s="696" t="e">
        <f t="shared" si="10"/>
        <v>#DIV/0!</v>
      </c>
      <c r="AC20" s="696">
        <f t="shared" si="11"/>
        <v>0</v>
      </c>
      <c r="AD20" s="696">
        <f t="shared" si="12"/>
        <v>0</v>
      </c>
      <c r="AE20" s="696">
        <f t="shared" si="13"/>
        <v>0</v>
      </c>
    </row>
    <row r="21" spans="1:31" ht="14.25" hidden="1" thickBot="1" x14ac:dyDescent="0.2">
      <c r="A21" s="494"/>
      <c r="B21" s="51"/>
      <c r="C21" s="538"/>
      <c r="D21" s="43">
        <v>2</v>
      </c>
      <c r="E21" s="50"/>
      <c r="F21" s="41"/>
      <c r="G21" s="41"/>
      <c r="H21" s="530"/>
      <c r="I21" s="798"/>
      <c r="J21" s="862"/>
      <c r="K21" s="799"/>
      <c r="L21" s="539"/>
      <c r="M21" s="534">
        <f>スコア転記!N19</f>
        <v>0</v>
      </c>
      <c r="N21" s="902">
        <f>スコア転記!O19</f>
        <v>0</v>
      </c>
      <c r="O21" s="880">
        <f>スコア転記!P19</f>
        <v>0</v>
      </c>
      <c r="P21" s="533">
        <f>スコア転記!Q19</f>
        <v>0</v>
      </c>
      <c r="Q21" s="707">
        <f>スコア転記!R19</f>
        <v>0</v>
      </c>
      <c r="R21" s="12"/>
      <c r="T21" s="533"/>
      <c r="U21" s="696"/>
      <c r="V21" s="696"/>
      <c r="W21" s="696"/>
      <c r="X21" s="696"/>
      <c r="Y21" s="696"/>
      <c r="AA21" s="696">
        <f t="shared" si="9"/>
        <v>0</v>
      </c>
      <c r="AB21" s="696" t="e">
        <f t="shared" si="10"/>
        <v>#DIV/0!</v>
      </c>
      <c r="AC21" s="696">
        <f t="shared" si="11"/>
        <v>0</v>
      </c>
      <c r="AD21" s="696">
        <f t="shared" si="12"/>
        <v>0</v>
      </c>
      <c r="AE21" s="696">
        <f t="shared" si="13"/>
        <v>0</v>
      </c>
    </row>
    <row r="22" spans="1:31" ht="14.25" thickBot="1" x14ac:dyDescent="0.2">
      <c r="A22" s="494"/>
      <c r="B22" s="68">
        <v>2</v>
      </c>
      <c r="C22" s="53" t="s">
        <v>33</v>
      </c>
      <c r="D22" s="94"/>
      <c r="E22" s="540"/>
      <c r="F22" s="36"/>
      <c r="G22" s="36"/>
      <c r="H22" s="541"/>
      <c r="I22" s="683"/>
      <c r="J22" s="863"/>
      <c r="K22" s="542"/>
      <c r="L22" s="543"/>
      <c r="M22" s="528">
        <f>スコア転記!N20</f>
        <v>3</v>
      </c>
      <c r="N22" s="903">
        <f>スコア転記!O20</f>
        <v>0.3</v>
      </c>
      <c r="O22" s="878">
        <f>スコア転記!P20</f>
        <v>0</v>
      </c>
      <c r="P22" s="544">
        <f>スコア転記!Q20</f>
        <v>0</v>
      </c>
      <c r="Q22" s="709">
        <f>スコア転記!R20</f>
        <v>3</v>
      </c>
      <c r="R22" s="12"/>
      <c r="T22" s="544">
        <f>T11*N22</f>
        <v>0.13500000000000001</v>
      </c>
      <c r="U22" s="696"/>
      <c r="V22" s="696"/>
      <c r="W22" s="696"/>
      <c r="X22" s="696"/>
      <c r="Y22" s="696"/>
      <c r="AA22" s="696">
        <f t="shared" si="9"/>
        <v>0</v>
      </c>
      <c r="AB22" s="696" t="e">
        <f t="shared" si="10"/>
        <v>#DIV/0!</v>
      </c>
      <c r="AC22" s="696">
        <f t="shared" si="11"/>
        <v>0</v>
      </c>
      <c r="AD22" s="696">
        <f t="shared" si="12"/>
        <v>0</v>
      </c>
      <c r="AE22" s="696">
        <f t="shared" si="13"/>
        <v>0</v>
      </c>
    </row>
    <row r="23" spans="1:31" ht="13.5" x14ac:dyDescent="0.15">
      <c r="A23" s="494"/>
      <c r="B23" s="37"/>
      <c r="C23" s="38">
        <v>2.1</v>
      </c>
      <c r="D23" s="54" t="s">
        <v>34</v>
      </c>
      <c r="E23" s="545"/>
      <c r="F23" s="55"/>
      <c r="G23" s="55"/>
      <c r="H23" s="530"/>
      <c r="I23" s="901" t="s">
        <v>319</v>
      </c>
      <c r="J23" s="859" t="s">
        <v>227</v>
      </c>
      <c r="K23" s="546"/>
      <c r="L23" s="546"/>
      <c r="M23" s="548">
        <f>スコア転記!N21</f>
        <v>3</v>
      </c>
      <c r="N23" s="900">
        <f>スコア転記!O21</f>
        <v>0.25</v>
      </c>
      <c r="O23" s="547">
        <f>スコア転記!P21</f>
        <v>0</v>
      </c>
      <c r="P23" s="529">
        <f>スコア転記!Q21</f>
        <v>0</v>
      </c>
      <c r="Q23" s="708">
        <f>スコア転記!R21</f>
        <v>0</v>
      </c>
      <c r="R23" s="12"/>
      <c r="T23" s="529"/>
      <c r="U23" s="696"/>
      <c r="V23" s="696"/>
      <c r="W23" s="696"/>
      <c r="X23" s="696"/>
      <c r="Y23" s="696"/>
      <c r="AA23" s="696">
        <f t="shared" si="9"/>
        <v>0</v>
      </c>
      <c r="AB23" s="696" t="e">
        <f t="shared" si="10"/>
        <v>#DIV/0!</v>
      </c>
      <c r="AC23" s="696">
        <f t="shared" si="11"/>
        <v>0</v>
      </c>
      <c r="AD23" s="696">
        <f t="shared" si="12"/>
        <v>0</v>
      </c>
      <c r="AE23" s="696">
        <f t="shared" si="13"/>
        <v>0</v>
      </c>
    </row>
    <row r="24" spans="1:31" ht="13.5" x14ac:dyDescent="0.15">
      <c r="A24" s="494"/>
      <c r="B24" s="37"/>
      <c r="C24" s="52">
        <v>2.2000000000000002</v>
      </c>
      <c r="D24" s="40" t="s">
        <v>35</v>
      </c>
      <c r="E24" s="57"/>
      <c r="F24" s="56"/>
      <c r="G24" s="56"/>
      <c r="H24" s="530"/>
      <c r="I24" s="901" t="s">
        <v>319</v>
      </c>
      <c r="J24" s="859" t="s">
        <v>227</v>
      </c>
      <c r="K24" s="546"/>
      <c r="L24" s="546"/>
      <c r="M24" s="550">
        <f>スコア転記!N22</f>
        <v>3</v>
      </c>
      <c r="N24" s="902">
        <f>スコア転記!O22</f>
        <v>0.25</v>
      </c>
      <c r="O24" s="549">
        <f>スコア転記!P22</f>
        <v>0</v>
      </c>
      <c r="P24" s="533">
        <f>スコア転記!Q22</f>
        <v>0</v>
      </c>
      <c r="Q24" s="707">
        <f>スコア転記!R22</f>
        <v>0</v>
      </c>
      <c r="R24" s="12"/>
      <c r="T24" s="533"/>
      <c r="U24" s="697"/>
      <c r="V24" s="696"/>
      <c r="W24" s="696"/>
      <c r="X24" s="696"/>
      <c r="Y24" s="696"/>
      <c r="AA24" s="696">
        <f t="shared" si="9"/>
        <v>0</v>
      </c>
      <c r="AB24" s="696" t="e">
        <f t="shared" si="10"/>
        <v>#DIV/0!</v>
      </c>
      <c r="AC24" s="696">
        <f t="shared" si="11"/>
        <v>0</v>
      </c>
      <c r="AD24" s="696">
        <f t="shared" si="12"/>
        <v>0</v>
      </c>
      <c r="AE24" s="696">
        <f t="shared" si="13"/>
        <v>0</v>
      </c>
    </row>
    <row r="25" spans="1:31" ht="14.25" thickBot="1" x14ac:dyDescent="0.2">
      <c r="A25" s="494"/>
      <c r="B25" s="37"/>
      <c r="C25" s="52">
        <v>2.2999999999999998</v>
      </c>
      <c r="D25" s="40" t="s">
        <v>161</v>
      </c>
      <c r="E25" s="57"/>
      <c r="F25" s="56"/>
      <c r="G25" s="56"/>
      <c r="H25" s="530"/>
      <c r="I25" s="901" t="s">
        <v>319</v>
      </c>
      <c r="J25" s="859" t="s">
        <v>227</v>
      </c>
      <c r="K25" s="546"/>
      <c r="L25" s="546"/>
      <c r="M25" s="550">
        <f>スコア転記!N23</f>
        <v>3</v>
      </c>
      <c r="N25" s="902">
        <f>スコア転記!O23</f>
        <v>0.25</v>
      </c>
      <c r="O25" s="552">
        <f>スコア転記!P23</f>
        <v>0</v>
      </c>
      <c r="P25" s="533">
        <f>スコア転記!Q23</f>
        <v>0</v>
      </c>
      <c r="Q25" s="707">
        <f>スコア転記!R23</f>
        <v>0</v>
      </c>
      <c r="R25" s="12"/>
      <c r="T25" s="533">
        <f>T22*N25</f>
        <v>3.3750000000000002E-2</v>
      </c>
      <c r="U25" s="697"/>
      <c r="V25" s="696"/>
      <c r="W25" s="696"/>
      <c r="X25" s="696"/>
      <c r="Y25" s="695">
        <v>1</v>
      </c>
      <c r="AA25" s="696">
        <f t="shared" si="9"/>
        <v>0</v>
      </c>
      <c r="AB25" s="696" t="e">
        <f t="shared" si="10"/>
        <v>#DIV/0!</v>
      </c>
      <c r="AC25" s="696">
        <f t="shared" si="11"/>
        <v>0</v>
      </c>
      <c r="AD25" s="696">
        <f t="shared" si="12"/>
        <v>0</v>
      </c>
      <c r="AE25" s="696">
        <f t="shared" si="13"/>
        <v>0.1</v>
      </c>
    </row>
    <row r="26" spans="1:31" ht="14.25" thickBot="1" x14ac:dyDescent="0.2">
      <c r="A26" s="494"/>
      <c r="B26" s="51"/>
      <c r="C26" s="52">
        <v>2.4</v>
      </c>
      <c r="D26" s="40" t="s">
        <v>37</v>
      </c>
      <c r="E26" s="57"/>
      <c r="F26" s="56"/>
      <c r="G26" s="56"/>
      <c r="H26" s="530"/>
      <c r="I26" s="904" t="s">
        <v>320</v>
      </c>
      <c r="J26" s="859" t="s">
        <v>228</v>
      </c>
      <c r="K26" s="546"/>
      <c r="L26" s="546"/>
      <c r="M26" s="551">
        <f>スコア転記!N24</f>
        <v>3</v>
      </c>
      <c r="N26" s="902">
        <f>スコア転記!O24</f>
        <v>0.25</v>
      </c>
      <c r="O26" s="552">
        <f>スコア転記!P24</f>
        <v>0</v>
      </c>
      <c r="P26" s="533">
        <f>スコア転記!Q24</f>
        <v>0</v>
      </c>
      <c r="Q26" s="707">
        <f>スコア転記!R24</f>
        <v>0</v>
      </c>
      <c r="R26" s="12"/>
      <c r="T26" s="533">
        <f>T22*N26</f>
        <v>3.3750000000000002E-2</v>
      </c>
      <c r="U26" s="696"/>
      <c r="V26" s="696"/>
      <c r="W26" s="696"/>
      <c r="X26" s="696"/>
      <c r="Y26" s="695">
        <v>1</v>
      </c>
      <c r="AA26" s="696">
        <f t="shared" si="9"/>
        <v>0</v>
      </c>
      <c r="AB26" s="696" t="e">
        <f t="shared" si="10"/>
        <v>#DIV/0!</v>
      </c>
      <c r="AC26" s="696">
        <f t="shared" si="11"/>
        <v>0</v>
      </c>
      <c r="AD26" s="696">
        <f t="shared" si="12"/>
        <v>0</v>
      </c>
      <c r="AE26" s="696">
        <f t="shared" si="13"/>
        <v>0.1</v>
      </c>
    </row>
    <row r="27" spans="1:31" ht="14.25" thickBot="1" x14ac:dyDescent="0.2">
      <c r="A27" s="494"/>
      <c r="B27" s="33">
        <v>3</v>
      </c>
      <c r="C27" s="53" t="s">
        <v>38</v>
      </c>
      <c r="D27" s="94"/>
      <c r="E27" s="540"/>
      <c r="F27" s="36"/>
      <c r="G27" s="36"/>
      <c r="H27" s="541"/>
      <c r="I27" s="683"/>
      <c r="J27" s="863"/>
      <c r="K27" s="542"/>
      <c r="L27" s="543"/>
      <c r="M27" s="528">
        <f>スコア転記!N25</f>
        <v>3</v>
      </c>
      <c r="N27" s="903">
        <f>スコア転記!O25</f>
        <v>0.1</v>
      </c>
      <c r="O27" s="878">
        <f>スコア転記!P25</f>
        <v>0</v>
      </c>
      <c r="P27" s="544">
        <f>スコア転記!Q25</f>
        <v>0</v>
      </c>
      <c r="Q27" s="709">
        <f>スコア転記!R25</f>
        <v>3</v>
      </c>
      <c r="R27" s="12"/>
      <c r="T27" s="544"/>
      <c r="U27" s="696"/>
      <c r="V27" s="696"/>
      <c r="W27" s="696"/>
      <c r="X27" s="696"/>
      <c r="Y27" s="696"/>
      <c r="AA27" s="696">
        <f t="shared" si="9"/>
        <v>0</v>
      </c>
      <c r="AB27" s="696" t="e">
        <f t="shared" si="10"/>
        <v>#DIV/0!</v>
      </c>
      <c r="AC27" s="696">
        <f t="shared" si="11"/>
        <v>0</v>
      </c>
      <c r="AD27" s="696">
        <f t="shared" si="12"/>
        <v>0</v>
      </c>
      <c r="AE27" s="696">
        <f t="shared" si="13"/>
        <v>0</v>
      </c>
    </row>
    <row r="28" spans="1:31" ht="13.5" x14ac:dyDescent="0.15">
      <c r="A28" s="494"/>
      <c r="B28" s="37"/>
      <c r="C28" s="52">
        <v>3.1</v>
      </c>
      <c r="D28" s="54" t="s">
        <v>39</v>
      </c>
      <c r="E28" s="545"/>
      <c r="F28" s="55"/>
      <c r="G28" s="55"/>
      <c r="H28" s="553"/>
      <c r="I28" s="684"/>
      <c r="J28" s="864"/>
      <c r="K28" s="554"/>
      <c r="L28" s="554"/>
      <c r="M28" s="548">
        <f>スコア転記!N26</f>
        <v>3</v>
      </c>
      <c r="N28" s="905">
        <f>スコア転記!O26</f>
        <v>1</v>
      </c>
      <c r="O28" s="547">
        <f>スコア転記!P26</f>
        <v>0</v>
      </c>
      <c r="P28" s="555">
        <f>スコア転記!Q26</f>
        <v>0</v>
      </c>
      <c r="Q28" s="708">
        <f>スコア転記!R26</f>
        <v>0</v>
      </c>
      <c r="R28" s="12"/>
      <c r="T28" s="555"/>
      <c r="U28" s="696"/>
      <c r="V28" s="696"/>
      <c r="W28" s="696"/>
      <c r="X28" s="696"/>
      <c r="Y28" s="696"/>
      <c r="AA28" s="696">
        <f t="shared" si="9"/>
        <v>0</v>
      </c>
      <c r="AB28" s="696" t="e">
        <f t="shared" si="10"/>
        <v>#DIV/0!</v>
      </c>
      <c r="AC28" s="696">
        <f t="shared" si="11"/>
        <v>0</v>
      </c>
      <c r="AD28" s="696">
        <f t="shared" si="12"/>
        <v>0</v>
      </c>
      <c r="AE28" s="696">
        <f t="shared" si="13"/>
        <v>0</v>
      </c>
    </row>
    <row r="29" spans="1:31" ht="13.5" hidden="1" x14ac:dyDescent="0.15">
      <c r="A29" s="494"/>
      <c r="B29" s="556"/>
      <c r="C29" s="52">
        <v>3.2</v>
      </c>
      <c r="D29" s="40"/>
      <c r="E29" s="57"/>
      <c r="F29" s="56"/>
      <c r="G29" s="56"/>
      <c r="H29" s="557"/>
      <c r="I29" s="685"/>
      <c r="J29" s="865"/>
      <c r="K29" s="558"/>
      <c r="L29" s="558"/>
      <c r="M29" s="559">
        <f>スコア転記!N27</f>
        <v>0</v>
      </c>
      <c r="N29" s="640">
        <f>スコア転記!O27</f>
        <v>0</v>
      </c>
      <c r="O29" s="881">
        <f>スコア転記!P27</f>
        <v>0</v>
      </c>
      <c r="P29" s="560">
        <f>スコア転記!Q27</f>
        <v>0</v>
      </c>
      <c r="Q29" s="710">
        <f>スコア転記!R27</f>
        <v>0</v>
      </c>
      <c r="R29" s="12"/>
      <c r="T29" s="560"/>
      <c r="U29" s="696"/>
      <c r="V29" s="696"/>
      <c r="W29" s="696"/>
      <c r="X29" s="696"/>
      <c r="Y29" s="696"/>
      <c r="AA29" s="696">
        <f t="shared" si="9"/>
        <v>0</v>
      </c>
      <c r="AB29" s="696" t="e">
        <f t="shared" si="10"/>
        <v>#DIV/0!</v>
      </c>
      <c r="AC29" s="696">
        <f t="shared" si="11"/>
        <v>0</v>
      </c>
      <c r="AD29" s="696">
        <f t="shared" si="12"/>
        <v>0</v>
      </c>
      <c r="AE29" s="696">
        <f t="shared" si="13"/>
        <v>0</v>
      </c>
    </row>
    <row r="30" spans="1:31" ht="14.25" thickBot="1" x14ac:dyDescent="0.2">
      <c r="A30" s="494"/>
      <c r="B30" s="561">
        <v>4</v>
      </c>
      <c r="C30" s="562" t="s">
        <v>40</v>
      </c>
      <c r="D30" s="563"/>
      <c r="E30" s="564"/>
      <c r="F30" s="62"/>
      <c r="G30" s="62"/>
      <c r="H30" s="565"/>
      <c r="I30" s="686"/>
      <c r="J30" s="866"/>
      <c r="K30" s="566"/>
      <c r="L30" s="566"/>
      <c r="M30" s="567">
        <f>スコア転記!N28</f>
        <v>3</v>
      </c>
      <c r="N30" s="906">
        <f>スコア転記!O28</f>
        <v>0.1</v>
      </c>
      <c r="O30" s="882">
        <f>スコア転記!P28</f>
        <v>0</v>
      </c>
      <c r="P30" s="568">
        <f>スコア転記!Q28</f>
        <v>0</v>
      </c>
      <c r="Q30" s="711">
        <f>スコア転記!R28</f>
        <v>3</v>
      </c>
      <c r="R30" s="12"/>
      <c r="T30" s="568"/>
      <c r="U30" s="696"/>
      <c r="V30" s="696"/>
      <c r="W30" s="696"/>
      <c r="X30" s="696"/>
      <c r="Y30" s="696"/>
      <c r="AA30" s="696">
        <f t="shared" si="9"/>
        <v>0</v>
      </c>
      <c r="AB30" s="696" t="e">
        <f t="shared" si="10"/>
        <v>#DIV/0!</v>
      </c>
      <c r="AC30" s="696">
        <f t="shared" si="11"/>
        <v>0</v>
      </c>
      <c r="AD30" s="696">
        <f t="shared" si="12"/>
        <v>0</v>
      </c>
      <c r="AE30" s="696">
        <f t="shared" si="13"/>
        <v>0</v>
      </c>
    </row>
    <row r="31" spans="1:31" ht="17.25" thickBot="1" x14ac:dyDescent="0.2">
      <c r="A31" s="494"/>
      <c r="B31" s="63" t="s">
        <v>42</v>
      </c>
      <c r="C31" s="64" t="s">
        <v>43</v>
      </c>
      <c r="D31" s="569"/>
      <c r="E31" s="569"/>
      <c r="F31" s="65"/>
      <c r="G31" s="65"/>
      <c r="H31" s="570"/>
      <c r="I31" s="570"/>
      <c r="J31" s="867"/>
      <c r="K31" s="571"/>
      <c r="L31" s="572"/>
      <c r="M31" s="573">
        <f>スコア転記!N29</f>
        <v>0</v>
      </c>
      <c r="N31" s="907">
        <f>スコア転記!O29</f>
        <v>0.3</v>
      </c>
      <c r="O31" s="883">
        <f>スコア転記!P29</f>
        <v>0</v>
      </c>
      <c r="P31" s="574">
        <f>スコア転記!Q29</f>
        <v>0</v>
      </c>
      <c r="Q31" s="712">
        <f>スコア転記!R29</f>
        <v>3</v>
      </c>
      <c r="R31" s="12"/>
      <c r="T31" s="574">
        <f>N31</f>
        <v>0.3</v>
      </c>
      <c r="U31" s="696"/>
      <c r="V31" s="696"/>
      <c r="W31" s="696"/>
      <c r="X31" s="696"/>
      <c r="Y31" s="696"/>
      <c r="AA31" s="696">
        <f t="shared" si="9"/>
        <v>0</v>
      </c>
      <c r="AB31" s="696" t="e">
        <f t="shared" si="10"/>
        <v>#DIV/0!</v>
      </c>
      <c r="AC31" s="696">
        <f t="shared" si="11"/>
        <v>0</v>
      </c>
      <c r="AD31" s="696">
        <f t="shared" si="12"/>
        <v>0</v>
      </c>
      <c r="AE31" s="696">
        <f t="shared" si="13"/>
        <v>0</v>
      </c>
    </row>
    <row r="32" spans="1:31" ht="14.25" thickBot="1" x14ac:dyDescent="0.2">
      <c r="A32" s="494"/>
      <c r="B32" s="33">
        <v>1</v>
      </c>
      <c r="C32" s="66" t="s">
        <v>44</v>
      </c>
      <c r="D32" s="575"/>
      <c r="E32" s="540"/>
      <c r="F32" s="36"/>
      <c r="G32" s="36"/>
      <c r="H32" s="576"/>
      <c r="I32" s="687"/>
      <c r="J32" s="868"/>
      <c r="K32" s="577"/>
      <c r="L32" s="578"/>
      <c r="M32" s="579">
        <f>スコア転記!N30</f>
        <v>3</v>
      </c>
      <c r="N32" s="908">
        <f>スコア転記!O30</f>
        <v>0.5</v>
      </c>
      <c r="O32" s="884">
        <f>スコア転記!P30</f>
        <v>0</v>
      </c>
      <c r="P32" s="580">
        <f>スコア転記!Q30</f>
        <v>0</v>
      </c>
      <c r="Q32" s="713">
        <f>スコア転記!R30</f>
        <v>3</v>
      </c>
      <c r="R32" s="12"/>
      <c r="T32" s="580">
        <f>N32*T31</f>
        <v>0.15</v>
      </c>
      <c r="U32" s="696"/>
      <c r="V32" s="696"/>
      <c r="W32" s="696"/>
      <c r="X32" s="696"/>
      <c r="Y32" s="696"/>
      <c r="AA32" s="696">
        <f t="shared" si="9"/>
        <v>0</v>
      </c>
      <c r="AB32" s="696" t="e">
        <f t="shared" si="10"/>
        <v>#DIV/0!</v>
      </c>
      <c r="AC32" s="696">
        <f t="shared" si="11"/>
        <v>0</v>
      </c>
      <c r="AD32" s="696">
        <f t="shared" si="12"/>
        <v>0</v>
      </c>
      <c r="AE32" s="696">
        <f t="shared" si="13"/>
        <v>0</v>
      </c>
    </row>
    <row r="33" spans="1:61" ht="13.5" x14ac:dyDescent="0.15">
      <c r="A33" s="494"/>
      <c r="B33" s="58"/>
      <c r="C33" s="47">
        <v>1.1000000000000001</v>
      </c>
      <c r="D33" s="39" t="s">
        <v>163</v>
      </c>
      <c r="E33" s="545"/>
      <c r="F33" s="55"/>
      <c r="G33" s="55"/>
      <c r="H33" s="530"/>
      <c r="I33" s="904" t="s">
        <v>320</v>
      </c>
      <c r="J33" s="859" t="s">
        <v>133</v>
      </c>
      <c r="K33" s="581"/>
      <c r="L33" s="582"/>
      <c r="M33" s="548">
        <f>スコア転記!N31</f>
        <v>3</v>
      </c>
      <c r="N33" s="899">
        <f>スコア転記!O31</f>
        <v>0.3</v>
      </c>
      <c r="O33" s="547">
        <f>スコア転記!P31</f>
        <v>0</v>
      </c>
      <c r="P33" s="524">
        <f>スコア転記!Q31</f>
        <v>0</v>
      </c>
      <c r="Q33" s="707">
        <f>スコア転記!R31</f>
        <v>0</v>
      </c>
      <c r="R33" s="12"/>
      <c r="T33" s="524">
        <f>N33*T32</f>
        <v>4.4999999999999998E-2</v>
      </c>
      <c r="U33" s="696"/>
      <c r="V33" s="696"/>
      <c r="W33" s="698">
        <v>1</v>
      </c>
      <c r="X33" s="696"/>
      <c r="Y33" s="696"/>
      <c r="AA33" s="696">
        <f t="shared" si="9"/>
        <v>0</v>
      </c>
      <c r="AB33" s="696" t="e">
        <f t="shared" si="10"/>
        <v>#DIV/0!</v>
      </c>
      <c r="AC33" s="696">
        <f t="shared" si="11"/>
        <v>0.27</v>
      </c>
      <c r="AD33" s="696">
        <f t="shared" si="12"/>
        <v>0</v>
      </c>
      <c r="AE33" s="696">
        <f t="shared" si="13"/>
        <v>0</v>
      </c>
    </row>
    <row r="34" spans="1:61" ht="13.5" x14ac:dyDescent="0.15">
      <c r="A34" s="494"/>
      <c r="B34" s="58"/>
      <c r="C34" s="38">
        <v>1.2</v>
      </c>
      <c r="D34" s="39" t="s">
        <v>46</v>
      </c>
      <c r="E34" s="545"/>
      <c r="F34" s="55"/>
      <c r="G34" s="55"/>
      <c r="H34" s="530"/>
      <c r="I34" s="688"/>
      <c r="J34" s="869"/>
      <c r="K34" s="581"/>
      <c r="L34" s="581"/>
      <c r="M34" s="550">
        <f>スコア転記!N32</f>
        <v>3</v>
      </c>
      <c r="N34" s="899">
        <f>スコア転記!O32</f>
        <v>0.1</v>
      </c>
      <c r="O34" s="549">
        <f>スコア転記!P32</f>
        <v>0</v>
      </c>
      <c r="P34" s="524">
        <f>スコア転記!Q32</f>
        <v>0</v>
      </c>
      <c r="Q34" s="707">
        <f>スコア転記!R32</f>
        <v>0</v>
      </c>
      <c r="R34" s="12"/>
      <c r="T34" s="524"/>
      <c r="U34" s="696"/>
      <c r="V34" s="696"/>
      <c r="W34" s="696"/>
      <c r="X34" s="696"/>
      <c r="Y34" s="696"/>
      <c r="AA34" s="696">
        <f t="shared" si="9"/>
        <v>0</v>
      </c>
      <c r="AB34" s="696" t="e">
        <f t="shared" si="10"/>
        <v>#DIV/0!</v>
      </c>
      <c r="AC34" s="696">
        <f t="shared" si="11"/>
        <v>0</v>
      </c>
      <c r="AD34" s="696">
        <f t="shared" si="12"/>
        <v>0</v>
      </c>
      <c r="AE34" s="696">
        <f t="shared" si="13"/>
        <v>0</v>
      </c>
    </row>
    <row r="35" spans="1:61" ht="13.5" x14ac:dyDescent="0.15">
      <c r="A35" s="494"/>
      <c r="B35" s="37"/>
      <c r="C35" s="38">
        <v>1.3</v>
      </c>
      <c r="D35" s="54" t="s">
        <v>47</v>
      </c>
      <c r="E35" s="54"/>
      <c r="F35" s="59"/>
      <c r="G35" s="59"/>
      <c r="H35" s="530"/>
      <c r="I35" s="688"/>
      <c r="J35" s="869"/>
      <c r="K35" s="581"/>
      <c r="L35" s="581"/>
      <c r="M35" s="550">
        <f>スコア転記!N33</f>
        <v>3</v>
      </c>
      <c r="N35" s="899">
        <f>スコア転記!O33</f>
        <v>0.1</v>
      </c>
      <c r="O35" s="549">
        <f>スコア転記!P33</f>
        <v>0</v>
      </c>
      <c r="P35" s="524">
        <f>スコア転記!Q33</f>
        <v>0</v>
      </c>
      <c r="Q35" s="707">
        <f>スコア転記!R33</f>
        <v>0</v>
      </c>
      <c r="R35" s="12"/>
      <c r="T35" s="524"/>
      <c r="U35" s="696"/>
      <c r="V35" s="696"/>
      <c r="W35" s="696"/>
      <c r="X35" s="696"/>
      <c r="Y35" s="696"/>
      <c r="AA35" s="696">
        <f t="shared" si="9"/>
        <v>0</v>
      </c>
      <c r="AB35" s="696" t="e">
        <f t="shared" si="10"/>
        <v>#DIV/0!</v>
      </c>
      <c r="AC35" s="696">
        <f t="shared" si="11"/>
        <v>0</v>
      </c>
      <c r="AD35" s="696">
        <f t="shared" si="12"/>
        <v>0</v>
      </c>
      <c r="AE35" s="696">
        <f t="shared" si="13"/>
        <v>0</v>
      </c>
    </row>
    <row r="36" spans="1:61" ht="14.25" thickBot="1" x14ac:dyDescent="0.2">
      <c r="A36" s="494"/>
      <c r="B36" s="37"/>
      <c r="C36" s="38">
        <v>1.4</v>
      </c>
      <c r="D36" s="54" t="s">
        <v>164</v>
      </c>
      <c r="E36" s="54"/>
      <c r="F36" s="59"/>
      <c r="G36" s="59"/>
      <c r="H36" s="530"/>
      <c r="I36" s="904" t="s">
        <v>320</v>
      </c>
      <c r="J36" s="859" t="s">
        <v>133</v>
      </c>
      <c r="K36" s="581"/>
      <c r="L36" s="582"/>
      <c r="M36" s="551">
        <f>スコア転記!N34</f>
        <v>3</v>
      </c>
      <c r="N36" s="899">
        <f>スコア転記!O34</f>
        <v>0.3</v>
      </c>
      <c r="O36" s="552">
        <f>スコア転記!P34</f>
        <v>0</v>
      </c>
      <c r="P36" s="524">
        <f>スコア転記!Q34</f>
        <v>0</v>
      </c>
      <c r="Q36" s="707">
        <f>スコア転記!R34</f>
        <v>0</v>
      </c>
      <c r="R36" s="12"/>
      <c r="T36" s="524">
        <f>N36*T32</f>
        <v>4.4999999999999998E-2</v>
      </c>
      <c r="U36" s="696"/>
      <c r="V36" s="696"/>
      <c r="W36" s="698">
        <v>1</v>
      </c>
      <c r="X36" s="696"/>
      <c r="Y36" s="696"/>
      <c r="AA36" s="696">
        <f t="shared" si="9"/>
        <v>0</v>
      </c>
      <c r="AB36" s="696" t="e">
        <f t="shared" si="10"/>
        <v>#DIV/0!</v>
      </c>
      <c r="AC36" s="696">
        <f t="shared" si="11"/>
        <v>0.27</v>
      </c>
      <c r="AD36" s="696">
        <f t="shared" si="12"/>
        <v>0</v>
      </c>
      <c r="AE36" s="696">
        <f t="shared" si="13"/>
        <v>0</v>
      </c>
    </row>
    <row r="37" spans="1:61" ht="14.25" thickBot="1" x14ac:dyDescent="0.2">
      <c r="A37" s="494"/>
      <c r="B37" s="37"/>
      <c r="C37" s="38">
        <v>1.5</v>
      </c>
      <c r="D37" s="54" t="s">
        <v>49</v>
      </c>
      <c r="E37" s="54"/>
      <c r="F37" s="59"/>
      <c r="G37" s="59"/>
      <c r="H37" s="521"/>
      <c r="I37" s="683"/>
      <c r="J37" s="863"/>
      <c r="K37" s="542"/>
      <c r="L37" s="583"/>
      <c r="M37" s="584">
        <f>スコア転記!N35</f>
        <v>3</v>
      </c>
      <c r="N37" s="899">
        <f>スコア転記!O35</f>
        <v>0.2</v>
      </c>
      <c r="O37" s="885">
        <f>スコア転記!P35</f>
        <v>0</v>
      </c>
      <c r="P37" s="524">
        <f>スコア転記!Q35</f>
        <v>0</v>
      </c>
      <c r="Q37" s="707">
        <f>スコア転記!R35</f>
        <v>0</v>
      </c>
      <c r="R37" s="12"/>
      <c r="T37" s="524"/>
      <c r="U37" s="696"/>
      <c r="V37" s="696"/>
      <c r="W37" s="696"/>
      <c r="X37" s="696"/>
      <c r="Y37" s="696"/>
      <c r="AA37" s="696">
        <f t="shared" si="9"/>
        <v>0</v>
      </c>
      <c r="AB37" s="696" t="e">
        <f t="shared" si="10"/>
        <v>#DIV/0!</v>
      </c>
      <c r="AC37" s="696">
        <f t="shared" si="11"/>
        <v>0</v>
      </c>
      <c r="AD37" s="696">
        <f t="shared" si="12"/>
        <v>0</v>
      </c>
      <c r="AE37" s="696">
        <f t="shared" si="13"/>
        <v>0</v>
      </c>
    </row>
    <row r="38" spans="1:61" ht="13.5" x14ac:dyDescent="0.15">
      <c r="A38" s="494"/>
      <c r="B38" s="58"/>
      <c r="C38" s="42"/>
      <c r="D38" s="43">
        <v>1</v>
      </c>
      <c r="E38" s="40" t="s">
        <v>50</v>
      </c>
      <c r="F38" s="56"/>
      <c r="G38" s="56"/>
      <c r="H38" s="530"/>
      <c r="I38" s="688"/>
      <c r="J38" s="869"/>
      <c r="K38" s="581"/>
      <c r="L38" s="581"/>
      <c r="M38" s="585">
        <f>スコア転記!N36</f>
        <v>3</v>
      </c>
      <c r="N38" s="899">
        <f>スコア転記!O36</f>
        <v>0.65</v>
      </c>
      <c r="O38" s="886">
        <f>スコア転記!P36</f>
        <v>0</v>
      </c>
      <c r="P38" s="524">
        <f>スコア転記!Q36</f>
        <v>0</v>
      </c>
      <c r="Q38" s="707">
        <f>スコア転記!R36</f>
        <v>0</v>
      </c>
      <c r="R38" s="12"/>
      <c r="T38" s="524"/>
      <c r="U38" s="696"/>
      <c r="V38" s="696"/>
      <c r="W38" s="696"/>
      <c r="X38" s="696"/>
      <c r="Y38" s="696"/>
      <c r="AA38" s="696">
        <f t="shared" si="9"/>
        <v>0</v>
      </c>
      <c r="AB38" s="696" t="e">
        <f t="shared" si="10"/>
        <v>#DIV/0!</v>
      </c>
      <c r="AC38" s="696">
        <f t="shared" si="11"/>
        <v>0</v>
      </c>
      <c r="AD38" s="696">
        <f t="shared" si="12"/>
        <v>0</v>
      </c>
      <c r="AE38" s="696">
        <f t="shared" si="13"/>
        <v>0</v>
      </c>
    </row>
    <row r="39" spans="1:61" ht="14.25" thickBot="1" x14ac:dyDescent="0.2">
      <c r="A39" s="494"/>
      <c r="B39" s="69"/>
      <c r="C39" s="46"/>
      <c r="D39" s="43">
        <v>2</v>
      </c>
      <c r="E39" s="40" t="s">
        <v>51</v>
      </c>
      <c r="F39" s="56"/>
      <c r="G39" s="56"/>
      <c r="H39" s="530"/>
      <c r="I39" s="688"/>
      <c r="J39" s="869"/>
      <c r="K39" s="581"/>
      <c r="L39" s="581"/>
      <c r="M39" s="534">
        <f>スコア転記!N37</f>
        <v>3</v>
      </c>
      <c r="N39" s="899">
        <f>スコア転記!O37</f>
        <v>0.35</v>
      </c>
      <c r="O39" s="880">
        <f>スコア転記!P37</f>
        <v>0</v>
      </c>
      <c r="P39" s="524">
        <f>スコア転記!Q37</f>
        <v>0</v>
      </c>
      <c r="Q39" s="707">
        <f>スコア転記!R37</f>
        <v>0</v>
      </c>
      <c r="R39" s="12"/>
      <c r="T39" s="524"/>
      <c r="U39" s="696"/>
      <c r="V39" s="696"/>
      <c r="W39" s="696"/>
      <c r="X39" s="696"/>
      <c r="Y39" s="696"/>
      <c r="AA39" s="696">
        <f t="shared" si="9"/>
        <v>0</v>
      </c>
      <c r="AB39" s="696" t="e">
        <f t="shared" si="10"/>
        <v>#DIV/0!</v>
      </c>
      <c r="AC39" s="696">
        <f t="shared" si="11"/>
        <v>0</v>
      </c>
      <c r="AD39" s="696">
        <f t="shared" si="12"/>
        <v>0</v>
      </c>
      <c r="AE39" s="696">
        <f t="shared" si="13"/>
        <v>0</v>
      </c>
    </row>
    <row r="40" spans="1:61" ht="14.25" thickBot="1" x14ac:dyDescent="0.2">
      <c r="A40" s="494"/>
      <c r="B40" s="33">
        <v>2</v>
      </c>
      <c r="C40" s="77" t="s">
        <v>165</v>
      </c>
      <c r="D40" s="94"/>
      <c r="E40" s="94"/>
      <c r="F40" s="36"/>
      <c r="G40" s="36"/>
      <c r="H40" s="541"/>
      <c r="I40" s="683"/>
      <c r="J40" s="863"/>
      <c r="K40" s="542"/>
      <c r="L40" s="543"/>
      <c r="M40" s="586">
        <f>スコア転記!N38</f>
        <v>3</v>
      </c>
      <c r="N40" s="903">
        <f>スコア転記!O38</f>
        <v>0.25</v>
      </c>
      <c r="O40" s="887">
        <f>スコア転記!P38</f>
        <v>0</v>
      </c>
      <c r="P40" s="544">
        <f>スコア転記!Q38</f>
        <v>0</v>
      </c>
      <c r="Q40" s="709">
        <f>スコア転記!R38</f>
        <v>3</v>
      </c>
      <c r="R40" s="12"/>
      <c r="T40" s="544">
        <f>N40*T31</f>
        <v>7.4999999999999997E-2</v>
      </c>
      <c r="U40" s="696"/>
      <c r="V40" s="696"/>
      <c r="W40" s="698">
        <v>1</v>
      </c>
      <c r="X40" s="696"/>
      <c r="Y40" s="696"/>
      <c r="AA40" s="696">
        <f t="shared" si="9"/>
        <v>0</v>
      </c>
      <c r="AB40" s="696" t="e">
        <f t="shared" si="10"/>
        <v>#DIV/0!</v>
      </c>
      <c r="AC40" s="696">
        <f>ROUND($T40*W40/AC$9,2)+0.01</f>
        <v>0.46</v>
      </c>
      <c r="AD40" s="696">
        <f t="shared" si="12"/>
        <v>0</v>
      </c>
      <c r="AE40" s="696">
        <f t="shared" si="13"/>
        <v>0</v>
      </c>
    </row>
    <row r="41" spans="1:61" ht="13.5" x14ac:dyDescent="0.15">
      <c r="A41" s="494"/>
      <c r="B41" s="58"/>
      <c r="C41" s="52">
        <v>2.1</v>
      </c>
      <c r="D41" s="54" t="s">
        <v>53</v>
      </c>
      <c r="E41" s="545"/>
      <c r="F41" s="55"/>
      <c r="G41" s="55"/>
      <c r="H41" s="530"/>
      <c r="I41" s="800"/>
      <c r="J41" s="861"/>
      <c r="K41" s="581"/>
      <c r="L41" s="581"/>
      <c r="M41" s="548">
        <f>スコア転記!N39</f>
        <v>3</v>
      </c>
      <c r="N41" s="899">
        <f>スコア転記!O39</f>
        <v>0.65</v>
      </c>
      <c r="O41" s="547">
        <f>スコア転記!P39</f>
        <v>0</v>
      </c>
      <c r="P41" s="524">
        <f>スコア転記!Q39</f>
        <v>0</v>
      </c>
      <c r="Q41" s="707">
        <f>スコア転記!R39</f>
        <v>0</v>
      </c>
      <c r="R41" s="12"/>
      <c r="T41" s="524"/>
      <c r="U41" s="696"/>
      <c r="V41" s="696"/>
      <c r="W41" s="698"/>
      <c r="X41" s="696"/>
      <c r="Y41" s="696"/>
      <c r="AA41" s="696">
        <f t="shared" si="9"/>
        <v>0</v>
      </c>
      <c r="AB41" s="696" t="e">
        <f t="shared" si="10"/>
        <v>#DIV/0!</v>
      </c>
      <c r="AC41" s="696">
        <f t="shared" si="11"/>
        <v>0</v>
      </c>
      <c r="AD41" s="696">
        <f t="shared" si="12"/>
        <v>0</v>
      </c>
      <c r="AE41" s="696">
        <f t="shared" si="13"/>
        <v>0</v>
      </c>
    </row>
    <row r="42" spans="1:61" ht="14.25" thickBot="1" x14ac:dyDescent="0.2">
      <c r="A42" s="494"/>
      <c r="B42" s="58"/>
      <c r="C42" s="47">
        <v>2.2000000000000002</v>
      </c>
      <c r="D42" s="54" t="s">
        <v>54</v>
      </c>
      <c r="E42" s="545"/>
      <c r="F42" s="55"/>
      <c r="G42" s="55"/>
      <c r="H42" s="530"/>
      <c r="I42" s="800"/>
      <c r="J42" s="861"/>
      <c r="K42" s="581"/>
      <c r="L42" s="581"/>
      <c r="M42" s="551">
        <f>スコア転記!N40</f>
        <v>3</v>
      </c>
      <c r="N42" s="902">
        <f>スコア転記!O40</f>
        <v>0.35</v>
      </c>
      <c r="O42" s="552">
        <f>スコア転記!P40</f>
        <v>0</v>
      </c>
      <c r="P42" s="533">
        <f>スコア転記!Q40</f>
        <v>0</v>
      </c>
      <c r="Q42" s="707">
        <f>スコア転記!R40</f>
        <v>0</v>
      </c>
      <c r="R42" s="12"/>
      <c r="T42" s="533"/>
      <c r="U42" s="696"/>
      <c r="V42" s="696"/>
      <c r="W42" s="698"/>
      <c r="X42" s="696"/>
      <c r="Y42" s="696"/>
      <c r="AA42" s="696">
        <f t="shared" si="9"/>
        <v>0</v>
      </c>
      <c r="AB42" s="696" t="e">
        <f t="shared" si="10"/>
        <v>#DIV/0!</v>
      </c>
      <c r="AC42" s="696">
        <f t="shared" si="11"/>
        <v>0</v>
      </c>
      <c r="AD42" s="696">
        <f t="shared" si="12"/>
        <v>0</v>
      </c>
      <c r="AE42" s="696">
        <f t="shared" si="13"/>
        <v>0</v>
      </c>
    </row>
    <row r="43" spans="1:61" ht="14.25" thickBot="1" x14ac:dyDescent="0.2">
      <c r="A43" s="494"/>
      <c r="B43" s="68">
        <v>3</v>
      </c>
      <c r="C43" s="70" t="s">
        <v>55</v>
      </c>
      <c r="D43" s="54"/>
      <c r="E43" s="54"/>
      <c r="F43" s="55"/>
      <c r="G43" s="55"/>
      <c r="H43" s="541"/>
      <c r="I43" s="683"/>
      <c r="J43" s="863"/>
      <c r="K43" s="542"/>
      <c r="L43" s="543"/>
      <c r="M43" s="587">
        <f>スコア転記!N41</f>
        <v>3</v>
      </c>
      <c r="N43" s="903">
        <f>スコア転記!O41</f>
        <v>0.25</v>
      </c>
      <c r="O43" s="888">
        <f>スコア転記!P41</f>
        <v>0</v>
      </c>
      <c r="P43" s="544">
        <f>スコア転記!Q41</f>
        <v>0</v>
      </c>
      <c r="Q43" s="709">
        <f>スコア転記!R41</f>
        <v>3</v>
      </c>
      <c r="R43" s="12"/>
      <c r="T43" s="544"/>
      <c r="U43" s="696"/>
      <c r="V43" s="696"/>
      <c r="W43" s="696"/>
      <c r="X43" s="696"/>
      <c r="Y43" s="696"/>
      <c r="AA43" s="696">
        <f t="shared" si="9"/>
        <v>0</v>
      </c>
      <c r="AB43" s="696" t="e">
        <f t="shared" si="10"/>
        <v>#DIV/0!</v>
      </c>
      <c r="AC43" s="696">
        <f t="shared" si="11"/>
        <v>0</v>
      </c>
      <c r="AD43" s="696">
        <f t="shared" si="12"/>
        <v>0</v>
      </c>
      <c r="AE43" s="696">
        <f t="shared" si="13"/>
        <v>0</v>
      </c>
    </row>
    <row r="44" spans="1:61" ht="13.5" x14ac:dyDescent="0.15">
      <c r="A44" s="494"/>
      <c r="B44" s="58"/>
      <c r="C44" s="38">
        <v>3.1</v>
      </c>
      <c r="D44" s="54" t="s">
        <v>56</v>
      </c>
      <c r="E44" s="39"/>
      <c r="F44" s="55"/>
      <c r="G44" s="55"/>
      <c r="H44" s="530"/>
      <c r="I44" s="688"/>
      <c r="J44" s="869"/>
      <c r="K44" s="581"/>
      <c r="L44" s="581"/>
      <c r="M44" s="548">
        <f>スコア転記!N42</f>
        <v>3</v>
      </c>
      <c r="N44" s="899">
        <f>スコア転記!O42</f>
        <v>0.5</v>
      </c>
      <c r="O44" s="547">
        <f>スコア転記!P42</f>
        <v>0</v>
      </c>
      <c r="P44" s="524">
        <f>スコア転記!Q42</f>
        <v>0</v>
      </c>
      <c r="Q44" s="707">
        <f>スコア転記!R42</f>
        <v>0</v>
      </c>
      <c r="R44" s="12"/>
      <c r="T44" s="524"/>
      <c r="U44" s="699"/>
      <c r="V44" s="699"/>
      <c r="W44" s="699"/>
      <c r="X44" s="699"/>
      <c r="Y44" s="699"/>
      <c r="AA44" s="696">
        <f t="shared" si="9"/>
        <v>0</v>
      </c>
      <c r="AB44" s="696" t="e">
        <f t="shared" si="10"/>
        <v>#DIV/0!</v>
      </c>
      <c r="AC44" s="696">
        <f t="shared" si="11"/>
        <v>0</v>
      </c>
      <c r="AD44" s="696">
        <f t="shared" si="12"/>
        <v>0</v>
      </c>
      <c r="AE44" s="696">
        <f t="shared" si="13"/>
        <v>0</v>
      </c>
    </row>
    <row r="45" spans="1:61" s="657" customFormat="1" ht="14.25" thickBot="1" x14ac:dyDescent="0.2">
      <c r="A45" s="494"/>
      <c r="B45" s="58"/>
      <c r="C45" s="52">
        <v>3.2</v>
      </c>
      <c r="D45" s="72" t="s">
        <v>57</v>
      </c>
      <c r="E45" s="40"/>
      <c r="F45" s="56"/>
      <c r="G45" s="56"/>
      <c r="H45" s="530"/>
      <c r="I45" s="686"/>
      <c r="J45" s="866"/>
      <c r="K45" s="566"/>
      <c r="L45" s="588"/>
      <c r="M45" s="551">
        <f>スコア転記!N43</f>
        <v>3</v>
      </c>
      <c r="N45" s="902">
        <f>スコア転記!O43</f>
        <v>0.5</v>
      </c>
      <c r="O45" s="552">
        <f>スコア転記!P43</f>
        <v>0</v>
      </c>
      <c r="P45" s="533">
        <f>スコア転記!Q43</f>
        <v>0</v>
      </c>
      <c r="Q45" s="707">
        <f>スコア転記!R43</f>
        <v>0</v>
      </c>
      <c r="R45" s="12"/>
      <c r="S45" s="656"/>
      <c r="T45" s="533"/>
      <c r="U45" s="699"/>
      <c r="V45" s="699"/>
      <c r="W45" s="699"/>
      <c r="X45" s="699"/>
      <c r="Y45" s="699"/>
      <c r="Z45"/>
      <c r="AA45" s="696">
        <f t="shared" si="9"/>
        <v>0</v>
      </c>
      <c r="AB45" s="696" t="e">
        <f t="shared" si="10"/>
        <v>#DIV/0!</v>
      </c>
      <c r="AC45" s="696">
        <f t="shared" si="11"/>
        <v>0</v>
      </c>
      <c r="AD45" s="696">
        <f t="shared" si="12"/>
        <v>0</v>
      </c>
      <c r="AE45" s="696">
        <f t="shared" si="13"/>
        <v>0</v>
      </c>
      <c r="AF45"/>
      <c r="AG45"/>
      <c r="AH45"/>
      <c r="AI45"/>
      <c r="AJ45"/>
      <c r="AK45"/>
      <c r="AL45"/>
      <c r="AM45"/>
      <c r="AN45"/>
      <c r="AO45"/>
      <c r="AP45"/>
      <c r="AQ45"/>
      <c r="AR45"/>
      <c r="AS45"/>
      <c r="AT45"/>
      <c r="AU45"/>
      <c r="AV45"/>
      <c r="AW45"/>
      <c r="AX45"/>
      <c r="AY45"/>
      <c r="AZ45"/>
      <c r="BA45"/>
      <c r="BB45"/>
      <c r="BC45"/>
      <c r="BD45"/>
      <c r="BE45" s="656"/>
      <c r="BF45" s="656"/>
      <c r="BG45" s="656"/>
      <c r="BH45" s="656"/>
      <c r="BI45" s="656"/>
    </row>
    <row r="46" spans="1:61" s="657" customFormat="1" ht="17.25" thickBot="1" x14ac:dyDescent="0.2">
      <c r="A46" s="494"/>
      <c r="B46" s="63" t="s">
        <v>58</v>
      </c>
      <c r="C46" s="73" t="s">
        <v>59</v>
      </c>
      <c r="D46" s="589"/>
      <c r="E46" s="589"/>
      <c r="F46" s="74"/>
      <c r="G46" s="74"/>
      <c r="H46" s="570"/>
      <c r="I46" s="612"/>
      <c r="J46" s="870"/>
      <c r="K46" s="590"/>
      <c r="L46" s="591"/>
      <c r="M46" s="592">
        <f>スコア転記!N44</f>
        <v>0</v>
      </c>
      <c r="N46" s="907">
        <f>スコア転記!O44</f>
        <v>0.25</v>
      </c>
      <c r="O46" s="889">
        <f>スコア転記!P44</f>
        <v>0</v>
      </c>
      <c r="P46" s="574">
        <f>スコア転記!Q44</f>
        <v>0</v>
      </c>
      <c r="Q46" s="712">
        <f>スコア転記!R44</f>
        <v>3</v>
      </c>
      <c r="R46" s="12"/>
      <c r="S46" s="656"/>
      <c r="T46" s="574">
        <f>N46</f>
        <v>0.25</v>
      </c>
      <c r="U46" s="699"/>
      <c r="V46" s="699"/>
      <c r="W46" s="699"/>
      <c r="X46" s="699"/>
      <c r="Y46" s="699"/>
      <c r="Z46"/>
      <c r="AA46" s="696">
        <f t="shared" si="9"/>
        <v>0</v>
      </c>
      <c r="AB46" s="696" t="e">
        <f t="shared" si="10"/>
        <v>#DIV/0!</v>
      </c>
      <c r="AC46" s="696">
        <f t="shared" si="11"/>
        <v>0</v>
      </c>
      <c r="AD46" s="696">
        <f t="shared" si="12"/>
        <v>0</v>
      </c>
      <c r="AE46" s="696">
        <f t="shared" si="13"/>
        <v>0</v>
      </c>
      <c r="AF46"/>
      <c r="AG46"/>
      <c r="AH46"/>
      <c r="AI46"/>
      <c r="AJ46"/>
      <c r="AK46"/>
      <c r="AL46"/>
      <c r="AM46"/>
      <c r="AN46"/>
      <c r="AO46"/>
      <c r="AP46"/>
      <c r="AQ46"/>
      <c r="AR46"/>
      <c r="AS46"/>
      <c r="AT46"/>
      <c r="AU46"/>
      <c r="AV46"/>
      <c r="AW46"/>
      <c r="AX46"/>
      <c r="AY46"/>
      <c r="AZ46"/>
      <c r="BA46"/>
      <c r="BB46"/>
      <c r="BC46"/>
      <c r="BD46"/>
      <c r="BE46" s="656"/>
      <c r="BF46" s="656"/>
      <c r="BG46" s="656"/>
      <c r="BH46" s="656"/>
      <c r="BI46" s="656"/>
    </row>
    <row r="47" spans="1:61" s="657" customFormat="1" ht="14.25" thickBot="1" x14ac:dyDescent="0.2">
      <c r="A47" s="494"/>
      <c r="B47" s="33">
        <v>1</v>
      </c>
      <c r="C47" s="67" t="s">
        <v>60</v>
      </c>
      <c r="D47" s="48"/>
      <c r="E47" s="48"/>
      <c r="F47" s="36"/>
      <c r="G47" s="36"/>
      <c r="H47" s="593"/>
      <c r="I47" s="909" t="s">
        <v>321</v>
      </c>
      <c r="J47" s="871" t="s">
        <v>134</v>
      </c>
      <c r="K47" s="594"/>
      <c r="L47" s="595"/>
      <c r="M47" s="596">
        <f>スコア転記!N45</f>
        <v>3.1</v>
      </c>
      <c r="N47" s="902">
        <f>スコア転記!O45</f>
        <v>0.3</v>
      </c>
      <c r="O47" s="890">
        <f>スコア転記!P45</f>
        <v>0</v>
      </c>
      <c r="P47" s="533">
        <f>スコア転記!Q45</f>
        <v>0</v>
      </c>
      <c r="Q47" s="707">
        <f>スコア転記!R45</f>
        <v>3</v>
      </c>
      <c r="R47" s="12"/>
      <c r="S47" s="656"/>
      <c r="T47" s="533">
        <f>N47*T46</f>
        <v>7.4999999999999997E-2</v>
      </c>
      <c r="U47" s="699"/>
      <c r="V47" s="699"/>
      <c r="W47" s="699"/>
      <c r="X47" s="700">
        <v>1</v>
      </c>
      <c r="Y47" s="699"/>
      <c r="Z47"/>
      <c r="AA47" s="696">
        <f t="shared" si="9"/>
        <v>0</v>
      </c>
      <c r="AB47" s="696" t="e">
        <f t="shared" si="10"/>
        <v>#DIV/0!</v>
      </c>
      <c r="AC47" s="696">
        <f t="shared" si="11"/>
        <v>0</v>
      </c>
      <c r="AD47" s="696">
        <f t="shared" si="12"/>
        <v>0.5</v>
      </c>
      <c r="AE47" s="696">
        <f t="shared" si="13"/>
        <v>0</v>
      </c>
      <c r="AF47"/>
      <c r="AG47"/>
      <c r="AH47"/>
      <c r="AI47"/>
      <c r="AJ47"/>
      <c r="AK47"/>
      <c r="AL47"/>
      <c r="AM47"/>
      <c r="AN47"/>
      <c r="AO47"/>
      <c r="AP47"/>
      <c r="AQ47"/>
      <c r="AR47"/>
      <c r="AS47"/>
      <c r="AT47"/>
      <c r="AU47"/>
      <c r="AV47"/>
      <c r="AW47"/>
      <c r="AX47"/>
      <c r="AY47"/>
      <c r="AZ47"/>
      <c r="BA47"/>
      <c r="BB47"/>
      <c r="BC47"/>
      <c r="BD47"/>
      <c r="BE47" s="656"/>
      <c r="BF47" s="656"/>
      <c r="BG47" s="656"/>
      <c r="BH47" s="656"/>
      <c r="BI47" s="656"/>
    </row>
    <row r="48" spans="1:61" s="657" customFormat="1" ht="14.25" thickBot="1" x14ac:dyDescent="0.2">
      <c r="A48" s="494"/>
      <c r="B48" s="68">
        <v>2</v>
      </c>
      <c r="C48" s="76" t="s">
        <v>61</v>
      </c>
      <c r="D48" s="40"/>
      <c r="E48" s="40"/>
      <c r="F48" s="56"/>
      <c r="G48" s="56"/>
      <c r="H48" s="541"/>
      <c r="I48" s="683"/>
      <c r="J48" s="863"/>
      <c r="K48" s="542"/>
      <c r="L48" s="543"/>
      <c r="M48" s="586">
        <f>スコア転記!N46</f>
        <v>3.1</v>
      </c>
      <c r="N48" s="910">
        <f>スコア転記!O46</f>
        <v>0.3</v>
      </c>
      <c r="O48" s="887">
        <f>スコア転記!P46</f>
        <v>0</v>
      </c>
      <c r="P48" s="597">
        <f>スコア転記!Q46</f>
        <v>0</v>
      </c>
      <c r="Q48" s="709">
        <f>スコア転記!R46</f>
        <v>3</v>
      </c>
      <c r="R48" s="12"/>
      <c r="S48" s="656"/>
      <c r="T48" s="597">
        <f>N48*T46</f>
        <v>7.4999999999999997E-2</v>
      </c>
      <c r="U48" s="699"/>
      <c r="V48" s="699"/>
      <c r="W48" s="699"/>
      <c r="X48" s="700">
        <v>1</v>
      </c>
      <c r="Y48" s="699"/>
      <c r="Z48"/>
      <c r="AA48" s="696">
        <f t="shared" si="9"/>
        <v>0</v>
      </c>
      <c r="AB48" s="696" t="e">
        <f t="shared" si="10"/>
        <v>#DIV/0!</v>
      </c>
      <c r="AC48" s="696">
        <f t="shared" si="11"/>
        <v>0</v>
      </c>
      <c r="AD48" s="696">
        <f t="shared" si="12"/>
        <v>0.5</v>
      </c>
      <c r="AE48" s="696">
        <f t="shared" si="13"/>
        <v>0</v>
      </c>
      <c r="AF48"/>
      <c r="AG48"/>
      <c r="AH48"/>
      <c r="AI48"/>
      <c r="AJ48"/>
      <c r="AK48"/>
      <c r="AL48"/>
      <c r="AM48"/>
      <c r="AN48"/>
      <c r="AO48"/>
      <c r="AP48"/>
      <c r="AQ48"/>
      <c r="AR48"/>
      <c r="AS48"/>
      <c r="AT48"/>
      <c r="AU48"/>
      <c r="AV48"/>
      <c r="AW48"/>
      <c r="AX48"/>
      <c r="AY48"/>
      <c r="AZ48"/>
      <c r="BA48"/>
      <c r="BB48"/>
      <c r="BC48"/>
      <c r="BD48"/>
      <c r="BE48" s="656"/>
      <c r="BF48" s="656"/>
      <c r="BG48" s="656"/>
      <c r="BH48" s="656"/>
      <c r="BI48" s="656"/>
    </row>
    <row r="49" spans="1:61" s="657" customFormat="1" ht="13.5" x14ac:dyDescent="0.15">
      <c r="A49" s="494"/>
      <c r="B49" s="598"/>
      <c r="C49" s="78">
        <v>2.1</v>
      </c>
      <c r="D49" s="79" t="s">
        <v>62</v>
      </c>
      <c r="E49" s="80"/>
      <c r="F49" s="60"/>
      <c r="G49" s="60"/>
      <c r="H49" s="530"/>
      <c r="I49" s="909" t="s">
        <v>321</v>
      </c>
      <c r="J49" s="859" t="s">
        <v>135</v>
      </c>
      <c r="K49" s="581"/>
      <c r="L49" s="582"/>
      <c r="M49" s="548">
        <f>スコア転記!N47</f>
        <v>3.1</v>
      </c>
      <c r="N49" s="902">
        <f>スコア転記!O47</f>
        <v>0.65</v>
      </c>
      <c r="O49" s="547">
        <f>スコア転記!P47</f>
        <v>0</v>
      </c>
      <c r="P49" s="533">
        <f>スコア転記!Q47</f>
        <v>0</v>
      </c>
      <c r="Q49" s="707">
        <f>スコア転記!R47</f>
        <v>0</v>
      </c>
      <c r="R49" s="12"/>
      <c r="S49" s="656"/>
      <c r="T49" s="533"/>
      <c r="U49" s="696"/>
      <c r="V49" s="699"/>
      <c r="W49" s="696"/>
      <c r="X49" s="700"/>
      <c r="Y49" s="699"/>
      <c r="Z49"/>
      <c r="AA49" s="696">
        <f t="shared" si="9"/>
        <v>0</v>
      </c>
      <c r="AB49" s="696" t="e">
        <f t="shared" si="10"/>
        <v>#DIV/0!</v>
      </c>
      <c r="AC49" s="696">
        <f t="shared" si="11"/>
        <v>0</v>
      </c>
      <c r="AD49" s="696">
        <f t="shared" si="12"/>
        <v>0</v>
      </c>
      <c r="AE49" s="696">
        <f t="shared" si="13"/>
        <v>0</v>
      </c>
      <c r="AF49"/>
      <c r="AG49"/>
      <c r="AH49"/>
      <c r="AI49"/>
      <c r="AJ49"/>
      <c r="AK49"/>
      <c r="AL49"/>
      <c r="AM49"/>
      <c r="AN49"/>
      <c r="AO49"/>
      <c r="AP49"/>
      <c r="AQ49"/>
      <c r="AR49"/>
      <c r="AS49"/>
      <c r="AT49"/>
      <c r="AU49"/>
      <c r="AV49"/>
      <c r="AW49"/>
      <c r="AX49"/>
      <c r="AY49"/>
      <c r="AZ49"/>
      <c r="BA49"/>
      <c r="BB49"/>
      <c r="BC49"/>
      <c r="BD49"/>
      <c r="BE49" s="656"/>
      <c r="BF49" s="656"/>
      <c r="BG49" s="656"/>
      <c r="BH49" s="656"/>
      <c r="BI49" s="656"/>
    </row>
    <row r="50" spans="1:61" ht="13.5" x14ac:dyDescent="0.15">
      <c r="A50" s="494"/>
      <c r="B50" s="91"/>
      <c r="C50" s="81">
        <v>2.2000000000000002</v>
      </c>
      <c r="D50" s="72" t="s">
        <v>63</v>
      </c>
      <c r="E50" s="82"/>
      <c r="F50" s="56"/>
      <c r="G50" s="56"/>
      <c r="H50" s="530"/>
      <c r="I50" s="909" t="s">
        <v>321</v>
      </c>
      <c r="J50" s="859" t="s">
        <v>135</v>
      </c>
      <c r="K50" s="539"/>
      <c r="L50" s="539"/>
      <c r="M50" s="550">
        <f>スコア転記!N48</f>
        <v>3.1</v>
      </c>
      <c r="N50" s="902">
        <f>スコア転記!O48</f>
        <v>0.35</v>
      </c>
      <c r="O50" s="549">
        <f>スコア転記!P48</f>
        <v>0</v>
      </c>
      <c r="P50" s="533">
        <f>スコア転記!Q48</f>
        <v>0</v>
      </c>
      <c r="Q50" s="707">
        <f>スコア転記!R48</f>
        <v>0</v>
      </c>
      <c r="R50" s="12"/>
      <c r="T50" s="533"/>
      <c r="U50" s="699"/>
      <c r="V50" s="699"/>
      <c r="W50" s="699"/>
      <c r="X50" s="700"/>
      <c r="Y50" s="699"/>
      <c r="AA50" s="696">
        <f t="shared" si="9"/>
        <v>0</v>
      </c>
      <c r="AB50" s="696" t="e">
        <f t="shared" si="10"/>
        <v>#DIV/0!</v>
      </c>
      <c r="AC50" s="696">
        <f t="shared" si="11"/>
        <v>0</v>
      </c>
      <c r="AD50" s="696">
        <f t="shared" si="12"/>
        <v>0</v>
      </c>
      <c r="AE50" s="696">
        <f t="shared" si="13"/>
        <v>0</v>
      </c>
    </row>
    <row r="51" spans="1:61" s="657" customFormat="1" ht="13.5" x14ac:dyDescent="0.15">
      <c r="A51" s="494"/>
      <c r="B51" s="75">
        <v>3</v>
      </c>
      <c r="C51" s="53" t="s">
        <v>162</v>
      </c>
      <c r="D51" s="40"/>
      <c r="E51" s="40"/>
      <c r="F51" s="56"/>
      <c r="G51" s="56"/>
      <c r="H51" s="599"/>
      <c r="I51" s="904" t="s">
        <v>320</v>
      </c>
      <c r="J51" s="859" t="s">
        <v>229</v>
      </c>
      <c r="K51" s="581"/>
      <c r="L51" s="581"/>
      <c r="M51" s="600">
        <f>スコア転記!N49</f>
        <v>3</v>
      </c>
      <c r="N51" s="911">
        <f>スコア転記!O49</f>
        <v>0.2</v>
      </c>
      <c r="O51" s="891">
        <f>スコア転記!P49</f>
        <v>0</v>
      </c>
      <c r="P51" s="601">
        <f>スコア転記!Q49</f>
        <v>0</v>
      </c>
      <c r="Q51" s="709">
        <f>スコア転記!R49</f>
        <v>3.1</v>
      </c>
      <c r="R51" s="12"/>
      <c r="S51" s="656"/>
      <c r="T51" s="601">
        <f>N51*T46</f>
        <v>0.05</v>
      </c>
      <c r="U51" s="696"/>
      <c r="V51" s="696"/>
      <c r="W51" s="696"/>
      <c r="X51" s="696"/>
      <c r="Y51" s="695">
        <v>1</v>
      </c>
      <c r="Z51"/>
      <c r="AA51" s="696">
        <f t="shared" si="9"/>
        <v>0</v>
      </c>
      <c r="AB51" s="696" t="e">
        <f t="shared" si="10"/>
        <v>#DIV/0!</v>
      </c>
      <c r="AC51" s="696">
        <f t="shared" si="11"/>
        <v>0</v>
      </c>
      <c r="AD51" s="696">
        <f t="shared" si="12"/>
        <v>0</v>
      </c>
      <c r="AE51" s="717">
        <f>ROUND($T51*Y51/AE$9,2)-0.01</f>
        <v>0.13999999999999999</v>
      </c>
      <c r="AF51"/>
      <c r="AG51"/>
      <c r="AH51"/>
      <c r="AI51"/>
      <c r="AJ51"/>
      <c r="AK51"/>
      <c r="AL51"/>
      <c r="AM51"/>
      <c r="AN51"/>
      <c r="AO51"/>
      <c r="AP51"/>
      <c r="AQ51"/>
      <c r="AR51"/>
      <c r="AS51"/>
      <c r="AT51"/>
      <c r="AU51"/>
      <c r="AV51"/>
      <c r="AW51"/>
      <c r="AX51"/>
      <c r="AY51"/>
      <c r="AZ51"/>
      <c r="BA51"/>
      <c r="BB51"/>
      <c r="BC51"/>
      <c r="BD51"/>
      <c r="BE51" s="656"/>
      <c r="BF51" s="656"/>
      <c r="BG51" s="656"/>
      <c r="BH51" s="656"/>
      <c r="BI51" s="656"/>
    </row>
    <row r="52" spans="1:61" ht="14.25" thickBot="1" x14ac:dyDescent="0.2">
      <c r="A52" s="494"/>
      <c r="B52" s="561">
        <v>4</v>
      </c>
      <c r="C52" s="562" t="s">
        <v>65</v>
      </c>
      <c r="D52" s="602"/>
      <c r="E52" s="603"/>
      <c r="F52" s="604"/>
      <c r="G52" s="604"/>
      <c r="H52" s="530"/>
      <c r="I52" s="686"/>
      <c r="J52" s="866"/>
      <c r="K52" s="566"/>
      <c r="L52" s="566"/>
      <c r="M52" s="551">
        <f>スコア転記!N50</f>
        <v>3</v>
      </c>
      <c r="N52" s="912">
        <f>スコア転記!O50</f>
        <v>0.2</v>
      </c>
      <c r="O52" s="552">
        <f>スコア転記!P50</f>
        <v>0</v>
      </c>
      <c r="P52" s="605">
        <f>スコア転記!Q50</f>
        <v>0</v>
      </c>
      <c r="Q52" s="709">
        <f>スコア転記!R50</f>
        <v>3</v>
      </c>
      <c r="R52" s="12"/>
      <c r="T52" s="605"/>
      <c r="U52" s="696"/>
      <c r="V52" s="696"/>
      <c r="W52" s="696"/>
      <c r="X52" s="696"/>
      <c r="Y52" s="696"/>
      <c r="AA52" s="696">
        <f t="shared" si="9"/>
        <v>0</v>
      </c>
      <c r="AB52" s="696" t="e">
        <f t="shared" si="10"/>
        <v>#DIV/0!</v>
      </c>
      <c r="AC52" s="696">
        <f t="shared" si="11"/>
        <v>0</v>
      </c>
      <c r="AD52" s="696">
        <f t="shared" si="12"/>
        <v>0</v>
      </c>
      <c r="AE52" s="696">
        <f t="shared" si="13"/>
        <v>0</v>
      </c>
    </row>
    <row r="53" spans="1:61" ht="19.5" thickBot="1" x14ac:dyDescent="0.2">
      <c r="A53" s="494"/>
      <c r="B53" s="83" t="s">
        <v>139</v>
      </c>
      <c r="C53" s="84"/>
      <c r="D53" s="606"/>
      <c r="E53" s="606"/>
      <c r="F53" s="85"/>
      <c r="G53" s="85"/>
      <c r="H53" s="607"/>
      <c r="I53" s="607"/>
      <c r="J53" s="872"/>
      <c r="K53" s="608"/>
      <c r="L53" s="609"/>
      <c r="M53" s="610">
        <f>スコア転記!N51</f>
        <v>0</v>
      </c>
      <c r="N53" s="913">
        <f>スコア転記!O51</f>
        <v>0</v>
      </c>
      <c r="O53" s="892">
        <f>スコア転記!P51</f>
        <v>0</v>
      </c>
      <c r="P53" s="611">
        <f>スコア転記!Q51</f>
        <v>0</v>
      </c>
      <c r="Q53" s="714">
        <f>スコア転記!R51</f>
        <v>3.5</v>
      </c>
      <c r="R53" s="12"/>
      <c r="T53" s="611"/>
      <c r="U53" s="696"/>
      <c r="V53" s="696"/>
      <c r="W53" s="696"/>
      <c r="X53" s="696"/>
      <c r="Y53" s="696"/>
      <c r="AA53" s="716">
        <f>SUMPRODUCT(AA54:AA95,$M54:$M95)</f>
        <v>4.54</v>
      </c>
      <c r="AB53" s="716" t="e">
        <f t="shared" ref="AB53" si="14">SUMPRODUCT(AB54:AB95,$M54:$M95)</f>
        <v>#DIV/0!</v>
      </c>
      <c r="AC53" s="716">
        <f t="shared" ref="AC53" si="15">SUMPRODUCT(AC54:AC95,$M54:$M95)</f>
        <v>0</v>
      </c>
      <c r="AD53" s="716">
        <f t="shared" ref="AD53" si="16">SUMPRODUCT(AD54:AD95,$M54:$M95)</f>
        <v>0</v>
      </c>
      <c r="AE53" s="716">
        <f>SUMPRODUCT(AE54:AE95,$M54:$M95)</f>
        <v>0</v>
      </c>
    </row>
    <row r="54" spans="1:61" ht="17.25" thickBot="1" x14ac:dyDescent="0.2">
      <c r="A54" s="494"/>
      <c r="B54" s="86" t="s">
        <v>68</v>
      </c>
      <c r="C54" s="28" t="s">
        <v>70</v>
      </c>
      <c r="D54" s="518"/>
      <c r="E54" s="518"/>
      <c r="F54" s="87"/>
      <c r="G54" s="87"/>
      <c r="H54" s="612"/>
      <c r="I54" s="612"/>
      <c r="J54" s="873"/>
      <c r="K54" s="613"/>
      <c r="L54" s="614"/>
      <c r="M54" s="615">
        <f>スコア転記!N52</f>
        <v>0</v>
      </c>
      <c r="N54" s="898">
        <f>スコア転記!O52</f>
        <v>0.35</v>
      </c>
      <c r="O54" s="893">
        <f>スコア転記!P52</f>
        <v>0</v>
      </c>
      <c r="P54" s="519">
        <f>スコア転記!Q52</f>
        <v>0</v>
      </c>
      <c r="Q54" s="706">
        <f>スコア転記!R52</f>
        <v>4.3</v>
      </c>
      <c r="R54" s="12"/>
      <c r="T54" s="519">
        <f>N54</f>
        <v>0.35</v>
      </c>
      <c r="U54" s="696"/>
      <c r="V54" s="696"/>
      <c r="W54" s="696"/>
      <c r="X54" s="696"/>
      <c r="Y54" s="696"/>
      <c r="AA54" s="696">
        <f>ROUND($T54*U54/AA$9,2)</f>
        <v>0</v>
      </c>
      <c r="AB54" s="696" t="e">
        <f t="shared" ref="AB54:AE54" si="17">ROUND($T54*V54/AB$9,2)</f>
        <v>#DIV/0!</v>
      </c>
      <c r="AC54" s="696">
        <f t="shared" si="17"/>
        <v>0</v>
      </c>
      <c r="AD54" s="696">
        <f t="shared" si="17"/>
        <v>0</v>
      </c>
      <c r="AE54" s="696">
        <f t="shared" si="17"/>
        <v>0</v>
      </c>
    </row>
    <row r="55" spans="1:61" ht="14.25" thickBot="1" x14ac:dyDescent="0.2">
      <c r="A55" s="494"/>
      <c r="B55" s="33">
        <v>1</v>
      </c>
      <c r="C55" s="34" t="s">
        <v>71</v>
      </c>
      <c r="D55" s="94"/>
      <c r="E55" s="94"/>
      <c r="F55" s="88"/>
      <c r="G55" s="88"/>
      <c r="H55" s="541"/>
      <c r="I55" s="689"/>
      <c r="J55" s="874"/>
      <c r="K55" s="577"/>
      <c r="L55" s="578"/>
      <c r="M55" s="586">
        <f>スコア転記!N53</f>
        <v>4.8</v>
      </c>
      <c r="N55" s="908">
        <f>スコア転記!O53</f>
        <v>0.75</v>
      </c>
      <c r="O55" s="887">
        <f>スコア転記!P53</f>
        <v>0</v>
      </c>
      <c r="P55" s="580">
        <f>スコア転記!Q53</f>
        <v>0</v>
      </c>
      <c r="Q55" s="713">
        <f>スコア転記!R53</f>
        <v>4.8</v>
      </c>
      <c r="R55" s="12"/>
      <c r="T55" s="580">
        <f>N55*T54</f>
        <v>0.26249999999999996</v>
      </c>
      <c r="U55" s="702">
        <v>1</v>
      </c>
      <c r="V55" s="696"/>
      <c r="W55" s="696"/>
      <c r="X55" s="696"/>
      <c r="Y55" s="696"/>
      <c r="AA55" s="696">
        <f t="shared" ref="AA55:AA88" si="18">ROUND($T55*U55/AA$9,2)</f>
        <v>0.68</v>
      </c>
      <c r="AB55" s="696" t="e">
        <f t="shared" ref="AB55:AB89" si="19">ROUND($T55*V55/AB$9,2)</f>
        <v>#DIV/0!</v>
      </c>
      <c r="AC55" s="696">
        <f t="shared" ref="AC55:AC89" si="20">ROUND($T55*W55/AC$9,2)</f>
        <v>0</v>
      </c>
      <c r="AD55" s="696">
        <f t="shared" ref="AD55:AD89" si="21">ROUND($T55*X55/AD$9,2)</f>
        <v>0</v>
      </c>
      <c r="AE55" s="696">
        <f t="shared" ref="AE55:AE89" si="22">ROUND($T55*Y55/AE$9,2)</f>
        <v>0</v>
      </c>
    </row>
    <row r="56" spans="1:61" ht="13.5" x14ac:dyDescent="0.15">
      <c r="A56" s="494"/>
      <c r="B56" s="33"/>
      <c r="C56" s="78">
        <v>1.1000000000000001</v>
      </c>
      <c r="D56" s="72" t="s">
        <v>73</v>
      </c>
      <c r="E56" s="72"/>
      <c r="F56" s="90"/>
      <c r="G56" s="90"/>
      <c r="H56" s="530"/>
      <c r="I56" s="801" t="s">
        <v>322</v>
      </c>
      <c r="J56" s="859" t="s">
        <v>136</v>
      </c>
      <c r="K56" s="581"/>
      <c r="L56" s="582"/>
      <c r="M56" s="548">
        <f>スコア転記!N54</f>
        <v>5</v>
      </c>
      <c r="N56" s="902">
        <f>スコア転記!O54</f>
        <v>0.9</v>
      </c>
      <c r="O56" s="547">
        <f>スコア転記!P54</f>
        <v>0</v>
      </c>
      <c r="P56" s="533">
        <f>スコア転記!Q54</f>
        <v>0</v>
      </c>
      <c r="Q56" s="707">
        <f>スコア転記!R54</f>
        <v>0</v>
      </c>
      <c r="R56" s="12"/>
      <c r="T56" s="533"/>
      <c r="U56" s="702"/>
      <c r="V56" s="696"/>
      <c r="W56" s="696"/>
      <c r="X56" s="696"/>
      <c r="Y56" s="696"/>
      <c r="AA56" s="696">
        <f t="shared" si="18"/>
        <v>0</v>
      </c>
      <c r="AB56" s="696" t="e">
        <f t="shared" si="19"/>
        <v>#DIV/0!</v>
      </c>
      <c r="AC56" s="696">
        <f t="shared" si="20"/>
        <v>0</v>
      </c>
      <c r="AD56" s="696">
        <f t="shared" si="21"/>
        <v>0</v>
      </c>
      <c r="AE56" s="696">
        <f t="shared" si="22"/>
        <v>0</v>
      </c>
    </row>
    <row r="57" spans="1:61" s="657" customFormat="1" ht="14.25" thickBot="1" x14ac:dyDescent="0.2">
      <c r="A57" s="494"/>
      <c r="B57" s="92"/>
      <c r="C57" s="52">
        <v>1.2</v>
      </c>
      <c r="D57" s="72" t="s">
        <v>75</v>
      </c>
      <c r="E57" s="40"/>
      <c r="F57" s="56"/>
      <c r="G57" s="56"/>
      <c r="H57" s="530"/>
      <c r="I57" s="801" t="s">
        <v>322</v>
      </c>
      <c r="J57" s="859" t="s">
        <v>137</v>
      </c>
      <c r="K57" s="581"/>
      <c r="L57" s="582"/>
      <c r="M57" s="551">
        <f>スコア転記!N55</f>
        <v>3</v>
      </c>
      <c r="N57" s="902">
        <f>スコア転記!O55</f>
        <v>0.1</v>
      </c>
      <c r="O57" s="549">
        <f>スコア転記!P55</f>
        <v>0</v>
      </c>
      <c r="P57" s="533">
        <f>スコア転記!Q55</f>
        <v>0</v>
      </c>
      <c r="Q57" s="707">
        <f>スコア転記!R55</f>
        <v>0</v>
      </c>
      <c r="R57" s="12"/>
      <c r="S57" s="656"/>
      <c r="T57" s="533"/>
      <c r="U57" s="702"/>
      <c r="V57" s="696"/>
      <c r="W57" s="696"/>
      <c r="X57" s="696"/>
      <c r="Y57" s="696"/>
      <c r="Z57"/>
      <c r="AA57" s="696">
        <f t="shared" si="18"/>
        <v>0</v>
      </c>
      <c r="AB57" s="696" t="e">
        <f t="shared" si="19"/>
        <v>#DIV/0!</v>
      </c>
      <c r="AC57" s="696">
        <f t="shared" si="20"/>
        <v>0</v>
      </c>
      <c r="AD57" s="696">
        <f t="shared" si="21"/>
        <v>0</v>
      </c>
      <c r="AE57" s="696">
        <f t="shared" si="22"/>
        <v>0</v>
      </c>
      <c r="AF57"/>
      <c r="AG57"/>
      <c r="AH57"/>
      <c r="AI57"/>
      <c r="AJ57"/>
      <c r="AK57"/>
      <c r="AL57"/>
      <c r="AM57"/>
      <c r="AN57"/>
      <c r="AO57"/>
      <c r="AP57"/>
      <c r="AQ57"/>
      <c r="AR57"/>
      <c r="AS57"/>
      <c r="AT57"/>
      <c r="AU57"/>
      <c r="AV57"/>
      <c r="AW57"/>
      <c r="AX57"/>
      <c r="AY57"/>
      <c r="AZ57"/>
      <c r="BA57"/>
      <c r="BB57"/>
      <c r="BC57"/>
      <c r="BD57"/>
      <c r="BE57" s="656"/>
      <c r="BF57" s="656"/>
      <c r="BG57" s="656"/>
      <c r="BH57" s="656"/>
      <c r="BI57" s="656"/>
    </row>
    <row r="58" spans="1:61" ht="14.25" thickBot="1" x14ac:dyDescent="0.2">
      <c r="A58" s="494"/>
      <c r="B58" s="89">
        <v>2</v>
      </c>
      <c r="C58" s="53" t="s">
        <v>77</v>
      </c>
      <c r="D58" s="72"/>
      <c r="E58" s="72"/>
      <c r="F58" s="90"/>
      <c r="G58" s="90"/>
      <c r="H58" s="541"/>
      <c r="I58" s="683"/>
      <c r="J58" s="863"/>
      <c r="K58" s="542"/>
      <c r="L58" s="543"/>
      <c r="M58" s="584">
        <f>スコア転記!N56</f>
        <v>3</v>
      </c>
      <c r="N58" s="903">
        <f>スコア転記!O56</f>
        <v>0.15</v>
      </c>
      <c r="O58" s="885">
        <f>スコア転記!P56</f>
        <v>0</v>
      </c>
      <c r="P58" s="544">
        <f>スコア転記!Q56</f>
        <v>0</v>
      </c>
      <c r="Q58" s="709">
        <f>スコア転記!R56</f>
        <v>3</v>
      </c>
      <c r="R58" s="12"/>
      <c r="T58" s="544"/>
      <c r="U58" s="696"/>
      <c r="V58" s="696"/>
      <c r="W58" s="696"/>
      <c r="X58" s="696"/>
      <c r="Y58" s="696"/>
      <c r="AA58" s="696">
        <f t="shared" si="18"/>
        <v>0</v>
      </c>
      <c r="AB58" s="696" t="e">
        <f t="shared" si="19"/>
        <v>#DIV/0!</v>
      </c>
      <c r="AC58" s="696">
        <f t="shared" si="20"/>
        <v>0</v>
      </c>
      <c r="AD58" s="696">
        <f t="shared" si="21"/>
        <v>0</v>
      </c>
      <c r="AE58" s="696">
        <f t="shared" si="22"/>
        <v>0</v>
      </c>
    </row>
    <row r="59" spans="1:61" ht="13.5" x14ac:dyDescent="0.15">
      <c r="A59" s="494"/>
      <c r="B59" s="92"/>
      <c r="C59" s="81">
        <v>2.1</v>
      </c>
      <c r="D59" s="72" t="s">
        <v>78</v>
      </c>
      <c r="E59" s="40"/>
      <c r="F59" s="56"/>
      <c r="G59" s="56"/>
      <c r="H59" s="530"/>
      <c r="I59" s="688"/>
      <c r="J59" s="869"/>
      <c r="K59" s="581"/>
      <c r="L59" s="581"/>
      <c r="M59" s="548">
        <f>スコア転記!N57</f>
        <v>3</v>
      </c>
      <c r="N59" s="902">
        <f>スコア転記!O57</f>
        <v>0.75</v>
      </c>
      <c r="O59" s="547">
        <f>スコア転記!P57</f>
        <v>0</v>
      </c>
      <c r="P59" s="533">
        <f>スコア転記!Q57</f>
        <v>0</v>
      </c>
      <c r="Q59" s="707">
        <f>スコア転記!R57</f>
        <v>0</v>
      </c>
      <c r="R59" s="12"/>
      <c r="T59" s="533"/>
      <c r="U59" s="696"/>
      <c r="V59" s="696"/>
      <c r="W59" s="696"/>
      <c r="X59" s="696"/>
      <c r="Y59" s="696"/>
      <c r="AA59" s="696">
        <f t="shared" si="18"/>
        <v>0</v>
      </c>
      <c r="AB59" s="696" t="e">
        <f t="shared" si="19"/>
        <v>#DIV/0!</v>
      </c>
      <c r="AC59" s="696">
        <f t="shared" si="20"/>
        <v>0</v>
      </c>
      <c r="AD59" s="696">
        <f t="shared" si="21"/>
        <v>0</v>
      </c>
      <c r="AE59" s="696">
        <f t="shared" si="22"/>
        <v>0</v>
      </c>
    </row>
    <row r="60" spans="1:61" ht="14.25" thickBot="1" x14ac:dyDescent="0.2">
      <c r="A60" s="494"/>
      <c r="B60" s="92"/>
      <c r="C60" s="81">
        <v>2.2000000000000002</v>
      </c>
      <c r="D60" s="72" t="s">
        <v>79</v>
      </c>
      <c r="E60" s="40"/>
      <c r="F60" s="56"/>
      <c r="G60" s="56"/>
      <c r="H60" s="530"/>
      <c r="I60" s="688"/>
      <c r="J60" s="869"/>
      <c r="K60" s="581"/>
      <c r="L60" s="581"/>
      <c r="M60" s="551">
        <f>スコア転記!N58</f>
        <v>3</v>
      </c>
      <c r="N60" s="902">
        <f>スコア転記!O58</f>
        <v>0.25</v>
      </c>
      <c r="O60" s="552">
        <f>スコア転記!P58</f>
        <v>0</v>
      </c>
      <c r="P60" s="533">
        <f>スコア転記!Q58</f>
        <v>0</v>
      </c>
      <c r="Q60" s="707">
        <f>スコア転記!R58</f>
        <v>0</v>
      </c>
      <c r="R60" s="12"/>
      <c r="T60" s="533"/>
      <c r="U60" s="696"/>
      <c r="V60" s="696"/>
      <c r="W60" s="696"/>
      <c r="X60" s="696"/>
      <c r="Y60" s="696"/>
      <c r="AA60" s="696">
        <f t="shared" si="18"/>
        <v>0</v>
      </c>
      <c r="AB60" s="696" t="e">
        <f t="shared" si="19"/>
        <v>#DIV/0!</v>
      </c>
      <c r="AC60" s="696">
        <f t="shared" si="20"/>
        <v>0</v>
      </c>
      <c r="AD60" s="696">
        <f t="shared" si="21"/>
        <v>0</v>
      </c>
      <c r="AE60" s="696">
        <f t="shared" si="22"/>
        <v>0</v>
      </c>
    </row>
    <row r="61" spans="1:61" ht="14.25" thickBot="1" x14ac:dyDescent="0.2">
      <c r="A61" s="494"/>
      <c r="B61" s="89">
        <v>3</v>
      </c>
      <c r="C61" s="35" t="s">
        <v>159</v>
      </c>
      <c r="D61" s="94"/>
      <c r="E61" s="94"/>
      <c r="F61" s="36"/>
      <c r="G61" s="36"/>
      <c r="H61" s="541"/>
      <c r="I61" s="683"/>
      <c r="J61" s="863"/>
      <c r="K61" s="542"/>
      <c r="L61" s="543"/>
      <c r="M61" s="616">
        <f>スコア転記!N59</f>
        <v>3</v>
      </c>
      <c r="N61" s="903">
        <f>スコア転記!O59</f>
        <v>0.1</v>
      </c>
      <c r="O61" s="894">
        <f>スコア転記!P59</f>
        <v>0</v>
      </c>
      <c r="P61" s="544">
        <f>スコア転記!Q59</f>
        <v>0</v>
      </c>
      <c r="Q61" s="709">
        <f>スコア転記!R59</f>
        <v>3</v>
      </c>
      <c r="R61" s="12"/>
      <c r="T61" s="544">
        <f>N61*T55</f>
        <v>2.6249999999999996E-2</v>
      </c>
      <c r="U61" s="702">
        <v>1</v>
      </c>
      <c r="V61" s="696"/>
      <c r="W61" s="696"/>
      <c r="X61" s="696"/>
      <c r="Y61" s="696"/>
      <c r="AA61" s="696">
        <f t="shared" si="18"/>
        <v>7.0000000000000007E-2</v>
      </c>
      <c r="AB61" s="696" t="e">
        <f t="shared" si="19"/>
        <v>#DIV/0!</v>
      </c>
      <c r="AC61" s="696">
        <f t="shared" si="20"/>
        <v>0</v>
      </c>
      <c r="AD61" s="696">
        <f t="shared" si="21"/>
        <v>0</v>
      </c>
      <c r="AE61" s="696">
        <f t="shared" si="22"/>
        <v>0</v>
      </c>
    </row>
    <row r="62" spans="1:61" ht="13.5" x14ac:dyDescent="0.15">
      <c r="A62" s="494"/>
      <c r="B62" s="617"/>
      <c r="C62" s="52">
        <v>3.1</v>
      </c>
      <c r="D62" s="72" t="s">
        <v>81</v>
      </c>
      <c r="E62" s="40"/>
      <c r="F62" s="56"/>
      <c r="G62" s="56"/>
      <c r="H62" s="530"/>
      <c r="I62" s="801" t="s">
        <v>322</v>
      </c>
      <c r="J62" s="861" t="s">
        <v>138</v>
      </c>
      <c r="K62" s="619"/>
      <c r="L62" s="620"/>
      <c r="M62" s="548">
        <f>スコア転記!N60</f>
        <v>3</v>
      </c>
      <c r="N62" s="902">
        <f>スコア転記!O60</f>
        <v>0.5</v>
      </c>
      <c r="O62" s="547">
        <f>スコア転記!P60</f>
        <v>0</v>
      </c>
      <c r="P62" s="533">
        <f>スコア転記!Q60</f>
        <v>0</v>
      </c>
      <c r="Q62" s="707">
        <f>スコア転記!R60</f>
        <v>0</v>
      </c>
      <c r="R62" s="12"/>
      <c r="T62" s="533"/>
      <c r="U62" s="702"/>
      <c r="V62" s="696"/>
      <c r="W62" s="696"/>
      <c r="X62" s="696"/>
      <c r="Y62" s="696"/>
      <c r="AA62" s="696">
        <f t="shared" si="18"/>
        <v>0</v>
      </c>
      <c r="AB62" s="696" t="e">
        <f t="shared" si="19"/>
        <v>#DIV/0!</v>
      </c>
      <c r="AC62" s="696">
        <f t="shared" si="20"/>
        <v>0</v>
      </c>
      <c r="AD62" s="696">
        <f t="shared" si="21"/>
        <v>0</v>
      </c>
      <c r="AE62" s="696">
        <f t="shared" si="22"/>
        <v>0</v>
      </c>
    </row>
    <row r="63" spans="1:61" ht="14.25" thickBot="1" x14ac:dyDescent="0.2">
      <c r="A63" s="494"/>
      <c r="B63" s="621"/>
      <c r="C63" s="622">
        <v>3.2</v>
      </c>
      <c r="D63" s="563" t="s">
        <v>82</v>
      </c>
      <c r="E63" s="61"/>
      <c r="F63" s="62"/>
      <c r="G63" s="62"/>
      <c r="H63" s="530"/>
      <c r="I63" s="801" t="s">
        <v>322</v>
      </c>
      <c r="J63" s="859" t="s">
        <v>138</v>
      </c>
      <c r="K63" s="531"/>
      <c r="L63" s="582"/>
      <c r="M63" s="551">
        <f>スコア転記!N61</f>
        <v>3</v>
      </c>
      <c r="N63" s="902">
        <f>スコア転記!O61</f>
        <v>0.5</v>
      </c>
      <c r="O63" s="552">
        <f>スコア転記!P61</f>
        <v>0</v>
      </c>
      <c r="P63" s="533">
        <f>スコア転記!Q61</f>
        <v>0</v>
      </c>
      <c r="Q63" s="715">
        <f>スコア転記!R61</f>
        <v>0</v>
      </c>
      <c r="R63" s="12"/>
      <c r="T63" s="533"/>
      <c r="U63" s="702"/>
      <c r="V63" s="696"/>
      <c r="W63" s="696"/>
      <c r="X63" s="696"/>
      <c r="Y63" s="696"/>
      <c r="AA63" s="696">
        <f t="shared" si="18"/>
        <v>0</v>
      </c>
      <c r="AB63" s="696" t="e">
        <f t="shared" si="19"/>
        <v>#DIV/0!</v>
      </c>
      <c r="AC63" s="696">
        <f t="shared" si="20"/>
        <v>0</v>
      </c>
      <c r="AD63" s="696">
        <f t="shared" si="21"/>
        <v>0</v>
      </c>
      <c r="AE63" s="696">
        <f t="shared" si="22"/>
        <v>0</v>
      </c>
    </row>
    <row r="64" spans="1:61" ht="17.25" thickBot="1" x14ac:dyDescent="0.2">
      <c r="A64" s="494"/>
      <c r="B64" s="63" t="s">
        <v>84</v>
      </c>
      <c r="C64" s="73" t="s">
        <v>85</v>
      </c>
      <c r="D64" s="589"/>
      <c r="E64" s="589"/>
      <c r="F64" s="74"/>
      <c r="G64" s="74"/>
      <c r="H64" s="570"/>
      <c r="I64" s="570"/>
      <c r="J64" s="571"/>
      <c r="K64" s="571"/>
      <c r="L64" s="572"/>
      <c r="M64" s="573">
        <f>スコア転記!N62</f>
        <v>0</v>
      </c>
      <c r="N64" s="907">
        <f>スコア転記!O62</f>
        <v>0.35</v>
      </c>
      <c r="O64" s="883">
        <f>スコア転記!P62</f>
        <v>0</v>
      </c>
      <c r="P64" s="574">
        <f>スコア転記!Q62</f>
        <v>0</v>
      </c>
      <c r="Q64" s="712">
        <f>スコア転記!R62</f>
        <v>3</v>
      </c>
      <c r="R64" s="12"/>
      <c r="T64" s="574">
        <f>N64</f>
        <v>0.35</v>
      </c>
      <c r="U64" s="696"/>
      <c r="V64" s="696"/>
      <c r="W64" s="696"/>
      <c r="X64" s="696"/>
      <c r="Y64" s="696"/>
      <c r="AA64" s="696">
        <f t="shared" si="18"/>
        <v>0</v>
      </c>
      <c r="AB64" s="696" t="e">
        <f t="shared" si="19"/>
        <v>#DIV/0!</v>
      </c>
      <c r="AC64" s="696">
        <f t="shared" si="20"/>
        <v>0</v>
      </c>
      <c r="AD64" s="696">
        <f t="shared" si="21"/>
        <v>0</v>
      </c>
      <c r="AE64" s="696">
        <f t="shared" si="22"/>
        <v>0</v>
      </c>
    </row>
    <row r="65" spans="1:31" ht="13.5" x14ac:dyDescent="0.15">
      <c r="A65" s="494"/>
      <c r="B65" s="93">
        <v>1</v>
      </c>
      <c r="C65" s="35" t="s">
        <v>86</v>
      </c>
      <c r="D65" s="94"/>
      <c r="E65" s="94"/>
      <c r="F65" s="36"/>
      <c r="G65" s="36"/>
      <c r="H65" s="623"/>
      <c r="I65" s="689"/>
      <c r="J65" s="577"/>
      <c r="K65" s="577"/>
      <c r="L65" s="624"/>
      <c r="M65" s="516">
        <f>スコア転記!N63</f>
        <v>3</v>
      </c>
      <c r="N65" s="914">
        <f>スコア転記!O63</f>
        <v>0.60000000000000009</v>
      </c>
      <c r="O65" s="877">
        <f>スコア転記!P63</f>
        <v>0</v>
      </c>
      <c r="P65" s="625">
        <f>スコア転記!Q63</f>
        <v>0</v>
      </c>
      <c r="Q65" s="707">
        <f>スコア転記!R63</f>
        <v>3</v>
      </c>
      <c r="R65" s="12"/>
      <c r="T65" s="625"/>
      <c r="U65" s="696"/>
      <c r="V65" s="696"/>
      <c r="W65" s="696"/>
      <c r="X65" s="696"/>
      <c r="Y65" s="696"/>
      <c r="AA65" s="696">
        <f t="shared" si="18"/>
        <v>0</v>
      </c>
      <c r="AB65" s="696" t="e">
        <f t="shared" si="19"/>
        <v>#DIV/0!</v>
      </c>
      <c r="AC65" s="696">
        <f t="shared" si="20"/>
        <v>0</v>
      </c>
      <c r="AD65" s="696">
        <f t="shared" si="21"/>
        <v>0</v>
      </c>
      <c r="AE65" s="696">
        <f t="shared" si="22"/>
        <v>0</v>
      </c>
    </row>
    <row r="66" spans="1:31" ht="14.25" thickBot="1" x14ac:dyDescent="0.2">
      <c r="A66" s="494"/>
      <c r="B66" s="58"/>
      <c r="C66" s="38">
        <v>1.1000000000000001</v>
      </c>
      <c r="D66" s="40" t="s">
        <v>87</v>
      </c>
      <c r="E66" s="40"/>
      <c r="F66" s="56"/>
      <c r="G66" s="56"/>
      <c r="H66" s="525"/>
      <c r="I66" s="683"/>
      <c r="J66" s="542"/>
      <c r="K66" s="542"/>
      <c r="L66" s="543"/>
      <c r="M66" s="584">
        <f>スコア転記!N64</f>
        <v>3</v>
      </c>
      <c r="N66" s="902">
        <f>スコア転記!O64</f>
        <v>0.30000000000000004</v>
      </c>
      <c r="O66" s="885">
        <f>スコア転記!P64</f>
        <v>0</v>
      </c>
      <c r="P66" s="533">
        <f>スコア転記!Q64</f>
        <v>0</v>
      </c>
      <c r="Q66" s="708">
        <f>スコア転記!R64</f>
        <v>0</v>
      </c>
      <c r="R66" s="12"/>
      <c r="T66" s="533"/>
      <c r="U66" s="696"/>
      <c r="V66" s="696"/>
      <c r="W66" s="696"/>
      <c r="X66" s="696"/>
      <c r="Y66" s="696"/>
      <c r="AA66" s="696">
        <f t="shared" si="18"/>
        <v>0</v>
      </c>
      <c r="AB66" s="696" t="e">
        <f t="shared" si="19"/>
        <v>#DIV/0!</v>
      </c>
      <c r="AC66" s="696">
        <f t="shared" si="20"/>
        <v>0</v>
      </c>
      <c r="AD66" s="696">
        <f t="shared" si="21"/>
        <v>0</v>
      </c>
      <c r="AE66" s="696">
        <f t="shared" si="22"/>
        <v>0</v>
      </c>
    </row>
    <row r="67" spans="1:31" ht="13.5" x14ac:dyDescent="0.15">
      <c r="A67" s="494"/>
      <c r="B67" s="58"/>
      <c r="C67" s="47"/>
      <c r="D67" s="43">
        <v>1</v>
      </c>
      <c r="E67" s="40" t="s">
        <v>88</v>
      </c>
      <c r="F67" s="56"/>
      <c r="G67" s="56"/>
      <c r="H67" s="530"/>
      <c r="I67" s="688"/>
      <c r="J67" s="581"/>
      <c r="K67" s="581"/>
      <c r="L67" s="582"/>
      <c r="M67" s="585">
        <f>スコア転記!N65</f>
        <v>3</v>
      </c>
      <c r="N67" s="902">
        <f>スコア転記!O65</f>
        <v>1</v>
      </c>
      <c r="O67" s="886">
        <f>スコア転記!P65</f>
        <v>0</v>
      </c>
      <c r="P67" s="533">
        <f>スコア転記!Q65</f>
        <v>0</v>
      </c>
      <c r="Q67" s="707">
        <f>スコア転記!R65</f>
        <v>0</v>
      </c>
      <c r="R67" s="12"/>
      <c r="T67" s="533"/>
      <c r="U67" s="696"/>
      <c r="V67" s="696"/>
      <c r="W67" s="696"/>
      <c r="X67" s="696"/>
      <c r="Y67" s="696"/>
      <c r="AA67" s="696">
        <f t="shared" si="18"/>
        <v>0</v>
      </c>
      <c r="AB67" s="696" t="e">
        <f t="shared" si="19"/>
        <v>#DIV/0!</v>
      </c>
      <c r="AC67" s="696">
        <f t="shared" si="20"/>
        <v>0</v>
      </c>
      <c r="AD67" s="696">
        <f t="shared" si="21"/>
        <v>0</v>
      </c>
      <c r="AE67" s="696">
        <f t="shared" si="22"/>
        <v>0</v>
      </c>
    </row>
    <row r="68" spans="1:31" ht="13.5" x14ac:dyDescent="0.15">
      <c r="A68" s="494"/>
      <c r="B68" s="58"/>
      <c r="C68" s="47"/>
      <c r="D68" s="43">
        <v>2</v>
      </c>
      <c r="E68" s="40" t="s">
        <v>89</v>
      </c>
      <c r="F68" s="56"/>
      <c r="G68" s="56"/>
      <c r="H68" s="530"/>
      <c r="I68" s="688"/>
      <c r="J68" s="581"/>
      <c r="K68" s="581"/>
      <c r="L68" s="581"/>
      <c r="M68" s="626">
        <f>スコア転記!N66</f>
        <v>3</v>
      </c>
      <c r="N68" s="902">
        <f>スコア転記!O66</f>
        <v>0</v>
      </c>
      <c r="O68" s="895">
        <f>スコア転記!P66</f>
        <v>0</v>
      </c>
      <c r="P68" s="533">
        <f>スコア転記!Q66</f>
        <v>0</v>
      </c>
      <c r="Q68" s="707">
        <f>スコア転記!R66</f>
        <v>0</v>
      </c>
      <c r="R68" s="12"/>
      <c r="T68" s="533"/>
      <c r="U68" s="696"/>
      <c r="V68" s="696"/>
      <c r="W68" s="696"/>
      <c r="X68" s="696"/>
      <c r="Y68" s="696"/>
      <c r="AA68" s="696">
        <f t="shared" si="18"/>
        <v>0</v>
      </c>
      <c r="AB68" s="696" t="e">
        <f t="shared" si="19"/>
        <v>#DIV/0!</v>
      </c>
      <c r="AC68" s="696">
        <f t="shared" si="20"/>
        <v>0</v>
      </c>
      <c r="AD68" s="696">
        <f t="shared" si="21"/>
        <v>0</v>
      </c>
      <c r="AE68" s="696">
        <f t="shared" si="22"/>
        <v>0</v>
      </c>
    </row>
    <row r="69" spans="1:31" ht="13.5" x14ac:dyDescent="0.15">
      <c r="A69" s="494"/>
      <c r="B69" s="58"/>
      <c r="C69" s="47"/>
      <c r="D69" s="71">
        <v>3</v>
      </c>
      <c r="E69" s="39" t="s">
        <v>90</v>
      </c>
      <c r="F69" s="55"/>
      <c r="G69" s="55"/>
      <c r="H69" s="530"/>
      <c r="I69" s="688"/>
      <c r="J69" s="581"/>
      <c r="K69" s="581"/>
      <c r="L69" s="581"/>
      <c r="M69" s="626">
        <f>スコア転記!N67</f>
        <v>3</v>
      </c>
      <c r="N69" s="902">
        <f>スコア転記!O67</f>
        <v>0</v>
      </c>
      <c r="O69" s="895">
        <f>スコア転記!P67</f>
        <v>0</v>
      </c>
      <c r="P69" s="533">
        <f>スコア転記!Q67</f>
        <v>0</v>
      </c>
      <c r="Q69" s="707">
        <f>スコア転記!R67</f>
        <v>0</v>
      </c>
      <c r="R69" s="12"/>
      <c r="T69" s="533"/>
      <c r="U69" s="696"/>
      <c r="V69" s="696"/>
      <c r="W69" s="696"/>
      <c r="X69" s="696"/>
      <c r="Y69" s="696"/>
      <c r="AA69" s="696">
        <f t="shared" si="18"/>
        <v>0</v>
      </c>
      <c r="AB69" s="696" t="e">
        <f t="shared" si="19"/>
        <v>#DIV/0!</v>
      </c>
      <c r="AC69" s="696">
        <f t="shared" si="20"/>
        <v>0</v>
      </c>
      <c r="AD69" s="696">
        <f t="shared" si="21"/>
        <v>0</v>
      </c>
      <c r="AE69" s="696">
        <f t="shared" si="22"/>
        <v>0</v>
      </c>
    </row>
    <row r="70" spans="1:31" ht="13.5" x14ac:dyDescent="0.15">
      <c r="A70" s="494"/>
      <c r="B70" s="58"/>
      <c r="C70" s="627">
        <v>1.2</v>
      </c>
      <c r="D70" s="628" t="s">
        <v>91</v>
      </c>
      <c r="E70" s="40"/>
      <c r="F70" s="56"/>
      <c r="G70" s="56"/>
      <c r="H70" s="530"/>
      <c r="I70" s="688"/>
      <c r="J70" s="581"/>
      <c r="K70" s="581"/>
      <c r="L70" s="581"/>
      <c r="M70" s="550">
        <f>スコア転記!N68</f>
        <v>3</v>
      </c>
      <c r="N70" s="902">
        <f>スコア転記!O68</f>
        <v>0.20000000000000004</v>
      </c>
      <c r="O70" s="549">
        <f>スコア転記!P68</f>
        <v>0</v>
      </c>
      <c r="P70" s="533">
        <f>スコア転記!Q68</f>
        <v>0</v>
      </c>
      <c r="Q70" s="707">
        <f>スコア転記!R68</f>
        <v>0</v>
      </c>
      <c r="R70" s="12"/>
      <c r="T70" s="533"/>
      <c r="U70" s="696"/>
      <c r="V70" s="696"/>
      <c r="W70" s="696"/>
      <c r="X70" s="696"/>
      <c r="Y70" s="696"/>
      <c r="AA70" s="696">
        <f t="shared" si="18"/>
        <v>0</v>
      </c>
      <c r="AB70" s="696" t="e">
        <f t="shared" si="19"/>
        <v>#DIV/0!</v>
      </c>
      <c r="AC70" s="696">
        <f t="shared" si="20"/>
        <v>0</v>
      </c>
      <c r="AD70" s="696">
        <f t="shared" si="21"/>
        <v>0</v>
      </c>
      <c r="AE70" s="696">
        <f t="shared" si="22"/>
        <v>0</v>
      </c>
    </row>
    <row r="71" spans="1:31" ht="13.5" x14ac:dyDescent="0.15">
      <c r="A71" s="494"/>
      <c r="B71" s="58"/>
      <c r="C71" s="629">
        <v>1.3</v>
      </c>
      <c r="D71" s="40" t="s">
        <v>92</v>
      </c>
      <c r="E71" s="40"/>
      <c r="F71" s="56"/>
      <c r="G71" s="56"/>
      <c r="H71" s="530"/>
      <c r="I71" s="688"/>
      <c r="J71" s="581"/>
      <c r="K71" s="581"/>
      <c r="L71" s="581"/>
      <c r="M71" s="550">
        <f>スコア転記!N69</f>
        <v>3</v>
      </c>
      <c r="N71" s="902">
        <f>スコア転記!O69</f>
        <v>0.20000000000000004</v>
      </c>
      <c r="O71" s="549">
        <f>スコア転記!P69</f>
        <v>0</v>
      </c>
      <c r="P71" s="533">
        <f>スコア転記!Q69</f>
        <v>0</v>
      </c>
      <c r="Q71" s="707">
        <f>スコア転記!R69</f>
        <v>0</v>
      </c>
      <c r="R71" s="12"/>
      <c r="T71" s="533"/>
      <c r="U71" s="696"/>
      <c r="V71" s="696"/>
      <c r="W71" s="696"/>
      <c r="X71" s="696"/>
      <c r="Y71" s="696"/>
      <c r="AA71" s="696">
        <f t="shared" si="18"/>
        <v>0</v>
      </c>
      <c r="AB71" s="696" t="e">
        <f t="shared" si="19"/>
        <v>#DIV/0!</v>
      </c>
      <c r="AC71" s="696">
        <f t="shared" si="20"/>
        <v>0</v>
      </c>
      <c r="AD71" s="696">
        <f t="shared" si="21"/>
        <v>0</v>
      </c>
      <c r="AE71" s="696">
        <f t="shared" si="22"/>
        <v>0</v>
      </c>
    </row>
    <row r="72" spans="1:31" ht="13.5" x14ac:dyDescent="0.15">
      <c r="A72" s="494"/>
      <c r="B72" s="58"/>
      <c r="C72" s="629">
        <v>1.4</v>
      </c>
      <c r="D72" s="40" t="s">
        <v>93</v>
      </c>
      <c r="E72" s="40"/>
      <c r="F72" s="56"/>
      <c r="G72" s="56"/>
      <c r="H72" s="530"/>
      <c r="I72" s="688"/>
      <c r="J72" s="581"/>
      <c r="K72" s="581"/>
      <c r="L72" s="581"/>
      <c r="M72" s="550">
        <f>スコア転記!N70</f>
        <v>3</v>
      </c>
      <c r="N72" s="902">
        <f>スコア転記!O70</f>
        <v>0.20000000000000004</v>
      </c>
      <c r="O72" s="549">
        <f>スコア転記!P70</f>
        <v>0</v>
      </c>
      <c r="P72" s="533">
        <f>スコア転記!Q70</f>
        <v>0</v>
      </c>
      <c r="Q72" s="707">
        <f>スコア転記!R70</f>
        <v>0</v>
      </c>
      <c r="R72" s="12"/>
      <c r="T72" s="533"/>
      <c r="U72" s="696"/>
      <c r="V72" s="696"/>
      <c r="W72" s="696"/>
      <c r="X72" s="696"/>
      <c r="Y72" s="696"/>
      <c r="AA72" s="696">
        <f t="shared" si="18"/>
        <v>0</v>
      </c>
      <c r="AB72" s="696" t="e">
        <f t="shared" si="19"/>
        <v>#DIV/0!</v>
      </c>
      <c r="AC72" s="696">
        <f t="shared" si="20"/>
        <v>0</v>
      </c>
      <c r="AD72" s="696">
        <f t="shared" si="21"/>
        <v>0</v>
      </c>
      <c r="AE72" s="696">
        <f t="shared" si="22"/>
        <v>0</v>
      </c>
    </row>
    <row r="73" spans="1:31" ht="14.25" thickBot="1" x14ac:dyDescent="0.2">
      <c r="A73" s="494"/>
      <c r="B73" s="556"/>
      <c r="C73" s="629">
        <v>1.5</v>
      </c>
      <c r="D73" s="40" t="s">
        <v>94</v>
      </c>
      <c r="E73" s="40"/>
      <c r="F73" s="56"/>
      <c r="G73" s="56"/>
      <c r="H73" s="530"/>
      <c r="I73" s="688"/>
      <c r="J73" s="581"/>
      <c r="K73" s="581"/>
      <c r="L73" s="581"/>
      <c r="M73" s="551">
        <f>スコア転記!N71</f>
        <v>3</v>
      </c>
      <c r="N73" s="902">
        <f>スコア転記!O71</f>
        <v>0.10000000000000002</v>
      </c>
      <c r="O73" s="552">
        <f>スコア転記!P71</f>
        <v>0</v>
      </c>
      <c r="P73" s="533">
        <f>スコア転記!Q71</f>
        <v>0</v>
      </c>
      <c r="Q73" s="707">
        <f>スコア転記!R71</f>
        <v>0</v>
      </c>
      <c r="R73" s="12"/>
      <c r="T73" s="533"/>
      <c r="U73" s="696"/>
      <c r="V73" s="696"/>
      <c r="W73" s="696"/>
      <c r="X73" s="696"/>
      <c r="Y73" s="696"/>
      <c r="AA73" s="696">
        <f t="shared" si="18"/>
        <v>0</v>
      </c>
      <c r="AB73" s="696" t="e">
        <f t="shared" si="19"/>
        <v>#DIV/0!</v>
      </c>
      <c r="AC73" s="696">
        <f t="shared" si="20"/>
        <v>0</v>
      </c>
      <c r="AD73" s="696">
        <f t="shared" si="21"/>
        <v>0</v>
      </c>
      <c r="AE73" s="696">
        <f t="shared" si="22"/>
        <v>0</v>
      </c>
    </row>
    <row r="74" spans="1:31" ht="14.25" thickBot="1" x14ac:dyDescent="0.2">
      <c r="A74" s="494"/>
      <c r="B74" s="91">
        <v>2</v>
      </c>
      <c r="C74" s="67" t="s">
        <v>95</v>
      </c>
      <c r="D74" s="575"/>
      <c r="E74" s="575"/>
      <c r="F74" s="36"/>
      <c r="G74" s="36"/>
      <c r="H74" s="541"/>
      <c r="I74" s="683"/>
      <c r="J74" s="542"/>
      <c r="K74" s="542"/>
      <c r="L74" s="543"/>
      <c r="M74" s="586">
        <f>スコア転記!N72</f>
        <v>3</v>
      </c>
      <c r="N74" s="903">
        <f>スコア転記!O72</f>
        <v>0.30000000000000004</v>
      </c>
      <c r="O74" s="887">
        <f>スコア転記!P72</f>
        <v>0</v>
      </c>
      <c r="P74" s="544">
        <f>スコア転記!Q72</f>
        <v>0</v>
      </c>
      <c r="Q74" s="709">
        <f>スコア転記!R72</f>
        <v>3</v>
      </c>
      <c r="R74" s="12"/>
      <c r="T74" s="544"/>
      <c r="U74" s="696"/>
      <c r="V74" s="696"/>
      <c r="W74" s="696"/>
      <c r="X74" s="696"/>
      <c r="Y74" s="696"/>
      <c r="AA74" s="696">
        <f t="shared" si="18"/>
        <v>0</v>
      </c>
      <c r="AB74" s="696" t="e">
        <f t="shared" si="19"/>
        <v>#DIV/0!</v>
      </c>
      <c r="AC74" s="696">
        <f t="shared" si="20"/>
        <v>0</v>
      </c>
      <c r="AD74" s="696">
        <f t="shared" si="21"/>
        <v>0</v>
      </c>
      <c r="AE74" s="696">
        <f t="shared" si="22"/>
        <v>0</v>
      </c>
    </row>
    <row r="75" spans="1:31" ht="13.5" x14ac:dyDescent="0.15">
      <c r="A75" s="494"/>
      <c r="B75" s="58"/>
      <c r="C75" s="52">
        <v>2.1</v>
      </c>
      <c r="D75" s="54" t="s">
        <v>96</v>
      </c>
      <c r="E75" s="40"/>
      <c r="F75" s="56"/>
      <c r="G75" s="56"/>
      <c r="H75" s="530"/>
      <c r="I75" s="690"/>
      <c r="J75" s="619"/>
      <c r="K75" s="619"/>
      <c r="L75" s="619"/>
      <c r="M75" s="548">
        <f>スコア転記!N73</f>
        <v>3</v>
      </c>
      <c r="N75" s="902">
        <f>スコア転記!O73</f>
        <v>0.33333333333333337</v>
      </c>
      <c r="O75" s="547">
        <f>スコア転記!P73</f>
        <v>0</v>
      </c>
      <c r="P75" s="533">
        <f>スコア転記!Q73</f>
        <v>0</v>
      </c>
      <c r="Q75" s="707">
        <f>スコア転記!R73</f>
        <v>0</v>
      </c>
      <c r="R75" s="12"/>
      <c r="T75" s="533"/>
      <c r="U75" s="696"/>
      <c r="V75" s="696"/>
      <c r="W75" s="696"/>
      <c r="X75" s="696"/>
      <c r="Y75" s="696"/>
      <c r="AA75" s="696">
        <f t="shared" si="18"/>
        <v>0</v>
      </c>
      <c r="AB75" s="696" t="e">
        <f t="shared" si="19"/>
        <v>#DIV/0!</v>
      </c>
      <c r="AC75" s="696">
        <f t="shared" si="20"/>
        <v>0</v>
      </c>
      <c r="AD75" s="696">
        <f t="shared" si="21"/>
        <v>0</v>
      </c>
      <c r="AE75" s="696">
        <f t="shared" si="22"/>
        <v>0</v>
      </c>
    </row>
    <row r="76" spans="1:31" ht="13.5" x14ac:dyDescent="0.15">
      <c r="A76" s="494"/>
      <c r="B76" s="58"/>
      <c r="C76" s="47">
        <v>2.2000000000000002</v>
      </c>
      <c r="D76" s="72" t="s">
        <v>97</v>
      </c>
      <c r="E76" s="40"/>
      <c r="F76" s="56"/>
      <c r="G76" s="56"/>
      <c r="H76" s="530"/>
      <c r="I76" s="690"/>
      <c r="J76" s="619"/>
      <c r="K76" s="619"/>
      <c r="L76" s="619"/>
      <c r="M76" s="550">
        <f>スコア転記!N74</f>
        <v>3</v>
      </c>
      <c r="N76" s="902">
        <f>スコア転記!O74</f>
        <v>0.33333333333333337</v>
      </c>
      <c r="O76" s="549">
        <f>スコア転記!P74</f>
        <v>0</v>
      </c>
      <c r="P76" s="533">
        <f>スコア転記!Q74</f>
        <v>0</v>
      </c>
      <c r="Q76" s="707">
        <f>スコア転記!R74</f>
        <v>0</v>
      </c>
      <c r="R76" s="12"/>
      <c r="T76" s="533"/>
      <c r="U76" s="696"/>
      <c r="V76" s="696"/>
      <c r="W76" s="696"/>
      <c r="X76" s="696"/>
      <c r="Y76" s="696"/>
      <c r="AA76" s="696">
        <f t="shared" si="18"/>
        <v>0</v>
      </c>
      <c r="AB76" s="696" t="e">
        <f t="shared" si="19"/>
        <v>#DIV/0!</v>
      </c>
      <c r="AC76" s="696">
        <f t="shared" si="20"/>
        <v>0</v>
      </c>
      <c r="AD76" s="696">
        <f t="shared" si="21"/>
        <v>0</v>
      </c>
      <c r="AE76" s="696">
        <f t="shared" si="22"/>
        <v>0</v>
      </c>
    </row>
    <row r="77" spans="1:31" ht="14.25" thickBot="1" x14ac:dyDescent="0.2">
      <c r="A77" s="494"/>
      <c r="B77" s="556"/>
      <c r="C77" s="52">
        <v>2.2999999999999998</v>
      </c>
      <c r="D77" s="72" t="s">
        <v>98</v>
      </c>
      <c r="E77" s="40"/>
      <c r="F77" s="56"/>
      <c r="G77" s="56"/>
      <c r="H77" s="530"/>
      <c r="I77" s="599"/>
      <c r="J77" s="630"/>
      <c r="K77" s="630"/>
      <c r="L77" s="631"/>
      <c r="M77" s="551">
        <f>スコア転記!N75</f>
        <v>3</v>
      </c>
      <c r="N77" s="902">
        <f>スコア転記!O75</f>
        <v>0.33333333333333337</v>
      </c>
      <c r="O77" s="552">
        <f>スコア転記!P75</f>
        <v>0</v>
      </c>
      <c r="P77" s="533">
        <f>スコア転記!Q75</f>
        <v>0</v>
      </c>
      <c r="Q77" s="707">
        <f>スコア転記!R75</f>
        <v>0</v>
      </c>
      <c r="R77" s="12"/>
      <c r="T77" s="533"/>
      <c r="U77" s="696"/>
      <c r="V77" s="696"/>
      <c r="W77" s="696"/>
      <c r="X77" s="696"/>
      <c r="Y77" s="696"/>
      <c r="AA77" s="696">
        <f t="shared" si="18"/>
        <v>0</v>
      </c>
      <c r="AB77" s="696" t="e">
        <f t="shared" si="19"/>
        <v>#DIV/0!</v>
      </c>
      <c r="AC77" s="696">
        <f t="shared" si="20"/>
        <v>0</v>
      </c>
      <c r="AD77" s="696">
        <f t="shared" si="21"/>
        <v>0</v>
      </c>
      <c r="AE77" s="696">
        <f t="shared" si="22"/>
        <v>0</v>
      </c>
    </row>
    <row r="78" spans="1:31" ht="14.25" thickBot="1" x14ac:dyDescent="0.2">
      <c r="A78" s="494"/>
      <c r="B78" s="91">
        <v>3</v>
      </c>
      <c r="C78" s="67" t="s">
        <v>99</v>
      </c>
      <c r="D78" s="94"/>
      <c r="E78" s="44"/>
      <c r="F78" s="60"/>
      <c r="G78" s="60"/>
      <c r="H78" s="541"/>
      <c r="I78" s="683"/>
      <c r="J78" s="542"/>
      <c r="K78" s="542"/>
      <c r="L78" s="543"/>
      <c r="M78" s="584">
        <f>スコア転記!N76</f>
        <v>3</v>
      </c>
      <c r="N78" s="903">
        <f>スコア転記!O76</f>
        <v>0.10000000000000002</v>
      </c>
      <c r="O78" s="885">
        <f>スコア転記!P76</f>
        <v>0</v>
      </c>
      <c r="P78" s="544">
        <f>スコア転記!Q76</f>
        <v>0</v>
      </c>
      <c r="Q78" s="709">
        <f>スコア転記!R76</f>
        <v>3</v>
      </c>
      <c r="R78" s="12"/>
      <c r="T78" s="544"/>
      <c r="U78" s="696"/>
      <c r="V78" s="696"/>
      <c r="W78" s="696"/>
      <c r="X78" s="696"/>
      <c r="Y78" s="696"/>
      <c r="AA78" s="696">
        <f t="shared" si="18"/>
        <v>0</v>
      </c>
      <c r="AB78" s="696" t="e">
        <f t="shared" si="19"/>
        <v>#DIV/0!</v>
      </c>
      <c r="AC78" s="696">
        <f t="shared" si="20"/>
        <v>0</v>
      </c>
      <c r="AD78" s="696">
        <f t="shared" si="21"/>
        <v>0</v>
      </c>
      <c r="AE78" s="696">
        <f t="shared" si="22"/>
        <v>0</v>
      </c>
    </row>
    <row r="79" spans="1:31" ht="14.25" thickBot="1" x14ac:dyDescent="0.2">
      <c r="A79" s="494"/>
      <c r="B79" s="58"/>
      <c r="C79" s="629">
        <v>3.1</v>
      </c>
      <c r="D79" s="632" t="s">
        <v>100</v>
      </c>
      <c r="E79" s="40"/>
      <c r="F79" s="56"/>
      <c r="G79" s="56"/>
      <c r="H79" s="530"/>
      <c r="I79" s="688"/>
      <c r="J79" s="581"/>
      <c r="K79" s="581"/>
      <c r="L79" s="581"/>
      <c r="M79" s="548">
        <f>スコア転記!N77</f>
        <v>3</v>
      </c>
      <c r="N79" s="902">
        <f>スコア転記!O77</f>
        <v>1</v>
      </c>
      <c r="O79" s="547">
        <f>スコア転記!P77</f>
        <v>0</v>
      </c>
      <c r="P79" s="533">
        <f>スコア転記!Q77</f>
        <v>0</v>
      </c>
      <c r="Q79" s="707">
        <f>スコア転記!R77</f>
        <v>0</v>
      </c>
      <c r="R79" s="12"/>
      <c r="T79" s="533"/>
      <c r="U79" s="696"/>
      <c r="V79" s="696"/>
      <c r="W79" s="696"/>
      <c r="X79" s="696"/>
      <c r="Y79" s="696"/>
      <c r="AA79" s="696">
        <f t="shared" si="18"/>
        <v>0</v>
      </c>
      <c r="AB79" s="696" t="e">
        <f t="shared" si="19"/>
        <v>#DIV/0!</v>
      </c>
      <c r="AC79" s="696">
        <f t="shared" si="20"/>
        <v>0</v>
      </c>
      <c r="AD79" s="696">
        <f t="shared" si="21"/>
        <v>0</v>
      </c>
      <c r="AE79" s="696">
        <f t="shared" si="22"/>
        <v>0</v>
      </c>
    </row>
    <row r="80" spans="1:31" ht="14.25" hidden="1" thickBot="1" x14ac:dyDescent="0.2">
      <c r="A80" s="494"/>
      <c r="B80" s="58"/>
      <c r="C80" s="629">
        <v>3.2</v>
      </c>
      <c r="D80" s="633"/>
      <c r="E80" s="40"/>
      <c r="F80" s="56"/>
      <c r="G80" s="56"/>
      <c r="H80" s="530"/>
      <c r="I80" s="686"/>
      <c r="J80" s="566"/>
      <c r="K80" s="566"/>
      <c r="L80" s="566"/>
      <c r="M80" s="550">
        <f>スコア転記!N78</f>
        <v>0</v>
      </c>
      <c r="N80" s="902">
        <f>スコア転記!O78</f>
        <v>0</v>
      </c>
      <c r="O80" s="549">
        <f>スコア転記!P78</f>
        <v>0</v>
      </c>
      <c r="P80" s="533">
        <f>スコア転記!Q78</f>
        <v>0</v>
      </c>
      <c r="Q80" s="707">
        <f>スコア転記!R78</f>
        <v>0</v>
      </c>
      <c r="R80" s="12"/>
      <c r="T80" s="533"/>
      <c r="U80" s="696"/>
      <c r="V80" s="696"/>
      <c r="W80" s="696"/>
      <c r="X80" s="696"/>
      <c r="Y80" s="696"/>
      <c r="AA80" s="696">
        <f t="shared" si="18"/>
        <v>0</v>
      </c>
      <c r="AB80" s="696" t="e">
        <f t="shared" si="19"/>
        <v>#DIV/0!</v>
      </c>
      <c r="AC80" s="696">
        <f t="shared" si="20"/>
        <v>0</v>
      </c>
      <c r="AD80" s="696">
        <f t="shared" si="21"/>
        <v>0</v>
      </c>
      <c r="AE80" s="696">
        <f t="shared" si="22"/>
        <v>0</v>
      </c>
    </row>
    <row r="81" spans="1:31" ht="17.25" thickBot="1" x14ac:dyDescent="0.2">
      <c r="A81" s="494"/>
      <c r="B81" s="63" t="s">
        <v>101</v>
      </c>
      <c r="C81" s="73" t="s">
        <v>102</v>
      </c>
      <c r="D81" s="589"/>
      <c r="E81" s="589"/>
      <c r="F81" s="74"/>
      <c r="G81" s="74"/>
      <c r="H81" s="570"/>
      <c r="I81" s="570"/>
      <c r="J81" s="571"/>
      <c r="K81" s="571"/>
      <c r="L81" s="572"/>
      <c r="M81" s="592">
        <f>スコア転記!N79</f>
        <v>0</v>
      </c>
      <c r="N81" s="907">
        <f>スコア転記!O79</f>
        <v>0.3</v>
      </c>
      <c r="O81" s="883">
        <f>スコア転記!P79</f>
        <v>0</v>
      </c>
      <c r="P81" s="574">
        <f>スコア転記!Q79</f>
        <v>0</v>
      </c>
      <c r="Q81" s="712">
        <f>スコア転記!R79</f>
        <v>3.3</v>
      </c>
      <c r="R81" s="12"/>
      <c r="T81" s="574">
        <f>N81</f>
        <v>0.3</v>
      </c>
      <c r="U81" s="696"/>
      <c r="V81" s="696"/>
      <c r="W81" s="696"/>
      <c r="X81" s="696"/>
      <c r="Y81" s="696"/>
      <c r="AA81" s="696">
        <f t="shared" si="18"/>
        <v>0</v>
      </c>
      <c r="AB81" s="696" t="e">
        <f t="shared" si="19"/>
        <v>#DIV/0!</v>
      </c>
      <c r="AC81" s="696">
        <f t="shared" si="20"/>
        <v>0</v>
      </c>
      <c r="AD81" s="696">
        <f t="shared" si="21"/>
        <v>0</v>
      </c>
      <c r="AE81" s="696">
        <f t="shared" si="22"/>
        <v>0</v>
      </c>
    </row>
    <row r="82" spans="1:31" ht="14.25" thickBot="1" x14ac:dyDescent="0.2">
      <c r="A82" s="494"/>
      <c r="B82" s="95">
        <v>1</v>
      </c>
      <c r="C82" s="53" t="s">
        <v>103</v>
      </c>
      <c r="D82" s="79"/>
      <c r="E82" s="79"/>
      <c r="F82" s="60"/>
      <c r="G82" s="60"/>
      <c r="H82" s="599"/>
      <c r="I82" s="802"/>
      <c r="J82" s="618"/>
      <c r="K82" s="581"/>
      <c r="L82" s="581"/>
      <c r="M82" s="596">
        <f>スコア転記!N80</f>
        <v>4.0999999999999996</v>
      </c>
      <c r="N82" s="914">
        <f>スコア転記!O80</f>
        <v>0.33333333333333331</v>
      </c>
      <c r="O82" s="891">
        <f>スコア転記!P80</f>
        <v>0</v>
      </c>
      <c r="P82" s="597">
        <f>スコア転記!Q80</f>
        <v>0</v>
      </c>
      <c r="Q82" s="707">
        <f>スコア転記!R80</f>
        <v>4.0999999999999996</v>
      </c>
      <c r="R82" s="12"/>
      <c r="T82" s="625">
        <f>N82*T81</f>
        <v>9.9999999999999992E-2</v>
      </c>
      <c r="U82" s="702">
        <v>1</v>
      </c>
      <c r="V82" s="696"/>
      <c r="W82" s="696"/>
      <c r="X82" s="696"/>
      <c r="Y82" s="696"/>
      <c r="AA82" s="696">
        <f t="shared" si="18"/>
        <v>0.26</v>
      </c>
      <c r="AB82" s="696" t="e">
        <f t="shared" si="19"/>
        <v>#DIV/0!</v>
      </c>
      <c r="AC82" s="696">
        <f t="shared" si="20"/>
        <v>0</v>
      </c>
      <c r="AD82" s="696">
        <f t="shared" si="21"/>
        <v>0</v>
      </c>
      <c r="AE82" s="696">
        <f t="shared" si="22"/>
        <v>0</v>
      </c>
    </row>
    <row r="83" spans="1:31" ht="14.25" thickBot="1" x14ac:dyDescent="0.2">
      <c r="A83" s="494"/>
      <c r="B83" s="95">
        <v>2</v>
      </c>
      <c r="C83" s="53" t="s">
        <v>104</v>
      </c>
      <c r="D83" s="79"/>
      <c r="E83" s="79"/>
      <c r="F83" s="60"/>
      <c r="G83" s="60"/>
      <c r="H83" s="541"/>
      <c r="I83" s="683"/>
      <c r="J83" s="542"/>
      <c r="K83" s="542"/>
      <c r="L83" s="543"/>
      <c r="M83" s="584">
        <f>スコア転記!N81</f>
        <v>3</v>
      </c>
      <c r="N83" s="902">
        <f>スコア転記!O81</f>
        <v>0.33333333333333331</v>
      </c>
      <c r="O83" s="891">
        <f>スコア転記!P81</f>
        <v>0</v>
      </c>
      <c r="P83" s="597">
        <f>スコア転記!Q81</f>
        <v>0</v>
      </c>
      <c r="Q83" s="709">
        <f>スコア転記!R81</f>
        <v>3</v>
      </c>
      <c r="R83" s="12"/>
      <c r="T83" s="533"/>
      <c r="U83" s="696"/>
      <c r="V83" s="696"/>
      <c r="W83" s="696"/>
      <c r="X83" s="696"/>
      <c r="Y83" s="696"/>
      <c r="AA83" s="696">
        <f t="shared" si="18"/>
        <v>0</v>
      </c>
      <c r="AB83" s="696" t="e">
        <f t="shared" si="19"/>
        <v>#DIV/0!</v>
      </c>
      <c r="AC83" s="696">
        <f t="shared" si="20"/>
        <v>0</v>
      </c>
      <c r="AD83" s="696">
        <f t="shared" si="21"/>
        <v>0</v>
      </c>
      <c r="AE83" s="696">
        <f t="shared" si="22"/>
        <v>0</v>
      </c>
    </row>
    <row r="84" spans="1:31" ht="13.5" x14ac:dyDescent="0.15">
      <c r="A84" s="494"/>
      <c r="B84" s="634"/>
      <c r="C84" s="629">
        <v>2.1</v>
      </c>
      <c r="D84" s="72" t="s">
        <v>105</v>
      </c>
      <c r="E84" s="79"/>
      <c r="F84" s="60"/>
      <c r="G84" s="60"/>
      <c r="H84" s="635"/>
      <c r="I84" s="690"/>
      <c r="J84" s="619"/>
      <c r="K84" s="619"/>
      <c r="L84" s="620"/>
      <c r="M84" s="636">
        <f>スコア転記!N82</f>
        <v>3</v>
      </c>
      <c r="N84" s="900">
        <f>スコア転記!O82</f>
        <v>0.5</v>
      </c>
      <c r="O84" s="896">
        <f>スコア転記!P82</f>
        <v>0</v>
      </c>
      <c r="P84" s="529">
        <f>スコア転記!Q82</f>
        <v>0</v>
      </c>
      <c r="Q84" s="708">
        <f>スコア転記!R82</f>
        <v>0</v>
      </c>
      <c r="R84" s="12"/>
      <c r="T84" s="529"/>
      <c r="U84" s="696"/>
      <c r="V84" s="696"/>
      <c r="W84" s="696"/>
      <c r="X84" s="696"/>
      <c r="Y84" s="696"/>
      <c r="AA84" s="696">
        <f t="shared" si="18"/>
        <v>0</v>
      </c>
      <c r="AB84" s="696" t="e">
        <f t="shared" si="19"/>
        <v>#DIV/0!</v>
      </c>
      <c r="AC84" s="696">
        <f t="shared" si="20"/>
        <v>0</v>
      </c>
      <c r="AD84" s="696">
        <f t="shared" si="21"/>
        <v>0</v>
      </c>
      <c r="AE84" s="696">
        <f t="shared" si="22"/>
        <v>0</v>
      </c>
    </row>
    <row r="85" spans="1:31" ht="14.25" thickBot="1" x14ac:dyDescent="0.2">
      <c r="A85" s="494"/>
      <c r="B85" s="637"/>
      <c r="C85" s="81">
        <v>2.2000000000000002</v>
      </c>
      <c r="D85" s="72" t="s">
        <v>106</v>
      </c>
      <c r="E85" s="72"/>
      <c r="F85" s="56"/>
      <c r="G85" s="56"/>
      <c r="H85" s="557"/>
      <c r="I85" s="599"/>
      <c r="J85" s="630"/>
      <c r="K85" s="630"/>
      <c r="L85" s="638"/>
      <c r="M85" s="551">
        <f>スコア転記!N83</f>
        <v>3</v>
      </c>
      <c r="N85" s="915">
        <f>スコア転記!O83</f>
        <v>0.5</v>
      </c>
      <c r="O85" s="881">
        <f>スコア転記!P83</f>
        <v>0</v>
      </c>
      <c r="P85" s="639">
        <f>スコア転記!Q83</f>
        <v>0</v>
      </c>
      <c r="Q85" s="710">
        <f>スコア転記!R83</f>
        <v>0</v>
      </c>
      <c r="R85" s="12"/>
      <c r="T85" s="639"/>
      <c r="U85" s="696"/>
      <c r="V85" s="696"/>
      <c r="W85" s="696"/>
      <c r="X85" s="696"/>
      <c r="Y85" s="696"/>
      <c r="AA85" s="696">
        <f t="shared" si="18"/>
        <v>0</v>
      </c>
      <c r="AB85" s="696" t="e">
        <f t="shared" si="19"/>
        <v>#DIV/0!</v>
      </c>
      <c r="AC85" s="696">
        <f t="shared" si="20"/>
        <v>0</v>
      </c>
      <c r="AD85" s="696">
        <f t="shared" si="21"/>
        <v>0</v>
      </c>
      <c r="AE85" s="696">
        <f t="shared" si="22"/>
        <v>0</v>
      </c>
    </row>
    <row r="86" spans="1:31" ht="14.25" thickBot="1" x14ac:dyDescent="0.2">
      <c r="A86" s="494"/>
      <c r="B86" s="96">
        <v>3</v>
      </c>
      <c r="C86" s="77" t="s">
        <v>107</v>
      </c>
      <c r="D86" s="79"/>
      <c r="E86" s="79"/>
      <c r="F86" s="60"/>
      <c r="G86" s="60"/>
      <c r="H86" s="576"/>
      <c r="I86" s="683"/>
      <c r="J86" s="542"/>
      <c r="K86" s="542"/>
      <c r="L86" s="543"/>
      <c r="M86" s="586">
        <f>スコア転記!N84</f>
        <v>3</v>
      </c>
      <c r="N86" s="640">
        <f>スコア転記!O84</f>
        <v>0.33333333333333331</v>
      </c>
      <c r="O86" s="881">
        <f>スコア転記!P84</f>
        <v>0</v>
      </c>
      <c r="P86" s="639">
        <f>スコア転記!Q84</f>
        <v>0</v>
      </c>
      <c r="Q86" s="710">
        <f>スコア転記!R84</f>
        <v>3</v>
      </c>
      <c r="R86" s="12"/>
      <c r="T86" s="640"/>
      <c r="U86" s="696"/>
      <c r="V86" s="696"/>
      <c r="W86" s="696"/>
      <c r="X86" s="696"/>
      <c r="Y86" s="696"/>
      <c r="AA86" s="696">
        <f t="shared" si="18"/>
        <v>0</v>
      </c>
      <c r="AB86" s="696" t="e">
        <f t="shared" si="19"/>
        <v>#DIV/0!</v>
      </c>
      <c r="AC86" s="696">
        <f t="shared" si="20"/>
        <v>0</v>
      </c>
      <c r="AD86" s="696">
        <f t="shared" si="21"/>
        <v>0</v>
      </c>
      <c r="AE86" s="696">
        <f t="shared" si="22"/>
        <v>0</v>
      </c>
    </row>
    <row r="87" spans="1:31" ht="13.5" x14ac:dyDescent="0.15">
      <c r="A87" s="494"/>
      <c r="B87" s="641"/>
      <c r="C87" s="52">
        <v>3.1</v>
      </c>
      <c r="D87" s="79" t="s">
        <v>108</v>
      </c>
      <c r="E87" s="79"/>
      <c r="F87" s="60"/>
      <c r="G87" s="60"/>
      <c r="H87" s="635"/>
      <c r="I87" s="688"/>
      <c r="J87" s="581"/>
      <c r="K87" s="581"/>
      <c r="L87" s="582"/>
      <c r="M87" s="548">
        <f>スコア転記!N85</f>
        <v>3</v>
      </c>
      <c r="N87" s="902">
        <f>スコア転記!O85</f>
        <v>0.5</v>
      </c>
      <c r="O87" s="547">
        <f>スコア転記!P85</f>
        <v>0</v>
      </c>
      <c r="P87" s="533">
        <f>スコア転記!Q85</f>
        <v>0</v>
      </c>
      <c r="Q87" s="707">
        <f>スコア転記!R85</f>
        <v>0</v>
      </c>
      <c r="R87" s="12"/>
      <c r="T87" s="533"/>
      <c r="U87" s="696"/>
      <c r="V87" s="696"/>
      <c r="W87" s="696"/>
      <c r="X87" s="696"/>
      <c r="Y87" s="696"/>
      <c r="AA87" s="696">
        <f t="shared" si="18"/>
        <v>0</v>
      </c>
      <c r="AB87" s="696" t="e">
        <f t="shared" si="19"/>
        <v>#DIV/0!</v>
      </c>
      <c r="AC87" s="696">
        <f t="shared" si="20"/>
        <v>0</v>
      </c>
      <c r="AD87" s="696">
        <f t="shared" si="21"/>
        <v>0</v>
      </c>
      <c r="AE87" s="696">
        <f t="shared" si="22"/>
        <v>0</v>
      </c>
    </row>
    <row r="88" spans="1:31" ht="14.25" thickBot="1" x14ac:dyDescent="0.2">
      <c r="A88" s="494"/>
      <c r="B88" s="642"/>
      <c r="C88" s="622">
        <v>3.2</v>
      </c>
      <c r="D88" s="563" t="s">
        <v>109</v>
      </c>
      <c r="E88" s="563"/>
      <c r="F88" s="62"/>
      <c r="G88" s="62"/>
      <c r="H88" s="643"/>
      <c r="I88" s="686"/>
      <c r="J88" s="566"/>
      <c r="K88" s="566"/>
      <c r="L88" s="566"/>
      <c r="M88" s="551">
        <f>スコア転記!N86</f>
        <v>3</v>
      </c>
      <c r="N88" s="916">
        <f>スコア転記!O86</f>
        <v>0.5</v>
      </c>
      <c r="O88" s="552">
        <f>スコア転記!P86</f>
        <v>0</v>
      </c>
      <c r="P88" s="644">
        <f>スコア転記!Q86</f>
        <v>0</v>
      </c>
      <c r="Q88" s="715">
        <f>スコア転記!R86</f>
        <v>0</v>
      </c>
      <c r="R88" s="12"/>
      <c r="T88" s="644"/>
      <c r="U88" s="696"/>
      <c r="V88" s="696"/>
      <c r="W88" s="696"/>
      <c r="X88" s="696"/>
      <c r="Y88" s="696"/>
      <c r="AA88" s="696">
        <f t="shared" si="18"/>
        <v>0</v>
      </c>
      <c r="AB88" s="696" t="e">
        <f t="shared" si="19"/>
        <v>#DIV/0!</v>
      </c>
      <c r="AC88" s="696">
        <f t="shared" si="20"/>
        <v>0</v>
      </c>
      <c r="AD88" s="696">
        <f t="shared" si="21"/>
        <v>0</v>
      </c>
      <c r="AE88" s="696">
        <f t="shared" si="22"/>
        <v>0</v>
      </c>
    </row>
    <row r="89" spans="1:31" ht="6" customHeight="1" x14ac:dyDescent="0.15">
      <c r="A89" s="494"/>
      <c r="B89" s="645"/>
      <c r="C89" s="646"/>
      <c r="D89" s="647"/>
      <c r="E89" s="648"/>
      <c r="F89" s="649"/>
      <c r="G89" s="650"/>
      <c r="H89" s="651"/>
      <c r="I89" s="651"/>
      <c r="J89" s="651"/>
      <c r="K89" s="651"/>
      <c r="L89" s="651"/>
      <c r="M89" s="651"/>
      <c r="N89" s="652"/>
      <c r="O89" s="653"/>
      <c r="P89" s="654"/>
      <c r="Q89" s="655"/>
      <c r="R89" s="12"/>
      <c r="AA89" s="696">
        <f>ROUND($T89*U89/AA$9,2)</f>
        <v>0</v>
      </c>
      <c r="AB89" s="696" t="e">
        <f t="shared" si="19"/>
        <v>#DIV/0!</v>
      </c>
      <c r="AC89" s="696">
        <f t="shared" si="20"/>
        <v>0</v>
      </c>
      <c r="AD89" s="696">
        <f t="shared" si="21"/>
        <v>0</v>
      </c>
      <c r="AE89" s="696">
        <f t="shared" si="22"/>
        <v>0</v>
      </c>
    </row>
    <row r="90" spans="1:31" ht="13.5" hidden="1" customHeight="1" x14ac:dyDescent="0.15">
      <c r="AA90" s="696">
        <f t="shared" ref="AA90:AA95" si="23">ROUND($T90*U90/AA$9,2)</f>
        <v>0</v>
      </c>
      <c r="AB90" s="696" t="e">
        <f t="shared" ref="AB90:AB95" si="24">ROUND($T90*V90/AB$9,2)</f>
        <v>#DIV/0!</v>
      </c>
      <c r="AC90" s="696">
        <f t="shared" ref="AC90:AC95" si="25">ROUND($T90*W90/AC$9,2)</f>
        <v>0</v>
      </c>
      <c r="AD90" s="696">
        <f t="shared" ref="AD90:AD95" si="26">ROUND($T90*X90/AD$9,2)</f>
        <v>0</v>
      </c>
      <c r="AE90" s="696">
        <f t="shared" ref="AE90:AE95" si="27">ROUND($T90*Y90/AE$9,2)</f>
        <v>0</v>
      </c>
    </row>
    <row r="91" spans="1:31" ht="14.25" hidden="1" customHeight="1" x14ac:dyDescent="0.15">
      <c r="AA91" s="696">
        <f t="shared" si="23"/>
        <v>0</v>
      </c>
      <c r="AB91" s="696" t="e">
        <f t="shared" si="24"/>
        <v>#DIV/0!</v>
      </c>
      <c r="AC91" s="696">
        <f t="shared" si="25"/>
        <v>0</v>
      </c>
      <c r="AD91" s="696">
        <f t="shared" si="26"/>
        <v>0</v>
      </c>
      <c r="AE91" s="696">
        <f t="shared" si="27"/>
        <v>0</v>
      </c>
    </row>
    <row r="92" spans="1:31" ht="13.7" hidden="1" customHeight="1" x14ac:dyDescent="0.15">
      <c r="AA92" s="696">
        <f t="shared" si="23"/>
        <v>0</v>
      </c>
      <c r="AB92" s="696" t="e">
        <f t="shared" si="24"/>
        <v>#DIV/0!</v>
      </c>
      <c r="AC92" s="696">
        <f t="shared" si="25"/>
        <v>0</v>
      </c>
      <c r="AD92" s="696">
        <f t="shared" si="26"/>
        <v>0</v>
      </c>
      <c r="AE92" s="696">
        <f t="shared" si="27"/>
        <v>0</v>
      </c>
    </row>
    <row r="93" spans="1:31" ht="13.7" hidden="1" customHeight="1" x14ac:dyDescent="0.15">
      <c r="AA93" s="696">
        <f t="shared" si="23"/>
        <v>0</v>
      </c>
      <c r="AB93" s="696" t="e">
        <f t="shared" si="24"/>
        <v>#DIV/0!</v>
      </c>
      <c r="AC93" s="696">
        <f t="shared" si="25"/>
        <v>0</v>
      </c>
      <c r="AD93" s="696">
        <f t="shared" si="26"/>
        <v>0</v>
      </c>
      <c r="AE93" s="696">
        <f t="shared" si="27"/>
        <v>0</v>
      </c>
    </row>
    <row r="94" spans="1:31" ht="13.7" hidden="1" customHeight="1" x14ac:dyDescent="0.15">
      <c r="AA94" s="696">
        <f t="shared" si="23"/>
        <v>0</v>
      </c>
      <c r="AB94" s="696" t="e">
        <f t="shared" si="24"/>
        <v>#DIV/0!</v>
      </c>
      <c r="AC94" s="696">
        <f t="shared" si="25"/>
        <v>0</v>
      </c>
      <c r="AD94" s="696">
        <f t="shared" si="26"/>
        <v>0</v>
      </c>
      <c r="AE94" s="696">
        <f t="shared" si="27"/>
        <v>0</v>
      </c>
    </row>
    <row r="95" spans="1:31" ht="13.7" hidden="1" customHeight="1" x14ac:dyDescent="0.15">
      <c r="AA95" s="696">
        <f t="shared" si="23"/>
        <v>0</v>
      </c>
      <c r="AB95" s="696" t="e">
        <f t="shared" si="24"/>
        <v>#DIV/0!</v>
      </c>
      <c r="AC95" s="696">
        <f t="shared" si="25"/>
        <v>0</v>
      </c>
      <c r="AD95" s="696">
        <f t="shared" si="26"/>
        <v>0</v>
      </c>
      <c r="AE95" s="696">
        <f t="shared" si="27"/>
        <v>0</v>
      </c>
    </row>
    <row r="96" spans="1:31" ht="13.7" hidden="1" customHeight="1" x14ac:dyDescent="0.15"/>
    <row r="97" ht="13.7" hidden="1" customHeight="1" x14ac:dyDescent="0.15"/>
    <row r="98" ht="14.25" hidden="1" customHeight="1" x14ac:dyDescent="0.15"/>
    <row r="99" ht="13.7" hidden="1" customHeight="1" x14ac:dyDescent="0.15"/>
    <row r="100" ht="13.7" hidden="1" customHeight="1" x14ac:dyDescent="0.15"/>
    <row r="101" ht="13.7" hidden="1" customHeight="1" x14ac:dyDescent="0.15"/>
    <row r="102" ht="13.7" hidden="1" customHeight="1" x14ac:dyDescent="0.15"/>
    <row r="103" ht="13.7" hidden="1" customHeight="1" x14ac:dyDescent="0.15"/>
    <row r="104" ht="13.7" hidden="1" customHeight="1" x14ac:dyDescent="0.15"/>
    <row r="105" ht="13.7" hidden="1" customHeight="1" x14ac:dyDescent="0.15"/>
    <row r="106" ht="13.7" hidden="1" customHeight="1" x14ac:dyDescent="0.15"/>
    <row r="107" ht="13.7" hidden="1" customHeight="1" x14ac:dyDescent="0.15"/>
    <row r="108" ht="13.7" hidden="1" customHeight="1" x14ac:dyDescent="0.15"/>
    <row r="109" ht="13.7" hidden="1" customHeight="1" x14ac:dyDescent="0.15"/>
    <row r="110" ht="13.7" hidden="1" customHeight="1" x14ac:dyDescent="0.15"/>
    <row r="111" ht="13.5" hidden="1" x14ac:dyDescent="0.15"/>
    <row r="112" ht="13.7" hidden="1" customHeight="1" x14ac:dyDescent="0.15"/>
    <row r="113" ht="17.45" hidden="1" customHeight="1" x14ac:dyDescent="0.15"/>
    <row r="114" ht="13.5" hidden="1" x14ac:dyDescent="0.15"/>
    <row r="115" ht="13.7" hidden="1" customHeight="1" x14ac:dyDescent="0.15"/>
    <row r="116" ht="13.5" hidden="1" x14ac:dyDescent="0.15"/>
    <row r="117" ht="14.25" hidden="1" customHeight="1" thickBot="1" x14ac:dyDescent="0.2"/>
    <row r="118" ht="13.5" hidden="1" x14ac:dyDescent="0.15"/>
    <row r="119" ht="13.5" hidden="1" x14ac:dyDescent="0.15"/>
    <row r="120" ht="13.7" hidden="1" customHeight="1" x14ac:dyDescent="0.15"/>
    <row r="121" ht="13.5" hidden="1" x14ac:dyDescent="0.15"/>
    <row r="122" ht="13.5" hidden="1" customHeight="1" x14ac:dyDescent="0.15"/>
    <row r="123" ht="13.5" hidden="1" customHeight="1" x14ac:dyDescent="0.15"/>
    <row r="124" ht="13.5" hidden="1" customHeight="1" x14ac:dyDescent="0.15"/>
    <row r="125" ht="13.7" hidden="1" customHeight="1" thickBot="1" x14ac:dyDescent="0.2"/>
    <row r="126" ht="13.7" hidden="1" customHeight="1" x14ac:dyDescent="0.15"/>
    <row r="127" ht="13.7" hidden="1" customHeight="1" x14ac:dyDescent="0.15"/>
    <row r="128" ht="13.7"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7" hidden="1" customHeight="1" x14ac:dyDescent="0.15"/>
    <row r="136" ht="13.7" hidden="1" customHeight="1" x14ac:dyDescent="0.15"/>
    <row r="137" ht="13.7" hidden="1" customHeight="1" x14ac:dyDescent="0.15"/>
    <row r="138" ht="13.7" hidden="1" customHeight="1" x14ac:dyDescent="0.15"/>
    <row r="139" ht="13.7" hidden="1" customHeight="1" x14ac:dyDescent="0.15"/>
    <row r="140" ht="13.7" hidden="1" customHeight="1" x14ac:dyDescent="0.15"/>
    <row r="141" ht="13.7" hidden="1" customHeight="1" x14ac:dyDescent="0.15"/>
    <row r="142" ht="13.5" hidden="1" x14ac:dyDescent="0.15"/>
    <row r="143" ht="13.7" hidden="1" customHeight="1" x14ac:dyDescent="0.15"/>
    <row r="144" ht="13.7" hidden="1" customHeight="1" x14ac:dyDescent="0.15"/>
    <row r="145" ht="13.7" hidden="1" customHeight="1" x14ac:dyDescent="0.15"/>
    <row r="146" ht="13.7" hidden="1" customHeight="1" x14ac:dyDescent="0.15"/>
    <row r="147" ht="13.7" hidden="1" customHeight="1" x14ac:dyDescent="0.15"/>
    <row r="148" ht="13.7" hidden="1" customHeight="1" x14ac:dyDescent="0.15"/>
    <row r="149" ht="13.7" hidden="1" customHeight="1" x14ac:dyDescent="0.15"/>
    <row r="150" ht="13.7" hidden="1" customHeight="1" x14ac:dyDescent="0.15"/>
    <row r="151" ht="13.7" hidden="1" customHeight="1" x14ac:dyDescent="0.15"/>
    <row r="152" ht="13.7" hidden="1" customHeight="1" x14ac:dyDescent="0.15"/>
    <row r="153" ht="13.7" hidden="1" customHeight="1" x14ac:dyDescent="0.15"/>
    <row r="154" ht="13.7" hidden="1" customHeight="1" x14ac:dyDescent="0.15"/>
    <row r="155" ht="13.7" hidden="1" customHeight="1" x14ac:dyDescent="0.15"/>
    <row r="156" ht="13.7" hidden="1" customHeight="1" x14ac:dyDescent="0.15"/>
    <row r="157" ht="13.7" hidden="1" customHeight="1" x14ac:dyDescent="0.15"/>
    <row r="158" ht="13.7" hidden="1" customHeight="1" x14ac:dyDescent="0.15"/>
    <row r="159" ht="13.7" hidden="1" customHeight="1" x14ac:dyDescent="0.15"/>
    <row r="160" ht="13.7" hidden="1" customHeight="1" x14ac:dyDescent="0.15"/>
    <row r="161" ht="13.5" hidden="1" x14ac:dyDescent="0.15"/>
    <row r="162" ht="13.7" hidden="1" customHeight="1" x14ac:dyDescent="0.15"/>
    <row r="163" ht="13.7" hidden="1" customHeight="1" x14ac:dyDescent="0.15"/>
    <row r="164" ht="13.7" hidden="1" customHeight="1" x14ac:dyDescent="0.15"/>
    <row r="165" ht="13.7" hidden="1" customHeight="1" x14ac:dyDescent="0.15"/>
    <row r="166" ht="13.7" hidden="1" customHeight="1" x14ac:dyDescent="0.15"/>
    <row r="167" ht="13.7" hidden="1" customHeight="1" x14ac:dyDescent="0.15"/>
    <row r="168" ht="13.7" hidden="1" customHeight="1" x14ac:dyDescent="0.15"/>
    <row r="169" ht="13.7" hidden="1" customHeight="1" x14ac:dyDescent="0.15"/>
    <row r="170" ht="13.7" hidden="1" customHeight="1" x14ac:dyDescent="0.15"/>
    <row r="171" ht="13.7" hidden="1" customHeight="1" x14ac:dyDescent="0.15"/>
    <row r="172" ht="13.7" hidden="1" customHeight="1" x14ac:dyDescent="0.15"/>
    <row r="173" ht="13.7" hidden="1" customHeight="1" x14ac:dyDescent="0.15"/>
    <row r="174" ht="13.7" hidden="1" customHeight="1" x14ac:dyDescent="0.15"/>
    <row r="175" ht="13.7" hidden="1" customHeight="1" x14ac:dyDescent="0.15"/>
    <row r="176" ht="13.7" hidden="1" customHeight="1" x14ac:dyDescent="0.15"/>
    <row r="177" ht="13.7" hidden="1" customHeight="1" x14ac:dyDescent="0.15"/>
    <row r="178" ht="13.7" hidden="1" customHeight="1" x14ac:dyDescent="0.15"/>
    <row r="179" ht="13.7" hidden="1" customHeight="1" x14ac:dyDescent="0.15"/>
    <row r="180" ht="13.7" hidden="1" customHeight="1" x14ac:dyDescent="0.15"/>
    <row r="181" ht="13.7" hidden="1" customHeight="1" x14ac:dyDescent="0.15"/>
    <row r="182" ht="13.7" hidden="1" customHeight="1" x14ac:dyDescent="0.15"/>
    <row r="183" ht="4.7" hidden="1" customHeight="1" x14ac:dyDescent="0.15"/>
    <row r="184" ht="0" hidden="1" customHeight="1" x14ac:dyDescent="0.15"/>
    <row r="185" ht="0" hidden="1" customHeight="1" x14ac:dyDescent="0.15"/>
    <row r="186" ht="0" hidden="1" customHeight="1" x14ac:dyDescent="0.15"/>
    <row r="187" ht="0" hidden="1" customHeight="1" x14ac:dyDescent="0.15"/>
    <row r="188" ht="0" hidden="1" customHeight="1" x14ac:dyDescent="0.15"/>
    <row r="189" ht="0" hidden="1" customHeight="1" x14ac:dyDescent="0.15"/>
    <row r="190" ht="0" hidden="1" customHeight="1" x14ac:dyDescent="0.15"/>
  </sheetData>
  <sheetProtection algorithmName="SHA-512" hashValue="/EQF2/uP//135NaYux1dS929uuoWTcIt3L2htZIRTTNd465/3jT2wermigX1sQ/mjbTGWMO7J48UlcLoVcJPGg==" saltValue="aQteds6hb79PpYDNhqP1VQ==" spinCount="100000" sheet="1" objects="1" scenarios="1"/>
  <mergeCells count="4">
    <mergeCell ref="E7:F7"/>
    <mergeCell ref="K4:L4"/>
    <mergeCell ref="K5:L5"/>
    <mergeCell ref="L3:N3"/>
  </mergeCells>
  <phoneticPr fontId="20"/>
  <conditionalFormatting sqref="O32:O45 O13:O25 O47:O52 O65:O80 O82:O88 O55:O63 O27:O30">
    <cfRule type="expression" dxfId="5" priority="3" stopIfTrue="1">
      <formula>AND(AA13&gt;0,O13="")</formula>
    </cfRule>
    <cfRule type="expression" dxfId="4" priority="4" stopIfTrue="1">
      <formula>(AA13=0)</formula>
    </cfRule>
  </conditionalFormatting>
  <conditionalFormatting sqref="O12">
    <cfRule type="expression" dxfId="3" priority="5" stopIfTrue="1">
      <formula>AND(AA12&gt;0,O12="")</formula>
    </cfRule>
    <cfRule type="expression" dxfId="2" priority="6" stopIfTrue="1">
      <formula>AND(AA12=0)</formula>
    </cfRule>
  </conditionalFormatting>
  <conditionalFormatting sqref="O26">
    <cfRule type="expression" dxfId="1" priority="1" stopIfTrue="1">
      <formula>AND(AA26&gt;0,O26="")</formula>
    </cfRule>
    <cfRule type="expression" dxfId="0" priority="2" stopIfTrue="1">
      <formula>(AA26=0)</formula>
    </cfRule>
  </conditionalFormatting>
  <dataValidations xWindow="895" yWindow="482" count="1">
    <dataValidation allowBlank="1" showErrorMessage="1" sqref="M12:M88 T10:T88 N10:Q88 M10"/>
  </dataValidations>
  <printOptions horizontalCentered="1"/>
  <pageMargins left="0.25" right="0.25" top="0.75" bottom="0.75" header="0.3" footer="0.3"/>
  <pageSetup paperSize="9" scale="64" orientation="portrait" r:id="rId1"/>
  <headerFooter alignWithMargins="0"/>
  <rowBreaks count="1" manualBreakCount="1">
    <brk id="89"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重点項目 (2)</vt:lpstr>
      <vt:lpstr>入力</vt:lpstr>
      <vt:lpstr>重点項目</vt:lpstr>
      <vt:lpstr>スコア転記</vt:lpstr>
      <vt:lpstr>スコア(公表用)</vt:lpstr>
      <vt:lpstr>'スコア(公表用)'!Print_Area</vt:lpstr>
      <vt:lpstr>スコア転記!Print_Area</vt:lpstr>
      <vt:lpstr>重点項目!Print_Area</vt:lpstr>
      <vt:lpstr>'重点項目 (2)'!Print_Area</vt:lpstr>
      <vt:lpstr>入力!Print_Area</vt:lpstr>
      <vt:lpstr>重点項目!Print_Titles</vt:lpstr>
      <vt:lpstr>'重点項目 (2)'!Print_Titles</vt:lpstr>
      <vt:lpstr>入力!Print_Titles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Administrator</cp:lastModifiedBy>
  <cp:lastPrinted>2022-01-13T05:18:01Z</cp:lastPrinted>
  <dcterms:created xsi:type="dcterms:W3CDTF">2010-08-20T10:06:09Z</dcterms:created>
  <dcterms:modified xsi:type="dcterms:W3CDTF">2022-03-25T09:14:26Z</dcterms:modified>
</cp:coreProperties>
</file>