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1152127\Desktop\20230413ウェブページ更新\"/>
    </mc:Choice>
  </mc:AlternateContent>
  <bookViews>
    <workbookView xWindow="480" yWindow="150" windowWidth="19395" windowHeight="7350" firstSheet="1" activeTab="1"/>
  </bookViews>
  <sheets>
    <sheet name="定義" sheetId="4" state="hidden" r:id="rId1"/>
    <sheet name="記入例" sheetId="26" r:id="rId2"/>
    <sheet name="騒音の処理方法概要書" sheetId="25" r:id="rId3"/>
    <sheet name="建屋減衰" sheetId="12" r:id="rId4"/>
    <sheet name="回折減衰 " sheetId="30" r:id="rId5"/>
    <sheet name="old" sheetId="17" state="hidden" r:id="rId6"/>
  </sheets>
  <externalReferences>
    <externalReference r:id="rId7"/>
  </externalReferences>
  <definedNames>
    <definedName name="_xlnm.Print_Area" localSheetId="5">old!$A$29:$AP$70</definedName>
    <definedName name="_xlnm.Print_Area" localSheetId="1">記入例!$A$37:$AP$79</definedName>
    <definedName name="_xlnm.Print_Area" localSheetId="3">建屋減衰!$A$1:$J$33</definedName>
    <definedName name="_xlnm.Print_Area" localSheetId="2">騒音の処理方法概要書!$A$37:$AP$79</definedName>
    <definedName name="規制基準" localSheetId="4">[1]定義!$C$2:$E$14</definedName>
    <definedName name="規制基準">定義!$C$2:$E$14</definedName>
    <definedName name="規制基準振動" localSheetId="4">[1]定義!$J$2:$K$14</definedName>
    <definedName name="規制基準振動">定義!$J$2:$K$14</definedName>
    <definedName name="施設DB">[1]【事業場名記入】審査項目!$B$2:$AQ$2</definedName>
    <definedName name="時間帯" localSheetId="4">[1]定義!$C$1:$E$1</definedName>
    <definedName name="時間帯">定義!$C$1:$E$1</definedName>
    <definedName name="時間帯振動" localSheetId="4">[1]定義!$J$1:$K$1</definedName>
    <definedName name="時間帯振動">定義!$J$1:$K$1</definedName>
    <definedName name="実測かどうか">定義!$I$17:$I$18</definedName>
    <definedName name="条件1">[1]【事業場名記入】審査項目!$B$12:$AQ$12</definedName>
    <definedName name="条件2">[1]【事業場名記入】審査項目!$B$14:$AQ$14</definedName>
    <definedName name="条件3">[1]【事業場名記入】審査項目!$B$16:$AQ$16</definedName>
    <definedName name="条件4">[1]【事業場名記入】審査項目!$B$18:$AQ$18</definedName>
    <definedName name="条件5">[1]【事業場名記入】審査項目!$B$20:$AQ$20</definedName>
    <definedName name="条例フラグ">[1]【事業場名記入】審査項目!$F$96:$F$115</definedName>
    <definedName name="審査用データ">[1]【事業場名記入】審査項目!$A$73:$Q$93</definedName>
    <definedName name="振動フラグ">[1]【事業場名記入】審査項目!$E$96:$E$115</definedName>
    <definedName name="騒音フラグ">[1]【事業場名記入】審査項目!$D$96:$D$115</definedName>
    <definedName name="特定施設" localSheetId="4">[1]定義!$B$17:$B$55</definedName>
    <definedName name="特定施設">定義!$B$17:$B$55</definedName>
    <definedName name="特定施設と単位" localSheetId="4">[1]定義!$B$17:$C$55</definedName>
    <definedName name="特定施設と単位">定義!$B$17:$C$55</definedName>
    <definedName name="特定施設の種類">[1]【事業場名記入】審査項目!$A$74:$A$93</definedName>
    <definedName name="比重">定義!$F$17:$F$29</definedName>
    <definedName name="非常用かどうか">定義!$K$17:$K$18</definedName>
    <definedName name="壁の材質">定義!$E$17:$E$29</definedName>
    <definedName name="壁の材質と比重">定義!$E$17:$F$29</definedName>
    <definedName name="用途地域" localSheetId="4">[1]定義!$B$2:$B$15</definedName>
    <definedName name="用途地域">定義!$B$2:$B$15</definedName>
    <definedName name="用途地域振動" localSheetId="4">[1]定義!$I$2:$I$15</definedName>
    <definedName name="用途地域振動">定義!$I$2:$I$15</definedName>
  </definedNames>
  <calcPr calcId="162913"/>
</workbook>
</file>

<file path=xl/calcChain.xml><?xml version="1.0" encoding="utf-8"?>
<calcChain xmlns="http://schemas.openxmlformats.org/spreadsheetml/2006/main">
  <c r="C49" i="25" l="1"/>
  <c r="C43" i="26" l="1"/>
  <c r="C26" i="30" l="1"/>
  <c r="B26" i="30"/>
  <c r="C25" i="30"/>
  <c r="C24" i="30"/>
  <c r="B24" i="30"/>
  <c r="E20" i="30"/>
  <c r="B19" i="30"/>
  <c r="B16" i="30"/>
  <c r="A37" i="30" s="1"/>
  <c r="B13" i="30"/>
  <c r="B14" i="30" s="1"/>
  <c r="B31" i="30" l="1"/>
  <c r="B15" i="30"/>
  <c r="B20" i="30" s="1"/>
  <c r="B33" i="30" s="1"/>
  <c r="B34" i="30"/>
  <c r="A36" i="30"/>
  <c r="AC78" i="26" l="1"/>
  <c r="AN78" i="26" s="1"/>
  <c r="O78" i="26"/>
  <c r="Z78" i="26" s="1"/>
  <c r="A78" i="26"/>
  <c r="L78" i="26" s="1"/>
  <c r="AN76" i="26"/>
  <c r="AK76" i="26"/>
  <c r="AH76" i="26"/>
  <c r="AE76" i="26"/>
  <c r="Z76" i="26"/>
  <c r="W76" i="26"/>
  <c r="T76" i="26"/>
  <c r="Q76" i="26"/>
  <c r="L76" i="26"/>
  <c r="I76" i="26"/>
  <c r="F76" i="26"/>
  <c r="C76" i="26"/>
  <c r="AN75" i="26"/>
  <c r="AK75" i="26"/>
  <c r="AH75" i="26"/>
  <c r="AE75" i="26"/>
  <c r="Z75" i="26"/>
  <c r="W75" i="26"/>
  <c r="T75" i="26"/>
  <c r="Q75" i="26"/>
  <c r="L75" i="26"/>
  <c r="I75" i="26"/>
  <c r="F75" i="26"/>
  <c r="C75" i="26"/>
  <c r="AN74" i="26"/>
  <c r="AK74" i="26"/>
  <c r="AH74" i="26"/>
  <c r="AE74" i="26"/>
  <c r="Z74" i="26"/>
  <c r="W74" i="26"/>
  <c r="T74" i="26"/>
  <c r="Q74" i="26"/>
  <c r="L74" i="26"/>
  <c r="I74" i="26"/>
  <c r="F74" i="26"/>
  <c r="C74" i="26"/>
  <c r="AN72" i="26"/>
  <c r="AK72" i="26"/>
  <c r="AH72" i="26"/>
  <c r="AE72" i="26"/>
  <c r="Z72" i="26"/>
  <c r="W72" i="26"/>
  <c r="T72" i="26"/>
  <c r="Q72" i="26"/>
  <c r="L72" i="26"/>
  <c r="I72" i="26"/>
  <c r="F72" i="26"/>
  <c r="C72" i="26"/>
  <c r="AN71" i="26"/>
  <c r="AK71" i="26"/>
  <c r="AH71" i="26"/>
  <c r="AE71" i="26"/>
  <c r="Z71" i="26"/>
  <c r="W71" i="26"/>
  <c r="T71" i="26"/>
  <c r="Q71" i="26"/>
  <c r="L71" i="26"/>
  <c r="I71" i="26"/>
  <c r="F71" i="26"/>
  <c r="C71" i="26"/>
  <c r="AN70" i="26"/>
  <c r="AK70" i="26"/>
  <c r="AH70" i="26"/>
  <c r="AE70" i="26"/>
  <c r="Z70" i="26"/>
  <c r="W70" i="26"/>
  <c r="T70" i="26"/>
  <c r="Q70" i="26"/>
  <c r="L70" i="26"/>
  <c r="I70" i="26"/>
  <c r="F70" i="26"/>
  <c r="C70" i="26"/>
  <c r="AN68" i="26"/>
  <c r="AK68" i="26"/>
  <c r="AH68" i="26"/>
  <c r="AE68" i="26"/>
  <c r="Z68" i="26"/>
  <c r="W68" i="26"/>
  <c r="T68" i="26"/>
  <c r="Q68" i="26"/>
  <c r="L68" i="26"/>
  <c r="I68" i="26"/>
  <c r="F68" i="26"/>
  <c r="C68" i="26"/>
  <c r="AN67" i="26"/>
  <c r="AK67" i="26"/>
  <c r="AH67" i="26"/>
  <c r="AE67" i="26"/>
  <c r="Z67" i="26"/>
  <c r="W67" i="26"/>
  <c r="T67" i="26"/>
  <c r="Q67" i="26"/>
  <c r="L67" i="26"/>
  <c r="I67" i="26"/>
  <c r="F67" i="26"/>
  <c r="C67" i="26"/>
  <c r="AN66" i="26"/>
  <c r="AK66" i="26"/>
  <c r="AH66" i="26"/>
  <c r="AE66" i="26"/>
  <c r="Z66" i="26"/>
  <c r="W66" i="26"/>
  <c r="T66" i="26"/>
  <c r="Q66" i="26"/>
  <c r="L66" i="26"/>
  <c r="I66" i="26"/>
  <c r="F66" i="26"/>
  <c r="C66" i="26"/>
  <c r="AN64" i="26"/>
  <c r="AK64" i="26"/>
  <c r="AH64" i="26"/>
  <c r="AE64" i="26"/>
  <c r="Z64" i="26"/>
  <c r="W64" i="26"/>
  <c r="T64" i="26"/>
  <c r="Q64" i="26"/>
  <c r="L64" i="26"/>
  <c r="I64" i="26"/>
  <c r="F64" i="26"/>
  <c r="C64" i="26"/>
  <c r="AN57" i="26"/>
  <c r="AK57" i="26"/>
  <c r="AH57" i="26"/>
  <c r="AE57" i="26"/>
  <c r="Z57" i="26"/>
  <c r="W57" i="26"/>
  <c r="T57" i="26"/>
  <c r="Q57" i="26"/>
  <c r="L57" i="26"/>
  <c r="I57" i="26"/>
  <c r="F57" i="26"/>
  <c r="C57" i="26"/>
  <c r="AN55" i="26"/>
  <c r="AP55" i="26" s="1"/>
  <c r="AK55" i="26"/>
  <c r="AM55" i="26" s="1"/>
  <c r="AH55" i="26"/>
  <c r="AJ55" i="26" s="1"/>
  <c r="AE55" i="26"/>
  <c r="AG55" i="26" s="1"/>
  <c r="Z55" i="26"/>
  <c r="AB55" i="26" s="1"/>
  <c r="W55" i="26"/>
  <c r="Y55" i="26" s="1"/>
  <c r="T55" i="26"/>
  <c r="V55" i="26" s="1"/>
  <c r="Q55" i="26"/>
  <c r="S55" i="26" s="1"/>
  <c r="L55" i="26"/>
  <c r="N55" i="26" s="1"/>
  <c r="I55" i="26"/>
  <c r="K55" i="26" s="1"/>
  <c r="F55" i="26"/>
  <c r="H55" i="26" s="1"/>
  <c r="C55" i="26"/>
  <c r="E55" i="26" s="1"/>
  <c r="AN54" i="26"/>
  <c r="AK54" i="26"/>
  <c r="AH54" i="26"/>
  <c r="AE54" i="26"/>
  <c r="Z54" i="26"/>
  <c r="W54" i="26"/>
  <c r="T54" i="26"/>
  <c r="Q54" i="26"/>
  <c r="L54" i="26"/>
  <c r="I54" i="26"/>
  <c r="F54" i="26"/>
  <c r="C54" i="26"/>
  <c r="AN52" i="26"/>
  <c r="AP52" i="26" s="1"/>
  <c r="AK52" i="26"/>
  <c r="AM52" i="26" s="1"/>
  <c r="AH52" i="26"/>
  <c r="AJ52" i="26" s="1"/>
  <c r="AE52" i="26"/>
  <c r="AG52" i="26" s="1"/>
  <c r="Z52" i="26"/>
  <c r="AB52" i="26" s="1"/>
  <c r="W52" i="26"/>
  <c r="Y52" i="26" s="1"/>
  <c r="T52" i="26"/>
  <c r="V52" i="26" s="1"/>
  <c r="Q52" i="26"/>
  <c r="S52" i="26" s="1"/>
  <c r="L52" i="26"/>
  <c r="N52" i="26" s="1"/>
  <c r="I52" i="26"/>
  <c r="K52" i="26" s="1"/>
  <c r="F52" i="26"/>
  <c r="H52" i="26" s="1"/>
  <c r="C52" i="26"/>
  <c r="E52" i="26" s="1"/>
  <c r="AN49" i="26"/>
  <c r="AK49" i="26"/>
  <c r="AH49" i="26"/>
  <c r="AE49" i="26"/>
  <c r="Z49" i="26"/>
  <c r="W49" i="26"/>
  <c r="T49" i="26"/>
  <c r="Q49" i="26"/>
  <c r="L49" i="26"/>
  <c r="I49" i="26"/>
  <c r="F49" i="26"/>
  <c r="C49" i="26"/>
  <c r="AN48" i="26"/>
  <c r="AK48" i="26"/>
  <c r="AH48" i="26"/>
  <c r="AE48" i="26"/>
  <c r="Z48" i="26"/>
  <c r="W48" i="26"/>
  <c r="T48" i="26"/>
  <c r="Q48" i="26"/>
  <c r="L48" i="26"/>
  <c r="I48" i="26"/>
  <c r="F48" i="26"/>
  <c r="C48" i="26"/>
  <c r="AN46" i="26"/>
  <c r="AK46" i="26"/>
  <c r="AH46" i="26"/>
  <c r="AE46" i="26"/>
  <c r="Z46" i="26"/>
  <c r="W46" i="26"/>
  <c r="T46" i="26"/>
  <c r="Q46" i="26"/>
  <c r="L46" i="26"/>
  <c r="I46" i="26"/>
  <c r="F46" i="26"/>
  <c r="C46" i="26"/>
  <c r="AN45" i="26"/>
  <c r="AK45" i="26"/>
  <c r="AH45" i="26"/>
  <c r="AE45" i="26"/>
  <c r="Z45" i="26"/>
  <c r="W45" i="26"/>
  <c r="T45" i="26"/>
  <c r="Q45" i="26"/>
  <c r="L45" i="26"/>
  <c r="I45" i="26"/>
  <c r="F45" i="26"/>
  <c r="C45" i="26"/>
  <c r="AN44" i="26"/>
  <c r="AK44" i="26"/>
  <c r="AH44" i="26"/>
  <c r="AE44" i="26"/>
  <c r="Z44" i="26"/>
  <c r="W44" i="26"/>
  <c r="T44" i="26"/>
  <c r="Q44" i="26"/>
  <c r="L44" i="26"/>
  <c r="I44" i="26"/>
  <c r="F44" i="26"/>
  <c r="C44" i="26"/>
  <c r="AN43" i="26"/>
  <c r="AK43" i="26"/>
  <c r="AH43" i="26"/>
  <c r="AE43" i="26"/>
  <c r="Z43" i="26"/>
  <c r="W43" i="26"/>
  <c r="T43" i="26"/>
  <c r="Q43" i="26"/>
  <c r="L43" i="26"/>
  <c r="I43" i="26"/>
  <c r="F43" i="26"/>
  <c r="AN42" i="26"/>
  <c r="AK42" i="26"/>
  <c r="AH42" i="26"/>
  <c r="AE42" i="26"/>
  <c r="Z42" i="26"/>
  <c r="W42" i="26"/>
  <c r="T42" i="26"/>
  <c r="Q42" i="26"/>
  <c r="L42" i="26"/>
  <c r="I42" i="26"/>
  <c r="F42" i="26"/>
  <c r="C42" i="26"/>
  <c r="AN41" i="26"/>
  <c r="AK41" i="26"/>
  <c r="AH41" i="26"/>
  <c r="AE41" i="26"/>
  <c r="Z41" i="26"/>
  <c r="W41" i="26"/>
  <c r="T41" i="26"/>
  <c r="Q41" i="26"/>
  <c r="L41" i="26"/>
  <c r="I41" i="26"/>
  <c r="F41" i="26"/>
  <c r="C41" i="26"/>
  <c r="AN28" i="26"/>
  <c r="AN50" i="26" s="1"/>
  <c r="AK28" i="26"/>
  <c r="AK29" i="26" s="1"/>
  <c r="AH28" i="26"/>
  <c r="AH50" i="26" s="1"/>
  <c r="AE28" i="26"/>
  <c r="AE50" i="26" s="1"/>
  <c r="Z28" i="26"/>
  <c r="Z50" i="26" s="1"/>
  <c r="W28" i="26"/>
  <c r="W50" i="26" s="1"/>
  <c r="T28" i="26"/>
  <c r="T50" i="26" s="1"/>
  <c r="Q28" i="26"/>
  <c r="Q29" i="26" s="1"/>
  <c r="L28" i="26"/>
  <c r="L50" i="26" s="1"/>
  <c r="I28" i="26"/>
  <c r="I29" i="26" s="1"/>
  <c r="F28" i="26"/>
  <c r="F50" i="26" s="1"/>
  <c r="C28" i="26"/>
  <c r="C50" i="26" s="1"/>
  <c r="AK2" i="26"/>
  <c r="AN2" i="26" s="1"/>
  <c r="AH2" i="26"/>
  <c r="T2" i="26"/>
  <c r="W2" i="26" s="1"/>
  <c r="Z2" i="26" s="1"/>
  <c r="I2" i="26"/>
  <c r="L2" i="26" s="1"/>
  <c r="F2" i="26"/>
  <c r="I32" i="26" l="1"/>
  <c r="I58" i="26" s="1"/>
  <c r="K58" i="26" s="1"/>
  <c r="I30" i="26"/>
  <c r="I33" i="26" s="1"/>
  <c r="I61" i="26" s="1"/>
  <c r="K61" i="26" s="1"/>
  <c r="Q32" i="26"/>
  <c r="Q58" i="26" s="1"/>
  <c r="S58" i="26" s="1"/>
  <c r="Q30" i="26"/>
  <c r="Q33" i="26" s="1"/>
  <c r="Q61" i="26" s="1"/>
  <c r="S61" i="26" s="1"/>
  <c r="AK30" i="26"/>
  <c r="AK33" i="26" s="1"/>
  <c r="AK61" i="26" s="1"/>
  <c r="AM61" i="26" s="1"/>
  <c r="AK32" i="26"/>
  <c r="AK58" i="26" s="1"/>
  <c r="AM58" i="26" s="1"/>
  <c r="C29" i="26"/>
  <c r="Q50" i="26"/>
  <c r="F29" i="26"/>
  <c r="T29" i="26"/>
  <c r="AH29" i="26"/>
  <c r="C78" i="26"/>
  <c r="Q78" i="26"/>
  <c r="AE78" i="26"/>
  <c r="AE29" i="26"/>
  <c r="W29" i="26"/>
  <c r="I50" i="26"/>
  <c r="AK50" i="26"/>
  <c r="F78" i="26"/>
  <c r="T78" i="26"/>
  <c r="AH78" i="26"/>
  <c r="L29" i="26"/>
  <c r="Z29" i="26"/>
  <c r="AN29" i="26"/>
  <c r="AC78" i="25"/>
  <c r="AN78" i="25" s="1"/>
  <c r="AN76" i="25"/>
  <c r="AK76" i="25"/>
  <c r="AH76" i="25"/>
  <c r="AE76" i="25"/>
  <c r="AN75" i="25"/>
  <c r="AK75" i="25"/>
  <c r="AH75" i="25"/>
  <c r="AE75" i="25"/>
  <c r="AN74" i="25"/>
  <c r="AK74" i="25"/>
  <c r="AH74" i="25"/>
  <c r="AE74" i="25"/>
  <c r="AN72" i="25"/>
  <c r="AK72" i="25"/>
  <c r="AH72" i="25"/>
  <c r="AE72" i="25"/>
  <c r="AN71" i="25"/>
  <c r="AK71" i="25"/>
  <c r="AH71" i="25"/>
  <c r="AE71" i="25"/>
  <c r="AN70" i="25"/>
  <c r="AK70" i="25"/>
  <c r="AH70" i="25"/>
  <c r="AE70" i="25"/>
  <c r="AN68" i="25"/>
  <c r="AK68" i="25"/>
  <c r="AH68" i="25"/>
  <c r="AE68" i="25"/>
  <c r="AN67" i="25"/>
  <c r="AK67" i="25"/>
  <c r="AH67" i="25"/>
  <c r="AE67" i="25"/>
  <c r="AN66" i="25"/>
  <c r="AK66" i="25"/>
  <c r="AH66" i="25"/>
  <c r="AE66" i="25"/>
  <c r="AN64" i="25"/>
  <c r="AK64" i="25"/>
  <c r="AH64" i="25"/>
  <c r="AE64" i="25"/>
  <c r="AN57" i="25"/>
  <c r="AK57" i="25"/>
  <c r="AH57" i="25"/>
  <c r="AE57" i="25"/>
  <c r="AN55" i="25"/>
  <c r="AP55" i="25" s="1"/>
  <c r="AK55" i="25"/>
  <c r="AM55" i="25" s="1"/>
  <c r="AH55" i="25"/>
  <c r="AJ55" i="25" s="1"/>
  <c r="AE55" i="25"/>
  <c r="AG55" i="25" s="1"/>
  <c r="AN54" i="25"/>
  <c r="AK54" i="25"/>
  <c r="AH54" i="25"/>
  <c r="AE54" i="25"/>
  <c r="AN52" i="25"/>
  <c r="AP52" i="25" s="1"/>
  <c r="AK52" i="25"/>
  <c r="AM52" i="25" s="1"/>
  <c r="AH52" i="25"/>
  <c r="AJ52" i="25" s="1"/>
  <c r="AE52" i="25"/>
  <c r="AG52" i="25" s="1"/>
  <c r="AN49" i="25"/>
  <c r="AK49" i="25"/>
  <c r="AH49" i="25"/>
  <c r="AE49" i="25"/>
  <c r="AN48" i="25"/>
  <c r="AK48" i="25"/>
  <c r="AH48" i="25"/>
  <c r="AE48" i="25"/>
  <c r="AN46" i="25"/>
  <c r="AK46" i="25"/>
  <c r="AH46" i="25"/>
  <c r="AE46" i="25"/>
  <c r="AN45" i="25"/>
  <c r="AK45" i="25"/>
  <c r="AH45" i="25"/>
  <c r="AE45" i="25"/>
  <c r="AN44" i="25"/>
  <c r="AK44" i="25"/>
  <c r="AH44" i="25"/>
  <c r="AE44" i="25"/>
  <c r="AN43" i="25"/>
  <c r="AK43" i="25"/>
  <c r="AH43" i="25"/>
  <c r="AE43" i="25"/>
  <c r="AN42" i="25"/>
  <c r="AK42" i="25"/>
  <c r="AH42" i="25"/>
  <c r="AE42" i="25"/>
  <c r="AN41" i="25"/>
  <c r="AK41" i="25"/>
  <c r="AH41" i="25"/>
  <c r="AE41" i="25"/>
  <c r="O78" i="25"/>
  <c r="Z78" i="25" s="1"/>
  <c r="Z76" i="25"/>
  <c r="W76" i="25"/>
  <c r="T76" i="25"/>
  <c r="Q76" i="25"/>
  <c r="Z75" i="25"/>
  <c r="W75" i="25"/>
  <c r="T75" i="25"/>
  <c r="Q75" i="25"/>
  <c r="Z74" i="25"/>
  <c r="W74" i="25"/>
  <c r="T74" i="25"/>
  <c r="Q74" i="25"/>
  <c r="Z72" i="25"/>
  <c r="W72" i="25"/>
  <c r="T72" i="25"/>
  <c r="Q72" i="25"/>
  <c r="Z71" i="25"/>
  <c r="W71" i="25"/>
  <c r="T71" i="25"/>
  <c r="Q71" i="25"/>
  <c r="Z70" i="25"/>
  <c r="W70" i="25"/>
  <c r="T70" i="25"/>
  <c r="Q70" i="25"/>
  <c r="Z68" i="25"/>
  <c r="W68" i="25"/>
  <c r="T68" i="25"/>
  <c r="Q68" i="25"/>
  <c r="Z67" i="25"/>
  <c r="W67" i="25"/>
  <c r="T67" i="25"/>
  <c r="Q67" i="25"/>
  <c r="Z66" i="25"/>
  <c r="W66" i="25"/>
  <c r="T66" i="25"/>
  <c r="Q66" i="25"/>
  <c r="Z64" i="25"/>
  <c r="W64" i="25"/>
  <c r="T64" i="25"/>
  <c r="Q64" i="25"/>
  <c r="Z57" i="25"/>
  <c r="W57" i="25"/>
  <c r="T57" i="25"/>
  <c r="Q57" i="25"/>
  <c r="Z55" i="25"/>
  <c r="AB55" i="25" s="1"/>
  <c r="W55" i="25"/>
  <c r="Y55" i="25" s="1"/>
  <c r="T55" i="25"/>
  <c r="V55" i="25" s="1"/>
  <c r="Q55" i="25"/>
  <c r="S55" i="25" s="1"/>
  <c r="Z54" i="25"/>
  <c r="W54" i="25"/>
  <c r="T54" i="25"/>
  <c r="Q54" i="25"/>
  <c r="Z52" i="25"/>
  <c r="AB52" i="25" s="1"/>
  <c r="W52" i="25"/>
  <c r="Y52" i="25" s="1"/>
  <c r="T52" i="25"/>
  <c r="V52" i="25" s="1"/>
  <c r="Q52" i="25"/>
  <c r="S52" i="25" s="1"/>
  <c r="Z49" i="25"/>
  <c r="W49" i="25"/>
  <c r="T49" i="25"/>
  <c r="Q49" i="25"/>
  <c r="Z48" i="25"/>
  <c r="W48" i="25"/>
  <c r="T48" i="25"/>
  <c r="Q48" i="25"/>
  <c r="Z46" i="25"/>
  <c r="W46" i="25"/>
  <c r="T46" i="25"/>
  <c r="Q46" i="25"/>
  <c r="Z45" i="25"/>
  <c r="W45" i="25"/>
  <c r="T45" i="25"/>
  <c r="Q45" i="25"/>
  <c r="Z44" i="25"/>
  <c r="W44" i="25"/>
  <c r="T44" i="25"/>
  <c r="Q44" i="25"/>
  <c r="Z43" i="25"/>
  <c r="W43" i="25"/>
  <c r="T43" i="25"/>
  <c r="Q43" i="25"/>
  <c r="Z42" i="25"/>
  <c r="W42" i="25"/>
  <c r="T42" i="25"/>
  <c r="Q42" i="25"/>
  <c r="Z41" i="25"/>
  <c r="W41" i="25"/>
  <c r="T41" i="25"/>
  <c r="Q41" i="25"/>
  <c r="AH33" i="25"/>
  <c r="AH61" i="25" s="1"/>
  <c r="AJ61" i="25" s="1"/>
  <c r="AN28" i="25"/>
  <c r="AN29" i="25" s="1"/>
  <c r="AK28" i="25"/>
  <c r="AK29" i="25" s="1"/>
  <c r="AK30" i="25" s="1"/>
  <c r="AK33" i="25" s="1"/>
  <c r="AK61" i="25" s="1"/>
  <c r="AM61" i="25" s="1"/>
  <c r="AH28" i="25"/>
  <c r="AH29" i="25" s="1"/>
  <c r="AH30" i="25" s="1"/>
  <c r="AE28" i="25"/>
  <c r="AE50" i="25" s="1"/>
  <c r="Z28" i="25"/>
  <c r="Z29" i="25" s="1"/>
  <c r="W28" i="25"/>
  <c r="W29" i="25" s="1"/>
  <c r="W30" i="25" s="1"/>
  <c r="W33" i="25" s="1"/>
  <c r="W61" i="25" s="1"/>
  <c r="Y61" i="25" s="1"/>
  <c r="T28" i="25"/>
  <c r="T29" i="25" s="1"/>
  <c r="T30" i="25" s="1"/>
  <c r="T33" i="25" s="1"/>
  <c r="T61" i="25" s="1"/>
  <c r="V61" i="25" s="1"/>
  <c r="Q28" i="25"/>
  <c r="Q50" i="25" s="1"/>
  <c r="L29" i="25"/>
  <c r="L30" i="25" s="1"/>
  <c r="L33" i="25" s="1"/>
  <c r="L61" i="25" s="1"/>
  <c r="N61" i="25" s="1"/>
  <c r="L28" i="25"/>
  <c r="I28" i="25"/>
  <c r="I29" i="25" s="1"/>
  <c r="F28" i="25"/>
  <c r="F29" i="25" s="1"/>
  <c r="F30" i="25" s="1"/>
  <c r="F33" i="25" s="1"/>
  <c r="F61" i="25" s="1"/>
  <c r="H61" i="25" s="1"/>
  <c r="A78" i="25"/>
  <c r="L78" i="25" s="1"/>
  <c r="L76" i="25"/>
  <c r="I76" i="25"/>
  <c r="F76" i="25"/>
  <c r="C76" i="25"/>
  <c r="L75" i="25"/>
  <c r="I75" i="25"/>
  <c r="F75" i="25"/>
  <c r="C75" i="25"/>
  <c r="L74" i="25"/>
  <c r="I74" i="25"/>
  <c r="F74" i="25"/>
  <c r="C74" i="25"/>
  <c r="L72" i="25"/>
  <c r="I72" i="25"/>
  <c r="F72" i="25"/>
  <c r="C72" i="25"/>
  <c r="L71" i="25"/>
  <c r="I71" i="25"/>
  <c r="F71" i="25"/>
  <c r="C71" i="25"/>
  <c r="L70" i="25"/>
  <c r="I70" i="25"/>
  <c r="F70" i="25"/>
  <c r="C70" i="25"/>
  <c r="L68" i="25"/>
  <c r="I68" i="25"/>
  <c r="F68" i="25"/>
  <c r="C68" i="25"/>
  <c r="L67" i="25"/>
  <c r="I67" i="25"/>
  <c r="F67" i="25"/>
  <c r="C67" i="25"/>
  <c r="L66" i="25"/>
  <c r="I66" i="25"/>
  <c r="F66" i="25"/>
  <c r="C66" i="25"/>
  <c r="L64" i="25"/>
  <c r="I64" i="25"/>
  <c r="F64" i="25"/>
  <c r="C64" i="25"/>
  <c r="L57" i="25"/>
  <c r="I57" i="25"/>
  <c r="F57" i="25"/>
  <c r="C57" i="25"/>
  <c r="L55" i="25"/>
  <c r="N55" i="25" s="1"/>
  <c r="I55" i="25"/>
  <c r="K55" i="25" s="1"/>
  <c r="F55" i="25"/>
  <c r="H55" i="25" s="1"/>
  <c r="C55" i="25"/>
  <c r="E55" i="25" s="1"/>
  <c r="L54" i="25"/>
  <c r="I54" i="25"/>
  <c r="F54" i="25"/>
  <c r="C54" i="25"/>
  <c r="L52" i="25"/>
  <c r="N52" i="25" s="1"/>
  <c r="I52" i="25"/>
  <c r="K52" i="25" s="1"/>
  <c r="F52" i="25"/>
  <c r="H52" i="25" s="1"/>
  <c r="C52" i="25"/>
  <c r="E52" i="25" s="1"/>
  <c r="L49" i="25"/>
  <c r="I49" i="25"/>
  <c r="F49" i="25"/>
  <c r="L48" i="25"/>
  <c r="I48" i="25"/>
  <c r="F48" i="25"/>
  <c r="C48" i="25"/>
  <c r="L46" i="25"/>
  <c r="I46" i="25"/>
  <c r="F46" i="25"/>
  <c r="C46" i="25"/>
  <c r="L45" i="25"/>
  <c r="I45" i="25"/>
  <c r="F45" i="25"/>
  <c r="C45" i="25"/>
  <c r="L44" i="25"/>
  <c r="I44" i="25"/>
  <c r="F44" i="25"/>
  <c r="C44" i="25"/>
  <c r="L43" i="25"/>
  <c r="I43" i="25"/>
  <c r="F43" i="25"/>
  <c r="C43" i="25"/>
  <c r="L42" i="25"/>
  <c r="I42" i="25"/>
  <c r="F42" i="25"/>
  <c r="C42" i="25"/>
  <c r="L41" i="25"/>
  <c r="I41" i="25"/>
  <c r="F41" i="25"/>
  <c r="C41" i="25"/>
  <c r="L50" i="25"/>
  <c r="C28" i="25"/>
  <c r="C29" i="25" s="1"/>
  <c r="AK2" i="25"/>
  <c r="AN2" i="25" s="1"/>
  <c r="AH2" i="25"/>
  <c r="T2" i="25"/>
  <c r="W2" i="25" s="1"/>
  <c r="Z2" i="25" s="1"/>
  <c r="F2" i="25"/>
  <c r="I2" i="25" s="1"/>
  <c r="L2" i="25" s="1"/>
  <c r="Z32" i="26" l="1"/>
  <c r="Z58" i="26" s="1"/>
  <c r="AB58" i="26" s="1"/>
  <c r="Z30" i="26"/>
  <c r="Z33" i="26" s="1"/>
  <c r="Z61" i="26" s="1"/>
  <c r="AB61" i="26" s="1"/>
  <c r="AE32" i="26"/>
  <c r="AE58" i="26" s="1"/>
  <c r="AG58" i="26" s="1"/>
  <c r="AE30" i="26"/>
  <c r="AE33" i="26" s="1"/>
  <c r="AE61" i="26" s="1"/>
  <c r="AG61" i="26" s="1"/>
  <c r="AH32" i="26"/>
  <c r="AH58" i="26" s="1"/>
  <c r="AJ58" i="26" s="1"/>
  <c r="AH30" i="26"/>
  <c r="AH33" i="26" s="1"/>
  <c r="AH61" i="26" s="1"/>
  <c r="AJ61" i="26" s="1"/>
  <c r="C32" i="26"/>
  <c r="C58" i="26" s="1"/>
  <c r="E58" i="26" s="1"/>
  <c r="C30" i="26"/>
  <c r="C33" i="26" s="1"/>
  <c r="C61" i="26" s="1"/>
  <c r="E61" i="26" s="1"/>
  <c r="AN32" i="26"/>
  <c r="AN58" i="26" s="1"/>
  <c r="AP58" i="26" s="1"/>
  <c r="AN30" i="26"/>
  <c r="AN33" i="26" s="1"/>
  <c r="AN61" i="26" s="1"/>
  <c r="AP61" i="26" s="1"/>
  <c r="L32" i="26"/>
  <c r="L58" i="26" s="1"/>
  <c r="N58" i="26" s="1"/>
  <c r="L30" i="26"/>
  <c r="L33" i="26" s="1"/>
  <c r="L61" i="26" s="1"/>
  <c r="N61" i="26" s="1"/>
  <c r="T32" i="26"/>
  <c r="T58" i="26" s="1"/>
  <c r="V58" i="26" s="1"/>
  <c r="T30" i="26"/>
  <c r="T33" i="26" s="1"/>
  <c r="T61" i="26" s="1"/>
  <c r="V61" i="26" s="1"/>
  <c r="W32" i="26"/>
  <c r="W58" i="26" s="1"/>
  <c r="Y58" i="26" s="1"/>
  <c r="W30" i="26"/>
  <c r="W33" i="26" s="1"/>
  <c r="W61" i="26" s="1"/>
  <c r="Y61" i="26" s="1"/>
  <c r="F32" i="26"/>
  <c r="F58" i="26" s="1"/>
  <c r="H58" i="26" s="1"/>
  <c r="F30" i="26"/>
  <c r="F33" i="26" s="1"/>
  <c r="F61" i="26" s="1"/>
  <c r="H61" i="26" s="1"/>
  <c r="AN50" i="25"/>
  <c r="W32" i="25"/>
  <c r="W58" i="25" s="1"/>
  <c r="Y58" i="25" s="1"/>
  <c r="AH32" i="25"/>
  <c r="AH58" i="25" s="1"/>
  <c r="AJ58" i="25" s="1"/>
  <c r="AK32" i="25"/>
  <c r="AK58" i="25" s="1"/>
  <c r="AM58" i="25" s="1"/>
  <c r="AH50" i="25"/>
  <c r="T32" i="25"/>
  <c r="T58" i="25" s="1"/>
  <c r="V58" i="25" s="1"/>
  <c r="Z50" i="25"/>
  <c r="F32" i="25"/>
  <c r="F58" i="25" s="1"/>
  <c r="H58" i="25" s="1"/>
  <c r="AK50" i="25"/>
  <c r="W50" i="25"/>
  <c r="T50" i="25"/>
  <c r="AE78" i="25"/>
  <c r="AH78" i="25"/>
  <c r="Q78" i="25"/>
  <c r="T78" i="25"/>
  <c r="AN32" i="25"/>
  <c r="AN58" i="25" s="1"/>
  <c r="AP58" i="25" s="1"/>
  <c r="AN30" i="25"/>
  <c r="AN33" i="25" s="1"/>
  <c r="AN61" i="25" s="1"/>
  <c r="AP61" i="25" s="1"/>
  <c r="AE29" i="25"/>
  <c r="Z32" i="25"/>
  <c r="Z58" i="25" s="1"/>
  <c r="AB58" i="25" s="1"/>
  <c r="Z30" i="25"/>
  <c r="Z33" i="25" s="1"/>
  <c r="Z61" i="25" s="1"/>
  <c r="AB61" i="25" s="1"/>
  <c r="Q29" i="25"/>
  <c r="I32" i="25"/>
  <c r="I58" i="25" s="1"/>
  <c r="K58" i="25" s="1"/>
  <c r="I30" i="25"/>
  <c r="I33" i="25" s="1"/>
  <c r="I61" i="25" s="1"/>
  <c r="K61" i="25" s="1"/>
  <c r="I50" i="25"/>
  <c r="L32" i="25"/>
  <c r="L58" i="25" s="1"/>
  <c r="N58" i="25" s="1"/>
  <c r="F50" i="25"/>
  <c r="C50" i="25"/>
  <c r="C32" i="25"/>
  <c r="C58" i="25" s="1"/>
  <c r="E58" i="25" s="1"/>
  <c r="C30" i="25"/>
  <c r="C33" i="25" s="1"/>
  <c r="C61" i="25" s="1"/>
  <c r="E61" i="25" s="1"/>
  <c r="F78" i="25"/>
  <c r="C78" i="25"/>
  <c r="AE32" i="25" l="1"/>
  <c r="AE58" i="25" s="1"/>
  <c r="AG58" i="25" s="1"/>
  <c r="AE30" i="25"/>
  <c r="AE33" i="25" s="1"/>
  <c r="AE61" i="25" s="1"/>
  <c r="AG61" i="25" s="1"/>
  <c r="Q32" i="25"/>
  <c r="Q58" i="25" s="1"/>
  <c r="S58" i="25" s="1"/>
  <c r="Q30" i="25"/>
  <c r="Q33" i="25" s="1"/>
  <c r="Q61" i="25" s="1"/>
  <c r="S61" i="25" s="1"/>
  <c r="AH69" i="17" l="1"/>
  <c r="AC69" i="17"/>
  <c r="AN69" i="17" s="1"/>
  <c r="AN67" i="17"/>
  <c r="AK67" i="17"/>
  <c r="AH67" i="17"/>
  <c r="AE67" i="17"/>
  <c r="AN66" i="17"/>
  <c r="AK66" i="17"/>
  <c r="AH66" i="17"/>
  <c r="AE66" i="17"/>
  <c r="AN65" i="17"/>
  <c r="AK65" i="17"/>
  <c r="AH65" i="17"/>
  <c r="AE65" i="17"/>
  <c r="AN63" i="17"/>
  <c r="AK63" i="17"/>
  <c r="AH63" i="17"/>
  <c r="AE63" i="17"/>
  <c r="AN62" i="17"/>
  <c r="AK62" i="17"/>
  <c r="AH62" i="17"/>
  <c r="AE62" i="17"/>
  <c r="AN61" i="17"/>
  <c r="AK61" i="17"/>
  <c r="AH61" i="17"/>
  <c r="AE61" i="17"/>
  <c r="AN60" i="17"/>
  <c r="AK60" i="17"/>
  <c r="AH60" i="17"/>
  <c r="AE60" i="17"/>
  <c r="AN58" i="17"/>
  <c r="AK58" i="17"/>
  <c r="AH58" i="17"/>
  <c r="AE58" i="17"/>
  <c r="AN57" i="17"/>
  <c r="AK57" i="17"/>
  <c r="AH57" i="17"/>
  <c r="AE57" i="17"/>
  <c r="AN56" i="17"/>
  <c r="AK56" i="17"/>
  <c r="AH56" i="17"/>
  <c r="AE56" i="17"/>
  <c r="AN49" i="17"/>
  <c r="AK49" i="17"/>
  <c r="AH49" i="17"/>
  <c r="AE49" i="17"/>
  <c r="AN47" i="17"/>
  <c r="AP47" i="17" s="1"/>
  <c r="AK47" i="17"/>
  <c r="AM47" i="17" s="1"/>
  <c r="AH47" i="17"/>
  <c r="AJ47" i="17" s="1"/>
  <c r="AE47" i="17"/>
  <c r="AN46" i="17"/>
  <c r="AK46" i="17"/>
  <c r="AH46" i="17"/>
  <c r="AE46" i="17"/>
  <c r="AP44" i="17"/>
  <c r="AN44" i="17"/>
  <c r="AM44" i="17"/>
  <c r="AK44" i="17"/>
  <c r="AJ44" i="17"/>
  <c r="AH44" i="17"/>
  <c r="AG44" i="17"/>
  <c r="AE44" i="17"/>
  <c r="AN41" i="17"/>
  <c r="AK41" i="17"/>
  <c r="AH41" i="17"/>
  <c r="AE41" i="17"/>
  <c r="AN40" i="17"/>
  <c r="AK40" i="17"/>
  <c r="AH40" i="17"/>
  <c r="AE40" i="17"/>
  <c r="AN38" i="17"/>
  <c r="AK38" i="17"/>
  <c r="AH38" i="17"/>
  <c r="AE38" i="17"/>
  <c r="AN37" i="17"/>
  <c r="AK37" i="17"/>
  <c r="AH37" i="17"/>
  <c r="AE37" i="17"/>
  <c r="AN36" i="17"/>
  <c r="AK36" i="17"/>
  <c r="AH36" i="17"/>
  <c r="AE36" i="17"/>
  <c r="AN35" i="17"/>
  <c r="AK35" i="17"/>
  <c r="AH35" i="17"/>
  <c r="AE35" i="17"/>
  <c r="AN34" i="17"/>
  <c r="AK34" i="17"/>
  <c r="AH34" i="17"/>
  <c r="AE34" i="17"/>
  <c r="AN33" i="17"/>
  <c r="AK33" i="17"/>
  <c r="AH33" i="17"/>
  <c r="AE33" i="17"/>
  <c r="T69" i="17"/>
  <c r="O69" i="17"/>
  <c r="Z69" i="17" s="1"/>
  <c r="Z67" i="17"/>
  <c r="W67" i="17"/>
  <c r="T67" i="17"/>
  <c r="Q67" i="17"/>
  <c r="Z66" i="17"/>
  <c r="W66" i="17"/>
  <c r="T66" i="17"/>
  <c r="Q66" i="17"/>
  <c r="Z65" i="17"/>
  <c r="W65" i="17"/>
  <c r="T65" i="17"/>
  <c r="Q65" i="17"/>
  <c r="Z63" i="17"/>
  <c r="W63" i="17"/>
  <c r="T63" i="17"/>
  <c r="Q63" i="17"/>
  <c r="Z62" i="17"/>
  <c r="W62" i="17"/>
  <c r="T62" i="17"/>
  <c r="Q62" i="17"/>
  <c r="Z61" i="17"/>
  <c r="W61" i="17"/>
  <c r="T61" i="17"/>
  <c r="Q61" i="17"/>
  <c r="Z60" i="17"/>
  <c r="W60" i="17"/>
  <c r="T60" i="17"/>
  <c r="Q60" i="17"/>
  <c r="Z58" i="17"/>
  <c r="W58" i="17"/>
  <c r="T58" i="17"/>
  <c r="Q58" i="17"/>
  <c r="Z57" i="17"/>
  <c r="W57" i="17"/>
  <c r="T57" i="17"/>
  <c r="Q57" i="17"/>
  <c r="Z56" i="17"/>
  <c r="W56" i="17"/>
  <c r="T56" i="17"/>
  <c r="Q56" i="17"/>
  <c r="Z49" i="17"/>
  <c r="W49" i="17"/>
  <c r="T49" i="17"/>
  <c r="Q49" i="17"/>
  <c r="Z47" i="17"/>
  <c r="AB47" i="17" s="1"/>
  <c r="W47" i="17"/>
  <c r="Y47" i="17" s="1"/>
  <c r="T47" i="17"/>
  <c r="V47" i="17" s="1"/>
  <c r="Q47" i="17"/>
  <c r="Z46" i="17"/>
  <c r="W46" i="17"/>
  <c r="T46" i="17"/>
  <c r="Q46" i="17"/>
  <c r="AB44" i="17"/>
  <c r="Z44" i="17"/>
  <c r="Y44" i="17"/>
  <c r="W44" i="17"/>
  <c r="V44" i="17"/>
  <c r="T44" i="17"/>
  <c r="S44" i="17"/>
  <c r="Q44" i="17"/>
  <c r="Z41" i="17"/>
  <c r="W41" i="17"/>
  <c r="T41" i="17"/>
  <c r="Q41" i="17"/>
  <c r="Z40" i="17"/>
  <c r="W40" i="17"/>
  <c r="T40" i="17"/>
  <c r="Q40" i="17"/>
  <c r="Z38" i="17"/>
  <c r="W38" i="17"/>
  <c r="T38" i="17"/>
  <c r="Q38" i="17"/>
  <c r="Z37" i="17"/>
  <c r="W37" i="17"/>
  <c r="T37" i="17"/>
  <c r="Q37" i="17"/>
  <c r="Z36" i="17"/>
  <c r="W36" i="17"/>
  <c r="T36" i="17"/>
  <c r="Q36" i="17"/>
  <c r="Z35" i="17"/>
  <c r="W35" i="17"/>
  <c r="T35" i="17"/>
  <c r="Q35" i="17"/>
  <c r="Z34" i="17"/>
  <c r="W34" i="17"/>
  <c r="T34" i="17"/>
  <c r="Q34" i="17"/>
  <c r="Z33" i="17"/>
  <c r="W33" i="17"/>
  <c r="T33" i="17"/>
  <c r="Q33" i="17"/>
  <c r="AH2" i="17"/>
  <c r="AK2" i="17" s="1"/>
  <c r="AN2" i="17" s="1"/>
  <c r="T2" i="17"/>
  <c r="W2" i="17" s="1"/>
  <c r="Z2" i="17" s="1"/>
  <c r="L65" i="17"/>
  <c r="I65" i="17"/>
  <c r="F65" i="17"/>
  <c r="A69" i="17"/>
  <c r="AN24" i="17"/>
  <c r="AN25" i="17" s="1"/>
  <c r="AN26" i="17" s="1"/>
  <c r="AN53" i="17" s="1"/>
  <c r="AK24" i="17"/>
  <c r="AK25" i="17" s="1"/>
  <c r="AK26" i="17" s="1"/>
  <c r="AK53" i="17" s="1"/>
  <c r="AH24" i="17"/>
  <c r="AH25" i="17" s="1"/>
  <c r="AH26" i="17" s="1"/>
  <c r="AH53" i="17" s="1"/>
  <c r="AE24" i="17"/>
  <c r="AE25" i="17" s="1"/>
  <c r="AE26" i="17" s="1"/>
  <c r="AE53" i="17" s="1"/>
  <c r="Z24" i="17"/>
  <c r="Z25" i="17" s="1"/>
  <c r="Z26" i="17" s="1"/>
  <c r="Z53" i="17" s="1"/>
  <c r="W24" i="17"/>
  <c r="W25" i="17" s="1"/>
  <c r="W26" i="17" s="1"/>
  <c r="W53" i="17" s="1"/>
  <c r="T24" i="17"/>
  <c r="T25" i="17" s="1"/>
  <c r="T26" i="17" s="1"/>
  <c r="T53" i="17" s="1"/>
  <c r="Q24" i="17"/>
  <c r="Q25" i="17" s="1"/>
  <c r="Q26" i="17" s="1"/>
  <c r="Q53" i="17" s="1"/>
  <c r="T42" i="17" l="1"/>
  <c r="T50" i="17"/>
  <c r="AN42" i="17"/>
  <c r="AN50" i="17"/>
  <c r="W42" i="17"/>
  <c r="W50" i="17"/>
  <c r="AE42" i="17"/>
  <c r="AE50" i="17"/>
  <c r="Z42" i="17"/>
  <c r="AH50" i="17"/>
  <c r="Z50" i="17"/>
  <c r="AH42" i="17"/>
  <c r="Q42" i="17"/>
  <c r="Q50" i="17"/>
  <c r="AK42" i="17"/>
  <c r="AK50" i="17"/>
  <c r="AE69" i="17"/>
  <c r="Q69" i="17"/>
  <c r="F2" i="17"/>
  <c r="I2" i="17" s="1"/>
  <c r="L2" i="17" s="1"/>
  <c r="L69" i="17"/>
  <c r="L67" i="17"/>
  <c r="I67" i="17"/>
  <c r="F67" i="17"/>
  <c r="C67" i="17"/>
  <c r="L66" i="17"/>
  <c r="I66" i="17"/>
  <c r="F66" i="17"/>
  <c r="C66" i="17"/>
  <c r="C65" i="17"/>
  <c r="L63" i="17"/>
  <c r="I63" i="17"/>
  <c r="F63" i="17"/>
  <c r="C63" i="17"/>
  <c r="L62" i="17"/>
  <c r="I62" i="17"/>
  <c r="F62" i="17"/>
  <c r="C62" i="17"/>
  <c r="L61" i="17"/>
  <c r="I61" i="17"/>
  <c r="F61" i="17"/>
  <c r="C61" i="17"/>
  <c r="L60" i="17"/>
  <c r="I60" i="17"/>
  <c r="F60" i="17"/>
  <c r="C60" i="17"/>
  <c r="L58" i="17"/>
  <c r="I58" i="17"/>
  <c r="F58" i="17"/>
  <c r="C58" i="17"/>
  <c r="L57" i="17"/>
  <c r="I57" i="17"/>
  <c r="F57" i="17"/>
  <c r="C57" i="17"/>
  <c r="L56" i="17"/>
  <c r="I56" i="17"/>
  <c r="F56" i="17"/>
  <c r="C56" i="17"/>
  <c r="L49" i="17"/>
  <c r="I49" i="17"/>
  <c r="F49" i="17"/>
  <c r="C49" i="17"/>
  <c r="L47" i="17"/>
  <c r="N47" i="17" s="1"/>
  <c r="I47" i="17"/>
  <c r="K47" i="17" s="1"/>
  <c r="F47" i="17"/>
  <c r="H47" i="17" s="1"/>
  <c r="C47" i="17"/>
  <c r="L46" i="17"/>
  <c r="I46" i="17"/>
  <c r="F46" i="17"/>
  <c r="C46" i="17"/>
  <c r="L44" i="17"/>
  <c r="N44" i="17" s="1"/>
  <c r="I44" i="17"/>
  <c r="K44" i="17" s="1"/>
  <c r="F44" i="17"/>
  <c r="H44" i="17" s="1"/>
  <c r="C44" i="17"/>
  <c r="E44" i="17" s="1"/>
  <c r="L41" i="17"/>
  <c r="I41" i="17"/>
  <c r="F41" i="17"/>
  <c r="C41" i="17"/>
  <c r="L40" i="17"/>
  <c r="I40" i="17"/>
  <c r="F40" i="17"/>
  <c r="C40" i="17"/>
  <c r="L38" i="17"/>
  <c r="I38" i="17"/>
  <c r="F38" i="17"/>
  <c r="C38" i="17"/>
  <c r="L37" i="17"/>
  <c r="I37" i="17"/>
  <c r="F37" i="17"/>
  <c r="C37" i="17"/>
  <c r="L36" i="17"/>
  <c r="I36" i="17"/>
  <c r="F36" i="17"/>
  <c r="C36" i="17"/>
  <c r="L35" i="17"/>
  <c r="I35" i="17"/>
  <c r="F35" i="17"/>
  <c r="C35" i="17"/>
  <c r="L34" i="17"/>
  <c r="I34" i="17"/>
  <c r="F34" i="17"/>
  <c r="C34" i="17"/>
  <c r="L33" i="17"/>
  <c r="I33" i="17"/>
  <c r="F33" i="17"/>
  <c r="C33" i="17"/>
  <c r="L24" i="17"/>
  <c r="L42" i="17" s="1"/>
  <c r="I24" i="17"/>
  <c r="I42" i="17" s="1"/>
  <c r="F24" i="17"/>
  <c r="F42" i="17" s="1"/>
  <c r="C24" i="17"/>
  <c r="C42" i="17" s="1"/>
  <c r="C25" i="17" l="1"/>
  <c r="C69" i="17"/>
  <c r="I25" i="17"/>
  <c r="F69" i="17"/>
  <c r="F25" i="17"/>
  <c r="L25" i="17"/>
  <c r="I26" i="17" l="1"/>
  <c r="I53" i="17" s="1"/>
  <c r="I50" i="17"/>
  <c r="L26" i="17"/>
  <c r="L53" i="17" s="1"/>
  <c r="L50" i="17"/>
  <c r="F26" i="17"/>
  <c r="F53" i="17" s="1"/>
  <c r="F50" i="17"/>
  <c r="C50" i="17"/>
  <c r="C26" i="17"/>
  <c r="C53" i="17" s="1"/>
  <c r="H18" i="12" l="1"/>
  <c r="H20" i="12" s="1"/>
  <c r="F18" i="12"/>
  <c r="F20" i="12" s="1"/>
  <c r="H13" i="12"/>
  <c r="H15" i="12" s="1"/>
  <c r="F13" i="12"/>
  <c r="F15" i="12" s="1"/>
  <c r="H8" i="12"/>
  <c r="H10" i="12" s="1"/>
  <c r="F8" i="12"/>
  <c r="F10" i="12" s="1"/>
</calcChain>
</file>

<file path=xl/sharedStrings.xml><?xml version="1.0" encoding="utf-8"?>
<sst xmlns="http://schemas.openxmlformats.org/spreadsheetml/2006/main" count="960" uniqueCount="207">
  <si>
    <t>発生源である施設等</t>
  </si>
  <si>
    <t>Ａ</t>
  </si>
  <si>
    <t>発生源での騒音レベル</t>
  </si>
  <si>
    <t>騒音対策による減衰値</t>
  </si>
  <si>
    <t>Ｂ</t>
  </si>
  <si>
    <t>Ｃ</t>
  </si>
  <si>
    <t>距離減衰</t>
  </si>
  <si>
    <t>Ｄ</t>
  </si>
  <si>
    <t>Ｅ</t>
  </si>
  <si>
    <t>Ｆ</t>
  </si>
  <si>
    <t>減衰値合計</t>
  </si>
  <si>
    <t>Ｂ＋Ｃ＋Ｄ＋Ｅ</t>
  </si>
  <si>
    <t>Ａ－Ｆ</t>
  </si>
  <si>
    <t>施設の使用時間</t>
  </si>
  <si>
    <t>添付図面</t>
  </si>
  <si>
    <t>施設等の位置及びその位置から敷地境界線までの距離を示した図面</t>
  </si>
  <si>
    <t>騒 音 の 処 理 方 法 概 要 書</t>
    <rPh sb="0" eb="1">
      <t>ソウ</t>
    </rPh>
    <rPh sb="2" eb="3">
      <t>オト</t>
    </rPh>
    <rPh sb="6" eb="7">
      <t>ショ</t>
    </rPh>
    <rPh sb="8" eb="9">
      <t>リ</t>
    </rPh>
    <rPh sb="10" eb="11">
      <t>カタ</t>
    </rPh>
    <rPh sb="12" eb="13">
      <t>ホウ</t>
    </rPh>
    <rPh sb="14" eb="15">
      <t>オオムネ</t>
    </rPh>
    <rPh sb="16" eb="17">
      <t>ヨウ</t>
    </rPh>
    <rPh sb="18" eb="19">
      <t>ショ</t>
    </rPh>
    <phoneticPr fontId="3"/>
  </si>
  <si>
    <t>当該事業所に適用される
規制基準値</t>
    <phoneticPr fontId="3"/>
  </si>
  <si>
    <t>Ｇ　敷地境界線での</t>
    <phoneticPr fontId="3"/>
  </si>
  <si>
    <t>　　騒音レベル予測</t>
    <phoneticPr fontId="3"/>
  </si>
  <si>
    <t>音源対策</t>
    <phoneticPr fontId="3"/>
  </si>
  <si>
    <t>防音壁等</t>
    <phoneticPr fontId="3"/>
  </si>
  <si>
    <t>建屋減衰</t>
    <rPh sb="2" eb="4">
      <t>ゲンスイ</t>
    </rPh>
    <phoneticPr fontId="3"/>
  </si>
  <si>
    <t>工業専用地域</t>
    <rPh sb="0" eb="2">
      <t>コウギョウ</t>
    </rPh>
    <rPh sb="2" eb="4">
      <t>センヨウ</t>
    </rPh>
    <rPh sb="4" eb="6">
      <t>チイキ</t>
    </rPh>
    <phoneticPr fontId="3"/>
  </si>
  <si>
    <t>工業地域</t>
    <rPh sb="0" eb="2">
      <t>コウギョウ</t>
    </rPh>
    <rPh sb="2" eb="4">
      <t>チイキ</t>
    </rPh>
    <phoneticPr fontId="3"/>
  </si>
  <si>
    <t>準工業地域</t>
    <rPh sb="0" eb="1">
      <t>ジュン</t>
    </rPh>
    <rPh sb="1" eb="3">
      <t>コウギョウ</t>
    </rPh>
    <rPh sb="3" eb="5">
      <t>チイキ</t>
    </rPh>
    <phoneticPr fontId="3"/>
  </si>
  <si>
    <t>商業地域</t>
    <rPh sb="0" eb="2">
      <t>ショウギョウ</t>
    </rPh>
    <rPh sb="2" eb="4">
      <t>チイキ</t>
    </rPh>
    <phoneticPr fontId="3"/>
  </si>
  <si>
    <t>近隣商業地域</t>
    <rPh sb="0" eb="2">
      <t>キンリン</t>
    </rPh>
    <rPh sb="2" eb="4">
      <t>ショウギョウ</t>
    </rPh>
    <rPh sb="4" eb="6">
      <t>チイキ</t>
    </rPh>
    <phoneticPr fontId="3"/>
  </si>
  <si>
    <t>その他の地域</t>
    <rPh sb="2" eb="3">
      <t>タ</t>
    </rPh>
    <rPh sb="4" eb="6">
      <t>チイキ</t>
    </rPh>
    <phoneticPr fontId="3"/>
  </si>
  <si>
    <t>準住居地域</t>
    <rPh sb="0" eb="1">
      <t>ジュン</t>
    </rPh>
    <rPh sb="1" eb="3">
      <t>ジュウキョ</t>
    </rPh>
    <rPh sb="3" eb="5">
      <t>チイキ</t>
    </rPh>
    <phoneticPr fontId="3"/>
  </si>
  <si>
    <t>第二種住居地域</t>
    <rPh sb="0" eb="1">
      <t>ダイ</t>
    </rPh>
    <rPh sb="1" eb="2">
      <t>ニ</t>
    </rPh>
    <rPh sb="2" eb="3">
      <t>シュ</t>
    </rPh>
    <rPh sb="3" eb="5">
      <t>ジュウキョ</t>
    </rPh>
    <rPh sb="5" eb="7">
      <t>チイキ</t>
    </rPh>
    <phoneticPr fontId="3"/>
  </si>
  <si>
    <t>第一種住居地域</t>
    <rPh sb="0" eb="1">
      <t>ダイ</t>
    </rPh>
    <rPh sb="1" eb="2">
      <t>イチ</t>
    </rPh>
    <rPh sb="2" eb="3">
      <t>シュ</t>
    </rPh>
    <rPh sb="3" eb="5">
      <t>ジュウキョ</t>
    </rPh>
    <rPh sb="5" eb="7">
      <t>チイキ</t>
    </rPh>
    <phoneticPr fontId="3"/>
  </si>
  <si>
    <t>第二種中高層住居専用地域</t>
    <rPh sb="0" eb="1">
      <t>ダイ</t>
    </rPh>
    <rPh sb="1" eb="2">
      <t>ニ</t>
    </rPh>
    <rPh sb="2" eb="3">
      <t>シュ</t>
    </rPh>
    <rPh sb="3" eb="6">
      <t>チュウコウソウ</t>
    </rPh>
    <rPh sb="6" eb="8">
      <t>ジュウキョ</t>
    </rPh>
    <rPh sb="8" eb="10">
      <t>センヨウ</t>
    </rPh>
    <rPh sb="10" eb="12">
      <t>チイキ</t>
    </rPh>
    <phoneticPr fontId="3"/>
  </si>
  <si>
    <t>第一種中高層住居専用地域</t>
    <rPh sb="0" eb="1">
      <t>ダイ</t>
    </rPh>
    <rPh sb="1" eb="3">
      <t>イッシュ</t>
    </rPh>
    <rPh sb="3" eb="6">
      <t>チュウコウソウ</t>
    </rPh>
    <rPh sb="6" eb="8">
      <t>ジュウキョ</t>
    </rPh>
    <rPh sb="8" eb="10">
      <t>センヨウ</t>
    </rPh>
    <rPh sb="10" eb="12">
      <t>チイキ</t>
    </rPh>
    <phoneticPr fontId="3"/>
  </si>
  <si>
    <t>第二種低層住居専用地域</t>
    <rPh sb="0" eb="1">
      <t>ダイ</t>
    </rPh>
    <rPh sb="1" eb="2">
      <t>ニ</t>
    </rPh>
    <rPh sb="2" eb="3">
      <t>シュ</t>
    </rPh>
    <rPh sb="3" eb="5">
      <t>テイソウ</t>
    </rPh>
    <rPh sb="5" eb="7">
      <t>ジュウキョ</t>
    </rPh>
    <rPh sb="7" eb="9">
      <t>センヨウ</t>
    </rPh>
    <rPh sb="9" eb="11">
      <t>チイキ</t>
    </rPh>
    <phoneticPr fontId="3"/>
  </si>
  <si>
    <t>第一種低層住居専用地域</t>
    <rPh sb="0" eb="1">
      <t>ダイ</t>
    </rPh>
    <rPh sb="1" eb="3">
      <t>イッシュ</t>
    </rPh>
    <rPh sb="3" eb="5">
      <t>テイソウ</t>
    </rPh>
    <rPh sb="5" eb="7">
      <t>ジュウキョ</t>
    </rPh>
    <rPh sb="7" eb="9">
      <t>センヨウ</t>
    </rPh>
    <rPh sb="9" eb="11">
      <t>チイキ</t>
    </rPh>
    <phoneticPr fontId="3"/>
  </si>
  <si>
    <t>名称</t>
    <rPh sb="0" eb="2">
      <t>メイショウ</t>
    </rPh>
    <phoneticPr fontId="3"/>
  </si>
  <si>
    <t>騒音</t>
    <rPh sb="0" eb="2">
      <t>ソウオン</t>
    </rPh>
    <phoneticPr fontId="3"/>
  </si>
  <si>
    <t>【午前８時から午後６時まで】</t>
    <phoneticPr fontId="3"/>
  </si>
  <si>
    <t>【午前８時から午後６時まで】</t>
    <rPh sb="1" eb="3">
      <t>ゴゼン</t>
    </rPh>
    <rPh sb="4" eb="5">
      <t>ジ</t>
    </rPh>
    <rPh sb="7" eb="9">
      <t>ゴゴ</t>
    </rPh>
    <rPh sb="10" eb="11">
      <t>ジ</t>
    </rPh>
    <phoneticPr fontId="3"/>
  </si>
  <si>
    <t>【午前６時から午前８時まで及び午後６時から午後11時まで】</t>
    <phoneticPr fontId="3"/>
  </si>
  <si>
    <t>【午後11時から午前６時まで】</t>
    <rPh sb="1" eb="3">
      <t>ゴゴ</t>
    </rPh>
    <rPh sb="5" eb="6">
      <t>ジ</t>
    </rPh>
    <rPh sb="8" eb="10">
      <t>ゴゼン</t>
    </rPh>
    <rPh sb="11" eb="12">
      <t>ジ</t>
    </rPh>
    <phoneticPr fontId="3"/>
  </si>
  <si>
    <t>特定施設</t>
    <rPh sb="0" eb="2">
      <t>トクテイ</t>
    </rPh>
    <rPh sb="2" eb="4">
      <t>シセツ</t>
    </rPh>
    <phoneticPr fontId="3"/>
  </si>
  <si>
    <t>名称</t>
    <rPh sb="0" eb="2">
      <t>メイショウ</t>
    </rPh>
    <phoneticPr fontId="3"/>
  </si>
  <si>
    <t>圧延機械</t>
    <rPh sb="0" eb="2">
      <t>アツエン</t>
    </rPh>
    <rPh sb="2" eb="4">
      <t>キカイ</t>
    </rPh>
    <phoneticPr fontId="3"/>
  </si>
  <si>
    <t>製管機械</t>
    <rPh sb="0" eb="2">
      <t>セイカン</t>
    </rPh>
    <rPh sb="2" eb="4">
      <t>キカイ</t>
    </rPh>
    <phoneticPr fontId="3"/>
  </si>
  <si>
    <t>液圧プレス</t>
    <rPh sb="0" eb="2">
      <t>エキアツ</t>
    </rPh>
    <phoneticPr fontId="3"/>
  </si>
  <si>
    <t>機械プレス</t>
    <rPh sb="0" eb="2">
      <t>キカイ</t>
    </rPh>
    <phoneticPr fontId="3"/>
  </si>
  <si>
    <t>せん断機</t>
    <rPh sb="2" eb="3">
      <t>ダン</t>
    </rPh>
    <rPh sb="3" eb="4">
      <t>キ</t>
    </rPh>
    <phoneticPr fontId="3"/>
  </si>
  <si>
    <t>鍛造機</t>
    <rPh sb="0" eb="2">
      <t>タンゾウ</t>
    </rPh>
    <rPh sb="2" eb="3">
      <t>キ</t>
    </rPh>
    <phoneticPr fontId="3"/>
  </si>
  <si>
    <t>空気圧縮機</t>
    <rPh sb="0" eb="2">
      <t>クウキ</t>
    </rPh>
    <rPh sb="2" eb="5">
      <t>アッシュクキ</t>
    </rPh>
    <phoneticPr fontId="3"/>
  </si>
  <si>
    <t>送風機</t>
    <rPh sb="0" eb="3">
      <t>ソウフウキ</t>
    </rPh>
    <phoneticPr fontId="3"/>
  </si>
  <si>
    <t>破砕機</t>
    <rPh sb="0" eb="3">
      <t>ハサイキ</t>
    </rPh>
    <phoneticPr fontId="3"/>
  </si>
  <si>
    <t>摩砕機</t>
    <rPh sb="0" eb="2">
      <t>マサイ</t>
    </rPh>
    <rPh sb="2" eb="3">
      <t>キ</t>
    </rPh>
    <phoneticPr fontId="3"/>
  </si>
  <si>
    <t>分級機</t>
    <rPh sb="0" eb="2">
      <t>ブンキュウ</t>
    </rPh>
    <rPh sb="2" eb="3">
      <t>キ</t>
    </rPh>
    <phoneticPr fontId="3"/>
  </si>
  <si>
    <t>織機</t>
    <rPh sb="0" eb="2">
      <t>ショッキ</t>
    </rPh>
    <phoneticPr fontId="3"/>
  </si>
  <si>
    <t>穀物用製粉機</t>
    <rPh sb="0" eb="3">
      <t>コクモツヨウ</t>
    </rPh>
    <rPh sb="3" eb="5">
      <t>セイフン</t>
    </rPh>
    <rPh sb="5" eb="6">
      <t>キ</t>
    </rPh>
    <phoneticPr fontId="3"/>
  </si>
  <si>
    <t>砕木機</t>
    <rPh sb="0" eb="1">
      <t>サイ</t>
    </rPh>
    <rPh sb="1" eb="2">
      <t>モク</t>
    </rPh>
    <rPh sb="2" eb="3">
      <t>キ</t>
    </rPh>
    <phoneticPr fontId="3"/>
  </si>
  <si>
    <t>かんな盤</t>
    <rPh sb="3" eb="4">
      <t>バン</t>
    </rPh>
    <phoneticPr fontId="3"/>
  </si>
  <si>
    <t>抄紙機</t>
    <rPh sb="0" eb="2">
      <t>ショウシ</t>
    </rPh>
    <rPh sb="2" eb="3">
      <t>キ</t>
    </rPh>
    <phoneticPr fontId="3"/>
  </si>
  <si>
    <t>印刷機械</t>
    <rPh sb="0" eb="2">
      <t>インサツ</t>
    </rPh>
    <rPh sb="2" eb="4">
      <t>キカイ</t>
    </rPh>
    <phoneticPr fontId="3"/>
  </si>
  <si>
    <t>合成樹脂用射出成形機</t>
    <rPh sb="0" eb="2">
      <t>ゴウセイ</t>
    </rPh>
    <rPh sb="2" eb="5">
      <t>ジュシヨウ</t>
    </rPh>
    <rPh sb="5" eb="7">
      <t>シャシュツ</t>
    </rPh>
    <rPh sb="7" eb="9">
      <t>セイケイ</t>
    </rPh>
    <rPh sb="9" eb="10">
      <t>キ</t>
    </rPh>
    <phoneticPr fontId="3"/>
  </si>
  <si>
    <t>鋳造造型機</t>
    <rPh sb="0" eb="2">
      <t>チュウゾウ</t>
    </rPh>
    <rPh sb="2" eb="4">
      <t>ゾウケイ</t>
    </rPh>
    <rPh sb="4" eb="5">
      <t>キ</t>
    </rPh>
    <phoneticPr fontId="3"/>
  </si>
  <si>
    <t>○○地域</t>
    <rPh sb="2" eb="4">
      <t>チイキ</t>
    </rPh>
    <phoneticPr fontId="3"/>
  </si>
  <si>
    <t>mm</t>
    <phoneticPr fontId="3"/>
  </si>
  <si>
    <t>dB</t>
    <phoneticPr fontId="3"/>
  </si>
  <si>
    <t>g/㎤</t>
    <phoneticPr fontId="3"/>
  </si>
  <si>
    <t>壁の材質</t>
    <rPh sb="0" eb="1">
      <t>カベ</t>
    </rPh>
    <rPh sb="2" eb="4">
      <t>ザイシツ</t>
    </rPh>
    <phoneticPr fontId="3"/>
  </si>
  <si>
    <t>名称</t>
    <rPh sb="0" eb="2">
      <t>メイショウ</t>
    </rPh>
    <phoneticPr fontId="3"/>
  </si>
  <si>
    <t>比重</t>
    <rPh sb="0" eb="2">
      <t>ヒジュウ</t>
    </rPh>
    <phoneticPr fontId="3"/>
  </si>
  <si>
    <t>コンクリート</t>
    <phoneticPr fontId="3"/>
  </si>
  <si>
    <t>鉄(ステンレス)</t>
    <rPh sb="0" eb="1">
      <t>テツ</t>
    </rPh>
    <phoneticPr fontId="3"/>
  </si>
  <si>
    <t>石膏ボード</t>
    <rPh sb="0" eb="2">
      <t>セッコウ</t>
    </rPh>
    <phoneticPr fontId="3"/>
  </si>
  <si>
    <t>ALC</t>
    <phoneticPr fontId="3"/>
  </si>
  <si>
    <t>ラワン合板</t>
    <rPh sb="3" eb="5">
      <t>ゴウハン</t>
    </rPh>
    <phoneticPr fontId="3"/>
  </si>
  <si>
    <t>パーチクルボード</t>
    <phoneticPr fontId="3"/>
  </si>
  <si>
    <t>杉</t>
    <rPh sb="0" eb="1">
      <t>スギ</t>
    </rPh>
    <phoneticPr fontId="3"/>
  </si>
  <si>
    <t>ガラス</t>
    <phoneticPr fontId="3"/>
  </si>
  <si>
    <t>フレキシブルボード</t>
    <phoneticPr fontId="3"/>
  </si>
  <si>
    <t>アルミニウム</t>
    <phoneticPr fontId="3"/>
  </si>
  <si>
    <t>アクリル</t>
    <phoneticPr fontId="3"/>
  </si>
  <si>
    <t>スレート</t>
    <phoneticPr fontId="3"/>
  </si>
  <si>
    <t>ビニロン</t>
    <phoneticPr fontId="3"/>
  </si>
  <si>
    <t>材質</t>
    <rPh sb="0" eb="2">
      <t>ザイシツ</t>
    </rPh>
    <phoneticPr fontId="3"/>
  </si>
  <si>
    <t>建　屋　減　衰</t>
    <rPh sb="0" eb="1">
      <t>ケン</t>
    </rPh>
    <rPh sb="2" eb="3">
      <t>ヤ</t>
    </rPh>
    <rPh sb="4" eb="5">
      <t>ゲン</t>
    </rPh>
    <rPh sb="6" eb="7">
      <t>スイ</t>
    </rPh>
    <phoneticPr fontId="3"/>
  </si>
  <si>
    <t>厚さ</t>
    <rPh sb="0" eb="1">
      <t>アツ</t>
    </rPh>
    <phoneticPr fontId="3"/>
  </si>
  <si>
    <t>500Hz時　透過損失</t>
    <rPh sb="5" eb="6">
      <t>ジ</t>
    </rPh>
    <rPh sb="7" eb="9">
      <t>トウカ</t>
    </rPh>
    <rPh sb="9" eb="11">
      <t>ソンシツ</t>
    </rPh>
    <phoneticPr fontId="3"/>
  </si>
  <si>
    <t>dB</t>
  </si>
  <si>
    <t>m</t>
    <phoneticPr fontId="3"/>
  </si>
  <si>
    <r>
      <t>【</t>
    </r>
    <r>
      <rPr>
        <sz val="10"/>
        <color theme="1"/>
        <rFont val="ＭＳ 明朝"/>
        <family val="1"/>
        <charset val="128"/>
      </rPr>
      <t>午前６時から午前８時まで及び午後６時から午後11時まで】</t>
    </r>
    <phoneticPr fontId="3"/>
  </si>
  <si>
    <t>【午後11時から午前６時まで】</t>
    <phoneticPr fontId="3"/>
  </si>
  <si>
    <t>※材質と厚さの詳細は別添資料を参照</t>
    <rPh sb="1" eb="3">
      <t>ザイシツ</t>
    </rPh>
    <rPh sb="4" eb="5">
      <t>アツ</t>
    </rPh>
    <rPh sb="7" eb="9">
      <t>ショウサイ</t>
    </rPh>
    <rPh sb="10" eb="12">
      <t>ベッテン</t>
    </rPh>
    <rPh sb="12" eb="14">
      <t>シリョウ</t>
    </rPh>
    <rPh sb="15" eb="17">
      <t>サンショウ</t>
    </rPh>
    <phoneticPr fontId="3"/>
  </si>
  <si>
    <t>振動</t>
    <rPh sb="0" eb="2">
      <t>シンドウ</t>
    </rPh>
    <phoneticPr fontId="3"/>
  </si>
  <si>
    <t>【午前８時から午後７時まで】</t>
    <rPh sb="1" eb="3">
      <t>ゴゼン</t>
    </rPh>
    <rPh sb="4" eb="5">
      <t>ジ</t>
    </rPh>
    <rPh sb="7" eb="9">
      <t>ゴゴ</t>
    </rPh>
    <rPh sb="10" eb="11">
      <t>ジ</t>
    </rPh>
    <phoneticPr fontId="3"/>
  </si>
  <si>
    <t>【午後７時から午前８時まで】</t>
    <rPh sb="1" eb="3">
      <t>ゴゴ</t>
    </rPh>
    <phoneticPr fontId="3"/>
  </si>
  <si>
    <t>コンクリートブロックマシン</t>
  </si>
  <si>
    <t>コンクリート管製造機械</t>
    <rPh sb="6" eb="7">
      <t>カン</t>
    </rPh>
    <rPh sb="7" eb="9">
      <t>セイゾウ</t>
    </rPh>
    <rPh sb="9" eb="11">
      <t>キカイ</t>
    </rPh>
    <phoneticPr fontId="3"/>
  </si>
  <si>
    <t>コンクリート柱製造機械</t>
    <rPh sb="6" eb="7">
      <t>ハシラ</t>
    </rPh>
    <rPh sb="7" eb="9">
      <t>セイゾウ</t>
    </rPh>
    <rPh sb="9" eb="11">
      <t>キカイ</t>
    </rPh>
    <phoneticPr fontId="3"/>
  </si>
  <si>
    <t>帯のこ盤（製材用）</t>
    <rPh sb="0" eb="1">
      <t>オビ</t>
    </rPh>
    <rPh sb="3" eb="4">
      <t>バン</t>
    </rPh>
    <rPh sb="5" eb="8">
      <t>セイザイヨウ</t>
    </rPh>
    <phoneticPr fontId="3"/>
  </si>
  <si>
    <t>帯のこ盤（木工用）</t>
    <rPh sb="0" eb="1">
      <t>オビ</t>
    </rPh>
    <rPh sb="3" eb="4">
      <t>バン</t>
    </rPh>
    <rPh sb="5" eb="7">
      <t>モッコウ</t>
    </rPh>
    <rPh sb="7" eb="8">
      <t>ヨウ</t>
    </rPh>
    <phoneticPr fontId="3"/>
  </si>
  <si>
    <t>丸のこ盤（製材用）</t>
    <rPh sb="0" eb="1">
      <t>マル</t>
    </rPh>
    <rPh sb="3" eb="4">
      <t>バン</t>
    </rPh>
    <rPh sb="5" eb="8">
      <t>セイザイヨウ</t>
    </rPh>
    <phoneticPr fontId="3"/>
  </si>
  <si>
    <t>丸のこ盤（木工用）</t>
    <rPh sb="0" eb="1">
      <t>マル</t>
    </rPh>
    <rPh sb="3" eb="4">
      <t>バン</t>
    </rPh>
    <rPh sb="5" eb="7">
      <t>モッコウ</t>
    </rPh>
    <rPh sb="7" eb="8">
      <t>ヨウ</t>
    </rPh>
    <phoneticPr fontId="3"/>
  </si>
  <si>
    <t>ゴム練用ロール機</t>
    <rPh sb="2" eb="3">
      <t>ネリ</t>
    </rPh>
    <rPh sb="3" eb="4">
      <t>ヨウ</t>
    </rPh>
    <rPh sb="7" eb="8">
      <t>キ</t>
    </rPh>
    <phoneticPr fontId="3"/>
  </si>
  <si>
    <t>合成樹脂練用ロール機</t>
    <rPh sb="0" eb="2">
      <t>ゴウセイ</t>
    </rPh>
    <rPh sb="2" eb="4">
      <t>ジュシ</t>
    </rPh>
    <rPh sb="4" eb="5">
      <t>ネリ</t>
    </rPh>
    <rPh sb="5" eb="6">
      <t>ヨウ</t>
    </rPh>
    <rPh sb="9" eb="10">
      <t>キ</t>
    </rPh>
    <phoneticPr fontId="3"/>
  </si>
  <si>
    <t>コルゲートマシン</t>
  </si>
  <si>
    <t>切断機</t>
    <rPh sb="0" eb="3">
      <t>セツダンキ</t>
    </rPh>
    <phoneticPr fontId="3"/>
  </si>
  <si>
    <t>ベンディングマシン</t>
  </si>
  <si>
    <t>ワイヤーフォーミングマシン</t>
  </si>
  <si>
    <t>ブラスト</t>
  </si>
  <si>
    <t>タンブラー</t>
  </si>
  <si>
    <t>ふるい</t>
  </si>
  <si>
    <t>コンクリートプラント</t>
  </si>
  <si>
    <t>アスファルトプラント</t>
  </si>
  <si>
    <t>ドラムバーカー</t>
  </si>
  <si>
    <t>チッパー</t>
  </si>
  <si>
    <t>kW</t>
    <phoneticPr fontId="3"/>
  </si>
  <si>
    <t>kN</t>
    <phoneticPr fontId="3"/>
  </si>
  <si>
    <t>kVA</t>
    <phoneticPr fontId="3"/>
  </si>
  <si>
    <t>㎥</t>
    <phoneticPr fontId="3"/>
  </si>
  <si>
    <t>kg</t>
    <phoneticPr fontId="3"/>
  </si>
  <si>
    <t>kW</t>
    <phoneticPr fontId="3"/>
  </si>
  <si>
    <t>基準距離(m)</t>
    <rPh sb="0" eb="2">
      <t>キジュン</t>
    </rPh>
    <rPh sb="2" eb="4">
      <t>キョリ</t>
    </rPh>
    <phoneticPr fontId="3"/>
  </si>
  <si>
    <t>騒音レベル(dB)</t>
    <rPh sb="0" eb="2">
      <t>ソウオン</t>
    </rPh>
    <phoneticPr fontId="3"/>
  </si>
  <si>
    <t>発生源</t>
    <rPh sb="0" eb="3">
      <t>ハッセイゲン</t>
    </rPh>
    <phoneticPr fontId="3"/>
  </si>
  <si>
    <t>音源対策(dB)</t>
    <rPh sb="0" eb="2">
      <t>オンゲン</t>
    </rPh>
    <rPh sb="2" eb="4">
      <t>タイサク</t>
    </rPh>
    <phoneticPr fontId="3"/>
  </si>
  <si>
    <t>距離減衰(m)</t>
    <rPh sb="0" eb="2">
      <t>キョリ</t>
    </rPh>
    <rPh sb="2" eb="4">
      <t>ゲンスイ</t>
    </rPh>
    <phoneticPr fontId="3"/>
  </si>
  <si>
    <t>建屋減衰(dB)</t>
    <rPh sb="0" eb="2">
      <t>タテヤ</t>
    </rPh>
    <rPh sb="2" eb="4">
      <t>ゲンスイ</t>
    </rPh>
    <phoneticPr fontId="3"/>
  </si>
  <si>
    <t>防音壁等(dB)</t>
    <rPh sb="0" eb="3">
      <t>ボウオンヘキ</t>
    </rPh>
    <rPh sb="3" eb="4">
      <t>トウ</t>
    </rPh>
    <phoneticPr fontId="3"/>
  </si>
  <si>
    <t>騒音対策</t>
    <rPh sb="0" eb="2">
      <t>ソウオン</t>
    </rPh>
    <rPh sb="2" eb="4">
      <t>タイサク</t>
    </rPh>
    <phoneticPr fontId="3"/>
  </si>
  <si>
    <t>使用時間</t>
    <rPh sb="0" eb="2">
      <t>シヨウ</t>
    </rPh>
    <rPh sb="2" eb="4">
      <t>ジカン</t>
    </rPh>
    <phoneticPr fontId="3"/>
  </si>
  <si>
    <t>開始時刻(hh:mm)</t>
    <rPh sb="0" eb="2">
      <t>カイシ</t>
    </rPh>
    <rPh sb="2" eb="4">
      <t>ジコク</t>
    </rPh>
    <phoneticPr fontId="3"/>
  </si>
  <si>
    <t>終了時刻(hh:mm)</t>
    <rPh sb="0" eb="2">
      <t>シュウリョウ</t>
    </rPh>
    <rPh sb="2" eb="4">
      <t>ジコク</t>
    </rPh>
    <phoneticPr fontId="3"/>
  </si>
  <si>
    <t>施設番号・型式</t>
    <rPh sb="0" eb="2">
      <t>シセツ</t>
    </rPh>
    <rPh sb="2" eb="4">
      <t>バンゴウ</t>
    </rPh>
    <rPh sb="5" eb="7">
      <t>カタシキ</t>
    </rPh>
    <phoneticPr fontId="3"/>
  </si>
  <si>
    <t>実測</t>
    <rPh sb="0" eb="2">
      <t>ジッソク</t>
    </rPh>
    <phoneticPr fontId="3"/>
  </si>
  <si>
    <t>提出欄</t>
    <rPh sb="0" eb="2">
      <t>テイシュツ</t>
    </rPh>
    <rPh sb="2" eb="3">
      <t>ラン</t>
    </rPh>
    <phoneticPr fontId="3"/>
  </si>
  <si>
    <t>距離減衰</t>
    <rPh sb="0" eb="2">
      <t>キョリ</t>
    </rPh>
    <rPh sb="2" eb="4">
      <t>ゲンスイ</t>
    </rPh>
    <phoneticPr fontId="3"/>
  </si>
  <si>
    <t>減衰値合計</t>
    <rPh sb="0" eb="2">
      <t>ゲンスイ</t>
    </rPh>
    <rPh sb="2" eb="3">
      <t>チ</t>
    </rPh>
    <rPh sb="3" eb="5">
      <t>ゴウケイ</t>
    </rPh>
    <phoneticPr fontId="3"/>
  </si>
  <si>
    <t>敷地境界</t>
    <rPh sb="0" eb="2">
      <t>シキチ</t>
    </rPh>
    <rPh sb="2" eb="4">
      <t>キョウカイ</t>
    </rPh>
    <phoneticPr fontId="3"/>
  </si>
  <si>
    <t>資料有</t>
    <rPh sb="0" eb="2">
      <t>シリョウ</t>
    </rPh>
    <rPh sb="2" eb="3">
      <t>アリ</t>
    </rPh>
    <phoneticPr fontId="3"/>
  </si>
  <si>
    <t>対策の方法</t>
    <rPh sb="0" eb="2">
      <t>タイサク</t>
    </rPh>
    <rPh sb="3" eb="5">
      <t>ホウホウ</t>
    </rPh>
    <phoneticPr fontId="3"/>
  </si>
  <si>
    <t>事業者記入欄　※水色欄に記入。オレンジ欄は一覧から選択。</t>
    <rPh sb="0" eb="3">
      <t>ジギョウシャ</t>
    </rPh>
    <rPh sb="3" eb="5">
      <t>キニュウ</t>
    </rPh>
    <rPh sb="5" eb="6">
      <t>ラン</t>
    </rPh>
    <rPh sb="8" eb="10">
      <t>ミズイロ</t>
    </rPh>
    <rPh sb="10" eb="11">
      <t>ラン</t>
    </rPh>
    <rPh sb="12" eb="14">
      <t>キニュウ</t>
    </rPh>
    <rPh sb="19" eb="20">
      <t>ラン</t>
    </rPh>
    <rPh sb="21" eb="23">
      <t>イチラン</t>
    </rPh>
    <rPh sb="25" eb="27">
      <t>センタク</t>
    </rPh>
    <phoneticPr fontId="3"/>
  </si>
  <si>
    <t>防音対策の具体的内容</t>
    <rPh sb="0" eb="2">
      <t>ボウオン</t>
    </rPh>
    <rPh sb="2" eb="4">
      <t>タイサク</t>
    </rPh>
    <rPh sb="5" eb="8">
      <t>グタイテキ</t>
    </rPh>
    <rPh sb="8" eb="10">
      <t>ナイヨウ</t>
    </rPh>
    <phoneticPr fontId="3"/>
  </si>
  <si>
    <r>
      <t>施設の種類</t>
    </r>
    <r>
      <rPr>
        <b/>
        <sz val="9"/>
        <color theme="1"/>
        <rFont val="ＭＳ Ｐゴシック"/>
        <family val="3"/>
        <charset val="128"/>
        <scheme val="minor"/>
      </rPr>
      <t>[選択]</t>
    </r>
    <rPh sb="0" eb="2">
      <t>シセツ</t>
    </rPh>
    <rPh sb="3" eb="5">
      <t>シュルイ</t>
    </rPh>
    <rPh sb="6" eb="8">
      <t>センタク</t>
    </rPh>
    <phoneticPr fontId="3"/>
  </si>
  <si>
    <r>
      <t>実測かどうか</t>
    </r>
    <r>
      <rPr>
        <b/>
        <sz val="9"/>
        <color theme="1"/>
        <rFont val="ＭＳ Ｐゴシック"/>
        <family val="3"/>
        <charset val="128"/>
        <scheme val="minor"/>
      </rPr>
      <t>[選択]</t>
    </r>
    <rPh sb="0" eb="2">
      <t>ジッソク</t>
    </rPh>
    <phoneticPr fontId="3"/>
  </si>
  <si>
    <r>
      <t>用途地域　</t>
    </r>
    <r>
      <rPr>
        <b/>
        <sz val="9"/>
        <color theme="1"/>
        <rFont val="ＭＳ Ｐゴシック"/>
        <family val="3"/>
        <charset val="128"/>
        <scheme val="minor"/>
      </rPr>
      <t>[選択]</t>
    </r>
    <rPh sb="0" eb="2">
      <t>ヨウト</t>
    </rPh>
    <rPh sb="2" eb="4">
      <t>チイキ</t>
    </rPh>
    <rPh sb="6" eb="8">
      <t>センタク</t>
    </rPh>
    <phoneticPr fontId="3"/>
  </si>
  <si>
    <t>その他の対策(自由記述)</t>
    <rPh sb="2" eb="3">
      <t>タ</t>
    </rPh>
    <rPh sb="4" eb="6">
      <t>タイサク</t>
    </rPh>
    <rPh sb="7" eb="9">
      <t>ジユウ</t>
    </rPh>
    <rPh sb="9" eb="11">
      <t>キジュツ</t>
    </rPh>
    <phoneticPr fontId="3"/>
  </si>
  <si>
    <t>添付図面に記載した敷地
境界線上の記号または番号</t>
    <rPh sb="0" eb="2">
      <t>テンプ</t>
    </rPh>
    <rPh sb="2" eb="4">
      <t>ズメン</t>
    </rPh>
    <rPh sb="5" eb="7">
      <t>キサイ</t>
    </rPh>
    <rPh sb="9" eb="11">
      <t>シキチ</t>
    </rPh>
    <rPh sb="12" eb="14">
      <t>キョウカイ</t>
    </rPh>
    <rPh sb="14" eb="15">
      <t>セン</t>
    </rPh>
    <rPh sb="15" eb="16">
      <t>ウエ</t>
    </rPh>
    <rPh sb="17" eb="19">
      <t>キゴウ</t>
    </rPh>
    <rPh sb="22" eb="24">
      <t>バンゴウ</t>
    </rPh>
    <phoneticPr fontId="3"/>
  </si>
  <si>
    <r>
      <t>施設の種類</t>
    </r>
    <r>
      <rPr>
        <b/>
        <sz val="9"/>
        <rFont val="ＭＳ Ｐゴシック"/>
        <family val="3"/>
        <charset val="128"/>
        <scheme val="minor"/>
      </rPr>
      <t>[選択]</t>
    </r>
    <rPh sb="0" eb="2">
      <t>シセツ</t>
    </rPh>
    <rPh sb="3" eb="5">
      <t>シュルイ</t>
    </rPh>
    <rPh sb="6" eb="8">
      <t>センタク</t>
    </rPh>
    <phoneticPr fontId="3"/>
  </si>
  <si>
    <r>
      <t>実測かどうか</t>
    </r>
    <r>
      <rPr>
        <b/>
        <sz val="9"/>
        <rFont val="ＭＳ Ｐゴシック"/>
        <family val="3"/>
        <charset val="128"/>
        <scheme val="minor"/>
      </rPr>
      <t>[選択]</t>
    </r>
    <rPh sb="0" eb="2">
      <t>ジッソク</t>
    </rPh>
    <phoneticPr fontId="3"/>
  </si>
  <si>
    <r>
      <t>用途地域　</t>
    </r>
    <r>
      <rPr>
        <b/>
        <sz val="9"/>
        <rFont val="ＭＳ Ｐゴシック"/>
        <family val="3"/>
        <charset val="128"/>
        <scheme val="minor"/>
      </rPr>
      <t>[選択]</t>
    </r>
    <rPh sb="0" eb="2">
      <t>ヨウト</t>
    </rPh>
    <rPh sb="2" eb="4">
      <t>チイキ</t>
    </rPh>
    <rPh sb="6" eb="8">
      <t>センタク</t>
    </rPh>
    <phoneticPr fontId="3"/>
  </si>
  <si>
    <r>
      <t>【</t>
    </r>
    <r>
      <rPr>
        <sz val="10"/>
        <rFont val="ＭＳ 明朝"/>
        <family val="1"/>
        <charset val="128"/>
      </rPr>
      <t>午前６時から午前８時まで及び午後６時から午後11時まで】</t>
    </r>
    <phoneticPr fontId="3"/>
  </si>
  <si>
    <r>
      <t>非常用かどうか</t>
    </r>
    <r>
      <rPr>
        <b/>
        <sz val="9"/>
        <rFont val="ＭＳ Ｐゴシック"/>
        <family val="3"/>
        <charset val="128"/>
        <scheme val="minor"/>
      </rPr>
      <t>[選択]</t>
    </r>
    <rPh sb="0" eb="3">
      <t>ヒジョウヨウ</t>
    </rPh>
    <phoneticPr fontId="3"/>
  </si>
  <si>
    <t>非常用</t>
    <rPh sb="0" eb="3">
      <t>ヒジョウヨウ</t>
    </rPh>
    <phoneticPr fontId="3"/>
  </si>
  <si>
    <t>添付図面に記載した敷地
境界線上の記号または番号</t>
    <phoneticPr fontId="3"/>
  </si>
  <si>
    <t>事業者記入欄　※水色欄に記入。オレンジ欄は一覧から選択。灰色欄は記入不要です。</t>
    <rPh sb="0" eb="3">
      <t>ジギョウシャ</t>
    </rPh>
    <rPh sb="3" eb="5">
      <t>キニュウ</t>
    </rPh>
    <rPh sb="5" eb="6">
      <t>ラン</t>
    </rPh>
    <rPh sb="8" eb="10">
      <t>ミズイロ</t>
    </rPh>
    <rPh sb="10" eb="11">
      <t>ラン</t>
    </rPh>
    <rPh sb="12" eb="14">
      <t>キニュウ</t>
    </rPh>
    <rPh sb="19" eb="20">
      <t>ラン</t>
    </rPh>
    <rPh sb="21" eb="23">
      <t>イチラン</t>
    </rPh>
    <rPh sb="25" eb="27">
      <t>センタク</t>
    </rPh>
    <rPh sb="28" eb="30">
      <t>ハイイロ</t>
    </rPh>
    <rPh sb="30" eb="31">
      <t>ラン</t>
    </rPh>
    <rPh sb="32" eb="34">
      <t>キニュウ</t>
    </rPh>
    <rPh sb="34" eb="36">
      <t>フヨウ</t>
    </rPh>
    <phoneticPr fontId="3"/>
  </si>
  <si>
    <t>施設等の位置及びその位置から敷地境界線までの距離を示した図</t>
    <phoneticPr fontId="3"/>
  </si>
  <si>
    <t>音源の騒音レベル</t>
    <rPh sb="0" eb="2">
      <t>オンゲン</t>
    </rPh>
    <rPh sb="3" eb="5">
      <t>ソウオン</t>
    </rPh>
    <phoneticPr fontId="14"/>
  </si>
  <si>
    <t>dB</t>
    <phoneticPr fontId="14"/>
  </si>
  <si>
    <t>周波数</t>
    <rPh sb="0" eb="3">
      <t>シュウハスウ</t>
    </rPh>
    <phoneticPr fontId="14"/>
  </si>
  <si>
    <t>Hz</t>
    <phoneticPr fontId="14"/>
  </si>
  <si>
    <t>基準距離</t>
    <rPh sb="0" eb="2">
      <t>キジュン</t>
    </rPh>
    <rPh sb="2" eb="4">
      <t>キョリ</t>
    </rPh>
    <phoneticPr fontId="14"/>
  </si>
  <si>
    <t>m</t>
    <phoneticPr fontId="14"/>
  </si>
  <si>
    <t>距離（音源～壁）</t>
    <rPh sb="0" eb="2">
      <t>キョリ</t>
    </rPh>
    <rPh sb="3" eb="5">
      <t>オンゲン</t>
    </rPh>
    <rPh sb="6" eb="7">
      <t>カベ</t>
    </rPh>
    <phoneticPr fontId="14"/>
  </si>
  <si>
    <t>距離（壁～受音点）</t>
    <rPh sb="0" eb="2">
      <t>キョリ</t>
    </rPh>
    <rPh sb="3" eb="4">
      <t>カベ</t>
    </rPh>
    <rPh sb="5" eb="7">
      <t>ジュオン</t>
    </rPh>
    <rPh sb="7" eb="8">
      <t>テン</t>
    </rPh>
    <phoneticPr fontId="14"/>
  </si>
  <si>
    <t>防音壁高さ</t>
    <rPh sb="0" eb="3">
      <t>ボウオンヘキ</t>
    </rPh>
    <rPh sb="3" eb="4">
      <t>タカ</t>
    </rPh>
    <phoneticPr fontId="14"/>
  </si>
  <si>
    <t>音源高さ</t>
    <rPh sb="0" eb="2">
      <t>オンゲン</t>
    </rPh>
    <rPh sb="2" eb="3">
      <t>タカ</t>
    </rPh>
    <phoneticPr fontId="14"/>
  </si>
  <si>
    <t>受音点高さ</t>
    <rPh sb="0" eb="2">
      <t>ジュオン</t>
    </rPh>
    <rPh sb="2" eb="3">
      <t>テン</t>
    </rPh>
    <rPh sb="3" eb="4">
      <t>タカ</t>
    </rPh>
    <phoneticPr fontId="14"/>
  </si>
  <si>
    <t>行路差</t>
    <rPh sb="0" eb="2">
      <t>コウロ</t>
    </rPh>
    <rPh sb="2" eb="3">
      <t>サ</t>
    </rPh>
    <phoneticPr fontId="14"/>
  </si>
  <si>
    <t>フレネル数</t>
    <rPh sb="4" eb="5">
      <t>スウ</t>
    </rPh>
    <phoneticPr fontId="14"/>
  </si>
  <si>
    <t>回折減衰量</t>
    <rPh sb="0" eb="2">
      <t>カイセツ</t>
    </rPh>
    <rPh sb="2" eb="4">
      <t>ゲンスイ</t>
    </rPh>
    <rPh sb="4" eb="5">
      <t>リョウ</t>
    </rPh>
    <phoneticPr fontId="14"/>
  </si>
  <si>
    <t>壁材の透過損失</t>
    <rPh sb="0" eb="1">
      <t>カベ</t>
    </rPh>
    <rPh sb="1" eb="2">
      <t>ザイ</t>
    </rPh>
    <rPh sb="3" eb="5">
      <t>トウカ</t>
    </rPh>
    <rPh sb="5" eb="7">
      <t>ソンシツ</t>
    </rPh>
    <phoneticPr fontId="14"/>
  </si>
  <si>
    <t>受音点での騒音レベル</t>
    <rPh sb="0" eb="2">
      <t>ジュオン</t>
    </rPh>
    <rPh sb="2" eb="3">
      <t>テン</t>
    </rPh>
    <rPh sb="5" eb="7">
      <t>ソウオン</t>
    </rPh>
    <phoneticPr fontId="14"/>
  </si>
  <si>
    <t>塀の防音効果を考慮した敷地境界線上での騒音レベルの予測</t>
    <rPh sb="0" eb="1">
      <t>ヘイ</t>
    </rPh>
    <rPh sb="2" eb="4">
      <t>ボウオン</t>
    </rPh>
    <rPh sb="4" eb="6">
      <t>コウカ</t>
    </rPh>
    <rPh sb="7" eb="9">
      <t>コウリョ</t>
    </rPh>
    <rPh sb="11" eb="16">
      <t>シキチキョウカイセン</t>
    </rPh>
    <rPh sb="16" eb="17">
      <t>ジョウ</t>
    </rPh>
    <rPh sb="19" eb="21">
      <t>ソウオン</t>
    </rPh>
    <rPh sb="25" eb="27">
      <t>ヨソク</t>
    </rPh>
    <phoneticPr fontId="14"/>
  </si>
  <si>
    <t>透過を考慮した騒音レベル</t>
    <rPh sb="0" eb="2">
      <t>トウカ</t>
    </rPh>
    <rPh sb="3" eb="5">
      <t>コウリョ</t>
    </rPh>
    <rPh sb="7" eb="9">
      <t>ソウオン</t>
    </rPh>
    <phoneticPr fontId="14"/>
  </si>
  <si>
    <t>回折を考慮した騒音レベル</t>
    <rPh sb="0" eb="2">
      <t>カイセツ</t>
    </rPh>
    <rPh sb="3" eb="5">
      <t>コウリョ</t>
    </rPh>
    <rPh sb="7" eb="9">
      <t>ソウオン</t>
    </rPh>
    <phoneticPr fontId="14"/>
  </si>
  <si>
    <t>受音点での騒音レベル</t>
    <phoneticPr fontId="3"/>
  </si>
  <si>
    <t>回折減衰量</t>
    <phoneticPr fontId="3"/>
  </si>
  <si>
    <r>
      <t>防音壁等の有無</t>
    </r>
    <r>
      <rPr>
        <b/>
        <sz val="9"/>
        <rFont val="ＭＳ Ｐゴシック"/>
        <family val="3"/>
        <charset val="128"/>
        <scheme val="minor"/>
      </rPr>
      <t>[選択]</t>
    </r>
    <rPh sb="0" eb="3">
      <t>ボウオンヘキ</t>
    </rPh>
    <rPh sb="3" eb="4">
      <t>トウ</t>
    </rPh>
    <rPh sb="5" eb="7">
      <t>ウム</t>
    </rPh>
    <rPh sb="8" eb="10">
      <t>センタク</t>
    </rPh>
    <phoneticPr fontId="3"/>
  </si>
  <si>
    <t>別紙参照</t>
    <rPh sb="0" eb="2">
      <t>ベッシ</t>
    </rPh>
    <rPh sb="2" eb="4">
      <t>サンショウ</t>
    </rPh>
    <phoneticPr fontId="3"/>
  </si>
  <si>
    <t>減衰値合計(判定後)</t>
    <rPh sb="0" eb="2">
      <t>ゲンスイ</t>
    </rPh>
    <rPh sb="2" eb="3">
      <t>チ</t>
    </rPh>
    <rPh sb="3" eb="5">
      <t>ゴウケイ</t>
    </rPh>
    <rPh sb="6" eb="8">
      <t>ハンテイ</t>
    </rPh>
    <rPh sb="8" eb="9">
      <t>ゴ</t>
    </rPh>
    <phoneticPr fontId="3"/>
  </si>
  <si>
    <t>敷地境界(判定後)</t>
    <rPh sb="0" eb="2">
      <t>シキチ</t>
    </rPh>
    <rPh sb="2" eb="4">
      <t>キョウカイ</t>
    </rPh>
    <rPh sb="5" eb="7">
      <t>ハンテイ</t>
    </rPh>
    <rPh sb="7" eb="8">
      <t>ゴ</t>
    </rPh>
    <phoneticPr fontId="3"/>
  </si>
  <si>
    <t>距離・建屋・音源のみ</t>
    <rPh sb="0" eb="2">
      <t>キョリ</t>
    </rPh>
    <rPh sb="3" eb="5">
      <t>タテヤ</t>
    </rPh>
    <rPh sb="6" eb="8">
      <t>オンゲン</t>
    </rPh>
    <phoneticPr fontId="3"/>
  </si>
  <si>
    <t>回折がある</t>
    <rPh sb="0" eb="2">
      <t>カイセツ</t>
    </rPh>
    <phoneticPr fontId="3"/>
  </si>
  <si>
    <t>①</t>
    <phoneticPr fontId="3"/>
  </si>
  <si>
    <t>②</t>
    <phoneticPr fontId="3"/>
  </si>
  <si>
    <t>③</t>
    <phoneticPr fontId="3"/>
  </si>
  <si>
    <t>④</t>
    <phoneticPr fontId="3"/>
  </si>
  <si>
    <t>A</t>
    <phoneticPr fontId="3"/>
  </si>
  <si>
    <t>B</t>
    <phoneticPr fontId="3"/>
  </si>
  <si>
    <t>C</t>
    <phoneticPr fontId="3"/>
  </si>
  <si>
    <t>D</t>
    <phoneticPr fontId="3"/>
  </si>
  <si>
    <t>アルミサッシ</t>
    <phoneticPr fontId="3"/>
  </si>
  <si>
    <t>有</t>
  </si>
  <si>
    <t>事業者記入欄　※水色欄に記入。オレンジ欄は一覧から選択。灰色欄は記入不要。
入力が完了したら、必要なページ数だけ印刷してご利用ください。</t>
    <rPh sb="0" eb="3">
      <t>ジギョウシャ</t>
    </rPh>
    <rPh sb="3" eb="5">
      <t>キニュウ</t>
    </rPh>
    <rPh sb="5" eb="6">
      <t>ラン</t>
    </rPh>
    <rPh sb="8" eb="10">
      <t>ミズイロ</t>
    </rPh>
    <rPh sb="10" eb="11">
      <t>ラン</t>
    </rPh>
    <rPh sb="12" eb="14">
      <t>キニュウ</t>
    </rPh>
    <rPh sb="19" eb="20">
      <t>ラン</t>
    </rPh>
    <rPh sb="21" eb="23">
      <t>イチラン</t>
    </rPh>
    <rPh sb="25" eb="27">
      <t>センタク</t>
    </rPh>
    <rPh sb="28" eb="30">
      <t>ハイイロ</t>
    </rPh>
    <rPh sb="30" eb="31">
      <t>ラン</t>
    </rPh>
    <rPh sb="32" eb="34">
      <t>キニュウ</t>
    </rPh>
    <rPh sb="34" eb="36">
      <t>フヨウ</t>
    </rPh>
    <rPh sb="38" eb="40">
      <t>ニュウリョク</t>
    </rPh>
    <rPh sb="41" eb="43">
      <t>カンリョウ</t>
    </rPh>
    <rPh sb="47" eb="49">
      <t>ヒツヨウ</t>
    </rPh>
    <rPh sb="53" eb="54">
      <t>スウ</t>
    </rPh>
    <rPh sb="56" eb="58">
      <t>インサツ</t>
    </rPh>
    <rPh sb="61" eb="63">
      <t>リヨウ</t>
    </rPh>
    <phoneticPr fontId="3"/>
  </si>
  <si>
    <t>音源</t>
    <rPh sb="0" eb="2">
      <t>オンゲン</t>
    </rPh>
    <phoneticPr fontId="3"/>
  </si>
  <si>
    <t>防音壁</t>
    <rPh sb="0" eb="3">
      <t>ボウオンヘキ</t>
    </rPh>
    <phoneticPr fontId="3"/>
  </si>
  <si>
    <t>受音点</t>
    <rPh sb="0" eb="3">
      <t>ジュオンテン</t>
    </rPh>
    <phoneticPr fontId="3"/>
  </si>
  <si>
    <t>X</t>
    <phoneticPr fontId="3"/>
  </si>
  <si>
    <t>Y</t>
    <phoneticPr fontId="3"/>
  </si>
  <si>
    <t>原点</t>
    <rPh sb="0" eb="2">
      <t>ゲンテン</t>
    </rPh>
    <phoneticPr fontId="3"/>
  </si>
  <si>
    <t>回折経路</t>
    <rPh sb="0" eb="2">
      <t>カイセツ</t>
    </rPh>
    <rPh sb="2" eb="4">
      <t>ケイロ</t>
    </rPh>
    <phoneticPr fontId="3"/>
  </si>
  <si>
    <t>負の行路差チェック</t>
    <rPh sb="0" eb="1">
      <t>フ</t>
    </rPh>
    <rPh sb="2" eb="5">
      <t>コウロサ</t>
    </rPh>
    <phoneticPr fontId="3"/>
  </si>
  <si>
    <t>グラフ用の座標データ</t>
    <rPh sb="3" eb="4">
      <t>ヨウ</t>
    </rPh>
    <rPh sb="5" eb="7">
      <t>ザヒョウ</t>
    </rPh>
    <phoneticPr fontId="3"/>
  </si>
  <si>
    <t>※行路差が0以下の場合は、直接届く音の大きさを計算します。</t>
    <rPh sb="1" eb="3">
      <t>コウロ</t>
    </rPh>
    <rPh sb="3" eb="4">
      <t>サ</t>
    </rPh>
    <rPh sb="6" eb="8">
      <t>イカ</t>
    </rPh>
    <rPh sb="9" eb="11">
      <t>バアイ</t>
    </rPh>
    <rPh sb="13" eb="17">
      <t>チョクセ</t>
    </rPh>
    <rPh sb="17" eb="18">
      <t>オト</t>
    </rPh>
    <rPh sb="19" eb="20">
      <t>オオ</t>
    </rPh>
    <rPh sb="23" eb="25">
      <t>ケイサン</t>
    </rPh>
    <phoneticPr fontId="14"/>
  </si>
  <si>
    <t>直達受音点高さ</t>
    <rPh sb="0" eb="2">
      <t>チョクタツ</t>
    </rPh>
    <rPh sb="2" eb="5">
      <t>ジュオンテン</t>
    </rPh>
    <rPh sb="5" eb="6">
      <t>タカ</t>
    </rPh>
    <phoneticPr fontId="3"/>
  </si>
  <si>
    <t>予測結果</t>
    <rPh sb="0" eb="4">
      <t>ヨソクケッカ</t>
    </rPh>
    <phoneticPr fontId="3"/>
  </si>
  <si>
    <t>騒音の処理方法概要書シートに、転記してください。↑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</si>
</sst>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176" formatCode="General\ \ \ &quot;dB&quot;"/>
    <numFmt numFmtId="177" formatCode="0.0\ \ \ \ &quot;m&quot;"/>
    <numFmt numFmtId="178" formatCode="0.0\ \ \ &quot;dB&quot;"/>
    <numFmt numFmtId="179" formatCode="0\ \ \ &quot;dB&quot;"/>
    <numFmt numFmtId="180" formatCode="h&quot;時&quot;mm&quot;分&quot;\ \ &quot;～&quot;"/>
    <numFmt numFmtId="181" formatCode="0_ "/>
    <numFmt numFmtId="182" formatCode="0_);[Red]\(0\)"/>
    <numFmt numFmtId="183" formatCode="0.0_);[Red]\(0.0\)"/>
    <numFmt numFmtId="184" formatCode="0_ ;[Red]\-0\ "/>
    <numFmt numFmtId="185" formatCode="0.0_ ;[Red]\-0.0\ "/>
    <numFmt numFmtId="186" formatCode="0.0"/>
    <numFmt numFmtId="187" formatCode="0.000000000"/>
    <numFmt numFmtId="188" formatCode="0.0000"/>
  </numFmts>
  <fonts count="30" x14ac:knownFonts="1">
    <font>
      <sz val="11"/>
      <color theme="1"/>
      <name val="ＭＳ Ｐゴシック"/>
      <family val="2"/>
      <charset val="128"/>
      <scheme val="minor"/>
    </font>
    <font>
      <sz val="11"/>
      <color theme="1"/>
      <name val="ＭＳ 明朝"/>
      <family val="1"/>
      <charset val="128"/>
    </font>
    <font>
      <sz val="10"/>
      <color theme="1"/>
      <name val="ＭＳ 明朝"/>
      <family val="1"/>
      <charset val="128"/>
    </font>
    <font>
      <sz val="6"/>
      <name val="ＭＳ Ｐゴシック"/>
      <family val="2"/>
      <charset val="128"/>
      <scheme val="minor"/>
    </font>
    <font>
      <sz val="16"/>
      <color theme="1"/>
      <name val="ＭＳ 明朝"/>
      <family val="1"/>
      <charset val="128"/>
    </font>
    <font>
      <sz val="9"/>
      <color theme="1"/>
      <name val="ＭＳ 明朝"/>
      <family val="1"/>
      <charset val="128"/>
    </font>
    <font>
      <sz val="11"/>
      <color theme="1"/>
      <name val="ＭＳ Ｐゴシック"/>
      <family val="3"/>
      <charset val="128"/>
      <scheme val="minor"/>
    </font>
    <font>
      <sz val="1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9"/>
      <color theme="1"/>
      <name val="ＭＳ Ｐゴシック"/>
      <family val="3"/>
      <charset val="128"/>
      <scheme val="minor"/>
    </font>
    <font>
      <sz val="6"/>
      <name val="ＭＳ Ｐゴシック"/>
      <family val="3"/>
      <charset val="128"/>
    </font>
    <font>
      <sz val="11"/>
      <color theme="0"/>
      <name val="ＭＳ Ｐゴシック"/>
      <family val="2"/>
      <charset val="128"/>
      <scheme val="minor"/>
    </font>
    <font>
      <b/>
      <sz val="11"/>
      <name val="ＭＳ Ｐゴシック"/>
      <family val="3"/>
      <charset val="128"/>
      <scheme val="minor"/>
    </font>
    <font>
      <sz val="11"/>
      <name val="ＭＳ Ｐゴシック"/>
      <family val="2"/>
      <charset val="128"/>
      <scheme val="minor"/>
    </font>
    <font>
      <sz val="10"/>
      <name val="ＭＳ Ｐゴシック"/>
      <family val="2"/>
      <charset val="128"/>
      <scheme val="minor"/>
    </font>
    <font>
      <sz val="9"/>
      <name val="ＭＳ Ｐゴシック"/>
      <family val="2"/>
      <charset val="128"/>
      <scheme val="minor"/>
    </font>
    <font>
      <b/>
      <sz val="9"/>
      <name val="ＭＳ Ｐゴシック"/>
      <family val="3"/>
      <charset val="128"/>
      <scheme val="minor"/>
    </font>
    <font>
      <sz val="10"/>
      <name val="ＭＳ 明朝"/>
      <family val="1"/>
      <charset val="128"/>
    </font>
    <font>
      <sz val="9"/>
      <name val="ＭＳ Ｐゴシック"/>
      <family val="3"/>
      <charset val="128"/>
      <scheme val="minor"/>
    </font>
    <font>
      <sz val="10"/>
      <name val="ＭＳ Ｐゴシック"/>
      <family val="3"/>
      <charset val="128"/>
      <scheme val="minor"/>
    </font>
    <font>
      <sz val="11"/>
      <name val="ＭＳ 明朝"/>
      <family val="1"/>
      <charset val="128"/>
    </font>
    <font>
      <sz val="16"/>
      <name val="ＭＳ 明朝"/>
      <family val="1"/>
      <charset val="128"/>
    </font>
    <font>
      <sz val="9"/>
      <name val="ＭＳ 明朝"/>
      <family val="1"/>
      <charset val="128"/>
    </font>
    <font>
      <sz val="11"/>
      <color theme="0"/>
      <name val="ＭＳ Ｐゴシック"/>
      <family val="3"/>
      <charset val="128"/>
      <scheme val="minor"/>
    </font>
    <font>
      <sz val="11"/>
      <name val="ＭＳ Ｐゴシック"/>
      <family val="3"/>
      <charset val="128"/>
      <scheme val="minor"/>
    </font>
    <font>
      <sz val="6"/>
      <name val="ＭＳ Ｐ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1"/>
        <bgColor indexed="64"/>
      </patternFill>
    </fill>
    <fill>
      <patternFill patternType="solid">
        <fgColor theme="9" tint="0.79998168889431442"/>
        <bgColor indexed="64"/>
      </patternFill>
    </fill>
  </fills>
  <borders count="69">
    <border>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right style="dashDotDot">
        <color indexed="64"/>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bottom style="double">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style="thin">
        <color indexed="64"/>
      </right>
      <top style="double">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dashed">
        <color indexed="64"/>
      </left>
      <right/>
      <top style="medium">
        <color indexed="64"/>
      </top>
      <bottom style="double">
        <color indexed="64"/>
      </bottom>
      <diagonal/>
    </border>
    <border>
      <left style="dashed">
        <color indexed="64"/>
      </left>
      <right/>
      <top style="double">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double">
        <color indexed="64"/>
      </bottom>
      <diagonal/>
    </border>
    <border>
      <left style="dashed">
        <color indexed="64"/>
      </left>
      <right/>
      <top/>
      <bottom style="double">
        <color indexed="64"/>
      </bottom>
      <diagonal/>
    </border>
    <border>
      <left style="dashed">
        <color indexed="64"/>
      </left>
      <right/>
      <top style="double">
        <color indexed="64"/>
      </top>
      <bottom style="double">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style="double">
        <color indexed="64"/>
      </bottom>
      <diagonal/>
    </border>
    <border>
      <left/>
      <right style="dashed">
        <color indexed="64"/>
      </right>
      <top/>
      <bottom style="double">
        <color indexed="64"/>
      </bottom>
      <diagonal/>
    </border>
    <border>
      <left/>
      <right style="dashed">
        <color indexed="64"/>
      </right>
      <top style="double">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ashed">
        <color indexed="64"/>
      </right>
      <top style="medium">
        <color indexed="64"/>
      </top>
      <bottom style="double">
        <color indexed="64"/>
      </bottom>
      <diagonal/>
    </border>
    <border>
      <left style="dashed">
        <color indexed="64"/>
      </left>
      <right/>
      <top style="double">
        <color indexed="64"/>
      </top>
      <bottom/>
      <diagonal/>
    </border>
    <border>
      <left/>
      <right/>
      <top style="double">
        <color indexed="64"/>
      </top>
      <bottom/>
      <diagonal/>
    </border>
    <border>
      <left/>
      <right style="dashed">
        <color indexed="64"/>
      </right>
      <top style="double">
        <color indexed="64"/>
      </top>
      <bottom/>
      <diagonal/>
    </border>
    <border>
      <left/>
      <right style="medium">
        <color indexed="64"/>
      </right>
      <top style="thin">
        <color indexed="64"/>
      </top>
      <bottom style="thin">
        <color indexed="64"/>
      </bottom>
      <diagonal/>
    </border>
    <border>
      <left/>
      <right style="medium">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double">
        <color indexed="64"/>
      </bottom>
      <diagonal/>
    </border>
  </borders>
  <cellStyleXfs count="3">
    <xf numFmtId="0" fontId="0" fillId="0" borderId="0">
      <alignment vertical="center"/>
    </xf>
    <xf numFmtId="6" fontId="6" fillId="0" borderId="0" applyFont="0" applyFill="0" applyBorder="0" applyAlignment="0" applyProtection="0">
      <alignment vertical="center"/>
    </xf>
    <xf numFmtId="0" fontId="6" fillId="0" borderId="0">
      <alignment vertical="center"/>
    </xf>
  </cellStyleXfs>
  <cellXfs count="473">
    <xf numFmtId="0" fontId="0" fillId="0" borderId="0" xfId="0">
      <alignment vertical="center"/>
    </xf>
    <xf numFmtId="0" fontId="0" fillId="0" borderId="0" xfId="0" applyAlignment="1">
      <alignment vertical="center" wrapText="1"/>
    </xf>
    <xf numFmtId="0" fontId="0" fillId="0" borderId="0" xfId="0" applyBorder="1" applyAlignment="1">
      <alignment horizontal="center" vertical="center"/>
    </xf>
    <xf numFmtId="177" fontId="1" fillId="0" borderId="9" xfId="0" applyNumberFormat="1" applyFont="1" applyFill="1" applyBorder="1" applyAlignment="1" applyProtection="1">
      <alignment horizontal="right" vertical="center" wrapText="1"/>
      <protection hidden="1"/>
    </xf>
    <xf numFmtId="0" fontId="1" fillId="0" borderId="8" xfId="0" applyFont="1" applyBorder="1" applyAlignment="1" applyProtection="1">
      <alignment horizontal="justify" vertical="center" wrapText="1"/>
      <protection hidden="1"/>
    </xf>
    <xf numFmtId="0" fontId="1" fillId="0" borderId="7" xfId="0" applyFont="1" applyBorder="1" applyAlignment="1" applyProtection="1">
      <alignment horizontal="justify" vertical="center" wrapText="1"/>
      <protection hidden="1"/>
    </xf>
    <xf numFmtId="0" fontId="1" fillId="0" borderId="3" xfId="0" applyFont="1" applyBorder="1" applyAlignment="1" applyProtection="1">
      <alignment horizontal="justify" vertical="center" wrapText="1"/>
      <protection hidden="1"/>
    </xf>
    <xf numFmtId="0" fontId="1" fillId="0" borderId="2" xfId="0" applyFont="1" applyBorder="1" applyAlignment="1" applyProtection="1">
      <alignment horizontal="right" vertical="center" wrapText="1"/>
      <protection hidden="1"/>
    </xf>
    <xf numFmtId="0" fontId="1" fillId="0" borderId="0" xfId="0" applyFont="1" applyFill="1" applyBorder="1" applyAlignment="1" applyProtection="1">
      <alignment horizontal="center" vertical="center" wrapText="1"/>
      <protection locked="0"/>
    </xf>
    <xf numFmtId="0" fontId="0" fillId="0" borderId="33" xfId="0" applyBorder="1" applyAlignment="1">
      <alignment vertical="center"/>
    </xf>
    <xf numFmtId="0" fontId="0" fillId="0" borderId="34"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0" fillId="0" borderId="36" xfId="0" applyBorder="1" applyAlignment="1">
      <alignment horizontal="center" vertical="center"/>
    </xf>
    <xf numFmtId="0" fontId="0" fillId="0" borderId="37" xfId="0" applyBorder="1" applyAlignment="1">
      <alignment horizontal="center" vertical="center"/>
    </xf>
    <xf numFmtId="0" fontId="11" fillId="3" borderId="30" xfId="0" applyFont="1" applyFill="1" applyBorder="1" applyAlignment="1">
      <alignment horizontal="center" vertical="center"/>
    </xf>
    <xf numFmtId="0" fontId="12" fillId="2" borderId="4" xfId="0" applyFont="1" applyFill="1" applyBorder="1" applyAlignment="1">
      <alignment horizontal="center" vertical="center"/>
    </xf>
    <xf numFmtId="0" fontId="12" fillId="3" borderId="28" xfId="0" applyFont="1" applyFill="1" applyBorder="1" applyAlignment="1">
      <alignment horizontal="center" vertical="center"/>
    </xf>
    <xf numFmtId="0" fontId="11" fillId="2" borderId="30" xfId="0" applyFont="1" applyFill="1" applyBorder="1" applyAlignment="1">
      <alignment horizontal="center" vertical="center"/>
    </xf>
    <xf numFmtId="0" fontId="12" fillId="2" borderId="28" xfId="0" applyFont="1" applyFill="1" applyBorder="1" applyAlignment="1">
      <alignment horizontal="center" vertical="center"/>
    </xf>
    <xf numFmtId="0" fontId="0" fillId="0" borderId="0" xfId="0" applyBorder="1" applyAlignment="1" applyProtection="1">
      <alignment horizontal="center" vertical="center"/>
    </xf>
    <xf numFmtId="0" fontId="8" fillId="0" borderId="46" xfId="0" applyFont="1" applyBorder="1" applyAlignment="1">
      <alignment vertical="center"/>
    </xf>
    <xf numFmtId="0" fontId="8" fillId="0" borderId="34" xfId="0" applyFont="1" applyBorder="1" applyAlignment="1">
      <alignment vertical="center"/>
    </xf>
    <xf numFmtId="0" fontId="8" fillId="0" borderId="51" xfId="0" applyFont="1" applyBorder="1" applyAlignment="1">
      <alignment vertical="center"/>
    </xf>
    <xf numFmtId="0" fontId="8" fillId="0" borderId="47" xfId="0" applyFont="1" applyBorder="1" applyAlignment="1">
      <alignment vertical="center"/>
    </xf>
    <xf numFmtId="0" fontId="8" fillId="0" borderId="37" xfId="0" applyFont="1" applyBorder="1" applyAlignment="1">
      <alignment vertical="center"/>
    </xf>
    <xf numFmtId="0" fontId="8" fillId="0" borderId="52" xfId="0" applyFont="1" applyBorder="1" applyAlignment="1">
      <alignment vertical="center"/>
    </xf>
    <xf numFmtId="0" fontId="8" fillId="0" borderId="37" xfId="0" applyFont="1" applyBorder="1" applyAlignment="1">
      <alignment horizontal="center" vertical="center"/>
    </xf>
    <xf numFmtId="176" fontId="1" fillId="0" borderId="11" xfId="0" applyNumberFormat="1" applyFont="1" applyFill="1" applyBorder="1" applyAlignment="1" applyProtection="1">
      <alignment horizontal="right" vertical="center" wrapText="1"/>
      <protection hidden="1"/>
    </xf>
    <xf numFmtId="0" fontId="11" fillId="2" borderId="0"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4" xfId="0" applyFont="1" applyFill="1" applyBorder="1" applyAlignment="1">
      <alignment horizontal="center" vertical="center"/>
    </xf>
    <xf numFmtId="0" fontId="12" fillId="2" borderId="31" xfId="0" applyFont="1" applyFill="1" applyBorder="1" applyAlignment="1">
      <alignment horizontal="center" vertical="center"/>
    </xf>
    <xf numFmtId="0" fontId="11" fillId="2" borderId="29" xfId="0" applyFont="1" applyFill="1" applyBorder="1" applyAlignment="1">
      <alignment horizontal="center" vertical="center"/>
    </xf>
    <xf numFmtId="0" fontId="12" fillId="2" borderId="14" xfId="0" applyFont="1" applyFill="1" applyBorder="1" applyAlignment="1">
      <alignment horizontal="center" vertical="center"/>
    </xf>
    <xf numFmtId="0" fontId="11" fillId="2" borderId="6" xfId="0" applyFont="1" applyFill="1" applyBorder="1" applyAlignment="1">
      <alignment horizontal="center" vertical="center"/>
    </xf>
    <xf numFmtId="176" fontId="1" fillId="0" borderId="11" xfId="0" applyNumberFormat="1" applyFont="1" applyFill="1" applyBorder="1" applyAlignment="1" applyProtection="1">
      <alignment horizontal="right" vertical="center" wrapText="1"/>
      <protection hidden="1"/>
    </xf>
    <xf numFmtId="0" fontId="1" fillId="0" borderId="8" xfId="0" applyFont="1" applyBorder="1" applyAlignment="1" applyProtection="1">
      <alignment horizontal="justify" vertical="center" wrapText="1"/>
      <protection hidden="1"/>
    </xf>
    <xf numFmtId="0" fontId="17" fillId="0" borderId="0" xfId="0" applyFont="1">
      <alignment vertical="center"/>
    </xf>
    <xf numFmtId="0" fontId="17" fillId="0" borderId="0" xfId="0" applyFont="1" applyBorder="1" applyAlignment="1">
      <alignment horizontal="center" vertical="center"/>
    </xf>
    <xf numFmtId="0" fontId="24" fillId="0" borderId="0" xfId="0" applyFont="1" applyFill="1" applyBorder="1" applyAlignment="1" applyProtection="1">
      <alignment horizontal="center" vertical="center" wrapText="1"/>
      <protection locked="0"/>
    </xf>
    <xf numFmtId="0" fontId="17" fillId="0" borderId="0" xfId="0" applyFont="1" applyBorder="1" applyAlignment="1" applyProtection="1">
      <alignment horizontal="center" vertical="center"/>
    </xf>
    <xf numFmtId="177" fontId="24" fillId="0" borderId="9" xfId="0" applyNumberFormat="1" applyFont="1" applyFill="1" applyBorder="1" applyAlignment="1" applyProtection="1">
      <alignment horizontal="right" vertical="center" wrapText="1"/>
      <protection hidden="1"/>
    </xf>
    <xf numFmtId="0" fontId="24" fillId="0" borderId="8" xfId="0" applyFont="1" applyBorder="1" applyAlignment="1" applyProtection="1">
      <alignment horizontal="justify" vertical="center" wrapText="1"/>
      <protection hidden="1"/>
    </xf>
    <xf numFmtId="0" fontId="24" fillId="0" borderId="7" xfId="0" applyFont="1" applyBorder="1" applyAlignment="1" applyProtection="1">
      <alignment horizontal="justify" vertical="center" wrapText="1"/>
      <protection hidden="1"/>
    </xf>
    <xf numFmtId="0" fontId="24" fillId="0" borderId="3" xfId="0" applyFont="1" applyBorder="1" applyAlignment="1" applyProtection="1">
      <alignment horizontal="justify" vertical="center" wrapText="1"/>
      <protection hidden="1"/>
    </xf>
    <xf numFmtId="0" fontId="24" fillId="0" borderId="2" xfId="0" applyFont="1" applyBorder="1" applyAlignment="1" applyProtection="1">
      <alignment horizontal="right" vertical="center" wrapText="1"/>
      <protection hidden="1"/>
    </xf>
    <xf numFmtId="0" fontId="19" fillId="3" borderId="31" xfId="0" applyFont="1" applyFill="1" applyBorder="1" applyAlignment="1" applyProtection="1">
      <alignment horizontal="center" vertical="center"/>
      <protection locked="0"/>
    </xf>
    <xf numFmtId="0" fontId="22" fillId="2" borderId="6" xfId="0"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wrapText="1"/>
      <protection locked="0"/>
    </xf>
    <xf numFmtId="0" fontId="22" fillId="3" borderId="29" xfId="0" applyFont="1" applyFill="1" applyBorder="1" applyAlignment="1" applyProtection="1">
      <alignment horizontal="center" vertical="center"/>
      <protection locked="0"/>
    </xf>
    <xf numFmtId="0" fontId="17" fillId="0" borderId="33" xfId="0" applyFont="1" applyBorder="1" applyAlignment="1" applyProtection="1">
      <alignment vertical="center"/>
      <protection locked="0"/>
    </xf>
    <xf numFmtId="0" fontId="17" fillId="0" borderId="34" xfId="0" applyFont="1" applyBorder="1" applyAlignment="1" applyProtection="1">
      <alignment vertical="center"/>
      <protection locked="0"/>
    </xf>
    <xf numFmtId="0" fontId="18" fillId="0" borderId="46" xfId="0" applyFont="1" applyBorder="1" applyAlignment="1" applyProtection="1">
      <alignment vertical="center"/>
      <protection locked="0"/>
    </xf>
    <xf numFmtId="0" fontId="18" fillId="0" borderId="34" xfId="0" applyFont="1" applyBorder="1" applyAlignment="1" applyProtection="1">
      <alignment vertical="center"/>
      <protection locked="0"/>
    </xf>
    <xf numFmtId="0" fontId="18" fillId="0" borderId="51" xfId="0" applyFont="1" applyBorder="1" applyAlignment="1" applyProtection="1">
      <alignment vertical="center"/>
      <protection locked="0"/>
    </xf>
    <xf numFmtId="0" fontId="19" fillId="2" borderId="31" xfId="0" applyFont="1" applyFill="1" applyBorder="1" applyAlignment="1" applyProtection="1">
      <alignment horizontal="center" vertical="center"/>
      <protection locked="0"/>
    </xf>
    <xf numFmtId="0" fontId="19" fillId="2" borderId="34" xfId="0" applyFont="1" applyFill="1" applyBorder="1" applyAlignment="1" applyProtection="1">
      <alignment horizontal="center" vertical="center"/>
      <protection locked="0"/>
    </xf>
    <xf numFmtId="0" fontId="22" fillId="2" borderId="31" xfId="0" applyFont="1" applyFill="1" applyBorder="1" applyAlignment="1" applyProtection="1">
      <alignment horizontal="center" vertical="center"/>
      <protection locked="0"/>
    </xf>
    <xf numFmtId="0" fontId="19" fillId="2" borderId="29" xfId="0" applyFont="1" applyFill="1" applyBorder="1" applyAlignment="1" applyProtection="1">
      <alignment horizontal="center" vertical="center"/>
      <protection locked="0"/>
    </xf>
    <xf numFmtId="0" fontId="19" fillId="2" borderId="6" xfId="0" applyFont="1" applyFill="1" applyBorder="1" applyAlignment="1" applyProtection="1">
      <alignment horizontal="center" vertical="center"/>
      <protection locked="0"/>
    </xf>
    <xf numFmtId="0" fontId="19" fillId="2" borderId="0" xfId="0" applyFont="1" applyFill="1" applyBorder="1" applyAlignment="1" applyProtection="1">
      <alignment horizontal="center" vertical="center"/>
      <protection locked="0"/>
    </xf>
    <xf numFmtId="0" fontId="17" fillId="0" borderId="36" xfId="0" applyFont="1" applyBorder="1" applyAlignment="1" applyProtection="1">
      <alignment vertical="center"/>
      <protection locked="0"/>
    </xf>
    <xf numFmtId="0" fontId="17" fillId="0" borderId="37" xfId="0" applyFont="1" applyBorder="1" applyAlignment="1" applyProtection="1">
      <alignment vertical="center"/>
      <protection locked="0"/>
    </xf>
    <xf numFmtId="0" fontId="18" fillId="0" borderId="47" xfId="0" applyFont="1" applyBorder="1" applyAlignment="1" applyProtection="1">
      <alignment vertical="center"/>
      <protection locked="0"/>
    </xf>
    <xf numFmtId="0" fontId="18" fillId="0" borderId="37" xfId="0" applyFont="1" applyBorder="1" applyAlignment="1" applyProtection="1">
      <alignment vertical="center"/>
      <protection locked="0"/>
    </xf>
    <xf numFmtId="0" fontId="18" fillId="0" borderId="52" xfId="0" applyFont="1" applyBorder="1" applyAlignment="1" applyProtection="1">
      <alignment vertical="center"/>
      <protection locked="0"/>
    </xf>
    <xf numFmtId="0" fontId="19" fillId="2" borderId="30" xfId="0" applyFont="1" applyFill="1" applyBorder="1" applyAlignment="1" applyProtection="1">
      <alignment horizontal="center" vertical="center"/>
      <protection locked="0"/>
    </xf>
    <xf numFmtId="0" fontId="22" fillId="2" borderId="28" xfId="0" applyFont="1" applyFill="1" applyBorder="1" applyAlignment="1" applyProtection="1">
      <alignment horizontal="center" vertical="center"/>
      <protection locked="0"/>
    </xf>
    <xf numFmtId="0" fontId="17" fillId="0" borderId="36" xfId="0" applyFont="1" applyBorder="1" applyAlignment="1" applyProtection="1">
      <alignment horizontal="center" vertical="center"/>
      <protection locked="0"/>
    </xf>
    <xf numFmtId="0" fontId="17" fillId="0" borderId="37" xfId="0" applyFont="1" applyBorder="1" applyAlignment="1" applyProtection="1">
      <alignment horizontal="center" vertical="center"/>
      <protection locked="0"/>
    </xf>
    <xf numFmtId="0" fontId="22" fillId="3" borderId="14"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wrapText="1"/>
    </xf>
    <xf numFmtId="176" fontId="24" fillId="0" borderId="11" xfId="0" applyNumberFormat="1" applyFont="1" applyFill="1" applyBorder="1" applyAlignment="1" applyProtection="1">
      <alignment horizontal="right" vertical="center" wrapText="1"/>
      <protection hidden="1"/>
    </xf>
    <xf numFmtId="0" fontId="18" fillId="0" borderId="37" xfId="0" applyFont="1" applyBorder="1" applyAlignment="1" applyProtection="1">
      <alignment horizontal="center" vertical="center"/>
      <protection locked="0"/>
    </xf>
    <xf numFmtId="0" fontId="22" fillId="2" borderId="14" xfId="0" applyFont="1" applyFill="1" applyBorder="1" applyAlignment="1" applyProtection="1">
      <alignment horizontal="center" vertical="center" wrapText="1"/>
      <protection locked="0"/>
    </xf>
    <xf numFmtId="176" fontId="24" fillId="0" borderId="11" xfId="0" applyNumberFormat="1" applyFont="1" applyFill="1" applyBorder="1" applyAlignment="1" applyProtection="1">
      <alignment horizontal="right" vertical="center" wrapText="1"/>
      <protection hidden="1"/>
    </xf>
    <xf numFmtId="0" fontId="24" fillId="0" borderId="0" xfId="0" applyFont="1" applyFill="1" applyBorder="1" applyAlignment="1" applyProtection="1">
      <alignment horizontal="center" vertical="center" wrapText="1"/>
    </xf>
    <xf numFmtId="0" fontId="17" fillId="0" borderId="0" xfId="0" applyFont="1" applyProtection="1">
      <alignment vertical="center"/>
    </xf>
    <xf numFmtId="0" fontId="0" fillId="0" borderId="0" xfId="0" applyProtection="1">
      <alignment vertical="center"/>
      <protection locked="0"/>
    </xf>
    <xf numFmtId="0" fontId="0" fillId="0" borderId="19" xfId="0" applyBorder="1" applyProtection="1">
      <alignment vertical="center"/>
      <protection locked="0"/>
    </xf>
    <xf numFmtId="0" fontId="0" fillId="0" borderId="0" xfId="0" applyBorder="1" applyProtection="1">
      <alignment vertical="center"/>
      <protection locked="0"/>
    </xf>
    <xf numFmtId="0" fontId="0" fillId="0" borderId="20" xfId="0" applyBorder="1" applyProtection="1">
      <alignment vertical="center"/>
      <protection locked="0"/>
    </xf>
    <xf numFmtId="0" fontId="0" fillId="0" borderId="5" xfId="0" applyBorder="1" applyAlignment="1" applyProtection="1">
      <alignment vertical="center"/>
      <protection locked="0"/>
    </xf>
    <xf numFmtId="0" fontId="0" fillId="2" borderId="4" xfId="0" applyFill="1" applyBorder="1" applyAlignment="1" applyProtection="1">
      <alignment vertical="center"/>
      <protection locked="0"/>
    </xf>
    <xf numFmtId="181" fontId="0" fillId="0" borderId="5" xfId="0" applyNumberFormat="1" applyBorder="1" applyAlignment="1" applyProtection="1">
      <alignment vertical="center"/>
      <protection locked="0"/>
    </xf>
    <xf numFmtId="0" fontId="7" fillId="0" borderId="0" xfId="0" applyFont="1" applyBorder="1" applyProtection="1">
      <alignment vertical="center"/>
      <protection locked="0"/>
    </xf>
    <xf numFmtId="0" fontId="0" fillId="0" borderId="21" xfId="0" applyBorder="1" applyProtection="1">
      <alignment vertical="center"/>
      <protection locked="0"/>
    </xf>
    <xf numFmtId="0" fontId="0" fillId="0" borderId="22" xfId="0" applyBorder="1" applyProtection="1">
      <alignment vertical="center"/>
      <protection locked="0"/>
    </xf>
    <xf numFmtId="0" fontId="0" fillId="0" borderId="23" xfId="0" applyBorder="1" applyProtection="1">
      <alignment vertical="center"/>
      <protection locked="0"/>
    </xf>
    <xf numFmtId="0" fontId="0" fillId="0" borderId="4" xfId="0" applyBorder="1" applyAlignment="1" applyProtection="1">
      <alignment vertical="center"/>
      <protection hidden="1"/>
    </xf>
    <xf numFmtId="0" fontId="6" fillId="0" borderId="0" xfId="2" applyProtection="1">
      <alignment vertical="center"/>
      <protection locked="0"/>
    </xf>
    <xf numFmtId="0" fontId="10" fillId="0" borderId="0" xfId="2" applyFont="1" applyProtection="1">
      <alignment vertical="center"/>
      <protection locked="0"/>
    </xf>
    <xf numFmtId="0" fontId="6" fillId="0" borderId="61" xfId="2" applyBorder="1" applyProtection="1">
      <alignment vertical="center"/>
      <protection locked="0"/>
    </xf>
    <xf numFmtId="0" fontId="6" fillId="2" borderId="62" xfId="2" applyFill="1" applyBorder="1" applyProtection="1">
      <alignment vertical="center"/>
      <protection locked="0"/>
    </xf>
    <xf numFmtId="0" fontId="6" fillId="0" borderId="63" xfId="2" applyBorder="1" applyProtection="1">
      <alignment vertical="center"/>
      <protection locked="0"/>
    </xf>
    <xf numFmtId="0" fontId="6" fillId="0" borderId="64" xfId="2" applyBorder="1" applyProtection="1">
      <alignment vertical="center"/>
      <protection locked="0"/>
    </xf>
    <xf numFmtId="0" fontId="6" fillId="0" borderId="0" xfId="2" applyBorder="1" applyProtection="1">
      <alignment vertical="center"/>
      <protection locked="0"/>
    </xf>
    <xf numFmtId="0" fontId="6" fillId="0" borderId="65" xfId="2" applyBorder="1" applyProtection="1">
      <alignment vertical="center"/>
      <protection locked="0"/>
    </xf>
    <xf numFmtId="0" fontId="6" fillId="2" borderId="0" xfId="2" applyFill="1" applyBorder="1" applyProtection="1">
      <alignment vertical="center"/>
      <protection locked="0"/>
    </xf>
    <xf numFmtId="0" fontId="6" fillId="0" borderId="66" xfId="2" applyBorder="1" applyProtection="1">
      <alignment vertical="center"/>
      <protection locked="0"/>
    </xf>
    <xf numFmtId="0" fontId="6" fillId="2" borderId="41" xfId="2" applyFill="1" applyBorder="1" applyProtection="1">
      <alignment vertical="center"/>
      <protection locked="0"/>
    </xf>
    <xf numFmtId="0" fontId="6" fillId="0" borderId="67" xfId="2" applyBorder="1" applyProtection="1">
      <alignment vertical="center"/>
      <protection locked="0"/>
    </xf>
    <xf numFmtId="2" fontId="6" fillId="0" borderId="0" xfId="2" applyNumberFormat="1" applyProtection="1">
      <alignment vertical="center"/>
      <protection locked="0"/>
    </xf>
    <xf numFmtId="0" fontId="6" fillId="0" borderId="25" xfId="2" applyBorder="1" applyProtection="1">
      <alignment vertical="center"/>
      <protection locked="0"/>
    </xf>
    <xf numFmtId="0" fontId="6" fillId="2" borderId="26" xfId="2" applyFill="1" applyBorder="1" applyProtection="1">
      <alignment vertical="center"/>
      <protection locked="0"/>
    </xf>
    <xf numFmtId="0" fontId="6" fillId="0" borderId="27" xfId="2" applyBorder="1" applyProtection="1">
      <alignment vertical="center"/>
      <protection locked="0"/>
    </xf>
    <xf numFmtId="183" fontId="0" fillId="0" borderId="4" xfId="0" applyNumberFormat="1" applyBorder="1" applyAlignment="1" applyProtection="1">
      <alignment vertical="center"/>
      <protection hidden="1"/>
    </xf>
    <xf numFmtId="0" fontId="6" fillId="0" borderId="0" xfId="2" applyAlignment="1" applyProtection="1">
      <alignment horizontal="right" vertical="center"/>
      <protection locked="0"/>
    </xf>
    <xf numFmtId="187" fontId="6" fillId="0" borderId="0" xfId="2" applyNumberFormat="1" applyProtection="1">
      <alignment vertical="center"/>
      <protection locked="0"/>
    </xf>
    <xf numFmtId="0" fontId="6" fillId="5" borderId="26" xfId="2" applyFill="1" applyBorder="1" applyProtection="1">
      <alignment vertical="center"/>
      <protection hidden="1"/>
    </xf>
    <xf numFmtId="186" fontId="6" fillId="5" borderId="26" xfId="2" applyNumberFormat="1" applyFill="1" applyBorder="1" applyProtection="1">
      <alignment vertical="center"/>
      <protection hidden="1"/>
    </xf>
    <xf numFmtId="188" fontId="6" fillId="0" borderId="0" xfId="2" applyNumberFormat="1" applyProtection="1">
      <alignment vertical="center"/>
      <protection locked="0"/>
    </xf>
    <xf numFmtId="0" fontId="6" fillId="0" borderId="8" xfId="2" applyBorder="1" applyProtection="1">
      <alignment vertical="center"/>
      <protection locked="0"/>
    </xf>
    <xf numFmtId="0" fontId="6" fillId="0" borderId="1" xfId="2" applyBorder="1" applyProtection="1">
      <alignment vertical="center"/>
      <protection locked="0"/>
    </xf>
    <xf numFmtId="0" fontId="6" fillId="0" borderId="9" xfId="2" applyBorder="1" applyProtection="1">
      <alignment vertical="center"/>
      <protection locked="0"/>
    </xf>
    <xf numFmtId="0" fontId="6" fillId="0" borderId="10" xfId="2" applyBorder="1" applyProtection="1">
      <alignment vertical="center"/>
      <protection locked="0"/>
    </xf>
    <xf numFmtId="0" fontId="6" fillId="0" borderId="11" xfId="2" applyBorder="1" applyProtection="1">
      <alignment vertical="center"/>
      <protection locked="0"/>
    </xf>
    <xf numFmtId="0" fontId="6" fillId="0" borderId="12" xfId="2" applyBorder="1" applyProtection="1">
      <alignment vertical="center"/>
      <protection locked="0"/>
    </xf>
    <xf numFmtId="0" fontId="6" fillId="0" borderId="14" xfId="2" applyBorder="1" applyProtection="1">
      <alignment vertical="center"/>
      <protection locked="0"/>
    </xf>
    <xf numFmtId="0" fontId="6" fillId="0" borderId="13" xfId="2" applyBorder="1" applyProtection="1">
      <alignment vertical="center"/>
      <protection locked="0"/>
    </xf>
    <xf numFmtId="0" fontId="6" fillId="0" borderId="0" xfId="2" applyFill="1" applyProtection="1">
      <alignment vertical="center"/>
      <protection locked="0"/>
    </xf>
    <xf numFmtId="0" fontId="28" fillId="0" borderId="0" xfId="2" applyFont="1" applyProtection="1">
      <alignment vertical="center"/>
      <protection locked="0"/>
    </xf>
    <xf numFmtId="0" fontId="28" fillId="0" borderId="0" xfId="2" applyNumberFormat="1" applyFont="1" applyProtection="1">
      <alignment vertical="center"/>
      <protection locked="0"/>
    </xf>
    <xf numFmtId="0" fontId="29" fillId="0" borderId="0" xfId="2" applyFont="1" applyProtection="1">
      <alignment vertical="center"/>
      <protection locked="0"/>
    </xf>
    <xf numFmtId="188" fontId="28" fillId="0" borderId="0" xfId="2" applyNumberFormat="1" applyFont="1" applyProtection="1">
      <alignment vertical="center"/>
      <protection locked="0"/>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7" fillId="0" borderId="53" xfId="0" applyFont="1" applyBorder="1" applyAlignment="1" applyProtection="1">
      <alignment horizontal="center" vertical="center"/>
      <protection locked="0"/>
    </xf>
    <xf numFmtId="0" fontId="17" fillId="0" borderId="55" xfId="0" applyFont="1" applyBorder="1" applyAlignment="1" applyProtection="1">
      <alignment horizontal="center" vertical="center"/>
      <protection locked="0"/>
    </xf>
    <xf numFmtId="0" fontId="18" fillId="0" borderId="42" xfId="0" applyFont="1" applyBorder="1" applyAlignment="1" applyProtection="1">
      <alignment horizontal="center" vertical="center"/>
      <protection locked="0"/>
    </xf>
    <xf numFmtId="0" fontId="18" fillId="0" borderId="54" xfId="0" applyFont="1" applyBorder="1" applyAlignment="1" applyProtection="1">
      <alignment horizontal="center" vertical="center"/>
      <protection locked="0"/>
    </xf>
    <xf numFmtId="0" fontId="18" fillId="0" borderId="55" xfId="0" applyFont="1" applyBorder="1" applyAlignment="1" applyProtection="1">
      <alignment horizontal="center" vertical="center"/>
      <protection locked="0"/>
    </xf>
    <xf numFmtId="0" fontId="18" fillId="0" borderId="68" xfId="0" applyFont="1" applyBorder="1" applyAlignment="1" applyProtection="1">
      <alignment horizontal="center" vertical="center"/>
      <protection locked="0"/>
    </xf>
    <xf numFmtId="0" fontId="18" fillId="0" borderId="35" xfId="0" applyFont="1" applyBorder="1" applyAlignment="1" applyProtection="1">
      <alignment horizontal="center" vertical="center" wrapText="1"/>
      <protection locked="0"/>
    </xf>
    <xf numFmtId="0" fontId="18" fillId="0" borderId="24" xfId="0" applyFont="1" applyBorder="1" applyAlignment="1" applyProtection="1">
      <alignment horizontal="center" vertical="center" wrapText="1"/>
      <protection locked="0"/>
    </xf>
    <xf numFmtId="0" fontId="18" fillId="0" borderId="32" xfId="0" applyFont="1" applyBorder="1" applyAlignment="1" applyProtection="1">
      <alignment horizontal="center" vertical="center" wrapText="1"/>
      <protection locked="0"/>
    </xf>
    <xf numFmtId="0" fontId="21" fillId="0" borderId="43" xfId="0" applyFont="1" applyFill="1" applyBorder="1" applyAlignment="1" applyProtection="1">
      <alignment horizontal="center" vertical="center" shrinkToFit="1"/>
      <protection locked="0"/>
    </xf>
    <xf numFmtId="0" fontId="21" fillId="0" borderId="31" xfId="0" applyFont="1" applyFill="1" applyBorder="1" applyAlignment="1" applyProtection="1">
      <alignment horizontal="center" vertical="center" shrinkToFit="1"/>
      <protection locked="0"/>
    </xf>
    <xf numFmtId="0" fontId="21" fillId="0" borderId="48" xfId="0" applyFont="1" applyFill="1" applyBorder="1" applyAlignment="1" applyProtection="1">
      <alignment horizontal="center" vertical="center" shrinkToFit="1"/>
      <protection locked="0"/>
    </xf>
    <xf numFmtId="0" fontId="21" fillId="0" borderId="44" xfId="0" applyFont="1" applyFill="1" applyBorder="1" applyAlignment="1" applyProtection="1">
      <alignment horizontal="center" vertical="center" wrapText="1" shrinkToFit="1"/>
      <protection locked="0"/>
    </xf>
    <xf numFmtId="0" fontId="21" fillId="0" borderId="6" xfId="0" applyFont="1" applyFill="1" applyBorder="1" applyAlignment="1" applyProtection="1">
      <alignment horizontal="center" vertical="center" shrinkToFit="1"/>
      <protection locked="0"/>
    </xf>
    <xf numFmtId="0" fontId="21" fillId="0" borderId="49" xfId="0" applyFont="1" applyFill="1" applyBorder="1" applyAlignment="1" applyProtection="1">
      <alignment horizontal="center" vertical="center" shrinkToFit="1"/>
      <protection locked="0"/>
    </xf>
    <xf numFmtId="0" fontId="21" fillId="0" borderId="44" xfId="0" applyFont="1" applyFill="1" applyBorder="1" applyAlignment="1" applyProtection="1">
      <alignment horizontal="center" vertical="center" shrinkToFit="1"/>
      <protection locked="0"/>
    </xf>
    <xf numFmtId="0" fontId="18" fillId="0" borderId="44" xfId="0" applyFont="1" applyBorder="1" applyAlignment="1">
      <alignment horizontal="center" vertical="center"/>
    </xf>
    <xf numFmtId="0" fontId="18" fillId="0" borderId="6" xfId="0" applyFont="1" applyBorder="1" applyAlignment="1">
      <alignment horizontal="center" vertical="center"/>
    </xf>
    <xf numFmtId="0" fontId="18" fillId="0" borderId="49" xfId="0" applyFont="1" applyBorder="1" applyAlignment="1">
      <alignment horizontal="center" vertical="center"/>
    </xf>
    <xf numFmtId="0" fontId="18" fillId="0" borderId="59" xfId="0" applyFont="1" applyBorder="1" applyAlignment="1">
      <alignment horizontal="center" vertical="center"/>
    </xf>
    <xf numFmtId="0" fontId="18" fillId="0" borderId="45" xfId="0" applyFont="1" applyBorder="1" applyAlignment="1">
      <alignment horizontal="center" vertical="center"/>
    </xf>
    <xf numFmtId="0" fontId="18" fillId="0" borderId="29" xfId="0" applyFont="1" applyBorder="1" applyAlignment="1">
      <alignment horizontal="center" vertical="center"/>
    </xf>
    <xf numFmtId="0" fontId="18" fillId="0" borderId="50" xfId="0" applyFont="1" applyBorder="1" applyAlignment="1">
      <alignment horizontal="center" vertical="center"/>
    </xf>
    <xf numFmtId="0" fontId="18" fillId="0" borderId="47" xfId="0" applyFont="1" applyBorder="1" applyAlignment="1">
      <alignment horizontal="center" vertical="center"/>
    </xf>
    <xf numFmtId="0" fontId="18" fillId="0" borderId="37" xfId="0" applyFont="1" applyBorder="1" applyAlignment="1">
      <alignment horizontal="center" vertical="center"/>
    </xf>
    <xf numFmtId="0" fontId="18" fillId="0" borderId="52" xfId="0" applyFont="1" applyBorder="1" applyAlignment="1">
      <alignment horizontal="center" vertical="center"/>
    </xf>
    <xf numFmtId="0" fontId="18" fillId="0" borderId="60" xfId="0" applyFont="1" applyBorder="1" applyAlignment="1">
      <alignment horizontal="center" vertical="center"/>
    </xf>
    <xf numFmtId="0" fontId="18" fillId="0" borderId="43" xfId="0" applyFont="1" applyBorder="1" applyAlignment="1" applyProtection="1">
      <alignment horizontal="center" vertical="center"/>
      <protection locked="0"/>
    </xf>
    <xf numFmtId="0" fontId="18" fillId="0" borderId="31" xfId="0" applyFont="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45" xfId="0" applyFont="1" applyBorder="1" applyAlignment="1" applyProtection="1">
      <alignment horizontal="center" vertical="center" shrinkToFit="1"/>
      <protection locked="0"/>
    </xf>
    <xf numFmtId="0" fontId="18" fillId="0" borderId="29" xfId="0" applyFont="1" applyBorder="1" applyAlignment="1" applyProtection="1">
      <alignment horizontal="center" vertical="center" shrinkToFit="1"/>
      <protection locked="0"/>
    </xf>
    <xf numFmtId="0" fontId="18" fillId="0" borderId="50" xfId="0" applyFont="1" applyBorder="1" applyAlignment="1" applyProtection="1">
      <alignment horizontal="center" vertical="center" shrinkToFit="1"/>
      <protection locked="0"/>
    </xf>
    <xf numFmtId="0" fontId="18" fillId="0" borderId="56" xfId="0" applyFont="1" applyBorder="1" applyAlignment="1" applyProtection="1">
      <alignment horizontal="center" vertical="center"/>
      <protection locked="0"/>
    </xf>
    <xf numFmtId="0" fontId="18" fillId="0" borderId="57" xfId="0" applyFont="1" applyBorder="1" applyAlignment="1" applyProtection="1">
      <alignment horizontal="center" vertical="center"/>
      <protection locked="0"/>
    </xf>
    <xf numFmtId="0" fontId="18" fillId="0" borderId="58" xfId="0" applyFont="1" applyBorder="1" applyAlignment="1" applyProtection="1">
      <alignment horizontal="center" vertical="center"/>
      <protection locked="0"/>
    </xf>
    <xf numFmtId="0" fontId="18" fillId="0" borderId="46" xfId="0" applyFont="1" applyBorder="1" applyAlignment="1" applyProtection="1">
      <alignment horizontal="center" vertical="center"/>
      <protection locked="0"/>
    </xf>
    <xf numFmtId="0" fontId="18" fillId="0" borderId="34" xfId="0" applyFont="1" applyBorder="1" applyAlignment="1" applyProtection="1">
      <alignment horizontal="center" vertical="center"/>
      <protection locked="0"/>
    </xf>
    <xf numFmtId="0" fontId="18" fillId="0" borderId="51" xfId="0" applyFont="1" applyBorder="1" applyAlignment="1" applyProtection="1">
      <alignment horizontal="center" vertical="center"/>
      <protection locked="0"/>
    </xf>
    <xf numFmtId="0" fontId="22" fillId="2" borderId="58" xfId="0" applyFont="1" applyFill="1" applyBorder="1" applyAlignment="1" applyProtection="1">
      <alignment horizontal="center" vertical="center"/>
      <protection locked="0"/>
    </xf>
    <xf numFmtId="0" fontId="22" fillId="2" borderId="51" xfId="0" applyFont="1" applyFill="1" applyBorder="1" applyAlignment="1" applyProtection="1">
      <alignment horizontal="center" vertical="center"/>
      <protection locked="0"/>
    </xf>
    <xf numFmtId="0" fontId="18" fillId="0" borderId="43" xfId="0" applyFont="1" applyFill="1" applyBorder="1" applyAlignment="1" applyProtection="1">
      <alignment horizontal="center" vertical="center"/>
      <protection locked="0"/>
    </xf>
    <xf numFmtId="0" fontId="18" fillId="0" borderId="31" xfId="0" applyFont="1" applyFill="1" applyBorder="1" applyAlignment="1" applyProtection="1">
      <alignment horizontal="center" vertical="center"/>
      <protection locked="0"/>
    </xf>
    <xf numFmtId="0" fontId="18" fillId="0" borderId="48" xfId="0" applyFont="1" applyFill="1" applyBorder="1" applyAlignment="1" applyProtection="1">
      <alignment horizontal="center" vertical="center"/>
      <protection locked="0"/>
    </xf>
    <xf numFmtId="0" fontId="18" fillId="0" borderId="44" xfId="0"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18" fillId="0" borderId="45" xfId="0" applyFont="1" applyFill="1" applyBorder="1" applyAlignment="1" applyProtection="1">
      <alignment horizontal="center" vertical="center" shrinkToFit="1"/>
      <protection locked="0"/>
    </xf>
    <xf numFmtId="0" fontId="18" fillId="0" borderId="29" xfId="0" applyFont="1" applyFill="1" applyBorder="1" applyAlignment="1" applyProtection="1">
      <alignment horizontal="center" vertical="center" shrinkToFit="1"/>
      <protection locked="0"/>
    </xf>
    <xf numFmtId="0" fontId="18" fillId="0" borderId="50" xfId="0" applyFont="1" applyFill="1" applyBorder="1" applyAlignment="1" applyProtection="1">
      <alignment horizontal="center" vertical="center" shrinkToFit="1"/>
      <protection locked="0"/>
    </xf>
    <xf numFmtId="0" fontId="18" fillId="0" borderId="45" xfId="0" applyFont="1" applyBorder="1" applyAlignment="1" applyProtection="1">
      <alignment horizontal="center" vertical="center" wrapText="1"/>
      <protection locked="0"/>
    </xf>
    <xf numFmtId="0" fontId="18" fillId="0" borderId="29" xfId="0" applyFont="1" applyBorder="1" applyAlignment="1" applyProtection="1">
      <alignment horizontal="center" vertical="center" wrapText="1"/>
      <protection locked="0"/>
    </xf>
    <xf numFmtId="0" fontId="18" fillId="0" borderId="50" xfId="0" applyFont="1" applyBorder="1" applyAlignment="1" applyProtection="1">
      <alignment horizontal="center" vertical="center" wrapText="1"/>
      <protection locked="0"/>
    </xf>
    <xf numFmtId="0" fontId="23" fillId="0" borderId="32" xfId="0" applyFont="1" applyBorder="1" applyAlignment="1" applyProtection="1">
      <alignment horizontal="center" vertical="center" wrapText="1"/>
      <protection locked="0"/>
    </xf>
    <xf numFmtId="20" fontId="18" fillId="0" borderId="43" xfId="0" applyNumberFormat="1" applyFont="1" applyBorder="1" applyAlignment="1" applyProtection="1">
      <alignment horizontal="center" vertical="center"/>
      <protection locked="0"/>
    </xf>
    <xf numFmtId="20" fontId="18" fillId="0" borderId="45" xfId="0" applyNumberFormat="1" applyFont="1" applyBorder="1" applyAlignment="1" applyProtection="1">
      <alignment horizontal="center" vertical="center"/>
      <protection locked="0"/>
    </xf>
    <xf numFmtId="0" fontId="18" fillId="0" borderId="29" xfId="0" applyFont="1" applyBorder="1" applyAlignment="1" applyProtection="1">
      <alignment horizontal="center" vertical="center"/>
      <protection locked="0"/>
    </xf>
    <xf numFmtId="0" fontId="18" fillId="0" borderId="50" xfId="0" applyFont="1" applyBorder="1" applyAlignment="1" applyProtection="1">
      <alignment horizontal="center" vertical="center"/>
      <protection locked="0"/>
    </xf>
    <xf numFmtId="0" fontId="19" fillId="3" borderId="38" xfId="0" applyFont="1" applyFill="1" applyBorder="1" applyAlignment="1" applyProtection="1">
      <alignment horizontal="center" vertical="center"/>
      <protection locked="0"/>
    </xf>
    <xf numFmtId="0" fontId="22" fillId="3" borderId="39" xfId="0"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wrapText="1"/>
      <protection locked="0"/>
    </xf>
    <xf numFmtId="0" fontId="21" fillId="0" borderId="41"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wrapText="1"/>
    </xf>
    <xf numFmtId="0" fontId="15" fillId="4" borderId="25" xfId="0" applyFont="1" applyFill="1" applyBorder="1" applyAlignment="1">
      <alignment horizontal="center" vertical="center"/>
    </xf>
    <xf numFmtId="0" fontId="27" fillId="4" borderId="26" xfId="0" applyFont="1" applyFill="1" applyBorder="1" applyAlignment="1">
      <alignment horizontal="center" vertical="center"/>
    </xf>
    <xf numFmtId="0" fontId="27" fillId="4" borderId="27" xfId="0" applyFont="1" applyFill="1" applyBorder="1" applyAlignment="1">
      <alignment horizontal="center" vertical="center"/>
    </xf>
    <xf numFmtId="0" fontId="25" fillId="0" borderId="0" xfId="0" applyFont="1" applyAlignment="1" applyProtection="1">
      <alignment horizontal="center" vertical="center"/>
      <protection hidden="1"/>
    </xf>
    <xf numFmtId="0" fontId="17" fillId="0" borderId="0" xfId="0" applyFont="1" applyBorder="1" applyAlignment="1" applyProtection="1">
      <alignment horizontal="right" vertical="center"/>
      <protection hidden="1"/>
    </xf>
    <xf numFmtId="0" fontId="17" fillId="0" borderId="14" xfId="0" applyFont="1" applyBorder="1" applyAlignment="1" applyProtection="1">
      <alignment horizontal="right" vertical="center"/>
      <protection hidden="1"/>
    </xf>
    <xf numFmtId="0" fontId="24" fillId="0" borderId="8" xfId="0" applyFont="1" applyFill="1" applyBorder="1" applyAlignment="1" applyProtection="1">
      <alignment horizontal="center" vertical="center" shrinkToFit="1"/>
      <protection hidden="1"/>
    </xf>
    <xf numFmtId="0" fontId="24" fillId="0" borderId="1" xfId="0" applyFont="1" applyFill="1" applyBorder="1" applyAlignment="1" applyProtection="1">
      <alignment horizontal="center" vertical="center" shrinkToFit="1"/>
      <protection hidden="1"/>
    </xf>
    <xf numFmtId="0" fontId="24" fillId="0" borderId="9" xfId="0" applyFont="1" applyFill="1" applyBorder="1" applyAlignment="1" applyProtection="1">
      <alignment horizontal="center" vertical="center" shrinkToFit="1"/>
      <protection hidden="1"/>
    </xf>
    <xf numFmtId="0" fontId="24" fillId="0" borderId="12" xfId="0" applyFont="1" applyFill="1" applyBorder="1" applyAlignment="1" applyProtection="1">
      <alignment horizontal="center" vertical="center" shrinkToFit="1"/>
      <protection hidden="1"/>
    </xf>
    <xf numFmtId="0" fontId="24" fillId="0" borderId="14" xfId="0" applyFont="1" applyFill="1" applyBorder="1" applyAlignment="1" applyProtection="1">
      <alignment horizontal="center" vertical="center" shrinkToFit="1"/>
      <protection hidden="1"/>
    </xf>
    <xf numFmtId="0" fontId="24" fillId="0" borderId="13" xfId="0" applyFont="1" applyFill="1" applyBorder="1" applyAlignment="1" applyProtection="1">
      <alignment horizontal="center" vertical="center" shrinkToFit="1"/>
      <protection hidden="1"/>
    </xf>
    <xf numFmtId="0" fontId="24" fillId="0" borderId="8" xfId="0" applyFont="1" applyBorder="1" applyAlignment="1" applyProtection="1">
      <alignment horizontal="center" vertical="center" wrapText="1"/>
      <protection hidden="1"/>
    </xf>
    <xf numFmtId="0" fontId="24" fillId="0" borderId="9" xfId="0" applyFont="1" applyBorder="1" applyAlignment="1" applyProtection="1">
      <alignment horizontal="center" vertical="center" wrapText="1"/>
      <protection hidden="1"/>
    </xf>
    <xf numFmtId="0" fontId="24" fillId="0" borderId="12" xfId="0" applyFont="1" applyBorder="1" applyAlignment="1" applyProtection="1">
      <alignment horizontal="center" vertical="center" wrapText="1"/>
      <protection hidden="1"/>
    </xf>
    <xf numFmtId="0" fontId="24" fillId="0" borderId="13" xfId="0" applyFont="1" applyBorder="1" applyAlignment="1" applyProtection="1">
      <alignment horizontal="center" vertical="center" wrapText="1"/>
      <protection hidden="1"/>
    </xf>
    <xf numFmtId="0" fontId="24" fillId="0" borderId="10" xfId="0" applyFont="1" applyBorder="1" applyAlignment="1" applyProtection="1">
      <alignment horizontal="justify" vertical="center" wrapText="1"/>
      <protection hidden="1"/>
    </xf>
    <xf numFmtId="0" fontId="24" fillId="0" borderId="0" xfId="0" applyFont="1" applyBorder="1" applyAlignment="1" applyProtection="1">
      <alignment horizontal="justify" vertical="center" wrapText="1"/>
      <protection hidden="1"/>
    </xf>
    <xf numFmtId="185" fontId="24" fillId="0" borderId="8" xfId="0" applyNumberFormat="1" applyFont="1" applyFill="1" applyBorder="1" applyAlignment="1" applyProtection="1">
      <alignment vertical="center" wrapText="1"/>
      <protection hidden="1"/>
    </xf>
    <xf numFmtId="185" fontId="24" fillId="0" borderId="1" xfId="0" applyNumberFormat="1" applyFont="1" applyFill="1" applyBorder="1" applyAlignment="1" applyProtection="1">
      <alignment vertical="center" wrapText="1"/>
      <protection hidden="1"/>
    </xf>
    <xf numFmtId="185" fontId="24" fillId="0" borderId="10" xfId="0" applyNumberFormat="1" applyFont="1" applyFill="1" applyBorder="1" applyAlignment="1" applyProtection="1">
      <alignment vertical="center" wrapText="1"/>
      <protection hidden="1"/>
    </xf>
    <xf numFmtId="185" fontId="24" fillId="0" borderId="0" xfId="0" applyNumberFormat="1" applyFont="1" applyFill="1" applyBorder="1" applyAlignment="1" applyProtection="1">
      <alignment vertical="center" wrapText="1"/>
      <protection hidden="1"/>
    </xf>
    <xf numFmtId="0" fontId="24" fillId="0" borderId="10" xfId="0" applyFont="1" applyBorder="1" applyAlignment="1" applyProtection="1">
      <alignment horizontal="center" vertical="center" wrapText="1"/>
      <protection hidden="1"/>
    </xf>
    <xf numFmtId="0" fontId="24" fillId="0" borderId="11" xfId="0" applyFont="1" applyBorder="1" applyAlignment="1" applyProtection="1">
      <alignment horizontal="center" vertical="center" wrapText="1"/>
      <protection hidden="1"/>
    </xf>
    <xf numFmtId="182" fontId="26" fillId="0" borderId="12" xfId="0" applyNumberFormat="1" applyFont="1" applyFill="1" applyBorder="1" applyAlignment="1" applyProtection="1">
      <alignment horizontal="right" vertical="center" wrapText="1"/>
      <protection hidden="1"/>
    </xf>
    <xf numFmtId="182" fontId="26" fillId="0" borderId="14" xfId="0" applyNumberFormat="1" applyFont="1" applyFill="1" applyBorder="1" applyAlignment="1" applyProtection="1">
      <alignment horizontal="right" vertical="center" wrapText="1"/>
      <protection hidden="1"/>
    </xf>
    <xf numFmtId="182" fontId="26" fillId="0" borderId="13" xfId="0" applyNumberFormat="1" applyFont="1" applyFill="1" applyBorder="1" applyAlignment="1" applyProtection="1">
      <alignment horizontal="right" vertical="center" wrapText="1"/>
      <protection hidden="1"/>
    </xf>
    <xf numFmtId="0" fontId="17" fillId="0" borderId="10" xfId="0" applyFont="1" applyBorder="1" applyAlignment="1" applyProtection="1">
      <alignment vertical="top" wrapText="1"/>
      <protection hidden="1"/>
    </xf>
    <xf numFmtId="0" fontId="17" fillId="0" borderId="0" xfId="0" applyFont="1" applyBorder="1" applyAlignment="1" applyProtection="1">
      <alignment vertical="top" wrapText="1"/>
      <protection hidden="1"/>
    </xf>
    <xf numFmtId="185" fontId="24" fillId="0" borderId="8" xfId="0" applyNumberFormat="1" applyFont="1" applyFill="1" applyBorder="1" applyAlignment="1" applyProtection="1">
      <alignment horizontal="right" vertical="center" wrapText="1"/>
      <protection hidden="1"/>
    </xf>
    <xf numFmtId="185" fontId="24" fillId="0" borderId="1" xfId="0" applyNumberFormat="1" applyFont="1" applyFill="1" applyBorder="1" applyAlignment="1" applyProtection="1">
      <alignment horizontal="right" vertical="center" wrapText="1"/>
      <protection hidden="1"/>
    </xf>
    <xf numFmtId="185" fontId="24" fillId="0" borderId="10" xfId="0" applyNumberFormat="1" applyFont="1" applyFill="1" applyBorder="1" applyAlignment="1" applyProtection="1">
      <alignment horizontal="right" vertical="center" wrapText="1"/>
      <protection hidden="1"/>
    </xf>
    <xf numFmtId="185" fontId="24" fillId="0" borderId="0" xfId="0" applyNumberFormat="1" applyFont="1" applyFill="1" applyBorder="1" applyAlignment="1" applyProtection="1">
      <alignment horizontal="right" vertical="center" wrapText="1"/>
      <protection hidden="1"/>
    </xf>
    <xf numFmtId="178" fontId="24" fillId="0" borderId="9" xfId="0" applyNumberFormat="1" applyFont="1" applyFill="1" applyBorder="1" applyAlignment="1" applyProtection="1">
      <alignment horizontal="right" vertical="center" wrapText="1"/>
      <protection hidden="1"/>
    </xf>
    <xf numFmtId="178" fontId="24" fillId="0" borderId="11" xfId="0" applyNumberFormat="1" applyFont="1" applyFill="1" applyBorder="1" applyAlignment="1" applyProtection="1">
      <alignment horizontal="right" vertical="center" wrapText="1"/>
      <protection hidden="1"/>
    </xf>
    <xf numFmtId="0" fontId="24" fillId="0" borderId="7" xfId="0" applyFont="1" applyBorder="1" applyAlignment="1" applyProtection="1">
      <alignment horizontal="center" vertical="center" textRotation="255" wrapText="1"/>
      <protection hidden="1"/>
    </xf>
    <xf numFmtId="0" fontId="24" fillId="0" borderId="3" xfId="0" applyFont="1" applyBorder="1" applyAlignment="1" applyProtection="1">
      <alignment horizontal="center" vertical="center" textRotation="255" wrapText="1"/>
      <protection hidden="1"/>
    </xf>
    <xf numFmtId="0" fontId="24" fillId="0" borderId="2" xfId="0" applyFont="1" applyBorder="1" applyAlignment="1" applyProtection="1">
      <alignment horizontal="center" vertical="center" textRotation="255" wrapText="1"/>
      <protection hidden="1"/>
    </xf>
    <xf numFmtId="183" fontId="26" fillId="0" borderId="12" xfId="0" applyNumberFormat="1" applyFont="1" applyFill="1" applyBorder="1" applyAlignment="1" applyProtection="1">
      <alignment horizontal="right" vertical="center" wrapText="1"/>
      <protection hidden="1"/>
    </xf>
    <xf numFmtId="183" fontId="26" fillId="0" borderId="14" xfId="0" applyNumberFormat="1" applyFont="1" applyFill="1" applyBorder="1" applyAlignment="1" applyProtection="1">
      <alignment horizontal="right" vertical="center" wrapText="1"/>
      <protection hidden="1"/>
    </xf>
    <xf numFmtId="183" fontId="26" fillId="0" borderId="13" xfId="0" applyNumberFormat="1" applyFont="1" applyFill="1" applyBorder="1" applyAlignment="1" applyProtection="1">
      <alignment horizontal="right" vertical="center" wrapText="1"/>
      <protection hidden="1"/>
    </xf>
    <xf numFmtId="0" fontId="24" fillId="0" borderId="3" xfId="0" applyFont="1" applyBorder="1" applyAlignment="1" applyProtection="1">
      <alignment horizontal="left" vertical="top" wrapText="1"/>
      <protection hidden="1"/>
    </xf>
    <xf numFmtId="0" fontId="24" fillId="0" borderId="2" xfId="0" applyFont="1" applyBorder="1" applyAlignment="1" applyProtection="1">
      <alignment horizontal="left" vertical="top" wrapText="1"/>
      <protection hidden="1"/>
    </xf>
    <xf numFmtId="185" fontId="24" fillId="0" borderId="10" xfId="0" applyNumberFormat="1" applyFont="1" applyBorder="1" applyAlignment="1" applyProtection="1">
      <alignment horizontal="right" vertical="center" wrapText="1"/>
      <protection hidden="1"/>
    </xf>
    <xf numFmtId="185" fontId="24" fillId="0" borderId="0" xfId="0" applyNumberFormat="1" applyFont="1" applyBorder="1" applyAlignment="1" applyProtection="1">
      <alignment horizontal="right" vertical="center" wrapText="1"/>
      <protection hidden="1"/>
    </xf>
    <xf numFmtId="185" fontId="24" fillId="0" borderId="12" xfId="0" applyNumberFormat="1" applyFont="1" applyBorder="1" applyAlignment="1" applyProtection="1">
      <alignment horizontal="right" vertical="center" wrapText="1"/>
      <protection hidden="1"/>
    </xf>
    <xf numFmtId="185" fontId="24" fillId="0" borderId="14" xfId="0" applyNumberFormat="1" applyFont="1" applyBorder="1" applyAlignment="1" applyProtection="1">
      <alignment horizontal="right" vertical="center" wrapText="1"/>
      <protection hidden="1"/>
    </xf>
    <xf numFmtId="176" fontId="24" fillId="0" borderId="11" xfId="0" applyNumberFormat="1" applyFont="1" applyFill="1" applyBorder="1" applyAlignment="1" applyProtection="1">
      <alignment horizontal="right" vertical="center" wrapText="1"/>
      <protection hidden="1"/>
    </xf>
    <xf numFmtId="176" fontId="24" fillId="0" borderId="13" xfId="0" applyNumberFormat="1" applyFont="1" applyFill="1" applyBorder="1" applyAlignment="1" applyProtection="1">
      <alignment horizontal="right" vertical="center" wrapText="1"/>
      <protection hidden="1"/>
    </xf>
    <xf numFmtId="185" fontId="24" fillId="0" borderId="8" xfId="0" applyNumberFormat="1" applyFont="1" applyBorder="1" applyAlignment="1" applyProtection="1">
      <alignment horizontal="right" vertical="center" wrapText="1"/>
      <protection hidden="1"/>
    </xf>
    <xf numFmtId="185" fontId="24" fillId="0" borderId="1" xfId="0" applyNumberFormat="1" applyFont="1" applyBorder="1" applyAlignment="1" applyProtection="1">
      <alignment horizontal="right" vertical="center" wrapText="1"/>
      <protection hidden="1"/>
    </xf>
    <xf numFmtId="178" fontId="24" fillId="0" borderId="9" xfId="0" applyNumberFormat="1" applyFont="1" applyBorder="1" applyAlignment="1" applyProtection="1">
      <alignment horizontal="right" vertical="center" wrapText="1"/>
      <protection hidden="1"/>
    </xf>
    <xf numFmtId="178" fontId="24" fillId="0" borderId="11" xfId="0" applyNumberFormat="1" applyFont="1" applyBorder="1" applyAlignment="1" applyProtection="1">
      <alignment horizontal="right" vertical="center" wrapText="1"/>
      <protection hidden="1"/>
    </xf>
    <xf numFmtId="178" fontId="24" fillId="0" borderId="13" xfId="0" applyNumberFormat="1" applyFont="1" applyBorder="1" applyAlignment="1" applyProtection="1">
      <alignment horizontal="right" vertical="center" wrapText="1"/>
      <protection hidden="1"/>
    </xf>
    <xf numFmtId="0" fontId="24" fillId="0" borderId="3" xfId="0" applyFont="1" applyBorder="1" applyAlignment="1" applyProtection="1">
      <alignment horizontal="justify" vertical="top" wrapText="1"/>
      <protection hidden="1"/>
    </xf>
    <xf numFmtId="0" fontId="24" fillId="0" borderId="2" xfId="0" applyFont="1" applyBorder="1" applyAlignment="1" applyProtection="1">
      <alignment horizontal="justify" vertical="top" wrapText="1"/>
      <protection hidden="1"/>
    </xf>
    <xf numFmtId="184" fontId="24" fillId="0" borderId="8" xfId="0" applyNumberFormat="1" applyFont="1" applyBorder="1" applyAlignment="1" applyProtection="1">
      <alignment horizontal="right" vertical="center" wrapText="1"/>
      <protection hidden="1"/>
    </xf>
    <xf numFmtId="184" fontId="24" fillId="0" borderId="1" xfId="0" applyNumberFormat="1" applyFont="1" applyBorder="1" applyAlignment="1" applyProtection="1">
      <alignment horizontal="right" vertical="center" wrapText="1"/>
      <protection hidden="1"/>
    </xf>
    <xf numFmtId="184" fontId="24" fillId="0" borderId="10" xfId="0" applyNumberFormat="1" applyFont="1" applyBorder="1" applyAlignment="1" applyProtection="1">
      <alignment horizontal="right" vertical="center" wrapText="1"/>
      <protection hidden="1"/>
    </xf>
    <xf numFmtId="184" fontId="24" fillId="0" borderId="0" xfId="0" applyNumberFormat="1" applyFont="1" applyBorder="1" applyAlignment="1" applyProtection="1">
      <alignment horizontal="right" vertical="center" wrapText="1"/>
      <protection hidden="1"/>
    </xf>
    <xf numFmtId="184" fontId="24" fillId="0" borderId="12" xfId="0" applyNumberFormat="1" applyFont="1" applyBorder="1" applyAlignment="1" applyProtection="1">
      <alignment horizontal="right" vertical="center" wrapText="1"/>
      <protection hidden="1"/>
    </xf>
    <xf numFmtId="184" fontId="24" fillId="0" borderId="14" xfId="0" applyNumberFormat="1" applyFont="1" applyBorder="1" applyAlignment="1" applyProtection="1">
      <alignment horizontal="right" vertical="center" wrapText="1"/>
      <protection hidden="1"/>
    </xf>
    <xf numFmtId="0" fontId="21" fillId="0" borderId="8" xfId="0" applyFont="1" applyBorder="1" applyAlignment="1" applyProtection="1">
      <alignment horizontal="center" vertical="center" wrapText="1"/>
      <protection hidden="1"/>
    </xf>
    <xf numFmtId="0" fontId="21" fillId="0" borderId="9" xfId="0" applyFont="1" applyBorder="1" applyAlignment="1" applyProtection="1">
      <alignment horizontal="center" vertical="center" wrapText="1"/>
      <protection hidden="1"/>
    </xf>
    <xf numFmtId="0" fontId="21" fillId="0" borderId="12" xfId="0" applyFont="1" applyBorder="1" applyAlignment="1" applyProtection="1">
      <alignment horizontal="center" vertical="center" wrapText="1"/>
      <protection hidden="1"/>
    </xf>
    <xf numFmtId="0" fontId="21" fillId="0" borderId="13" xfId="0" applyFont="1" applyBorder="1" applyAlignment="1" applyProtection="1">
      <alignment horizontal="center" vertical="center" wrapText="1"/>
      <protection hidden="1"/>
    </xf>
    <xf numFmtId="182" fontId="26" fillId="0" borderId="8" xfId="0" applyNumberFormat="1" applyFont="1" applyBorder="1" applyAlignment="1" applyProtection="1">
      <alignment horizontal="left" vertical="center" wrapText="1"/>
      <protection hidden="1"/>
    </xf>
    <xf numFmtId="182" fontId="26" fillId="0" borderId="1" xfId="0" applyNumberFormat="1" applyFont="1" applyBorder="1" applyAlignment="1" applyProtection="1">
      <alignment horizontal="left" vertical="center" wrapText="1"/>
      <protection hidden="1"/>
    </xf>
    <xf numFmtId="182" fontId="26" fillId="0" borderId="9" xfId="0" applyNumberFormat="1" applyFont="1" applyBorder="1" applyAlignment="1" applyProtection="1">
      <alignment horizontal="left" vertical="center" wrapText="1"/>
      <protection hidden="1"/>
    </xf>
    <xf numFmtId="0" fontId="24" fillId="0" borderId="12" xfId="0" applyFont="1" applyBorder="1" applyAlignment="1" applyProtection="1">
      <alignment horizontal="right" vertical="center" wrapText="1"/>
      <protection hidden="1"/>
    </xf>
    <xf numFmtId="0" fontId="24" fillId="0" borderId="14" xfId="0" applyFont="1" applyBorder="1" applyAlignment="1" applyProtection="1">
      <alignment horizontal="right" vertical="center" wrapText="1"/>
      <protection hidden="1"/>
    </xf>
    <xf numFmtId="184" fontId="24" fillId="0" borderId="8" xfId="0" applyNumberFormat="1" applyFont="1" applyBorder="1" applyAlignment="1" applyProtection="1">
      <alignment horizontal="center" vertical="center" wrapText="1"/>
      <protection hidden="1"/>
    </xf>
    <xf numFmtId="184" fontId="24" fillId="0" borderId="1" xfId="0" applyNumberFormat="1" applyFont="1" applyBorder="1" applyAlignment="1" applyProtection="1">
      <alignment horizontal="center" vertical="center" wrapText="1"/>
      <protection hidden="1"/>
    </xf>
    <xf numFmtId="184" fontId="24" fillId="0" borderId="9" xfId="0" applyNumberFormat="1" applyFont="1" applyBorder="1" applyAlignment="1" applyProtection="1">
      <alignment horizontal="center" vertical="center" wrapText="1"/>
      <protection hidden="1"/>
    </xf>
    <xf numFmtId="184" fontId="24" fillId="0" borderId="12" xfId="0" applyNumberFormat="1" applyFont="1" applyBorder="1" applyAlignment="1" applyProtection="1">
      <alignment horizontal="center" vertical="center" wrapText="1"/>
      <protection hidden="1"/>
    </xf>
    <xf numFmtId="184" fontId="24" fillId="0" borderId="14" xfId="0" applyNumberFormat="1" applyFont="1" applyBorder="1" applyAlignment="1" applyProtection="1">
      <alignment horizontal="center" vertical="center" wrapText="1"/>
      <protection hidden="1"/>
    </xf>
    <xf numFmtId="184" fontId="24" fillId="0" borderId="13" xfId="0" applyNumberFormat="1" applyFont="1" applyBorder="1" applyAlignment="1" applyProtection="1">
      <alignment horizontal="center" vertical="center" wrapText="1"/>
      <protection hidden="1"/>
    </xf>
    <xf numFmtId="0" fontId="24" fillId="0" borderId="1" xfId="0" applyFont="1" applyBorder="1" applyAlignment="1" applyProtection="1">
      <alignment horizontal="center" vertical="center" wrapText="1"/>
      <protection hidden="1"/>
    </xf>
    <xf numFmtId="0" fontId="24" fillId="0" borderId="0" xfId="0" applyFont="1" applyBorder="1" applyAlignment="1" applyProtection="1">
      <alignment horizontal="center" vertical="center" wrapText="1"/>
      <protection hidden="1"/>
    </xf>
    <xf numFmtId="182" fontId="26" fillId="0" borderId="10" xfId="0" applyNumberFormat="1" applyFont="1" applyBorder="1" applyAlignment="1" applyProtection="1">
      <alignment horizontal="left" vertical="center" wrapText="1"/>
      <protection hidden="1"/>
    </xf>
    <xf numFmtId="182" fontId="26" fillId="0" borderId="0" xfId="0" applyNumberFormat="1" applyFont="1" applyBorder="1" applyAlignment="1" applyProtection="1">
      <alignment horizontal="left" vertical="center" wrapText="1"/>
      <protection hidden="1"/>
    </xf>
    <xf numFmtId="182" fontId="26" fillId="0" borderId="11" xfId="0" applyNumberFormat="1" applyFont="1" applyBorder="1" applyAlignment="1" applyProtection="1">
      <alignment horizontal="left" vertical="center" wrapText="1"/>
      <protection hidden="1"/>
    </xf>
    <xf numFmtId="182" fontId="26" fillId="0" borderId="10" xfId="0" applyNumberFormat="1" applyFont="1" applyBorder="1" applyAlignment="1" applyProtection="1">
      <alignment horizontal="left" vertical="center" wrapText="1" shrinkToFit="1"/>
      <protection hidden="1"/>
    </xf>
    <xf numFmtId="182" fontId="26" fillId="0" borderId="0" xfId="0" applyNumberFormat="1" applyFont="1" applyBorder="1" applyAlignment="1" applyProtection="1">
      <alignment horizontal="left" vertical="center" wrapText="1" shrinkToFit="1"/>
      <protection hidden="1"/>
    </xf>
    <xf numFmtId="182" fontId="26" fillId="0" borderId="11" xfId="0" applyNumberFormat="1" applyFont="1" applyBorder="1" applyAlignment="1" applyProtection="1">
      <alignment horizontal="left" vertical="center" wrapText="1" shrinkToFit="1"/>
      <protection hidden="1"/>
    </xf>
    <xf numFmtId="182" fontId="26" fillId="0" borderId="10" xfId="0" applyNumberFormat="1" applyFont="1" applyBorder="1" applyAlignment="1" applyProtection="1">
      <alignment horizontal="left" vertical="center" shrinkToFit="1"/>
      <protection hidden="1"/>
    </xf>
    <xf numFmtId="182" fontId="26" fillId="0" borderId="0" xfId="0" applyNumberFormat="1" applyFont="1" applyBorder="1" applyAlignment="1" applyProtection="1">
      <alignment horizontal="left" vertical="center" shrinkToFit="1"/>
      <protection hidden="1"/>
    </xf>
    <xf numFmtId="182" fontId="26" fillId="0" borderId="11" xfId="0" applyNumberFormat="1" applyFont="1" applyBorder="1" applyAlignment="1" applyProtection="1">
      <alignment horizontal="left" vertical="center" shrinkToFit="1"/>
      <protection hidden="1"/>
    </xf>
    <xf numFmtId="180" fontId="24" fillId="0" borderId="8" xfId="0" applyNumberFormat="1" applyFont="1" applyFill="1" applyBorder="1" applyAlignment="1" applyProtection="1">
      <alignment horizontal="left" vertical="center" wrapText="1"/>
      <protection hidden="1"/>
    </xf>
    <xf numFmtId="180" fontId="24" fillId="0" borderId="1" xfId="0" applyNumberFormat="1" applyFont="1" applyFill="1" applyBorder="1" applyAlignment="1" applyProtection="1">
      <alignment horizontal="left" vertical="center" wrapText="1"/>
      <protection hidden="1"/>
    </xf>
    <xf numFmtId="180" fontId="24" fillId="0" borderId="9" xfId="0" applyNumberFormat="1" applyFont="1" applyFill="1" applyBorder="1" applyAlignment="1" applyProtection="1">
      <alignment horizontal="left" vertical="center" wrapText="1"/>
      <protection hidden="1"/>
    </xf>
    <xf numFmtId="0" fontId="26" fillId="0" borderId="12" xfId="0" applyFont="1" applyFill="1" applyBorder="1" applyAlignment="1" applyProtection="1">
      <alignment horizontal="justify" vertical="center" wrapText="1"/>
      <protection hidden="1"/>
    </xf>
    <xf numFmtId="0" fontId="26" fillId="0" borderId="14" xfId="0" applyFont="1" applyFill="1" applyBorder="1" applyAlignment="1" applyProtection="1">
      <alignment horizontal="justify" vertical="center" wrapText="1"/>
      <protection hidden="1"/>
    </xf>
    <xf numFmtId="0" fontId="26" fillId="0" borderId="13" xfId="0" applyFont="1" applyFill="1" applyBorder="1" applyAlignment="1" applyProtection="1">
      <alignment horizontal="justify" vertical="center" wrapText="1"/>
      <protection hidden="1"/>
    </xf>
    <xf numFmtId="32" fontId="24" fillId="0" borderId="12" xfId="0" applyNumberFormat="1" applyFont="1" applyFill="1" applyBorder="1" applyAlignment="1" applyProtection="1">
      <alignment horizontal="right" vertical="center" wrapText="1"/>
      <protection hidden="1"/>
    </xf>
    <xf numFmtId="32" fontId="24" fillId="0" borderId="14" xfId="0" applyNumberFormat="1" applyFont="1" applyFill="1" applyBorder="1" applyAlignment="1" applyProtection="1">
      <alignment horizontal="right" vertical="center" wrapText="1"/>
      <protection hidden="1"/>
    </xf>
    <xf numFmtId="32" fontId="24" fillId="0" borderId="13" xfId="0" applyNumberFormat="1" applyFont="1" applyFill="1" applyBorder="1" applyAlignment="1" applyProtection="1">
      <alignment horizontal="right" vertical="center" wrapText="1"/>
      <protection hidden="1"/>
    </xf>
    <xf numFmtId="0" fontId="21" fillId="0" borderId="1" xfId="0" applyFont="1" applyBorder="1" applyAlignment="1" applyProtection="1">
      <alignment horizontal="center" vertical="center" wrapText="1"/>
      <protection hidden="1"/>
    </xf>
    <xf numFmtId="0" fontId="24" fillId="0" borderId="4" xfId="0" applyFont="1" applyBorder="1" applyAlignment="1" applyProtection="1">
      <alignment horizontal="center" vertical="center" wrapText="1"/>
      <protection hidden="1"/>
    </xf>
    <xf numFmtId="0" fontId="24" fillId="0" borderId="5" xfId="0" applyFont="1" applyBorder="1" applyAlignment="1" applyProtection="1">
      <alignment horizontal="center" vertical="center" wrapText="1"/>
      <protection hidden="1"/>
    </xf>
    <xf numFmtId="0" fontId="26" fillId="0" borderId="4" xfId="0" applyFont="1" applyBorder="1" applyAlignment="1" applyProtection="1">
      <alignment horizontal="center" vertical="center" wrapText="1"/>
      <protection hidden="1"/>
    </xf>
    <xf numFmtId="0" fontId="26" fillId="0" borderId="6" xfId="0" applyFont="1" applyBorder="1" applyAlignment="1" applyProtection="1">
      <alignment horizontal="center" vertical="center" wrapText="1"/>
      <protection hidden="1"/>
    </xf>
    <xf numFmtId="0" fontId="26" fillId="0" borderId="5" xfId="0" applyFont="1" applyBorder="1" applyAlignment="1" applyProtection="1">
      <alignment horizontal="center" vertical="center" wrapText="1"/>
      <protection hidden="1"/>
    </xf>
    <xf numFmtId="179" fontId="21" fillId="0" borderId="12" xfId="0" applyNumberFormat="1" applyFont="1" applyBorder="1" applyAlignment="1" applyProtection="1">
      <alignment horizontal="center" vertical="center" wrapText="1"/>
      <protection hidden="1"/>
    </xf>
    <xf numFmtId="179" fontId="21" fillId="0" borderId="14" xfId="0" applyNumberFormat="1" applyFont="1" applyBorder="1" applyAlignment="1" applyProtection="1">
      <alignment horizontal="center" vertical="center" wrapText="1"/>
      <protection hidden="1"/>
    </xf>
    <xf numFmtId="179" fontId="21" fillId="0" borderId="13" xfId="0" applyNumberFormat="1" applyFont="1" applyBorder="1" applyAlignment="1" applyProtection="1">
      <alignment horizontal="center" vertical="center" wrapText="1"/>
      <protection hidden="1"/>
    </xf>
    <xf numFmtId="179" fontId="21" fillId="0" borderId="12" xfId="0" applyNumberFormat="1" applyFont="1" applyBorder="1" applyAlignment="1" applyProtection="1">
      <alignment vertical="center" wrapText="1"/>
      <protection hidden="1"/>
    </xf>
    <xf numFmtId="179" fontId="21" fillId="0" borderId="14" xfId="0" applyNumberFormat="1" applyFont="1" applyBorder="1" applyAlignment="1" applyProtection="1">
      <alignment vertical="center" wrapText="1"/>
      <protection hidden="1"/>
    </xf>
    <xf numFmtId="179" fontId="21" fillId="0" borderId="13" xfId="0" applyNumberFormat="1" applyFont="1" applyBorder="1" applyAlignment="1" applyProtection="1">
      <alignment vertical="center" wrapText="1"/>
      <protection hidden="1"/>
    </xf>
    <xf numFmtId="0" fontId="15" fillId="4" borderId="25" xfId="0" applyFont="1" applyFill="1" applyBorder="1" applyAlignment="1" applyProtection="1">
      <alignment horizontal="center" vertical="center"/>
    </xf>
    <xf numFmtId="0" fontId="27" fillId="4" borderId="26" xfId="0" applyFont="1" applyFill="1" applyBorder="1" applyAlignment="1" applyProtection="1">
      <alignment horizontal="center" vertical="center"/>
    </xf>
    <xf numFmtId="0" fontId="27" fillId="4" borderId="27" xfId="0" applyFont="1" applyFill="1" applyBorder="1" applyAlignment="1" applyProtection="1">
      <alignment horizontal="center" vertical="center"/>
    </xf>
    <xf numFmtId="0" fontId="18" fillId="0" borderId="45" xfId="0" applyFont="1" applyBorder="1" applyAlignment="1" applyProtection="1">
      <alignment horizontal="center" vertical="center"/>
      <protection locked="0"/>
    </xf>
    <xf numFmtId="0" fontId="18" fillId="0" borderId="47" xfId="0" applyFont="1" applyBorder="1" applyAlignment="1" applyProtection="1">
      <alignment horizontal="center" vertical="center"/>
      <protection locked="0"/>
    </xf>
    <xf numFmtId="0" fontId="18" fillId="0" borderId="37" xfId="0" applyFont="1" applyBorder="1" applyAlignment="1" applyProtection="1">
      <alignment horizontal="center" vertical="center"/>
      <protection locked="0"/>
    </xf>
    <xf numFmtId="0" fontId="18" fillId="0" borderId="52" xfId="0" applyFont="1" applyBorder="1" applyAlignment="1" applyProtection="1">
      <alignment horizontal="center" vertical="center"/>
      <protection locked="0"/>
    </xf>
    <xf numFmtId="0" fontId="18" fillId="0" borderId="60" xfId="0" applyFont="1" applyBorder="1" applyAlignment="1" applyProtection="1">
      <alignment horizontal="center" vertical="center"/>
      <protection locked="0"/>
    </xf>
    <xf numFmtId="0" fontId="18" fillId="0" borderId="44"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18" fillId="0" borderId="59" xfId="0" applyFont="1" applyBorder="1" applyAlignment="1" applyProtection="1">
      <alignment horizontal="center" vertical="center"/>
      <protection locked="0"/>
    </xf>
    <xf numFmtId="0" fontId="16" fillId="0" borderId="25" xfId="0" applyFont="1" applyBorder="1" applyAlignment="1" applyProtection="1">
      <alignment horizontal="center" vertical="center" wrapText="1"/>
    </xf>
    <xf numFmtId="0" fontId="16" fillId="0" borderId="26" xfId="0" applyFont="1" applyBorder="1" applyAlignment="1" applyProtection="1">
      <alignment horizontal="center" vertical="center"/>
    </xf>
    <xf numFmtId="0" fontId="0" fillId="2" borderId="15" xfId="0" applyFill="1" applyBorder="1" applyAlignment="1" applyProtection="1">
      <alignment vertical="center"/>
      <protection locked="0"/>
    </xf>
    <xf numFmtId="0" fontId="0" fillId="2" borderId="4" xfId="0" applyFill="1" applyBorder="1" applyAlignment="1" applyProtection="1">
      <alignment vertical="center"/>
      <protection locked="0"/>
    </xf>
    <xf numFmtId="0" fontId="0" fillId="2" borderId="5" xfId="0" applyFill="1" applyBorder="1" applyAlignment="1" applyProtection="1">
      <alignment vertical="center"/>
      <protection locked="0"/>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6" fillId="0" borderId="62" xfId="2" applyBorder="1" applyAlignment="1" applyProtection="1">
      <alignment horizontal="right" vertical="center"/>
      <protection locked="0"/>
    </xf>
    <xf numFmtId="0" fontId="1" fillId="0" borderId="0" xfId="0" applyFont="1" applyFill="1" applyBorder="1" applyAlignment="1" applyProtection="1">
      <alignment horizontal="center" vertical="center" wrapText="1"/>
    </xf>
    <xf numFmtId="0" fontId="11" fillId="3" borderId="38" xfId="0" applyFont="1" applyFill="1" applyBorder="1" applyAlignment="1">
      <alignment horizontal="center" vertical="center"/>
    </xf>
    <xf numFmtId="0" fontId="12" fillId="3" borderId="39" xfId="0" applyFont="1" applyFill="1" applyBorder="1" applyAlignment="1">
      <alignment horizontal="center" vertical="center"/>
    </xf>
    <xf numFmtId="0" fontId="2" fillId="0" borderId="40" xfId="0" applyFont="1" applyFill="1" applyBorder="1" applyAlignment="1" applyProtection="1">
      <alignment horizontal="center" vertical="center" wrapText="1"/>
      <protection locked="0"/>
    </xf>
    <xf numFmtId="0" fontId="2" fillId="0" borderId="41"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9" fillId="0" borderId="32" xfId="0" applyFont="1" applyBorder="1" applyAlignment="1">
      <alignment horizontal="center" vertical="center" wrapText="1"/>
    </xf>
    <xf numFmtId="20" fontId="8" fillId="0" borderId="43" xfId="0" applyNumberFormat="1" applyFont="1" applyBorder="1" applyAlignment="1">
      <alignment horizontal="center" vertical="center"/>
    </xf>
    <xf numFmtId="0" fontId="8" fillId="0" borderId="31" xfId="0" applyFont="1" applyBorder="1" applyAlignment="1">
      <alignment horizontal="center" vertical="center"/>
    </xf>
    <xf numFmtId="0" fontId="8" fillId="0" borderId="48" xfId="0" applyFont="1" applyBorder="1" applyAlignment="1">
      <alignment horizontal="center" vertical="center"/>
    </xf>
    <xf numFmtId="20" fontId="8" fillId="0" borderId="45" xfId="0" applyNumberFormat="1" applyFont="1" applyBorder="1" applyAlignment="1">
      <alignment horizontal="center" vertical="center"/>
    </xf>
    <xf numFmtId="0" fontId="8" fillId="0" borderId="29" xfId="0" applyFont="1" applyBorder="1" applyAlignment="1">
      <alignment horizontal="center" vertical="center"/>
    </xf>
    <xf numFmtId="0" fontId="8" fillId="0" borderId="50" xfId="0" applyFont="1" applyBorder="1" applyAlignment="1">
      <alignment horizontal="center" vertical="center"/>
    </xf>
    <xf numFmtId="0" fontId="8" fillId="0" borderId="4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45"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50" xfId="0" applyFont="1" applyBorder="1" applyAlignment="1">
      <alignment horizontal="center" vertical="center" shrinkToFit="1"/>
    </xf>
    <xf numFmtId="0" fontId="8" fillId="0" borderId="43" xfId="0" applyFont="1" applyBorder="1" applyAlignment="1">
      <alignment horizontal="center" vertical="center"/>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8" fillId="0" borderId="46" xfId="0" applyFont="1" applyBorder="1" applyAlignment="1">
      <alignment horizontal="center" vertical="center"/>
    </xf>
    <xf numFmtId="0" fontId="8" fillId="0" borderId="34" xfId="0" applyFont="1" applyBorder="1" applyAlignment="1">
      <alignment horizontal="center" vertical="center"/>
    </xf>
    <xf numFmtId="0" fontId="8" fillId="0" borderId="51" xfId="0" applyFont="1" applyBorder="1" applyAlignment="1">
      <alignment horizontal="center" vertical="center"/>
    </xf>
    <xf numFmtId="0" fontId="8" fillId="0" borderId="24" xfId="0" applyFont="1" applyBorder="1" applyAlignment="1">
      <alignment horizontal="center" vertical="center" wrapText="1"/>
    </xf>
    <xf numFmtId="0" fontId="8" fillId="0" borderId="32" xfId="0" applyFont="1" applyBorder="1" applyAlignment="1">
      <alignment horizontal="center" vertical="center" wrapText="1"/>
    </xf>
    <xf numFmtId="0" fontId="12" fillId="2" borderId="58" xfId="0" applyFont="1" applyFill="1" applyBorder="1" applyAlignment="1">
      <alignment horizontal="center" vertical="center"/>
    </xf>
    <xf numFmtId="0" fontId="12" fillId="2" borderId="51" xfId="0" applyFont="1" applyFill="1" applyBorder="1" applyAlignment="1">
      <alignment horizontal="center" vertical="center"/>
    </xf>
    <xf numFmtId="0" fontId="2" fillId="0" borderId="43" xfId="0" applyFont="1" applyFill="1" applyBorder="1" applyAlignment="1" applyProtection="1">
      <alignment horizontal="center" vertical="center" shrinkToFit="1"/>
      <protection locked="0"/>
    </xf>
    <xf numFmtId="0" fontId="2" fillId="0" borderId="31" xfId="0" applyFont="1" applyFill="1" applyBorder="1" applyAlignment="1" applyProtection="1">
      <alignment horizontal="center" vertical="center" shrinkToFit="1"/>
      <protection locked="0"/>
    </xf>
    <xf numFmtId="0" fontId="2" fillId="0" borderId="48" xfId="0" applyFont="1" applyFill="1" applyBorder="1" applyAlignment="1" applyProtection="1">
      <alignment horizontal="center" vertical="center" shrinkToFit="1"/>
      <protection locked="0"/>
    </xf>
    <xf numFmtId="0" fontId="8" fillId="0" borderId="44" xfId="0" applyFont="1" applyBorder="1" applyAlignment="1">
      <alignment horizontal="center" vertical="center"/>
    </xf>
    <xf numFmtId="0" fontId="8" fillId="0" borderId="6" xfId="0" applyFont="1" applyBorder="1" applyAlignment="1">
      <alignment horizontal="center" vertical="center"/>
    </xf>
    <xf numFmtId="0" fontId="8" fillId="0" borderId="49" xfId="0" applyFont="1" applyBorder="1" applyAlignment="1">
      <alignment horizontal="center" vertical="center"/>
    </xf>
    <xf numFmtId="0" fontId="8" fillId="0" borderId="45" xfId="0" applyFont="1" applyBorder="1" applyAlignment="1">
      <alignment horizontal="center" vertical="center"/>
    </xf>
    <xf numFmtId="0" fontId="2" fillId="0" borderId="44" xfId="0" applyFont="1" applyFill="1" applyBorder="1" applyAlignment="1" applyProtection="1">
      <alignment horizontal="center" vertical="center" shrinkToFit="1"/>
      <protection locked="0"/>
    </xf>
    <xf numFmtId="0" fontId="2" fillId="0" borderId="6" xfId="0" applyFont="1" applyFill="1" applyBorder="1" applyAlignment="1" applyProtection="1">
      <alignment horizontal="center" vertical="center" shrinkToFit="1"/>
      <protection locked="0"/>
    </xf>
    <xf numFmtId="0" fontId="2" fillId="0" borderId="49" xfId="0" applyFont="1" applyFill="1" applyBorder="1" applyAlignment="1" applyProtection="1">
      <alignment horizontal="center" vertical="center" shrinkToFit="1"/>
      <protection locked="0"/>
    </xf>
    <xf numFmtId="0" fontId="1" fillId="0" borderId="4" xfId="0" applyFont="1" applyBorder="1" applyAlignment="1" applyProtection="1">
      <alignment horizontal="center" vertical="center" wrapText="1"/>
      <protection hidden="1"/>
    </xf>
    <xf numFmtId="0" fontId="1" fillId="0" borderId="5" xfId="0" applyFont="1" applyBorder="1" applyAlignment="1" applyProtection="1">
      <alignment horizontal="center" vertical="center" wrapText="1"/>
      <protection hidden="1"/>
    </xf>
    <xf numFmtId="0" fontId="5" fillId="0" borderId="4" xfId="0" applyFont="1" applyBorder="1" applyAlignment="1" applyProtection="1">
      <alignment horizontal="center" vertical="center" wrapText="1"/>
      <protection hidden="1"/>
    </xf>
    <xf numFmtId="0" fontId="5" fillId="0" borderId="6"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32" fontId="1" fillId="0" borderId="12" xfId="0" applyNumberFormat="1" applyFont="1" applyFill="1" applyBorder="1" applyAlignment="1" applyProtection="1">
      <alignment horizontal="right" vertical="center" wrapText="1"/>
      <protection hidden="1"/>
    </xf>
    <xf numFmtId="32" fontId="1" fillId="0" borderId="14" xfId="0" applyNumberFormat="1" applyFont="1" applyFill="1" applyBorder="1" applyAlignment="1" applyProtection="1">
      <alignment horizontal="right" vertical="center" wrapText="1"/>
      <protection hidden="1"/>
    </xf>
    <xf numFmtId="32" fontId="1" fillId="0" borderId="13" xfId="0" applyNumberFormat="1" applyFont="1" applyFill="1" applyBorder="1" applyAlignment="1" applyProtection="1">
      <alignment horizontal="right" vertical="center" wrapText="1"/>
      <protection hidden="1"/>
    </xf>
    <xf numFmtId="0" fontId="2" fillId="0" borderId="8" xfId="0" applyFont="1" applyBorder="1" applyAlignment="1" applyProtection="1">
      <alignment horizontal="center" vertical="center" wrapText="1"/>
      <protection hidden="1"/>
    </xf>
    <xf numFmtId="0" fontId="2" fillId="0" borderId="9"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1" fillId="0" borderId="8"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0" borderId="9"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1" fillId="0" borderId="13" xfId="0" applyFont="1" applyBorder="1" applyAlignment="1" applyProtection="1">
      <alignment horizontal="center" vertical="center" wrapText="1"/>
      <protection hidden="1"/>
    </xf>
    <xf numFmtId="180" fontId="1" fillId="0" borderId="8" xfId="0" applyNumberFormat="1" applyFont="1" applyFill="1" applyBorder="1" applyAlignment="1" applyProtection="1">
      <alignment horizontal="left" vertical="center" wrapText="1"/>
      <protection hidden="1"/>
    </xf>
    <xf numFmtId="180" fontId="1" fillId="0" borderId="1" xfId="0" applyNumberFormat="1" applyFont="1" applyFill="1" applyBorder="1" applyAlignment="1" applyProtection="1">
      <alignment horizontal="left" vertical="center" wrapText="1"/>
      <protection hidden="1"/>
    </xf>
    <xf numFmtId="180" fontId="1" fillId="0" borderId="9" xfId="0" applyNumberFormat="1" applyFont="1" applyFill="1" applyBorder="1" applyAlignment="1" applyProtection="1">
      <alignment horizontal="left" vertical="center" wrapText="1"/>
      <protection hidden="1"/>
    </xf>
    <xf numFmtId="0" fontId="1" fillId="0" borderId="12" xfId="0" applyFont="1" applyFill="1" applyBorder="1" applyAlignment="1" applyProtection="1">
      <alignment horizontal="center" vertical="center" shrinkToFit="1"/>
      <protection hidden="1"/>
    </xf>
    <xf numFmtId="0" fontId="1" fillId="0" borderId="13" xfId="0" applyFont="1" applyFill="1" applyBorder="1" applyAlignment="1" applyProtection="1">
      <alignment horizontal="center" vertical="center" shrinkToFit="1"/>
      <protection hidden="1"/>
    </xf>
    <xf numFmtId="179" fontId="2" fillId="0" borderId="12" xfId="0" applyNumberFormat="1" applyFont="1" applyBorder="1" applyAlignment="1" applyProtection="1">
      <alignment vertical="center" wrapText="1"/>
      <protection hidden="1"/>
    </xf>
    <xf numFmtId="179" fontId="2" fillId="0" borderId="14" xfId="0" applyNumberFormat="1" applyFont="1" applyBorder="1" applyAlignment="1" applyProtection="1">
      <alignment vertical="center" wrapText="1"/>
      <protection hidden="1"/>
    </xf>
    <xf numFmtId="179" fontId="2" fillId="0" borderId="13" xfId="0" applyNumberFormat="1" applyFont="1" applyBorder="1" applyAlignment="1" applyProtection="1">
      <alignment vertical="center" wrapText="1"/>
      <protection hidden="1"/>
    </xf>
    <xf numFmtId="179" fontId="2" fillId="0" borderId="12" xfId="0" applyNumberFormat="1" applyFont="1" applyBorder="1" applyAlignment="1" applyProtection="1">
      <alignment horizontal="center" vertical="center" wrapText="1"/>
      <protection hidden="1"/>
    </xf>
    <xf numFmtId="179" fontId="2" fillId="0" borderId="14" xfId="0" applyNumberFormat="1" applyFont="1" applyBorder="1" applyAlignment="1" applyProtection="1">
      <alignment horizontal="center" vertical="center" wrapText="1"/>
      <protection hidden="1"/>
    </xf>
    <xf numFmtId="179" fontId="2" fillId="0" borderId="13" xfId="0" applyNumberFormat="1" applyFont="1" applyBorder="1" applyAlignment="1" applyProtection="1">
      <alignment horizontal="center" vertical="center" wrapText="1"/>
      <protection hidden="1"/>
    </xf>
    <xf numFmtId="182" fontId="5" fillId="0" borderId="10" xfId="0" applyNumberFormat="1" applyFont="1" applyBorder="1" applyAlignment="1" applyProtection="1">
      <alignment horizontal="left" vertical="center" wrapText="1" shrinkToFit="1"/>
      <protection hidden="1"/>
    </xf>
    <xf numFmtId="182" fontId="5" fillId="0" borderId="0" xfId="0" applyNumberFormat="1" applyFont="1" applyBorder="1" applyAlignment="1" applyProtection="1">
      <alignment horizontal="left" vertical="center" wrapText="1" shrinkToFit="1"/>
      <protection hidden="1"/>
    </xf>
    <xf numFmtId="182" fontId="5" fillId="0" borderId="11" xfId="0" applyNumberFormat="1" applyFont="1" applyBorder="1" applyAlignment="1" applyProtection="1">
      <alignment horizontal="left" vertical="center" wrapText="1" shrinkToFit="1"/>
      <protection hidden="1"/>
    </xf>
    <xf numFmtId="182" fontId="5" fillId="0" borderId="10" xfId="0" applyNumberFormat="1" applyFont="1" applyBorder="1" applyAlignment="1" applyProtection="1">
      <alignment horizontal="left" vertical="center" shrinkToFit="1"/>
      <protection hidden="1"/>
    </xf>
    <xf numFmtId="182" fontId="5" fillId="0" borderId="0" xfId="0" applyNumberFormat="1" applyFont="1" applyBorder="1" applyAlignment="1" applyProtection="1">
      <alignment horizontal="left" vertical="center" shrinkToFit="1"/>
      <protection hidden="1"/>
    </xf>
    <xf numFmtId="182" fontId="5" fillId="0" borderId="11" xfId="0" applyNumberFormat="1" applyFont="1" applyBorder="1" applyAlignment="1" applyProtection="1">
      <alignment horizontal="left" vertical="center" shrinkToFit="1"/>
      <protection hidden="1"/>
    </xf>
    <xf numFmtId="0" fontId="5" fillId="0" borderId="12" xfId="0" applyFont="1" applyFill="1" applyBorder="1" applyAlignment="1" applyProtection="1">
      <alignment horizontal="justify" vertical="center" wrapText="1"/>
      <protection hidden="1"/>
    </xf>
    <xf numFmtId="0" fontId="5" fillId="0" borderId="14" xfId="0" applyFont="1" applyFill="1" applyBorder="1" applyAlignment="1" applyProtection="1">
      <alignment horizontal="justify" vertical="center" wrapText="1"/>
      <protection hidden="1"/>
    </xf>
    <xf numFmtId="0" fontId="5" fillId="0" borderId="13" xfId="0" applyFont="1" applyFill="1" applyBorder="1" applyAlignment="1" applyProtection="1">
      <alignment horizontal="justify" vertical="center" wrapText="1"/>
      <protection hidden="1"/>
    </xf>
    <xf numFmtId="182" fontId="5" fillId="0" borderId="10" xfId="0" applyNumberFormat="1" applyFont="1" applyBorder="1" applyAlignment="1" applyProtection="1">
      <alignment horizontal="left" vertical="center" wrapText="1"/>
      <protection hidden="1"/>
    </xf>
    <xf numFmtId="182" fontId="5" fillId="0" borderId="0" xfId="0" applyNumberFormat="1" applyFont="1" applyBorder="1" applyAlignment="1" applyProtection="1">
      <alignment horizontal="left" vertical="center" wrapText="1"/>
      <protection hidden="1"/>
    </xf>
    <xf numFmtId="182" fontId="5" fillId="0" borderId="11" xfId="0" applyNumberFormat="1" applyFont="1" applyBorder="1" applyAlignment="1" applyProtection="1">
      <alignment horizontal="left" vertical="center" wrapText="1"/>
      <protection hidden="1"/>
    </xf>
    <xf numFmtId="178" fontId="1" fillId="0" borderId="9" xfId="0" applyNumberFormat="1" applyFont="1" applyBorder="1" applyAlignment="1" applyProtection="1">
      <alignment horizontal="right" vertical="center" wrapText="1"/>
      <protection hidden="1"/>
    </xf>
    <xf numFmtId="178" fontId="1" fillId="0" borderId="11" xfId="0" applyNumberFormat="1" applyFont="1" applyBorder="1" applyAlignment="1" applyProtection="1">
      <alignment horizontal="right" vertical="center" wrapText="1"/>
      <protection hidden="1"/>
    </xf>
    <xf numFmtId="178" fontId="1" fillId="0" borderId="13" xfId="0" applyNumberFormat="1" applyFont="1" applyBorder="1" applyAlignment="1" applyProtection="1">
      <alignment horizontal="right" vertical="center" wrapText="1"/>
      <protection hidden="1"/>
    </xf>
    <xf numFmtId="0" fontId="1" fillId="0" borderId="10" xfId="0" applyFont="1" applyBorder="1" applyAlignment="1" applyProtection="1">
      <alignment horizontal="justify" vertical="center" wrapText="1"/>
      <protection hidden="1"/>
    </xf>
    <xf numFmtId="0" fontId="1" fillId="0" borderId="0" xfId="0" applyFont="1" applyBorder="1" applyAlignment="1" applyProtection="1">
      <alignment horizontal="justify" vertical="center" wrapText="1"/>
      <protection hidden="1"/>
    </xf>
    <xf numFmtId="0" fontId="1" fillId="0" borderId="12" xfId="0" applyFont="1" applyBorder="1" applyAlignment="1" applyProtection="1">
      <alignment horizontal="right" vertical="center" wrapText="1"/>
      <protection hidden="1"/>
    </xf>
    <xf numFmtId="0" fontId="1" fillId="0" borderId="14" xfId="0" applyFont="1" applyBorder="1" applyAlignment="1" applyProtection="1">
      <alignment horizontal="right" vertical="center" wrapText="1"/>
      <protection hidden="1"/>
    </xf>
    <xf numFmtId="0" fontId="1" fillId="0" borderId="10" xfId="0" applyFont="1" applyBorder="1" applyAlignment="1" applyProtection="1">
      <alignment horizontal="center" vertical="center" wrapText="1"/>
      <protection hidden="1"/>
    </xf>
    <xf numFmtId="0" fontId="1" fillId="0" borderId="0" xfId="0" applyFont="1" applyBorder="1" applyAlignment="1" applyProtection="1">
      <alignment horizontal="center" vertical="center" wrapText="1"/>
      <protection hidden="1"/>
    </xf>
    <xf numFmtId="182" fontId="5" fillId="0" borderId="8" xfId="0" applyNumberFormat="1" applyFont="1" applyBorder="1" applyAlignment="1" applyProtection="1">
      <alignment horizontal="left" vertical="center" wrapText="1"/>
      <protection hidden="1"/>
    </xf>
    <xf numFmtId="182" fontId="5" fillId="0" borderId="1" xfId="0" applyNumberFormat="1" applyFont="1" applyBorder="1" applyAlignment="1" applyProtection="1">
      <alignment horizontal="left" vertical="center" wrapText="1"/>
      <protection hidden="1"/>
    </xf>
    <xf numFmtId="182" fontId="5" fillId="0" borderId="9" xfId="0" applyNumberFormat="1" applyFont="1" applyBorder="1" applyAlignment="1" applyProtection="1">
      <alignment horizontal="left" vertical="center" wrapText="1"/>
      <protection hidden="1"/>
    </xf>
    <xf numFmtId="185" fontId="1" fillId="0" borderId="8" xfId="0" applyNumberFormat="1" applyFont="1" applyBorder="1" applyAlignment="1" applyProtection="1">
      <alignment horizontal="right" vertical="center" wrapText="1"/>
      <protection hidden="1"/>
    </xf>
    <xf numFmtId="185" fontId="1" fillId="0" borderId="1" xfId="0" applyNumberFormat="1" applyFont="1" applyBorder="1" applyAlignment="1" applyProtection="1">
      <alignment horizontal="right" vertical="center" wrapText="1"/>
      <protection hidden="1"/>
    </xf>
    <xf numFmtId="185" fontId="1" fillId="0" borderId="10" xfId="0" applyNumberFormat="1" applyFont="1" applyBorder="1" applyAlignment="1" applyProtection="1">
      <alignment horizontal="right" vertical="center" wrapText="1"/>
      <protection hidden="1"/>
    </xf>
    <xf numFmtId="185" fontId="1" fillId="0" borderId="0" xfId="0" applyNumberFormat="1" applyFont="1" applyBorder="1" applyAlignment="1" applyProtection="1">
      <alignment horizontal="right" vertical="center" wrapText="1"/>
      <protection hidden="1"/>
    </xf>
    <xf numFmtId="185" fontId="1" fillId="0" borderId="12" xfId="0" applyNumberFormat="1" applyFont="1" applyBorder="1" applyAlignment="1" applyProtection="1">
      <alignment horizontal="right" vertical="center" wrapText="1"/>
      <protection hidden="1"/>
    </xf>
    <xf numFmtId="185" fontId="1" fillId="0" borderId="14" xfId="0" applyNumberFormat="1" applyFont="1" applyBorder="1" applyAlignment="1" applyProtection="1">
      <alignment horizontal="right" vertical="center" wrapText="1"/>
      <protection hidden="1"/>
    </xf>
    <xf numFmtId="184" fontId="1" fillId="0" borderId="8" xfId="0" applyNumberFormat="1" applyFont="1" applyBorder="1" applyAlignment="1" applyProtection="1">
      <alignment horizontal="right" vertical="center" wrapText="1"/>
      <protection hidden="1"/>
    </xf>
    <xf numFmtId="184" fontId="1" fillId="0" borderId="1" xfId="0" applyNumberFormat="1" applyFont="1" applyBorder="1" applyAlignment="1" applyProtection="1">
      <alignment horizontal="right" vertical="center" wrapText="1"/>
      <protection hidden="1"/>
    </xf>
    <xf numFmtId="184" fontId="1" fillId="0" borderId="10" xfId="0" applyNumberFormat="1" applyFont="1" applyBorder="1" applyAlignment="1" applyProtection="1">
      <alignment horizontal="right" vertical="center" wrapText="1"/>
      <protection hidden="1"/>
    </xf>
    <xf numFmtId="184" fontId="1" fillId="0" borderId="0" xfId="0" applyNumberFormat="1" applyFont="1" applyBorder="1" applyAlignment="1" applyProtection="1">
      <alignment horizontal="right" vertical="center" wrapText="1"/>
      <protection hidden="1"/>
    </xf>
    <xf numFmtId="184" fontId="1" fillId="0" borderId="12" xfId="0" applyNumberFormat="1" applyFont="1" applyBorder="1" applyAlignment="1" applyProtection="1">
      <alignment horizontal="right" vertical="center" wrapText="1"/>
      <protection hidden="1"/>
    </xf>
    <xf numFmtId="184" fontId="1" fillId="0" borderId="14" xfId="0" applyNumberFormat="1" applyFont="1" applyBorder="1" applyAlignment="1" applyProtection="1">
      <alignment horizontal="right" vertical="center" wrapText="1"/>
      <protection hidden="1"/>
    </xf>
    <xf numFmtId="185" fontId="1" fillId="0" borderId="8" xfId="0" applyNumberFormat="1" applyFont="1" applyFill="1" applyBorder="1" applyAlignment="1" applyProtection="1">
      <alignment vertical="center" wrapText="1"/>
      <protection hidden="1"/>
    </xf>
    <xf numFmtId="185" fontId="1" fillId="0" borderId="1" xfId="0" applyNumberFormat="1" applyFont="1" applyFill="1" applyBorder="1" applyAlignment="1" applyProtection="1">
      <alignment vertical="center" wrapText="1"/>
      <protection hidden="1"/>
    </xf>
    <xf numFmtId="185" fontId="1" fillId="0" borderId="10" xfId="0" applyNumberFormat="1" applyFont="1" applyFill="1" applyBorder="1" applyAlignment="1" applyProtection="1">
      <alignment vertical="center" wrapText="1"/>
      <protection hidden="1"/>
    </xf>
    <xf numFmtId="185" fontId="1" fillId="0" borderId="0" xfId="0" applyNumberFormat="1" applyFont="1" applyFill="1" applyBorder="1" applyAlignment="1" applyProtection="1">
      <alignment vertical="center" wrapText="1"/>
      <protection hidden="1"/>
    </xf>
    <xf numFmtId="178" fontId="1" fillId="0" borderId="9" xfId="0" applyNumberFormat="1" applyFont="1" applyFill="1" applyBorder="1" applyAlignment="1" applyProtection="1">
      <alignment horizontal="right" vertical="center" wrapText="1"/>
      <protection hidden="1"/>
    </xf>
    <xf numFmtId="178" fontId="1" fillId="0" borderId="11" xfId="0" applyNumberFormat="1" applyFont="1" applyFill="1" applyBorder="1" applyAlignment="1" applyProtection="1">
      <alignment horizontal="right" vertical="center" wrapText="1"/>
      <protection hidden="1"/>
    </xf>
    <xf numFmtId="0" fontId="1" fillId="0" borderId="3" xfId="0" applyFont="1" applyBorder="1" applyAlignment="1" applyProtection="1">
      <alignment horizontal="left" vertical="top" wrapText="1"/>
      <protection hidden="1"/>
    </xf>
    <xf numFmtId="0" fontId="1" fillId="0" borderId="2" xfId="0" applyFont="1" applyBorder="1" applyAlignment="1" applyProtection="1">
      <alignment horizontal="left" vertical="top" wrapText="1"/>
      <protection hidden="1"/>
    </xf>
    <xf numFmtId="183" fontId="5" fillId="0" borderId="12" xfId="0" applyNumberFormat="1" applyFont="1" applyFill="1" applyBorder="1" applyAlignment="1" applyProtection="1">
      <alignment horizontal="right" vertical="center" wrapText="1"/>
      <protection hidden="1"/>
    </xf>
    <xf numFmtId="183" fontId="5" fillId="0" borderId="14" xfId="0" applyNumberFormat="1" applyFont="1" applyFill="1" applyBorder="1" applyAlignment="1" applyProtection="1">
      <alignment horizontal="right" vertical="center" wrapText="1"/>
      <protection hidden="1"/>
    </xf>
    <xf numFmtId="183" fontId="5" fillId="0" borderId="13" xfId="0" applyNumberFormat="1" applyFont="1" applyFill="1" applyBorder="1" applyAlignment="1" applyProtection="1">
      <alignment horizontal="right" vertical="center" wrapText="1"/>
      <protection hidden="1"/>
    </xf>
    <xf numFmtId="176" fontId="1" fillId="0" borderId="11" xfId="0" applyNumberFormat="1" applyFont="1" applyFill="1" applyBorder="1" applyAlignment="1" applyProtection="1">
      <alignment horizontal="right" vertical="center" wrapText="1"/>
      <protection hidden="1"/>
    </xf>
    <xf numFmtId="176" fontId="1" fillId="0" borderId="13" xfId="0" applyNumberFormat="1" applyFont="1" applyFill="1" applyBorder="1" applyAlignment="1" applyProtection="1">
      <alignment horizontal="right" vertical="center" wrapText="1"/>
      <protection hidden="1"/>
    </xf>
    <xf numFmtId="185" fontId="1" fillId="0" borderId="8" xfId="0" applyNumberFormat="1" applyFont="1" applyFill="1" applyBorder="1" applyAlignment="1" applyProtection="1">
      <alignment horizontal="right" vertical="center" wrapText="1"/>
      <protection hidden="1"/>
    </xf>
    <xf numFmtId="185" fontId="1" fillId="0" borderId="1" xfId="0" applyNumberFormat="1" applyFont="1" applyFill="1" applyBorder="1" applyAlignment="1" applyProtection="1">
      <alignment horizontal="right" vertical="center" wrapText="1"/>
      <protection hidden="1"/>
    </xf>
    <xf numFmtId="0" fontId="1" fillId="0" borderId="3" xfId="0" applyFont="1" applyBorder="1" applyAlignment="1" applyProtection="1">
      <alignment horizontal="justify" vertical="top" wrapText="1"/>
      <protection hidden="1"/>
    </xf>
    <xf numFmtId="0" fontId="1" fillId="0" borderId="2" xfId="0" applyFont="1" applyBorder="1" applyAlignment="1" applyProtection="1">
      <alignment horizontal="justify" vertical="top" wrapText="1"/>
      <protection hidden="1"/>
    </xf>
    <xf numFmtId="0" fontId="0" fillId="0" borderId="10" xfId="0" applyBorder="1" applyAlignment="1" applyProtection="1">
      <alignment vertical="top" wrapText="1"/>
      <protection hidden="1"/>
    </xf>
    <xf numFmtId="0" fontId="0" fillId="0" borderId="0" xfId="0" applyBorder="1" applyAlignment="1" applyProtection="1">
      <alignment vertical="top" wrapText="1"/>
      <protection hidden="1"/>
    </xf>
    <xf numFmtId="182" fontId="5" fillId="0" borderId="12" xfId="0" applyNumberFormat="1" applyFont="1" applyFill="1" applyBorder="1" applyAlignment="1" applyProtection="1">
      <alignment horizontal="right" vertical="center" wrapText="1"/>
      <protection hidden="1"/>
    </xf>
    <xf numFmtId="182" fontId="5" fillId="0" borderId="14" xfId="0" applyNumberFormat="1" applyFont="1" applyFill="1" applyBorder="1" applyAlignment="1" applyProtection="1">
      <alignment horizontal="right" vertical="center" wrapText="1"/>
      <protection hidden="1"/>
    </xf>
    <xf numFmtId="182" fontId="5" fillId="0" borderId="13" xfId="0" applyNumberFormat="1" applyFont="1" applyFill="1" applyBorder="1" applyAlignment="1" applyProtection="1">
      <alignment horizontal="right" vertical="center" wrapText="1"/>
      <protection hidden="1"/>
    </xf>
    <xf numFmtId="0" fontId="1" fillId="0" borderId="7" xfId="0" applyFont="1" applyBorder="1" applyAlignment="1" applyProtection="1">
      <alignment horizontal="center" vertical="center" textRotation="255" wrapText="1"/>
      <protection hidden="1"/>
    </xf>
    <xf numFmtId="0" fontId="1" fillId="0" borderId="3" xfId="0" applyFont="1" applyBorder="1" applyAlignment="1" applyProtection="1">
      <alignment horizontal="center" vertical="center" textRotation="255" wrapText="1"/>
      <protection hidden="1"/>
    </xf>
    <xf numFmtId="0" fontId="1" fillId="0" borderId="2" xfId="0" applyFont="1" applyBorder="1" applyAlignment="1" applyProtection="1">
      <alignment horizontal="center" vertical="center" textRotation="255" wrapText="1"/>
      <protection hidden="1"/>
    </xf>
    <xf numFmtId="0" fontId="4" fillId="0" borderId="0" xfId="0" applyFont="1" applyAlignment="1">
      <alignment horizontal="center" vertical="center"/>
    </xf>
    <xf numFmtId="0" fontId="0" fillId="0" borderId="14" xfId="0" applyBorder="1" applyAlignment="1">
      <alignment horizontal="right" vertical="center"/>
    </xf>
    <xf numFmtId="0" fontId="1" fillId="0" borderId="8" xfId="0" applyFont="1" applyFill="1" applyBorder="1" applyAlignment="1" applyProtection="1">
      <alignment horizontal="center" vertical="center" shrinkToFit="1"/>
      <protection hidden="1"/>
    </xf>
    <xf numFmtId="0" fontId="1" fillId="0" borderId="1" xfId="0" applyFont="1" applyFill="1" applyBorder="1" applyAlignment="1" applyProtection="1">
      <alignment horizontal="center" vertical="center" shrinkToFit="1"/>
      <protection hidden="1"/>
    </xf>
    <xf numFmtId="0" fontId="1" fillId="0" borderId="9" xfId="0" applyFont="1" applyFill="1" applyBorder="1" applyAlignment="1" applyProtection="1">
      <alignment horizontal="center" vertical="center" shrinkToFit="1"/>
      <protection hidden="1"/>
    </xf>
    <xf numFmtId="0" fontId="1" fillId="0" borderId="14" xfId="0" applyFont="1" applyFill="1" applyBorder="1" applyAlignment="1" applyProtection="1">
      <alignment horizontal="center" vertical="center" shrinkToFit="1"/>
      <protection hidden="1"/>
    </xf>
    <xf numFmtId="0" fontId="1" fillId="0" borderId="11" xfId="0" applyFont="1" applyBorder="1" applyAlignment="1" applyProtection="1">
      <alignment horizontal="center" vertical="center" wrapText="1"/>
      <protection hidden="1"/>
    </xf>
    <xf numFmtId="0" fontId="0" fillId="0" borderId="0" xfId="0" applyBorder="1" applyAlignment="1">
      <alignment horizontal="right"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0" fillId="0" borderId="53" xfId="0" applyBorder="1" applyAlignment="1">
      <alignment horizontal="center" vertical="center"/>
    </xf>
    <xf numFmtId="0" fontId="0" fillId="0" borderId="55" xfId="0" applyBorder="1" applyAlignment="1">
      <alignment horizontal="center" vertical="center"/>
    </xf>
    <xf numFmtId="0" fontId="8" fillId="0" borderId="42"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cellXfs>
  <cellStyles count="3">
    <cellStyle name="通貨 2" xfId="1"/>
    <cellStyle name="標準" xfId="0" builtinId="0"/>
    <cellStyle name="標準 2" xfId="2"/>
  </cellStyles>
  <dxfs count="168">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9" tint="0.59996337778862885"/>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9" tint="0.59996337778862885"/>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9" tint="0.59996337778862885"/>
        </patternFill>
      </fill>
    </dxf>
    <dxf>
      <fill>
        <patternFill>
          <bgColor theme="8" tint="0.79998168889431442"/>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8" tint="0.79998168889431442"/>
        </patternFill>
      </fill>
    </dxf>
    <dxf>
      <fill>
        <patternFill>
          <bgColor theme="8" tint="0.79998168889431442"/>
        </patternFill>
      </fill>
    </dxf>
    <dxf>
      <fill>
        <patternFill>
          <bgColor theme="0"/>
        </patternFill>
      </fill>
    </dxf>
    <dxf>
      <fill>
        <patternFill>
          <bgColor theme="8" tint="0.79998168889431442"/>
        </patternFill>
      </fill>
    </dxf>
    <dxf>
      <fill>
        <patternFill>
          <bgColor theme="0"/>
        </patternFill>
      </fill>
    </dxf>
    <dxf>
      <fill>
        <patternFill>
          <bgColor theme="9" tint="0.59996337778862885"/>
        </patternFill>
      </fill>
    </dxf>
    <dxf>
      <fill>
        <patternFill>
          <bgColor theme="0" tint="-0.49998474074526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8" tint="0.79998168889431442"/>
        </patternFill>
      </fill>
    </dxf>
    <dxf>
      <fill>
        <patternFill>
          <bgColor theme="8" tint="0.79998168889431442"/>
        </patternFill>
      </fill>
    </dxf>
    <dxf>
      <fill>
        <patternFill>
          <bgColor theme="0"/>
        </patternFill>
      </fill>
    </dxf>
    <dxf>
      <fill>
        <patternFill>
          <bgColor theme="8" tint="0.79998168889431442"/>
        </patternFill>
      </fill>
    </dxf>
    <dxf>
      <fill>
        <patternFill>
          <bgColor theme="0"/>
        </patternFill>
      </fill>
    </dxf>
    <dxf>
      <fill>
        <patternFill>
          <bgColor theme="9" tint="0.59996337778862885"/>
        </patternFill>
      </fill>
    </dxf>
    <dxf>
      <fill>
        <patternFill>
          <bgColor theme="0" tint="-0.49998474074526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8" tint="0.79998168889431442"/>
        </patternFill>
      </fill>
    </dxf>
    <dxf>
      <fill>
        <patternFill>
          <bgColor theme="8" tint="0.79998168889431442"/>
        </patternFill>
      </fill>
    </dxf>
    <dxf>
      <fill>
        <patternFill>
          <bgColor theme="0"/>
        </patternFill>
      </fill>
    </dxf>
    <dxf>
      <fill>
        <patternFill>
          <bgColor theme="8" tint="0.79998168889431442"/>
        </patternFill>
      </fill>
    </dxf>
    <dxf>
      <fill>
        <patternFill>
          <bgColor theme="0"/>
        </patternFill>
      </fill>
    </dxf>
    <dxf>
      <fill>
        <patternFill>
          <bgColor theme="9" tint="0.59996337778862885"/>
        </patternFill>
      </fill>
    </dxf>
    <dxf>
      <fill>
        <patternFill>
          <bgColor theme="0" tint="-0.49998474074526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8" tint="0.79998168889431442"/>
        </patternFill>
      </fill>
    </dxf>
    <dxf>
      <fill>
        <patternFill>
          <bgColor theme="8" tint="0.79998168889431442"/>
        </patternFill>
      </fill>
    </dxf>
    <dxf>
      <fill>
        <patternFill>
          <bgColor theme="0"/>
        </patternFill>
      </fill>
    </dxf>
    <dxf>
      <fill>
        <patternFill>
          <bgColor theme="8" tint="0.79998168889431442"/>
        </patternFill>
      </fill>
    </dxf>
    <dxf>
      <fill>
        <patternFill>
          <bgColor theme="0"/>
        </patternFill>
      </fill>
    </dxf>
    <dxf>
      <fill>
        <patternFill>
          <bgColor theme="9" tint="0.59996337778862885"/>
        </patternFill>
      </fill>
    </dxf>
    <dxf>
      <fill>
        <patternFill>
          <bgColor theme="0" tint="-0.49998474074526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8" tint="0.79998168889431442"/>
        </patternFill>
      </fill>
    </dxf>
    <dxf>
      <fill>
        <patternFill>
          <bgColor theme="8" tint="0.79998168889431442"/>
        </patternFill>
      </fill>
    </dxf>
    <dxf>
      <fill>
        <patternFill>
          <bgColor theme="0"/>
        </patternFill>
      </fill>
    </dxf>
    <dxf>
      <fill>
        <patternFill>
          <bgColor theme="8" tint="0.79998168889431442"/>
        </patternFill>
      </fill>
    </dxf>
    <dxf>
      <fill>
        <patternFill>
          <bgColor theme="0"/>
        </patternFill>
      </fill>
    </dxf>
    <dxf>
      <fill>
        <patternFill>
          <bgColor theme="9" tint="0.59996337778862885"/>
        </patternFill>
      </fill>
    </dxf>
    <dxf>
      <fill>
        <patternFill>
          <bgColor theme="0" tint="-0.49998474074526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8" tint="0.79998168889431442"/>
        </patternFill>
      </fill>
    </dxf>
    <dxf>
      <fill>
        <patternFill>
          <bgColor theme="8" tint="0.79998168889431442"/>
        </patternFill>
      </fill>
    </dxf>
    <dxf>
      <fill>
        <patternFill>
          <bgColor theme="0"/>
        </patternFill>
      </fill>
    </dxf>
    <dxf>
      <fill>
        <patternFill>
          <bgColor theme="8" tint="0.79998168889431442"/>
        </patternFill>
      </fill>
    </dxf>
    <dxf>
      <fill>
        <patternFill>
          <bgColor theme="0"/>
        </patternFill>
      </fill>
    </dxf>
    <dxf>
      <fill>
        <patternFill>
          <bgColor theme="9" tint="0.59996337778862885"/>
        </patternFill>
      </fill>
    </dxf>
    <dxf>
      <fill>
        <patternFill>
          <bgColor theme="0" tint="-0.49998474074526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9" tint="0.59996337778862885"/>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入力された回折の状況図</a:t>
            </a:r>
          </a:p>
        </c:rich>
      </c:tx>
      <c:layout>
        <c:manualLayout>
          <c:xMode val="edge"/>
          <c:yMode val="edge"/>
          <c:x val="3.297626744025417E-2"/>
          <c:y val="2.68490291924518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2.6765494582916959E-2"/>
          <c:y val="0.12347665663590847"/>
          <c:w val="0.79770742597301014"/>
          <c:h val="0.79930939686424352"/>
        </c:manualLayout>
      </c:layout>
      <c:scatterChart>
        <c:scatterStyle val="lineMarker"/>
        <c:varyColors val="0"/>
        <c:ser>
          <c:idx val="0"/>
          <c:order val="0"/>
          <c:tx>
            <c:strRef>
              <c:f>'回折減衰 '!$A$23</c:f>
              <c:strCache>
                <c:ptCount val="1"/>
                <c:pt idx="0">
                  <c:v>回折経路</c:v>
                </c:pt>
              </c:strCache>
            </c:strRef>
          </c:tx>
          <c:spPr>
            <a:ln w="19050" cap="rnd">
              <a:solidFill>
                <a:srgbClr val="FF0000"/>
              </a:solidFill>
              <a:round/>
            </a:ln>
            <a:effectLst/>
          </c:spPr>
          <c:marker>
            <c:symbol val="none"/>
          </c:marker>
          <c:xVal>
            <c:numRef>
              <c:f>'回折減衰 '!$B$24:$B$26</c:f>
              <c:numCache>
                <c:formatCode>General</c:formatCode>
                <c:ptCount val="3"/>
                <c:pt idx="0">
                  <c:v>-3</c:v>
                </c:pt>
                <c:pt idx="1">
                  <c:v>0</c:v>
                </c:pt>
                <c:pt idx="2">
                  <c:v>3</c:v>
                </c:pt>
              </c:numCache>
            </c:numRef>
          </c:xVal>
          <c:yVal>
            <c:numRef>
              <c:f>'回折減衰 '!$C$24:$C$26</c:f>
              <c:numCache>
                <c:formatCode>General</c:formatCode>
                <c:ptCount val="3"/>
                <c:pt idx="0">
                  <c:v>2.4</c:v>
                </c:pt>
                <c:pt idx="1">
                  <c:v>5</c:v>
                </c:pt>
                <c:pt idx="2">
                  <c:v>5</c:v>
                </c:pt>
              </c:numCache>
            </c:numRef>
          </c:yVal>
          <c:smooth val="0"/>
          <c:extLst>
            <c:ext xmlns:c16="http://schemas.microsoft.com/office/drawing/2014/chart" uri="{C3380CC4-5D6E-409C-BE32-E72D297353CC}">
              <c16:uniqueId val="{00000000-E730-4CA9-910C-626B86D57BE3}"/>
            </c:ext>
          </c:extLst>
        </c:ser>
        <c:ser>
          <c:idx val="1"/>
          <c:order val="1"/>
          <c:tx>
            <c:strRef>
              <c:f>'回折減衰 '!$A$24</c:f>
              <c:strCache>
                <c:ptCount val="1"/>
                <c:pt idx="0">
                  <c:v>音源</c:v>
                </c:pt>
              </c:strCache>
            </c:strRef>
          </c:tx>
          <c:spPr>
            <a:ln w="19050" cap="rnd">
              <a:solidFill>
                <a:schemeClr val="accent2"/>
              </a:solidFill>
              <a:round/>
            </a:ln>
            <a:effectLst/>
          </c:spPr>
          <c:marker>
            <c:symbol val="none"/>
          </c:marker>
          <c:dLbls>
            <c:dLbl>
              <c:idx val="0"/>
              <c:layout>
                <c:manualLayout>
                  <c:x val="-0.10799126322547196"/>
                  <c:y val="0.21451779750253477"/>
                </c:manualLayout>
              </c:layout>
              <c:showLegendKey val="0"/>
              <c:showVal val="1"/>
              <c:showCatName val="1"/>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E730-4CA9-910C-626B86D57BE3}"/>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1"/>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xVal>
            <c:numRef>
              <c:f>'回折減衰 '!$B$24</c:f>
              <c:numCache>
                <c:formatCode>General</c:formatCode>
                <c:ptCount val="1"/>
                <c:pt idx="0">
                  <c:v>-3</c:v>
                </c:pt>
              </c:numCache>
            </c:numRef>
          </c:xVal>
          <c:yVal>
            <c:numRef>
              <c:f>'回折減衰 '!$C$24</c:f>
              <c:numCache>
                <c:formatCode>General</c:formatCode>
                <c:ptCount val="1"/>
                <c:pt idx="0">
                  <c:v>2.4</c:v>
                </c:pt>
              </c:numCache>
            </c:numRef>
          </c:yVal>
          <c:smooth val="0"/>
          <c:extLst>
            <c:ext xmlns:c16="http://schemas.microsoft.com/office/drawing/2014/chart" uri="{C3380CC4-5D6E-409C-BE32-E72D297353CC}">
              <c16:uniqueId val="{00000002-E730-4CA9-910C-626B86D57BE3}"/>
            </c:ext>
          </c:extLst>
        </c:ser>
        <c:ser>
          <c:idx val="2"/>
          <c:order val="2"/>
          <c:tx>
            <c:strRef>
              <c:f>'回折減衰 '!$A$25</c:f>
              <c:strCache>
                <c:ptCount val="1"/>
                <c:pt idx="0">
                  <c:v>防音壁</c:v>
                </c:pt>
              </c:strCache>
            </c:strRef>
          </c:tx>
          <c:spPr>
            <a:ln w="19050" cap="rnd">
              <a:solidFill>
                <a:schemeClr val="accent3"/>
              </a:solidFill>
              <a:round/>
            </a:ln>
            <a:effectLst/>
          </c:spPr>
          <c:marker>
            <c:symbol val="none"/>
          </c:marker>
          <c:dLbls>
            <c:dLbl>
              <c:idx val="0"/>
              <c:layout>
                <c:manualLayout>
                  <c:x val="2.4626116183553877E-2"/>
                  <c:y val="0.65063521439503624"/>
                </c:manualLayout>
              </c:layout>
              <c:showLegendKey val="0"/>
              <c:showVal val="1"/>
              <c:showCatName val="1"/>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3-E730-4CA9-910C-626B86D57BE3}"/>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1"/>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xVal>
            <c:numRef>
              <c:f>'回折減衰 '!$B$25</c:f>
              <c:numCache>
                <c:formatCode>General</c:formatCode>
                <c:ptCount val="1"/>
                <c:pt idx="0">
                  <c:v>0</c:v>
                </c:pt>
              </c:numCache>
            </c:numRef>
          </c:xVal>
          <c:yVal>
            <c:numRef>
              <c:f>'回折減衰 '!$C$25</c:f>
              <c:numCache>
                <c:formatCode>General</c:formatCode>
                <c:ptCount val="1"/>
                <c:pt idx="0">
                  <c:v>5</c:v>
                </c:pt>
              </c:numCache>
            </c:numRef>
          </c:yVal>
          <c:smooth val="0"/>
          <c:extLst>
            <c:ext xmlns:c16="http://schemas.microsoft.com/office/drawing/2014/chart" uri="{C3380CC4-5D6E-409C-BE32-E72D297353CC}">
              <c16:uniqueId val="{00000004-E730-4CA9-910C-626B86D57BE3}"/>
            </c:ext>
          </c:extLst>
        </c:ser>
        <c:ser>
          <c:idx val="3"/>
          <c:order val="3"/>
          <c:tx>
            <c:strRef>
              <c:f>'回折減衰 '!$A$26</c:f>
              <c:strCache>
                <c:ptCount val="1"/>
                <c:pt idx="0">
                  <c:v>受音点</c:v>
                </c:pt>
              </c:strCache>
            </c:strRef>
          </c:tx>
          <c:spPr>
            <a:ln w="19050" cap="rnd">
              <a:solidFill>
                <a:schemeClr val="accent4"/>
              </a:solidFill>
              <a:round/>
            </a:ln>
            <a:effectLst/>
          </c:spPr>
          <c:marker>
            <c:symbol val="none"/>
          </c:marker>
          <c:dLbls>
            <c:dLbl>
              <c:idx val="0"/>
              <c:layout>
                <c:manualLayout>
                  <c:x val="-3.4512470109979397E-2"/>
                  <c:y val="0.46670912938006504"/>
                </c:manualLayout>
              </c:layout>
              <c:showLegendKey val="0"/>
              <c:showVal val="1"/>
              <c:showCatName val="1"/>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E730-4CA9-910C-626B86D57BE3}"/>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1"/>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xVal>
            <c:numRef>
              <c:f>'回折減衰 '!$B$26</c:f>
              <c:numCache>
                <c:formatCode>General</c:formatCode>
                <c:ptCount val="1"/>
                <c:pt idx="0">
                  <c:v>3</c:v>
                </c:pt>
              </c:numCache>
            </c:numRef>
          </c:xVal>
          <c:yVal>
            <c:numRef>
              <c:f>'回折減衰 '!$C$26</c:f>
              <c:numCache>
                <c:formatCode>General</c:formatCode>
                <c:ptCount val="1"/>
                <c:pt idx="0">
                  <c:v>5</c:v>
                </c:pt>
              </c:numCache>
            </c:numRef>
          </c:yVal>
          <c:smooth val="0"/>
          <c:extLst>
            <c:ext xmlns:c16="http://schemas.microsoft.com/office/drawing/2014/chart" uri="{C3380CC4-5D6E-409C-BE32-E72D297353CC}">
              <c16:uniqueId val="{00000006-E730-4CA9-910C-626B86D57BE3}"/>
            </c:ext>
          </c:extLst>
        </c:ser>
        <c:ser>
          <c:idx val="4"/>
          <c:order val="4"/>
          <c:tx>
            <c:v>防音壁</c:v>
          </c:tx>
          <c:spPr>
            <a:ln w="88900" cap="flat">
              <a:solidFill>
                <a:schemeClr val="tx1"/>
              </a:solidFill>
              <a:miter lim="800000"/>
            </a:ln>
            <a:effectLst/>
          </c:spPr>
          <c:marker>
            <c:symbol val="none"/>
          </c:marker>
          <c:xVal>
            <c:numRef>
              <c:f>('回折減衰 '!$B$27,'回折減衰 '!$B$25)</c:f>
              <c:numCache>
                <c:formatCode>General</c:formatCode>
                <c:ptCount val="2"/>
                <c:pt idx="0">
                  <c:v>0</c:v>
                </c:pt>
                <c:pt idx="1">
                  <c:v>0</c:v>
                </c:pt>
              </c:numCache>
            </c:numRef>
          </c:xVal>
          <c:yVal>
            <c:numRef>
              <c:f>('回折減衰 '!$C$27,'回折減衰 '!$C$25)</c:f>
              <c:numCache>
                <c:formatCode>General</c:formatCode>
                <c:ptCount val="2"/>
                <c:pt idx="0">
                  <c:v>0</c:v>
                </c:pt>
                <c:pt idx="1">
                  <c:v>5</c:v>
                </c:pt>
              </c:numCache>
            </c:numRef>
          </c:yVal>
          <c:smooth val="0"/>
          <c:extLst>
            <c:ext xmlns:c16="http://schemas.microsoft.com/office/drawing/2014/chart" uri="{C3380CC4-5D6E-409C-BE32-E72D297353CC}">
              <c16:uniqueId val="{00000007-E730-4CA9-910C-626B86D57BE3}"/>
            </c:ext>
          </c:extLst>
        </c:ser>
        <c:ser>
          <c:idx val="5"/>
          <c:order val="5"/>
          <c:tx>
            <c:v>直達経路</c:v>
          </c:tx>
          <c:spPr>
            <a:ln w="19050" cap="rnd">
              <a:solidFill>
                <a:srgbClr val="00B0F0"/>
              </a:solidFill>
              <a:round/>
            </a:ln>
            <a:effectLst/>
          </c:spPr>
          <c:marker>
            <c:symbol val="none"/>
          </c:marker>
          <c:xVal>
            <c:numRef>
              <c:f>('回折減衰 '!$B$24,'回折減衰 '!$B$26)</c:f>
              <c:numCache>
                <c:formatCode>General</c:formatCode>
                <c:ptCount val="2"/>
                <c:pt idx="0">
                  <c:v>-3</c:v>
                </c:pt>
                <c:pt idx="1">
                  <c:v>3</c:v>
                </c:pt>
              </c:numCache>
            </c:numRef>
          </c:xVal>
          <c:yVal>
            <c:numRef>
              <c:f>('回折減衰 '!$C$24,'回折減衰 '!$C$26)</c:f>
              <c:numCache>
                <c:formatCode>General</c:formatCode>
                <c:ptCount val="2"/>
                <c:pt idx="0">
                  <c:v>2.4</c:v>
                </c:pt>
                <c:pt idx="1">
                  <c:v>5</c:v>
                </c:pt>
              </c:numCache>
            </c:numRef>
          </c:yVal>
          <c:smooth val="0"/>
          <c:extLst>
            <c:ext xmlns:c16="http://schemas.microsoft.com/office/drawing/2014/chart" uri="{C3380CC4-5D6E-409C-BE32-E72D297353CC}">
              <c16:uniqueId val="{00000008-E730-4CA9-910C-626B86D57BE3}"/>
            </c:ext>
          </c:extLst>
        </c:ser>
        <c:dLbls>
          <c:showLegendKey val="0"/>
          <c:showVal val="0"/>
          <c:showCatName val="0"/>
          <c:showSerName val="0"/>
          <c:showPercent val="0"/>
          <c:showBubbleSize val="0"/>
        </c:dLbls>
        <c:axId val="419626984"/>
        <c:axId val="419634200"/>
      </c:scatterChart>
      <c:valAx>
        <c:axId val="419626984"/>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9634200"/>
        <c:crosses val="autoZero"/>
        <c:crossBetween val="midCat"/>
      </c:valAx>
      <c:valAx>
        <c:axId val="419634200"/>
        <c:scaling>
          <c:orientation val="minMax"/>
        </c:scaling>
        <c:delete val="1"/>
        <c:axPos val="l"/>
        <c:numFmt formatCode="General" sourceLinked="1"/>
        <c:majorTickMark val="none"/>
        <c:minorTickMark val="none"/>
        <c:tickLblPos val="nextTo"/>
        <c:crossAx val="419626984"/>
        <c:crosses val="autoZero"/>
        <c:crossBetween val="midCat"/>
      </c:valAx>
      <c:spPr>
        <a:noFill/>
        <a:ln>
          <a:solidFill>
            <a:schemeClr val="accent1"/>
          </a:solidFill>
        </a:ln>
        <a:effectLst/>
      </c:spPr>
    </c:plotArea>
    <c:legend>
      <c:legendPos val="t"/>
      <c:legendEntry>
        <c:idx val="1"/>
        <c:delete val="1"/>
      </c:legendEntry>
      <c:legendEntry>
        <c:idx val="2"/>
        <c:delete val="1"/>
      </c:legendEntry>
      <c:legendEntry>
        <c:idx val="3"/>
        <c:delete val="1"/>
      </c:legendEntry>
      <c:layout>
        <c:manualLayout>
          <c:xMode val="edge"/>
          <c:yMode val="edge"/>
          <c:x val="0.82394372272586747"/>
          <c:y val="0.26361239982576801"/>
          <c:w val="0.17018914857976808"/>
          <c:h val="0.5853896711449464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0"/>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11205</xdr:colOff>
      <xdr:row>3</xdr:row>
      <xdr:rowOff>33618</xdr:rowOff>
    </xdr:from>
    <xdr:to>
      <xdr:col>19</xdr:col>
      <xdr:colOff>249890</xdr:colOff>
      <xdr:row>10</xdr:row>
      <xdr:rowOff>23533</xdr:rowOff>
    </xdr:to>
    <xdr:sp macro="" textlink="">
      <xdr:nvSpPr>
        <xdr:cNvPr id="2" name="テキスト ボックス 1"/>
        <xdr:cNvSpPr txBox="1"/>
      </xdr:nvSpPr>
      <xdr:spPr>
        <a:xfrm>
          <a:off x="6701117" y="560294"/>
          <a:ext cx="2849655" cy="1390651"/>
        </a:xfrm>
        <a:prstGeom prst="wedgeRectCallout">
          <a:avLst>
            <a:gd name="adj1" fmla="val -77234"/>
            <a:gd name="adj2" fmla="val -20219"/>
          </a:avLst>
        </a:prstGeom>
        <a:solidFill>
          <a:schemeClr val="lt1"/>
        </a:solidFill>
        <a:ln w="2857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水色のセルに必要事項を記入してください。</a:t>
          </a:r>
          <a:endParaRPr kumimoji="1" lang="en-US" altLang="ja-JP" sz="1100"/>
        </a:p>
        <a:p>
          <a:r>
            <a:rPr kumimoji="1" lang="ja-JP" altLang="en-US" sz="1100"/>
            <a:t>単位は記入不要です。</a:t>
          </a:r>
          <a:endParaRPr kumimoji="1" lang="en-US" altLang="ja-JP" sz="1100"/>
        </a:p>
        <a:p>
          <a:r>
            <a:rPr kumimoji="1" lang="ja-JP" altLang="en-US" sz="1100"/>
            <a:t>オレンジ色のセルでは、一覧から選択してください。</a:t>
          </a:r>
          <a:endParaRPr kumimoji="1" lang="en-US" altLang="ja-JP" sz="1100"/>
        </a:p>
        <a:p>
          <a:endParaRPr kumimoji="1" lang="en-US" altLang="ja-JP" sz="1100"/>
        </a:p>
        <a:p>
          <a:r>
            <a:rPr kumimoji="1" lang="ja-JP" altLang="en-US" sz="1100"/>
            <a:t>セルを選択すると説明が表示されます。</a:t>
          </a:r>
          <a:endParaRPr kumimoji="1" lang="en-US" altLang="ja-JP" sz="1100"/>
        </a:p>
        <a:p>
          <a:r>
            <a:rPr kumimoji="1" lang="ja-JP" altLang="en-US" sz="1100"/>
            <a:t>各説明に従って記入を進めてください。</a:t>
          </a:r>
          <a:endParaRPr kumimoji="1" lang="en-US" altLang="ja-JP" sz="1100"/>
        </a:p>
      </xdr:txBody>
    </xdr:sp>
    <xdr:clientData/>
  </xdr:twoCellAnchor>
  <xdr:twoCellAnchor>
    <xdr:from>
      <xdr:col>15</xdr:col>
      <xdr:colOff>11205</xdr:colOff>
      <xdr:row>21</xdr:row>
      <xdr:rowOff>134472</xdr:rowOff>
    </xdr:from>
    <xdr:to>
      <xdr:col>19</xdr:col>
      <xdr:colOff>249890</xdr:colOff>
      <xdr:row>24</xdr:row>
      <xdr:rowOff>23537</xdr:rowOff>
    </xdr:to>
    <xdr:sp macro="" textlink="">
      <xdr:nvSpPr>
        <xdr:cNvPr id="3" name="テキスト ボックス 2"/>
        <xdr:cNvSpPr txBox="1"/>
      </xdr:nvSpPr>
      <xdr:spPr>
        <a:xfrm>
          <a:off x="6701117" y="4280648"/>
          <a:ext cx="2849655" cy="426948"/>
        </a:xfrm>
        <a:prstGeom prst="wedgeRectCallout">
          <a:avLst>
            <a:gd name="adj1" fmla="val -75316"/>
            <a:gd name="adj2" fmla="val -75122"/>
          </a:avLst>
        </a:prstGeom>
        <a:solidFill>
          <a:schemeClr val="lt1"/>
        </a:solidFill>
        <a:ln w="2857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該当しない欄は記入してはなりません。</a:t>
          </a:r>
          <a:endParaRPr kumimoji="1" lang="en-US" altLang="ja-JP" sz="1100"/>
        </a:p>
      </xdr:txBody>
    </xdr:sp>
    <xdr:clientData/>
  </xdr:twoCellAnchor>
  <xdr:twoCellAnchor>
    <xdr:from>
      <xdr:col>15</xdr:col>
      <xdr:colOff>11205</xdr:colOff>
      <xdr:row>20</xdr:row>
      <xdr:rowOff>202270</xdr:rowOff>
    </xdr:from>
    <xdr:to>
      <xdr:col>19</xdr:col>
      <xdr:colOff>249890</xdr:colOff>
      <xdr:row>21</xdr:row>
      <xdr:rowOff>71722</xdr:rowOff>
    </xdr:to>
    <xdr:sp macro="" textlink="">
      <xdr:nvSpPr>
        <xdr:cNvPr id="4" name="テキスト ボックス 3"/>
        <xdr:cNvSpPr txBox="1"/>
      </xdr:nvSpPr>
      <xdr:spPr>
        <a:xfrm>
          <a:off x="6701117" y="3541623"/>
          <a:ext cx="2849655" cy="676275"/>
        </a:xfrm>
        <a:prstGeom prst="wedgeRectCallout">
          <a:avLst>
            <a:gd name="adj1" fmla="val -76841"/>
            <a:gd name="adj2" fmla="val -50045"/>
          </a:avLst>
        </a:prstGeom>
        <a:solidFill>
          <a:schemeClr val="lt1"/>
        </a:solidFill>
        <a:ln w="2857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a:t>
          </a:r>
          <a:r>
            <a:rPr kumimoji="1" lang="ja-JP" altLang="en-US" sz="1100"/>
            <a:t>シートにつき、</a:t>
          </a:r>
          <a:r>
            <a:rPr kumimoji="1" lang="en-US" altLang="ja-JP" sz="1100"/>
            <a:t>12</a:t>
          </a:r>
          <a:r>
            <a:rPr kumimoji="1" lang="ja-JP" altLang="en-US" sz="1100"/>
            <a:t>台まで記入できます。</a:t>
          </a:r>
          <a:endParaRPr kumimoji="1" lang="en-US" altLang="ja-JP" sz="1100"/>
        </a:p>
        <a:p>
          <a:r>
            <a:rPr kumimoji="1" lang="ja-JP" altLang="en-US" sz="1100"/>
            <a:t>数が足りない場合は、シートをコピーしてご利用ください。</a:t>
          </a:r>
          <a:endParaRPr kumimoji="1" lang="en-US" altLang="ja-JP" sz="1100"/>
        </a:p>
      </xdr:txBody>
    </xdr:sp>
    <xdr:clientData/>
  </xdr:twoCellAnchor>
  <xdr:twoCellAnchor>
    <xdr:from>
      <xdr:col>15</xdr:col>
      <xdr:colOff>11205</xdr:colOff>
      <xdr:row>10</xdr:row>
      <xdr:rowOff>121023</xdr:rowOff>
    </xdr:from>
    <xdr:to>
      <xdr:col>19</xdr:col>
      <xdr:colOff>249890</xdr:colOff>
      <xdr:row>14</xdr:row>
      <xdr:rowOff>140634</xdr:rowOff>
    </xdr:to>
    <xdr:sp macro="" textlink="">
      <xdr:nvSpPr>
        <xdr:cNvPr id="5" name="テキスト ボックス 4"/>
        <xdr:cNvSpPr txBox="1"/>
      </xdr:nvSpPr>
      <xdr:spPr>
        <a:xfrm>
          <a:off x="6701117" y="2048435"/>
          <a:ext cx="2849655" cy="714375"/>
        </a:xfrm>
        <a:prstGeom prst="wedgeRectCallout">
          <a:avLst>
            <a:gd name="adj1" fmla="val -80590"/>
            <a:gd name="adj2" fmla="val 27662"/>
          </a:avLst>
        </a:prstGeom>
        <a:solidFill>
          <a:schemeClr val="lt1"/>
        </a:solidFill>
        <a:ln w="2857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建屋等の対策がある場合は</a:t>
          </a:r>
          <a:endParaRPr kumimoji="1" lang="en-US" altLang="ja-JP" sz="1100"/>
        </a:p>
        <a:p>
          <a:r>
            <a:rPr kumimoji="1" lang="ja-JP" altLang="en-US" sz="1100"/>
            <a:t>対策の方法を具体的に記入し、資料を添付してください。</a:t>
          </a:r>
          <a:endParaRPr kumimoji="1" lang="en-US" altLang="ja-JP" sz="1100"/>
        </a:p>
      </xdr:txBody>
    </xdr:sp>
    <xdr:clientData/>
  </xdr:twoCellAnchor>
  <xdr:twoCellAnchor>
    <xdr:from>
      <xdr:col>15</xdr:col>
      <xdr:colOff>11205</xdr:colOff>
      <xdr:row>15</xdr:row>
      <xdr:rowOff>15687</xdr:rowOff>
    </xdr:from>
    <xdr:to>
      <xdr:col>19</xdr:col>
      <xdr:colOff>249890</xdr:colOff>
      <xdr:row>20</xdr:row>
      <xdr:rowOff>134471</xdr:rowOff>
    </xdr:to>
    <xdr:sp macro="" textlink="">
      <xdr:nvSpPr>
        <xdr:cNvPr id="6" name="テキスト ボックス 5"/>
        <xdr:cNvSpPr txBox="1"/>
      </xdr:nvSpPr>
      <xdr:spPr>
        <a:xfrm>
          <a:off x="6701117" y="2817158"/>
          <a:ext cx="2849655" cy="656666"/>
        </a:xfrm>
        <a:prstGeom prst="wedgeRectCallout">
          <a:avLst>
            <a:gd name="adj1" fmla="val -110083"/>
            <a:gd name="adj2" fmla="val -13122"/>
          </a:avLst>
        </a:prstGeom>
        <a:solidFill>
          <a:schemeClr val="lt1"/>
        </a:solidFill>
        <a:ln w="2857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防音壁等の対策がある場合は</a:t>
          </a:r>
          <a:endParaRPr kumimoji="1" lang="en-US" altLang="ja-JP" sz="1100"/>
        </a:p>
        <a:p>
          <a:r>
            <a:rPr kumimoji="1" lang="ja-JP" altLang="en-US" sz="1100"/>
            <a:t>「回折減衰」シートをあらかじめ記入し、</a:t>
          </a:r>
          <a:endParaRPr kumimoji="1" lang="en-US" altLang="ja-JP" sz="1100"/>
        </a:p>
        <a:p>
          <a:r>
            <a:rPr kumimoji="1" lang="ja-JP" altLang="en-US" sz="1100"/>
            <a:t>計算結果を記入してください。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114300</xdr:colOff>
      <xdr:row>7</xdr:row>
      <xdr:rowOff>276225</xdr:rowOff>
    </xdr:from>
    <xdr:to>
      <xdr:col>14</xdr:col>
      <xdr:colOff>209550</xdr:colOff>
      <xdr:row>8</xdr:row>
      <xdr:rowOff>352425</xdr:rowOff>
    </xdr:to>
    <xdr:sp macro="" textlink="">
      <xdr:nvSpPr>
        <xdr:cNvPr id="4" name="テキスト ボックス 3"/>
        <xdr:cNvSpPr txBox="1"/>
      </xdr:nvSpPr>
      <xdr:spPr>
        <a:xfrm>
          <a:off x="6686550" y="1762125"/>
          <a:ext cx="2838450" cy="533400"/>
        </a:xfrm>
        <a:prstGeom prst="wedgeRectCallout">
          <a:avLst>
            <a:gd name="adj1" fmla="val -65825"/>
            <a:gd name="adj2" fmla="val 119100"/>
          </a:avLst>
        </a:prstGeom>
        <a:solidFill>
          <a:schemeClr val="lt1"/>
        </a:solidFill>
        <a:ln w="2857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白色のセルは、水色のセルを記入すると</a:t>
          </a:r>
          <a:endParaRPr kumimoji="1" lang="en-US" altLang="ja-JP" sz="1100"/>
        </a:p>
        <a:p>
          <a:r>
            <a:rPr kumimoji="1" lang="ja-JP" altLang="en-US" sz="1100"/>
            <a:t>自動で計算・記入されます。</a:t>
          </a:r>
          <a:endParaRPr kumimoji="1" lang="en-US" altLang="ja-JP" sz="1100"/>
        </a:p>
      </xdr:txBody>
    </xdr:sp>
    <xdr:clientData fPrintsWithSheet="0"/>
  </xdr:twoCellAnchor>
  <xdr:twoCellAnchor editAs="oneCell">
    <xdr:from>
      <xdr:col>10</xdr:col>
      <xdr:colOff>114300</xdr:colOff>
      <xdr:row>1</xdr:row>
      <xdr:rowOff>114300</xdr:rowOff>
    </xdr:from>
    <xdr:to>
      <xdr:col>14</xdr:col>
      <xdr:colOff>209550</xdr:colOff>
      <xdr:row>6</xdr:row>
      <xdr:rowOff>333375</xdr:rowOff>
    </xdr:to>
    <xdr:sp macro="" textlink="">
      <xdr:nvSpPr>
        <xdr:cNvPr id="5" name="テキスト ボックス 4"/>
        <xdr:cNvSpPr txBox="1"/>
      </xdr:nvSpPr>
      <xdr:spPr>
        <a:xfrm>
          <a:off x="6686550" y="285750"/>
          <a:ext cx="2838450" cy="1076325"/>
        </a:xfrm>
        <a:prstGeom prst="wedgeRectCallout">
          <a:avLst>
            <a:gd name="adj1" fmla="val -74550"/>
            <a:gd name="adj2" fmla="val 41426"/>
          </a:avLst>
        </a:prstGeom>
        <a:solidFill>
          <a:schemeClr val="lt1"/>
        </a:solidFill>
        <a:ln w="2857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水色のセルに必要事項を記入してください。</a:t>
          </a:r>
          <a:endParaRPr kumimoji="1" lang="en-US" altLang="ja-JP" sz="1100"/>
        </a:p>
        <a:p>
          <a:r>
            <a:rPr kumimoji="1" lang="ja-JP" altLang="en-US" sz="1100"/>
            <a:t>単位を記入する必要はありません。</a:t>
          </a:r>
          <a:endParaRPr kumimoji="1" lang="en-US" altLang="ja-JP" sz="1100"/>
        </a:p>
        <a:p>
          <a:endParaRPr kumimoji="1" lang="en-US" altLang="ja-JP" sz="1100"/>
        </a:p>
        <a:p>
          <a:r>
            <a:rPr kumimoji="1" lang="ja-JP" altLang="en-US" sz="1100"/>
            <a:t>シートが足りない場合は、シートをコピーしてご利用ください。</a:t>
          </a:r>
          <a:endParaRPr kumimoji="1" lang="en-US" altLang="ja-JP"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94166</xdr:colOff>
      <xdr:row>2</xdr:row>
      <xdr:rowOff>110458</xdr:rowOff>
    </xdr:from>
    <xdr:to>
      <xdr:col>8</xdr:col>
      <xdr:colOff>734786</xdr:colOff>
      <xdr:row>34</xdr:row>
      <xdr:rowOff>13607</xdr:rowOff>
    </xdr:to>
    <xdr:grpSp>
      <xdr:nvGrpSpPr>
        <xdr:cNvPr id="2" name="グループ化 1"/>
        <xdr:cNvGrpSpPr/>
      </xdr:nvGrpSpPr>
      <xdr:grpSpPr>
        <a:xfrm>
          <a:off x="3627075" y="456822"/>
          <a:ext cx="3905097" cy="2561490"/>
          <a:chOff x="7165344" y="2505075"/>
          <a:chExt cx="3086456" cy="2435501"/>
        </a:xfrm>
      </xdr:grpSpPr>
      <xdr:grpSp>
        <xdr:nvGrpSpPr>
          <xdr:cNvPr id="3" name="グループ化 2"/>
          <xdr:cNvGrpSpPr/>
        </xdr:nvGrpSpPr>
        <xdr:grpSpPr>
          <a:xfrm>
            <a:off x="7165344" y="2811532"/>
            <a:ext cx="3086456" cy="2129044"/>
            <a:chOff x="6622668" y="2393674"/>
            <a:chExt cx="3092833" cy="2152650"/>
          </a:xfrm>
        </xdr:grpSpPr>
        <xdr:grpSp>
          <xdr:nvGrpSpPr>
            <xdr:cNvPr id="5" name="グループ化 4"/>
            <xdr:cNvGrpSpPr/>
          </xdr:nvGrpSpPr>
          <xdr:grpSpPr>
            <a:xfrm>
              <a:off x="6891130" y="2393674"/>
              <a:ext cx="2529095" cy="2152650"/>
              <a:chOff x="6708913" y="3081130"/>
              <a:chExt cx="2529095" cy="2152650"/>
            </a:xfrm>
          </xdr:grpSpPr>
          <xdr:pic>
            <xdr:nvPicPr>
              <xdr:cNvPr id="10"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08913" y="3081130"/>
                <a:ext cx="2529095"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テキスト ボックス 10"/>
              <xdr:cNvSpPr txBox="1"/>
            </xdr:nvSpPr>
            <xdr:spPr>
              <a:xfrm>
                <a:off x="7031935" y="4538872"/>
                <a:ext cx="813043"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a:t>距離（音源～壁）</a:t>
                </a:r>
              </a:p>
            </xdr:txBody>
          </xdr:sp>
          <xdr:sp macro="" textlink="">
            <xdr:nvSpPr>
              <xdr:cNvPr id="12" name="右中かっこ 11"/>
              <xdr:cNvSpPr/>
            </xdr:nvSpPr>
            <xdr:spPr>
              <a:xfrm rot="5400000">
                <a:off x="7356029" y="3943599"/>
                <a:ext cx="185143" cy="100540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 name="右中かっこ 12"/>
              <xdr:cNvSpPr/>
            </xdr:nvSpPr>
            <xdr:spPr>
              <a:xfrm rot="5400000" flipH="1">
                <a:off x="8300777" y="3377701"/>
                <a:ext cx="149092" cy="83147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4" name="テキスト ボックス 13"/>
              <xdr:cNvSpPr txBox="1"/>
            </xdr:nvSpPr>
            <xdr:spPr>
              <a:xfrm>
                <a:off x="7967870" y="3536673"/>
                <a:ext cx="902811"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a:t>距離（壁～受音点）</a:t>
                </a:r>
              </a:p>
            </xdr:txBody>
          </xdr:sp>
        </xdr:grpSp>
        <xdr:sp macro="" textlink="">
          <xdr:nvSpPr>
            <xdr:cNvPr id="6" name="右中かっこ 5"/>
            <xdr:cNvSpPr/>
          </xdr:nvSpPr>
          <xdr:spPr>
            <a:xfrm rot="10800000">
              <a:off x="6988429" y="3708066"/>
              <a:ext cx="141507" cy="689998"/>
            </a:xfrm>
            <a:prstGeom prst="rightBrace">
              <a:avLst>
                <a:gd name="adj1" fmla="val 8333"/>
                <a:gd name="adj2" fmla="val 49335"/>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6622668" y="3950804"/>
              <a:ext cx="434801" cy="1979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t>音源高さ</a:t>
              </a:r>
            </a:p>
          </xdr:txBody>
        </xdr:sp>
        <xdr:sp macro="" textlink="">
          <xdr:nvSpPr>
            <xdr:cNvPr id="8" name="右中かっこ 7"/>
            <xdr:cNvSpPr/>
          </xdr:nvSpPr>
          <xdr:spPr>
            <a:xfrm rot="10800000" flipH="1">
              <a:off x="8978348" y="3213650"/>
              <a:ext cx="190500" cy="1200979"/>
            </a:xfrm>
            <a:prstGeom prst="rightBrace">
              <a:avLst>
                <a:gd name="adj1" fmla="val 8333"/>
                <a:gd name="adj2" fmla="val 49335"/>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9119153" y="3735456"/>
              <a:ext cx="596348"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t>受音点高さ</a:t>
              </a:r>
            </a:p>
          </xdr:txBody>
        </xdr:sp>
      </xdr:grpSp>
      <xdr:sp macro="" textlink="">
        <xdr:nvSpPr>
          <xdr:cNvPr id="4" name="テキスト ボックス 3"/>
          <xdr:cNvSpPr txBox="1"/>
        </xdr:nvSpPr>
        <xdr:spPr>
          <a:xfrm>
            <a:off x="7458075" y="2505075"/>
            <a:ext cx="1006238" cy="27571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入力する数値</a:t>
            </a:r>
          </a:p>
        </xdr:txBody>
      </xdr:sp>
    </xdr:grpSp>
    <xdr:clientData/>
  </xdr:twoCellAnchor>
  <xdr:twoCellAnchor>
    <xdr:from>
      <xdr:col>0</xdr:col>
      <xdr:colOff>272142</xdr:colOff>
      <xdr:row>38</xdr:row>
      <xdr:rowOff>68036</xdr:rowOff>
    </xdr:from>
    <xdr:to>
      <xdr:col>7</xdr:col>
      <xdr:colOff>653141</xdr:colOff>
      <xdr:row>62</xdr:row>
      <xdr:rowOff>81642</xdr:rowOff>
    </xdr:to>
    <xdr:graphicFrame macro="">
      <xdr:nvGraphicFramePr>
        <xdr:cNvPr id="15"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29872;&#22659;&#21109;&#36896;&#23616;\Users\01162100\Desktop\&#12304;&#32887;&#21729;&#29992;&#12305;&#21508;&#31278;&#35336;&#31639;&#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sheetName val="1"/>
      <sheetName val="定義"/>
      <sheetName val="記入例(審査)"/>
      <sheetName val="【事業場名記入】審査項目"/>
      <sheetName val="回折減衰(距離ver)"/>
      <sheetName val="音の合成"/>
      <sheetName val="音の合成(周波数ごと)"/>
      <sheetName val="透過損失早見表"/>
    </sheetNames>
    <sheetDataSet>
      <sheetData sheetId="0" refreshError="1"/>
      <sheetData sheetId="1" refreshError="1"/>
      <sheetData sheetId="2">
        <row r="1">
          <cell r="C1" t="str">
            <v>【午前８時から午後６時まで】</v>
          </cell>
          <cell r="D1" t="str">
            <v>【午前６時から午前８時まで及び午後６時から午後11時まで】</v>
          </cell>
          <cell r="E1" t="str">
            <v>【午後11時から午前６時まで】</v>
          </cell>
          <cell r="J1" t="str">
            <v>【午前８時から午後７時まで】</v>
          </cell>
          <cell r="K1" t="str">
            <v>【午後７時から午前８時まで】</v>
          </cell>
        </row>
        <row r="2">
          <cell r="B2" t="str">
            <v>第一種低層住居専用地域</v>
          </cell>
          <cell r="C2">
            <v>50</v>
          </cell>
          <cell r="D2">
            <v>45</v>
          </cell>
          <cell r="E2">
            <v>40</v>
          </cell>
          <cell r="I2" t="str">
            <v>第一種低層住居専用地域</v>
          </cell>
          <cell r="J2">
            <v>60</v>
          </cell>
          <cell r="K2">
            <v>55</v>
          </cell>
        </row>
        <row r="3">
          <cell r="B3" t="str">
            <v>第二種低層住居専用地域</v>
          </cell>
          <cell r="C3">
            <v>50</v>
          </cell>
          <cell r="D3">
            <v>45</v>
          </cell>
          <cell r="E3">
            <v>40</v>
          </cell>
          <cell r="I3" t="str">
            <v>第二種低層住居専用地域</v>
          </cell>
          <cell r="J3">
            <v>60</v>
          </cell>
          <cell r="K3">
            <v>55</v>
          </cell>
        </row>
        <row r="4">
          <cell r="B4" t="str">
            <v>第一種中高層住居専用地域</v>
          </cell>
          <cell r="C4">
            <v>50</v>
          </cell>
          <cell r="D4">
            <v>45</v>
          </cell>
          <cell r="E4">
            <v>40</v>
          </cell>
          <cell r="I4" t="str">
            <v>第一種中高層住居専用地域</v>
          </cell>
          <cell r="J4">
            <v>60</v>
          </cell>
          <cell r="K4">
            <v>55</v>
          </cell>
        </row>
        <row r="5">
          <cell r="B5" t="str">
            <v>第二種中高層住居専用地域</v>
          </cell>
          <cell r="C5">
            <v>50</v>
          </cell>
          <cell r="D5">
            <v>45</v>
          </cell>
          <cell r="E5">
            <v>40</v>
          </cell>
          <cell r="I5" t="str">
            <v>第二種中高層住居専用地域</v>
          </cell>
          <cell r="J5">
            <v>60</v>
          </cell>
          <cell r="K5">
            <v>55</v>
          </cell>
        </row>
        <row r="6">
          <cell r="B6" t="str">
            <v>第一種住居地域</v>
          </cell>
          <cell r="C6">
            <v>55</v>
          </cell>
          <cell r="D6">
            <v>50</v>
          </cell>
          <cell r="E6">
            <v>45</v>
          </cell>
          <cell r="I6" t="str">
            <v>第一種住居地域</v>
          </cell>
          <cell r="J6">
            <v>60</v>
          </cell>
          <cell r="K6">
            <v>55</v>
          </cell>
        </row>
        <row r="7">
          <cell r="B7" t="str">
            <v>第二種住居地域</v>
          </cell>
          <cell r="C7">
            <v>55</v>
          </cell>
          <cell r="D7">
            <v>50</v>
          </cell>
          <cell r="E7">
            <v>45</v>
          </cell>
          <cell r="I7" t="str">
            <v>第二種住居地域</v>
          </cell>
          <cell r="J7">
            <v>60</v>
          </cell>
          <cell r="K7">
            <v>55</v>
          </cell>
        </row>
        <row r="8">
          <cell r="B8" t="str">
            <v>準住居地域</v>
          </cell>
          <cell r="C8">
            <v>55</v>
          </cell>
          <cell r="D8">
            <v>50</v>
          </cell>
          <cell r="E8">
            <v>45</v>
          </cell>
          <cell r="I8" t="str">
            <v>準住居地域</v>
          </cell>
          <cell r="J8">
            <v>60</v>
          </cell>
          <cell r="K8">
            <v>55</v>
          </cell>
        </row>
        <row r="9">
          <cell r="B9" t="str">
            <v>その他の地域</v>
          </cell>
          <cell r="C9">
            <v>55</v>
          </cell>
          <cell r="D9">
            <v>50</v>
          </cell>
          <cell r="E9">
            <v>45</v>
          </cell>
          <cell r="I9" t="str">
            <v>その他の地域</v>
          </cell>
          <cell r="J9">
            <v>60</v>
          </cell>
          <cell r="K9">
            <v>55</v>
          </cell>
        </row>
        <row r="10">
          <cell r="B10" t="str">
            <v>近隣商業地域</v>
          </cell>
          <cell r="C10">
            <v>65</v>
          </cell>
          <cell r="D10">
            <v>60</v>
          </cell>
          <cell r="E10">
            <v>50</v>
          </cell>
          <cell r="I10" t="str">
            <v>近隣商業地域</v>
          </cell>
          <cell r="J10">
            <v>65</v>
          </cell>
          <cell r="K10">
            <v>60</v>
          </cell>
        </row>
        <row r="11">
          <cell r="B11" t="str">
            <v>商業地域</v>
          </cell>
          <cell r="C11">
            <v>65</v>
          </cell>
          <cell r="D11">
            <v>60</v>
          </cell>
          <cell r="E11">
            <v>50</v>
          </cell>
          <cell r="I11" t="str">
            <v>商業地域</v>
          </cell>
          <cell r="J11">
            <v>65</v>
          </cell>
          <cell r="K11">
            <v>60</v>
          </cell>
        </row>
        <row r="12">
          <cell r="B12" t="str">
            <v>準工業地域</v>
          </cell>
          <cell r="C12">
            <v>65</v>
          </cell>
          <cell r="D12">
            <v>60</v>
          </cell>
          <cell r="E12">
            <v>50</v>
          </cell>
          <cell r="I12" t="str">
            <v>準工業地域</v>
          </cell>
          <cell r="J12">
            <v>65</v>
          </cell>
          <cell r="K12">
            <v>60</v>
          </cell>
        </row>
        <row r="13">
          <cell r="B13" t="str">
            <v>工業地域</v>
          </cell>
          <cell r="C13">
            <v>70</v>
          </cell>
          <cell r="D13">
            <v>65</v>
          </cell>
          <cell r="E13">
            <v>55</v>
          </cell>
          <cell r="I13" t="str">
            <v>工業地域</v>
          </cell>
          <cell r="J13">
            <v>70</v>
          </cell>
          <cell r="K13">
            <v>60</v>
          </cell>
        </row>
        <row r="14">
          <cell r="B14" t="str">
            <v>工業専用地域</v>
          </cell>
          <cell r="C14">
            <v>75</v>
          </cell>
          <cell r="D14">
            <v>75</v>
          </cell>
          <cell r="E14">
            <v>65</v>
          </cell>
          <cell r="I14" t="str">
            <v>工業専用地域</v>
          </cell>
          <cell r="J14">
            <v>70</v>
          </cell>
          <cell r="K14">
            <v>65</v>
          </cell>
        </row>
        <row r="15">
          <cell r="B15" t="str">
            <v>○○地域</v>
          </cell>
          <cell r="I15" t="str">
            <v>○○地域</v>
          </cell>
        </row>
        <row r="17">
          <cell r="B17" t="str">
            <v>圧延機械</v>
          </cell>
          <cell r="C17" t="str">
            <v>kW</v>
          </cell>
        </row>
        <row r="18">
          <cell r="B18" t="str">
            <v>製管機械</v>
          </cell>
          <cell r="C18" t="str">
            <v>kW</v>
          </cell>
        </row>
        <row r="19">
          <cell r="B19" t="str">
            <v>ベンディングマシン</v>
          </cell>
          <cell r="C19" t="str">
            <v>kW</v>
          </cell>
        </row>
        <row r="20">
          <cell r="B20" t="str">
            <v>液圧プレス</v>
          </cell>
          <cell r="C20" t="str">
            <v>kN</v>
          </cell>
        </row>
        <row r="21">
          <cell r="B21" t="str">
            <v>機械プレス</v>
          </cell>
          <cell r="C21" t="str">
            <v>kN</v>
          </cell>
        </row>
        <row r="22">
          <cell r="B22" t="str">
            <v>せん断機</v>
          </cell>
          <cell r="C22" t="str">
            <v>kW</v>
          </cell>
        </row>
        <row r="23">
          <cell r="B23" t="str">
            <v>鍛造機</v>
          </cell>
          <cell r="C23" t="str">
            <v>kVA</v>
          </cell>
        </row>
        <row r="24">
          <cell r="B24" t="str">
            <v>ワイヤーフォーミングマシン</v>
          </cell>
          <cell r="C24" t="str">
            <v>kW</v>
          </cell>
        </row>
        <row r="25">
          <cell r="B25" t="str">
            <v>ブラスト</v>
          </cell>
          <cell r="C25" t="str">
            <v>kW</v>
          </cell>
        </row>
        <row r="26">
          <cell r="B26" t="str">
            <v>タンブラー</v>
          </cell>
          <cell r="C26" t="str">
            <v>kW</v>
          </cell>
        </row>
        <row r="27">
          <cell r="B27" t="str">
            <v>切断機</v>
          </cell>
          <cell r="C27" t="str">
            <v>kW</v>
          </cell>
        </row>
        <row r="28">
          <cell r="B28" t="str">
            <v>空気圧縮機</v>
          </cell>
          <cell r="C28" t="str">
            <v>kW</v>
          </cell>
        </row>
        <row r="29">
          <cell r="B29" t="str">
            <v>送風機</v>
          </cell>
          <cell r="C29" t="str">
            <v>kW</v>
          </cell>
        </row>
        <row r="30">
          <cell r="B30" t="str">
            <v>破砕機</v>
          </cell>
          <cell r="C30" t="str">
            <v>kW</v>
          </cell>
        </row>
        <row r="31">
          <cell r="B31" t="str">
            <v>摩砕機</v>
          </cell>
          <cell r="C31" t="str">
            <v>kW</v>
          </cell>
        </row>
        <row r="32">
          <cell r="B32" t="str">
            <v>ふるい</v>
          </cell>
          <cell r="C32" t="str">
            <v>kW</v>
          </cell>
        </row>
        <row r="33">
          <cell r="B33" t="str">
            <v>分級機</v>
          </cell>
          <cell r="C33" t="str">
            <v>kW</v>
          </cell>
        </row>
        <row r="34">
          <cell r="B34" t="str">
            <v>織機</v>
          </cell>
          <cell r="C34" t="str">
            <v>kW</v>
          </cell>
        </row>
        <row r="35">
          <cell r="B35" t="str">
            <v>コンクリートプラント</v>
          </cell>
          <cell r="C35" t="str">
            <v>㎥</v>
          </cell>
        </row>
        <row r="36">
          <cell r="B36" t="str">
            <v>アスファルトプラント</v>
          </cell>
          <cell r="C36" t="str">
            <v>kg</v>
          </cell>
        </row>
        <row r="37">
          <cell r="B37" t="str">
            <v>コンクリートブロックマシン</v>
          </cell>
          <cell r="C37" t="str">
            <v>kW</v>
          </cell>
        </row>
        <row r="38">
          <cell r="B38" t="str">
            <v>コンクリート管製造機械</v>
          </cell>
          <cell r="C38" t="str">
            <v>kW</v>
          </cell>
        </row>
        <row r="39">
          <cell r="B39" t="str">
            <v>コンクリート柱製造機械</v>
          </cell>
          <cell r="C39" t="str">
            <v>kW</v>
          </cell>
        </row>
        <row r="40">
          <cell r="B40" t="str">
            <v>穀物用製粉機</v>
          </cell>
          <cell r="C40" t="str">
            <v>kW</v>
          </cell>
        </row>
        <row r="41">
          <cell r="B41" t="str">
            <v>ドラムバーカー</v>
          </cell>
          <cell r="C41" t="str">
            <v>kW</v>
          </cell>
        </row>
        <row r="42">
          <cell r="B42" t="str">
            <v>チッパー</v>
          </cell>
          <cell r="C42" t="str">
            <v>kW</v>
          </cell>
        </row>
        <row r="43">
          <cell r="B43" t="str">
            <v>砕木機</v>
          </cell>
          <cell r="C43" t="str">
            <v>kW</v>
          </cell>
        </row>
        <row r="44">
          <cell r="B44" t="str">
            <v>帯のこ盤（製材用）</v>
          </cell>
          <cell r="C44" t="str">
            <v>kW</v>
          </cell>
        </row>
        <row r="45">
          <cell r="B45" t="str">
            <v>帯のこ盤（木工用）</v>
          </cell>
          <cell r="C45" t="str">
            <v>kW</v>
          </cell>
        </row>
        <row r="46">
          <cell r="B46" t="str">
            <v>丸のこ盤（製材用）</v>
          </cell>
          <cell r="C46" t="str">
            <v>kW</v>
          </cell>
        </row>
        <row r="47">
          <cell r="B47" t="str">
            <v>丸のこ盤（木工用）</v>
          </cell>
          <cell r="C47" t="str">
            <v>kW</v>
          </cell>
        </row>
        <row r="48">
          <cell r="B48" t="str">
            <v>かんな盤</v>
          </cell>
          <cell r="C48" t="str">
            <v>kW</v>
          </cell>
        </row>
        <row r="49">
          <cell r="B49" t="str">
            <v>抄紙機</v>
          </cell>
          <cell r="C49" t="str">
            <v>kW</v>
          </cell>
        </row>
        <row r="50">
          <cell r="B50" t="str">
            <v>印刷機械</v>
          </cell>
          <cell r="C50" t="str">
            <v>kW</v>
          </cell>
        </row>
        <row r="51">
          <cell r="B51" t="str">
            <v>ゴム練用ロール機</v>
          </cell>
          <cell r="C51" t="str">
            <v>kW</v>
          </cell>
        </row>
        <row r="52">
          <cell r="B52" t="str">
            <v>合成樹脂練用ロール機</v>
          </cell>
          <cell r="C52" t="str">
            <v>kW</v>
          </cell>
        </row>
        <row r="53">
          <cell r="B53" t="str">
            <v>合成樹脂用射出成形機</v>
          </cell>
          <cell r="C53" t="str">
            <v>kW</v>
          </cell>
        </row>
        <row r="54">
          <cell r="B54" t="str">
            <v>鋳造造型機</v>
          </cell>
          <cell r="C54" t="str">
            <v>kW</v>
          </cell>
        </row>
        <row r="55">
          <cell r="B55" t="str">
            <v>コルゲートマシン</v>
          </cell>
          <cell r="C55" t="str">
            <v>kW</v>
          </cell>
        </row>
      </sheetData>
      <sheetData sheetId="3" refreshError="1"/>
      <sheetData sheetId="4">
        <row r="2">
          <cell r="B2" t="str">
            <v>圧延機械</v>
          </cell>
          <cell r="C2" t="str">
            <v>製管機械</v>
          </cell>
          <cell r="D2" t="str">
            <v>ベンディングマシン</v>
          </cell>
          <cell r="E2" t="str">
            <v>液圧プレス</v>
          </cell>
          <cell r="F2" t="str">
            <v>機械プレス</v>
          </cell>
          <cell r="G2" t="str">
            <v>せん断機</v>
          </cell>
          <cell r="H2" t="str">
            <v>鍛造機</v>
          </cell>
          <cell r="I2" t="str">
            <v>ワイヤーフォーミングマシン</v>
          </cell>
          <cell r="J2" t="str">
            <v>ブラスト</v>
          </cell>
          <cell r="K2" t="str">
            <v>タンブラー</v>
          </cell>
          <cell r="L2" t="str">
            <v>切断機</v>
          </cell>
          <cell r="M2" t="str">
            <v>空気圧縮機</v>
          </cell>
          <cell r="N2" t="str">
            <v>圧縮機(吹き付け塗装施設)</v>
          </cell>
          <cell r="O2" t="str">
            <v>送風機</v>
          </cell>
          <cell r="P2" t="str">
            <v>破砕機</v>
          </cell>
          <cell r="Q2" t="str">
            <v>摩砕機</v>
          </cell>
          <cell r="R2" t="str">
            <v>ふるい</v>
          </cell>
          <cell r="S2" t="str">
            <v>分級機</v>
          </cell>
          <cell r="T2" t="str">
            <v>破・磨砕機、ふるい、分級機(合成樹脂)</v>
          </cell>
          <cell r="U2" t="str">
            <v>織機</v>
          </cell>
          <cell r="V2" t="str">
            <v>コンクリートプラント</v>
          </cell>
          <cell r="W2" t="str">
            <v>アスファルトプラント</v>
          </cell>
          <cell r="X2" t="str">
            <v>コンクリートブロックマシン</v>
          </cell>
          <cell r="Y2" t="str">
            <v>コンクリート管製造機械</v>
          </cell>
          <cell r="Z2" t="str">
            <v>コンクリート柱製造機械</v>
          </cell>
          <cell r="AA2" t="str">
            <v>穀物用製粉機</v>
          </cell>
          <cell r="AB2" t="str">
            <v>ドラムバーカー</v>
          </cell>
          <cell r="AC2" t="str">
            <v>チッパー</v>
          </cell>
          <cell r="AD2" t="str">
            <v>砕木機</v>
          </cell>
          <cell r="AE2" t="str">
            <v>帯のこ盤（製材用）</v>
          </cell>
          <cell r="AF2" t="str">
            <v>帯のこ盤（木工用）</v>
          </cell>
          <cell r="AG2" t="str">
            <v>丸のこ盤（製材用）</v>
          </cell>
          <cell r="AH2" t="str">
            <v>丸のこ盤（木工用）</v>
          </cell>
          <cell r="AI2" t="str">
            <v>かんな盤</v>
          </cell>
          <cell r="AJ2" t="str">
            <v>かんな盤(55-1-7)</v>
          </cell>
          <cell r="AK2" t="str">
            <v>抄紙機</v>
          </cell>
          <cell r="AL2" t="str">
            <v>印刷機械</v>
          </cell>
          <cell r="AM2" t="str">
            <v>ゴム練用ロール機</v>
          </cell>
          <cell r="AN2" t="str">
            <v>合成樹脂練用ロール機</v>
          </cell>
          <cell r="AO2" t="str">
            <v>合成樹脂用射出成形機</v>
          </cell>
          <cell r="AP2" t="str">
            <v>鋳造造型機</v>
          </cell>
          <cell r="AQ2" t="str">
            <v>コルゲートマシン</v>
          </cell>
        </row>
        <row r="12">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1</v>
          </cell>
          <cell r="Y12">
            <v>1</v>
          </cell>
          <cell r="Z12">
            <v>1</v>
          </cell>
          <cell r="AA12">
            <v>0</v>
          </cell>
          <cell r="AB12">
            <v>0</v>
          </cell>
          <cell r="AC12">
            <v>0</v>
          </cell>
          <cell r="AD12">
            <v>0</v>
          </cell>
          <cell r="AE12">
            <v>0</v>
          </cell>
          <cell r="AF12">
            <v>0</v>
          </cell>
          <cell r="AG12">
            <v>0</v>
          </cell>
          <cell r="AH12">
            <v>0</v>
          </cell>
          <cell r="AI12">
            <v>0</v>
          </cell>
          <cell r="AJ12">
            <v>0</v>
          </cell>
          <cell r="AK12">
            <v>0</v>
          </cell>
          <cell r="AL12">
            <v>0</v>
          </cell>
          <cell r="AM12">
            <v>1</v>
          </cell>
          <cell r="AN12">
            <v>1</v>
          </cell>
          <cell r="AO12">
            <v>0</v>
          </cell>
          <cell r="AP12">
            <v>0</v>
          </cell>
          <cell r="AQ12">
            <v>1</v>
          </cell>
        </row>
        <row r="14">
          <cell r="B14">
            <v>1</v>
          </cell>
          <cell r="C14">
            <v>1</v>
          </cell>
          <cell r="D14">
            <v>1</v>
          </cell>
          <cell r="E14">
            <v>0</v>
          </cell>
          <cell r="F14">
            <v>0</v>
          </cell>
          <cell r="G14">
            <v>0</v>
          </cell>
          <cell r="H14">
            <v>0</v>
          </cell>
          <cell r="I14">
            <v>0</v>
          </cell>
          <cell r="J14">
            <v>1</v>
          </cell>
          <cell r="K14">
            <v>1</v>
          </cell>
          <cell r="L14">
            <v>1</v>
          </cell>
          <cell r="M14">
            <v>0</v>
          </cell>
          <cell r="N14">
            <v>0</v>
          </cell>
          <cell r="O14">
            <v>1</v>
          </cell>
          <cell r="P14">
            <v>0</v>
          </cell>
          <cell r="Q14">
            <v>0</v>
          </cell>
          <cell r="R14">
            <v>0</v>
          </cell>
          <cell r="S14">
            <v>0</v>
          </cell>
          <cell r="T14">
            <v>0</v>
          </cell>
          <cell r="U14">
            <v>0</v>
          </cell>
          <cell r="V14">
            <v>1</v>
          </cell>
          <cell r="W14">
            <v>1</v>
          </cell>
          <cell r="X14">
            <v>0</v>
          </cell>
          <cell r="Y14">
            <v>0</v>
          </cell>
          <cell r="Z14">
            <v>0</v>
          </cell>
          <cell r="AA14">
            <v>1</v>
          </cell>
          <cell r="AB14">
            <v>0</v>
          </cell>
          <cell r="AC14">
            <v>0</v>
          </cell>
          <cell r="AD14">
            <v>1</v>
          </cell>
          <cell r="AE14">
            <v>1</v>
          </cell>
          <cell r="AF14">
            <v>1</v>
          </cell>
          <cell r="AG14">
            <v>1</v>
          </cell>
          <cell r="AH14">
            <v>1</v>
          </cell>
          <cell r="AI14">
            <v>1</v>
          </cell>
          <cell r="AJ14">
            <v>1</v>
          </cell>
          <cell r="AK14">
            <v>1</v>
          </cell>
          <cell r="AL14">
            <v>0</v>
          </cell>
          <cell r="AM14">
            <v>0</v>
          </cell>
          <cell r="AN14">
            <v>0</v>
          </cell>
          <cell r="AO14">
            <v>0</v>
          </cell>
          <cell r="AP14">
            <v>0</v>
          </cell>
          <cell r="AQ14">
            <v>1</v>
          </cell>
        </row>
        <row r="16">
          <cell r="B16">
            <v>0</v>
          </cell>
          <cell r="C16">
            <v>0</v>
          </cell>
          <cell r="D16">
            <v>0</v>
          </cell>
          <cell r="E16">
            <v>1</v>
          </cell>
          <cell r="F16">
            <v>1</v>
          </cell>
          <cell r="G16">
            <v>0</v>
          </cell>
          <cell r="H16">
            <v>0</v>
          </cell>
          <cell r="I16">
            <v>0</v>
          </cell>
          <cell r="J16">
            <v>0</v>
          </cell>
          <cell r="K16">
            <v>0</v>
          </cell>
          <cell r="L16">
            <v>1</v>
          </cell>
          <cell r="M16">
            <v>1</v>
          </cell>
          <cell r="N16">
            <v>1</v>
          </cell>
          <cell r="O16">
            <v>1</v>
          </cell>
          <cell r="P16">
            <v>0</v>
          </cell>
          <cell r="Q16">
            <v>0</v>
          </cell>
          <cell r="R16">
            <v>0</v>
          </cell>
          <cell r="S16">
            <v>0</v>
          </cell>
          <cell r="T16">
            <v>0</v>
          </cell>
          <cell r="U16">
            <v>1</v>
          </cell>
          <cell r="V16">
            <v>0</v>
          </cell>
          <cell r="W16">
            <v>0</v>
          </cell>
          <cell r="X16">
            <v>1</v>
          </cell>
          <cell r="Y16">
            <v>1</v>
          </cell>
          <cell r="Z16">
            <v>1</v>
          </cell>
          <cell r="AA16">
            <v>0</v>
          </cell>
          <cell r="AB16">
            <v>0</v>
          </cell>
          <cell r="AC16">
            <v>1</v>
          </cell>
          <cell r="AD16">
            <v>0</v>
          </cell>
          <cell r="AE16">
            <v>1</v>
          </cell>
          <cell r="AF16">
            <v>1</v>
          </cell>
          <cell r="AG16">
            <v>1</v>
          </cell>
          <cell r="AH16">
            <v>1</v>
          </cell>
          <cell r="AI16">
            <v>1</v>
          </cell>
          <cell r="AJ16">
            <v>1</v>
          </cell>
          <cell r="AK16">
            <v>0</v>
          </cell>
          <cell r="AL16">
            <v>0</v>
          </cell>
          <cell r="AM16">
            <v>0</v>
          </cell>
          <cell r="AN16">
            <v>0</v>
          </cell>
          <cell r="AO16">
            <v>0</v>
          </cell>
          <cell r="AP16">
            <v>0</v>
          </cell>
          <cell r="AQ16">
            <v>0</v>
          </cell>
        </row>
        <row r="18">
          <cell r="B18">
            <v>0</v>
          </cell>
          <cell r="C18">
            <v>0</v>
          </cell>
          <cell r="D18">
            <v>0</v>
          </cell>
          <cell r="E18">
            <v>1</v>
          </cell>
          <cell r="F18">
            <v>1</v>
          </cell>
          <cell r="G18">
            <v>0</v>
          </cell>
          <cell r="H18">
            <v>0</v>
          </cell>
          <cell r="I18">
            <v>0</v>
          </cell>
          <cell r="J18">
            <v>0</v>
          </cell>
          <cell r="K18">
            <v>0</v>
          </cell>
          <cell r="L18">
            <v>1</v>
          </cell>
          <cell r="M18">
            <v>1</v>
          </cell>
          <cell r="N18">
            <v>1</v>
          </cell>
          <cell r="O18">
            <v>1</v>
          </cell>
          <cell r="P18">
            <v>0</v>
          </cell>
          <cell r="Q18">
            <v>0</v>
          </cell>
          <cell r="R18">
            <v>0</v>
          </cell>
          <cell r="S18">
            <v>0</v>
          </cell>
          <cell r="T18">
            <v>0</v>
          </cell>
          <cell r="U18">
            <v>1</v>
          </cell>
          <cell r="V18">
            <v>0</v>
          </cell>
          <cell r="W18">
            <v>0</v>
          </cell>
          <cell r="X18">
            <v>1</v>
          </cell>
          <cell r="Y18">
            <v>1</v>
          </cell>
          <cell r="Z18">
            <v>1</v>
          </cell>
          <cell r="AA18">
            <v>0</v>
          </cell>
          <cell r="AB18">
            <v>0</v>
          </cell>
          <cell r="AC18">
            <v>1</v>
          </cell>
          <cell r="AD18">
            <v>0</v>
          </cell>
          <cell r="AE18">
            <v>1</v>
          </cell>
          <cell r="AF18">
            <v>1</v>
          </cell>
          <cell r="AG18">
            <v>1</v>
          </cell>
          <cell r="AH18">
            <v>1</v>
          </cell>
          <cell r="AI18">
            <v>1</v>
          </cell>
          <cell r="AJ18">
            <v>1</v>
          </cell>
          <cell r="AK18">
            <v>1</v>
          </cell>
          <cell r="AL18">
            <v>1</v>
          </cell>
          <cell r="AM18">
            <v>1</v>
          </cell>
          <cell r="AN18">
            <v>1</v>
          </cell>
          <cell r="AO18">
            <v>0</v>
          </cell>
          <cell r="AP18">
            <v>0</v>
          </cell>
          <cell r="AQ18">
            <v>0</v>
          </cell>
        </row>
        <row r="20">
          <cell r="B20">
            <v>1</v>
          </cell>
          <cell r="C20">
            <v>1</v>
          </cell>
          <cell r="D20">
            <v>1</v>
          </cell>
          <cell r="E20">
            <v>0</v>
          </cell>
          <cell r="F20">
            <v>0</v>
          </cell>
          <cell r="G20">
            <v>0</v>
          </cell>
          <cell r="H20">
            <v>0</v>
          </cell>
          <cell r="I20">
            <v>1</v>
          </cell>
          <cell r="J20">
            <v>1</v>
          </cell>
          <cell r="K20">
            <v>1</v>
          </cell>
          <cell r="L20">
            <v>1</v>
          </cell>
          <cell r="M20">
            <v>1</v>
          </cell>
          <cell r="N20">
            <v>1</v>
          </cell>
          <cell r="O20">
            <v>1</v>
          </cell>
          <cell r="P20">
            <v>0</v>
          </cell>
          <cell r="Q20">
            <v>0</v>
          </cell>
          <cell r="R20">
            <v>0</v>
          </cell>
          <cell r="S20">
            <v>0</v>
          </cell>
          <cell r="T20">
            <v>0</v>
          </cell>
          <cell r="U20">
            <v>1</v>
          </cell>
          <cell r="V20">
            <v>1</v>
          </cell>
          <cell r="W20">
            <v>1</v>
          </cell>
          <cell r="X20">
            <v>1</v>
          </cell>
          <cell r="Y20">
            <v>1</v>
          </cell>
          <cell r="Z20">
            <v>1</v>
          </cell>
          <cell r="AA20">
            <v>1</v>
          </cell>
          <cell r="AB20">
            <v>1</v>
          </cell>
          <cell r="AC20">
            <v>1</v>
          </cell>
          <cell r="AD20">
            <v>1</v>
          </cell>
          <cell r="AE20">
            <v>1</v>
          </cell>
          <cell r="AF20">
            <v>1</v>
          </cell>
          <cell r="AG20">
            <v>1</v>
          </cell>
          <cell r="AH20">
            <v>1</v>
          </cell>
          <cell r="AI20">
            <v>1</v>
          </cell>
          <cell r="AJ20">
            <v>1</v>
          </cell>
          <cell r="AK20">
            <v>1</v>
          </cell>
          <cell r="AL20">
            <v>1</v>
          </cell>
          <cell r="AM20">
            <v>1</v>
          </cell>
          <cell r="AN20">
            <v>1</v>
          </cell>
          <cell r="AO20">
            <v>1</v>
          </cell>
          <cell r="AP20">
            <v>1</v>
          </cell>
          <cell r="AQ20">
            <v>1</v>
          </cell>
        </row>
        <row r="73">
          <cell r="A73" t="str">
            <v>特定施設の種類</v>
          </cell>
          <cell r="B73" t="str">
            <v>型式等</v>
          </cell>
          <cell r="C73" t="str">
            <v>能力</v>
          </cell>
          <cell r="E73" t="str">
            <v>距離</v>
          </cell>
          <cell r="F73" t="str">
            <v>発生源</v>
          </cell>
          <cell r="G73" t="str">
            <v>音源対策</v>
          </cell>
          <cell r="H73" t="str">
            <v>距離</v>
          </cell>
          <cell r="I73" t="str">
            <v>減衰値</v>
          </cell>
          <cell r="J73" t="str">
            <v>建屋減衰</v>
          </cell>
          <cell r="K73" t="str">
            <v>防音壁等</v>
          </cell>
          <cell r="L73" t="str">
            <v>減衰値合計</v>
          </cell>
          <cell r="M73" t="str">
            <v>敷地境界値</v>
          </cell>
          <cell r="N73" t="str">
            <v>開始時刻</v>
          </cell>
          <cell r="O73" t="str">
            <v>終了時刻</v>
          </cell>
          <cell r="P73" t="str">
            <v>規制基準値(音)</v>
          </cell>
          <cell r="Q73" t="str">
            <v>規制基準値(振動)</v>
          </cell>
        </row>
        <row r="74">
          <cell r="D74" t="str">
            <v/>
          </cell>
          <cell r="I74" t="str">
            <v/>
          </cell>
          <cell r="L74" t="str">
            <v/>
          </cell>
          <cell r="M74" t="str">
            <v/>
          </cell>
          <cell r="P74" t="str">
            <v/>
          </cell>
          <cell r="Q74" t="str">
            <v/>
          </cell>
        </row>
        <row r="75">
          <cell r="D75" t="str">
            <v/>
          </cell>
          <cell r="I75" t="str">
            <v/>
          </cell>
          <cell r="L75" t="str">
            <v/>
          </cell>
          <cell r="M75" t="str">
            <v/>
          </cell>
          <cell r="P75" t="str">
            <v/>
          </cell>
          <cell r="Q75" t="str">
            <v/>
          </cell>
        </row>
        <row r="76">
          <cell r="D76" t="str">
            <v/>
          </cell>
          <cell r="I76" t="str">
            <v/>
          </cell>
          <cell r="L76" t="str">
            <v/>
          </cell>
          <cell r="M76" t="str">
            <v/>
          </cell>
          <cell r="P76" t="str">
            <v/>
          </cell>
          <cell r="Q76" t="str">
            <v/>
          </cell>
        </row>
        <row r="77">
          <cell r="D77" t="str">
            <v/>
          </cell>
          <cell r="I77" t="str">
            <v/>
          </cell>
          <cell r="L77" t="str">
            <v/>
          </cell>
          <cell r="M77" t="str">
            <v/>
          </cell>
          <cell r="P77" t="str">
            <v/>
          </cell>
          <cell r="Q77" t="str">
            <v/>
          </cell>
        </row>
        <row r="78">
          <cell r="D78" t="str">
            <v/>
          </cell>
          <cell r="I78" t="str">
            <v/>
          </cell>
          <cell r="L78" t="str">
            <v/>
          </cell>
          <cell r="M78" t="str">
            <v/>
          </cell>
          <cell r="P78" t="str">
            <v/>
          </cell>
          <cell r="Q78" t="str">
            <v/>
          </cell>
        </row>
        <row r="79">
          <cell r="D79" t="str">
            <v/>
          </cell>
          <cell r="I79" t="str">
            <v/>
          </cell>
          <cell r="L79" t="str">
            <v/>
          </cell>
          <cell r="M79" t="str">
            <v/>
          </cell>
          <cell r="P79" t="str">
            <v/>
          </cell>
          <cell r="Q79" t="str">
            <v/>
          </cell>
        </row>
        <row r="80">
          <cell r="D80" t="str">
            <v/>
          </cell>
          <cell r="I80" t="str">
            <v/>
          </cell>
          <cell r="L80" t="str">
            <v/>
          </cell>
          <cell r="M80" t="str">
            <v/>
          </cell>
          <cell r="P80" t="str">
            <v/>
          </cell>
          <cell r="Q80" t="str">
            <v/>
          </cell>
        </row>
        <row r="81">
          <cell r="D81" t="str">
            <v/>
          </cell>
          <cell r="I81" t="str">
            <v/>
          </cell>
          <cell r="L81" t="str">
            <v/>
          </cell>
          <cell r="M81" t="str">
            <v/>
          </cell>
          <cell r="P81" t="str">
            <v/>
          </cell>
          <cell r="Q81" t="str">
            <v/>
          </cell>
        </row>
        <row r="82">
          <cell r="D82" t="str">
            <v/>
          </cell>
          <cell r="I82" t="str">
            <v/>
          </cell>
          <cell r="L82" t="str">
            <v/>
          </cell>
          <cell r="M82" t="str">
            <v/>
          </cell>
          <cell r="P82" t="str">
            <v/>
          </cell>
          <cell r="Q82" t="str">
            <v/>
          </cell>
        </row>
        <row r="83">
          <cell r="D83" t="str">
            <v/>
          </cell>
          <cell r="I83" t="str">
            <v/>
          </cell>
          <cell r="L83" t="str">
            <v/>
          </cell>
          <cell r="M83" t="str">
            <v/>
          </cell>
          <cell r="P83" t="str">
            <v/>
          </cell>
          <cell r="Q83" t="str">
            <v/>
          </cell>
        </row>
        <row r="84">
          <cell r="D84" t="str">
            <v/>
          </cell>
          <cell r="I84" t="str">
            <v/>
          </cell>
          <cell r="L84" t="str">
            <v/>
          </cell>
          <cell r="M84" t="str">
            <v/>
          </cell>
          <cell r="P84" t="str">
            <v/>
          </cell>
          <cell r="Q84" t="str">
            <v/>
          </cell>
        </row>
        <row r="85">
          <cell r="D85" t="str">
            <v/>
          </cell>
          <cell r="I85" t="str">
            <v/>
          </cell>
          <cell r="L85" t="str">
            <v/>
          </cell>
          <cell r="M85" t="str">
            <v/>
          </cell>
          <cell r="P85" t="str">
            <v/>
          </cell>
          <cell r="Q85" t="str">
            <v/>
          </cell>
        </row>
        <row r="86">
          <cell r="D86" t="str">
            <v/>
          </cell>
          <cell r="I86" t="str">
            <v/>
          </cell>
          <cell r="L86" t="str">
            <v/>
          </cell>
          <cell r="M86" t="str">
            <v/>
          </cell>
          <cell r="P86" t="str">
            <v/>
          </cell>
          <cell r="Q86" t="str">
            <v/>
          </cell>
        </row>
        <row r="87">
          <cell r="D87" t="str">
            <v/>
          </cell>
          <cell r="I87" t="str">
            <v/>
          </cell>
          <cell r="L87" t="str">
            <v/>
          </cell>
          <cell r="M87" t="str">
            <v/>
          </cell>
          <cell r="P87" t="str">
            <v/>
          </cell>
          <cell r="Q87" t="str">
            <v/>
          </cell>
        </row>
        <row r="88">
          <cell r="D88" t="str">
            <v/>
          </cell>
          <cell r="I88" t="str">
            <v/>
          </cell>
          <cell r="L88" t="str">
            <v/>
          </cell>
          <cell r="M88" t="str">
            <v/>
          </cell>
          <cell r="P88" t="str">
            <v/>
          </cell>
          <cell r="Q88" t="str">
            <v/>
          </cell>
        </row>
        <row r="89">
          <cell r="D89" t="str">
            <v/>
          </cell>
          <cell r="I89" t="str">
            <v/>
          </cell>
          <cell r="L89" t="str">
            <v/>
          </cell>
          <cell r="M89" t="str">
            <v/>
          </cell>
          <cell r="P89" t="str">
            <v/>
          </cell>
          <cell r="Q89" t="str">
            <v/>
          </cell>
        </row>
        <row r="90">
          <cell r="D90" t="str">
            <v/>
          </cell>
          <cell r="I90" t="str">
            <v/>
          </cell>
          <cell r="L90" t="str">
            <v/>
          </cell>
          <cell r="M90" t="str">
            <v/>
          </cell>
          <cell r="P90" t="str">
            <v/>
          </cell>
          <cell r="Q90" t="str">
            <v/>
          </cell>
        </row>
        <row r="91">
          <cell r="D91" t="str">
            <v/>
          </cell>
          <cell r="I91" t="str">
            <v/>
          </cell>
          <cell r="L91" t="str">
            <v/>
          </cell>
          <cell r="M91" t="str">
            <v/>
          </cell>
          <cell r="P91" t="str">
            <v/>
          </cell>
          <cell r="Q91" t="str">
            <v/>
          </cell>
        </row>
        <row r="92">
          <cell r="D92" t="str">
            <v/>
          </cell>
          <cell r="I92" t="str">
            <v/>
          </cell>
          <cell r="L92" t="str">
            <v/>
          </cell>
          <cell r="M92" t="str">
            <v/>
          </cell>
          <cell r="P92" t="str">
            <v/>
          </cell>
          <cell r="Q92" t="str">
            <v/>
          </cell>
        </row>
        <row r="93">
          <cell r="D93" t="str">
            <v/>
          </cell>
          <cell r="I93" t="str">
            <v/>
          </cell>
          <cell r="L93" t="str">
            <v/>
          </cell>
          <cell r="M93" t="str">
            <v/>
          </cell>
          <cell r="P93" t="str">
            <v/>
          </cell>
          <cell r="Q93" t="str">
            <v/>
          </cell>
        </row>
        <row r="96">
          <cell r="D96" t="str">
            <v/>
          </cell>
          <cell r="E96" t="str">
            <v/>
          </cell>
          <cell r="F96" t="str">
            <v/>
          </cell>
        </row>
        <row r="97">
          <cell r="D97" t="str">
            <v/>
          </cell>
          <cell r="E97" t="str">
            <v/>
          </cell>
          <cell r="F97" t="str">
            <v/>
          </cell>
        </row>
        <row r="98">
          <cell r="D98" t="str">
            <v/>
          </cell>
          <cell r="E98" t="str">
            <v/>
          </cell>
          <cell r="F98" t="str">
            <v/>
          </cell>
        </row>
        <row r="99">
          <cell r="D99" t="str">
            <v/>
          </cell>
          <cell r="E99" t="str">
            <v/>
          </cell>
          <cell r="F99" t="str">
            <v/>
          </cell>
        </row>
        <row r="100">
          <cell r="D100" t="str">
            <v/>
          </cell>
          <cell r="E100" t="str">
            <v/>
          </cell>
          <cell r="F100" t="str">
            <v/>
          </cell>
        </row>
        <row r="101">
          <cell r="D101" t="str">
            <v/>
          </cell>
          <cell r="E101" t="str">
            <v/>
          </cell>
          <cell r="F101" t="str">
            <v/>
          </cell>
        </row>
        <row r="102">
          <cell r="D102" t="str">
            <v/>
          </cell>
          <cell r="E102" t="str">
            <v/>
          </cell>
          <cell r="F102" t="str">
            <v/>
          </cell>
        </row>
        <row r="103">
          <cell r="D103" t="str">
            <v/>
          </cell>
          <cell r="E103" t="str">
            <v/>
          </cell>
          <cell r="F103" t="str">
            <v/>
          </cell>
        </row>
        <row r="104">
          <cell r="D104" t="str">
            <v/>
          </cell>
          <cell r="E104" t="str">
            <v/>
          </cell>
          <cell r="F104" t="str">
            <v/>
          </cell>
        </row>
        <row r="105">
          <cell r="D105" t="str">
            <v/>
          </cell>
          <cell r="E105" t="str">
            <v/>
          </cell>
          <cell r="F105" t="str">
            <v/>
          </cell>
        </row>
        <row r="106">
          <cell r="D106" t="str">
            <v/>
          </cell>
          <cell r="E106" t="str">
            <v/>
          </cell>
          <cell r="F106" t="str">
            <v/>
          </cell>
        </row>
        <row r="107">
          <cell r="D107" t="str">
            <v/>
          </cell>
          <cell r="E107" t="str">
            <v/>
          </cell>
          <cell r="F107" t="str">
            <v/>
          </cell>
        </row>
        <row r="108">
          <cell r="D108" t="str">
            <v/>
          </cell>
          <cell r="E108" t="str">
            <v/>
          </cell>
          <cell r="F108" t="str">
            <v/>
          </cell>
        </row>
        <row r="109">
          <cell r="D109" t="str">
            <v/>
          </cell>
          <cell r="E109" t="str">
            <v/>
          </cell>
          <cell r="F109" t="str">
            <v/>
          </cell>
        </row>
        <row r="110">
          <cell r="D110" t="str">
            <v/>
          </cell>
          <cell r="E110" t="str">
            <v/>
          </cell>
          <cell r="F110" t="str">
            <v/>
          </cell>
        </row>
        <row r="111">
          <cell r="D111" t="str">
            <v/>
          </cell>
          <cell r="E111" t="str">
            <v/>
          </cell>
          <cell r="F111" t="str">
            <v/>
          </cell>
        </row>
        <row r="112">
          <cell r="D112" t="str">
            <v/>
          </cell>
          <cell r="E112" t="str">
            <v/>
          </cell>
          <cell r="F112" t="str">
            <v/>
          </cell>
        </row>
        <row r="113">
          <cell r="D113" t="str">
            <v/>
          </cell>
          <cell r="E113" t="str">
            <v/>
          </cell>
          <cell r="F113" t="str">
            <v/>
          </cell>
        </row>
        <row r="114">
          <cell r="D114" t="str">
            <v/>
          </cell>
          <cell r="E114" t="str">
            <v/>
          </cell>
          <cell r="F114" t="str">
            <v/>
          </cell>
        </row>
        <row r="115">
          <cell r="D115" t="str">
            <v/>
          </cell>
          <cell r="E115" t="str">
            <v/>
          </cell>
          <cell r="F115" t="str">
            <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6"/>
          </a:solidFill>
        </a:ln>
      </a:spPr>
      <a:bodyPr vertOverflow="clip" horzOverflow="clip" rtlCol="0" anchor="t"/>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workbookViewId="0">
      <selection activeCell="K17" sqref="K17:K18"/>
    </sheetView>
  </sheetViews>
  <sheetFormatPr defaultRowHeight="13.5" x14ac:dyDescent="0.15"/>
  <cols>
    <col min="2" max="2" width="25.5" bestFit="1" customWidth="1"/>
  </cols>
  <sheetData>
    <row r="1" spans="1:11" x14ac:dyDescent="0.15">
      <c r="A1" t="s">
        <v>37</v>
      </c>
      <c r="B1" t="s">
        <v>36</v>
      </c>
      <c r="C1" t="s">
        <v>39</v>
      </c>
      <c r="D1" t="s">
        <v>40</v>
      </c>
      <c r="E1" t="s">
        <v>41</v>
      </c>
      <c r="H1" t="s">
        <v>92</v>
      </c>
      <c r="I1" t="s">
        <v>36</v>
      </c>
      <c r="J1" t="s">
        <v>93</v>
      </c>
      <c r="K1" t="s">
        <v>94</v>
      </c>
    </row>
    <row r="2" spans="1:11" x14ac:dyDescent="0.15">
      <c r="B2" t="s">
        <v>35</v>
      </c>
      <c r="C2">
        <v>50</v>
      </c>
      <c r="D2">
        <v>45</v>
      </c>
      <c r="E2">
        <v>40</v>
      </c>
      <c r="I2" t="s">
        <v>35</v>
      </c>
      <c r="J2">
        <v>60</v>
      </c>
      <c r="K2">
        <v>55</v>
      </c>
    </row>
    <row r="3" spans="1:11" x14ac:dyDescent="0.15">
      <c r="B3" t="s">
        <v>34</v>
      </c>
      <c r="C3">
        <v>50</v>
      </c>
      <c r="D3">
        <v>45</v>
      </c>
      <c r="E3">
        <v>40</v>
      </c>
      <c r="I3" t="s">
        <v>34</v>
      </c>
      <c r="J3">
        <v>60</v>
      </c>
      <c r="K3">
        <v>55</v>
      </c>
    </row>
    <row r="4" spans="1:11" x14ac:dyDescent="0.15">
      <c r="B4" t="s">
        <v>33</v>
      </c>
      <c r="C4">
        <v>50</v>
      </c>
      <c r="D4">
        <v>45</v>
      </c>
      <c r="E4">
        <v>40</v>
      </c>
      <c r="I4" t="s">
        <v>33</v>
      </c>
      <c r="J4">
        <v>60</v>
      </c>
      <c r="K4">
        <v>55</v>
      </c>
    </row>
    <row r="5" spans="1:11" x14ac:dyDescent="0.15">
      <c r="B5" t="s">
        <v>32</v>
      </c>
      <c r="C5">
        <v>50</v>
      </c>
      <c r="D5">
        <v>45</v>
      </c>
      <c r="E5">
        <v>40</v>
      </c>
      <c r="I5" t="s">
        <v>32</v>
      </c>
      <c r="J5">
        <v>60</v>
      </c>
      <c r="K5">
        <v>55</v>
      </c>
    </row>
    <row r="6" spans="1:11" x14ac:dyDescent="0.15">
      <c r="B6" t="s">
        <v>31</v>
      </c>
      <c r="C6">
        <v>55</v>
      </c>
      <c r="D6">
        <v>50</v>
      </c>
      <c r="E6">
        <v>45</v>
      </c>
      <c r="I6" t="s">
        <v>31</v>
      </c>
      <c r="J6">
        <v>60</v>
      </c>
      <c r="K6">
        <v>55</v>
      </c>
    </row>
    <row r="7" spans="1:11" x14ac:dyDescent="0.15">
      <c r="B7" t="s">
        <v>30</v>
      </c>
      <c r="C7">
        <v>55</v>
      </c>
      <c r="D7">
        <v>50</v>
      </c>
      <c r="E7">
        <v>45</v>
      </c>
      <c r="I7" t="s">
        <v>30</v>
      </c>
      <c r="J7">
        <v>60</v>
      </c>
      <c r="K7">
        <v>55</v>
      </c>
    </row>
    <row r="8" spans="1:11" x14ac:dyDescent="0.15">
      <c r="B8" t="s">
        <v>29</v>
      </c>
      <c r="C8">
        <v>55</v>
      </c>
      <c r="D8">
        <v>50</v>
      </c>
      <c r="E8">
        <v>45</v>
      </c>
      <c r="I8" t="s">
        <v>29</v>
      </c>
      <c r="J8">
        <v>60</v>
      </c>
      <c r="K8">
        <v>55</v>
      </c>
    </row>
    <row r="9" spans="1:11" x14ac:dyDescent="0.15">
      <c r="B9" t="s">
        <v>28</v>
      </c>
      <c r="C9">
        <v>55</v>
      </c>
      <c r="D9">
        <v>50</v>
      </c>
      <c r="E9">
        <v>45</v>
      </c>
      <c r="I9" t="s">
        <v>28</v>
      </c>
      <c r="J9">
        <v>60</v>
      </c>
      <c r="K9">
        <v>55</v>
      </c>
    </row>
    <row r="10" spans="1:11" x14ac:dyDescent="0.15">
      <c r="B10" t="s">
        <v>27</v>
      </c>
      <c r="C10">
        <v>65</v>
      </c>
      <c r="D10">
        <v>60</v>
      </c>
      <c r="E10">
        <v>50</v>
      </c>
      <c r="I10" t="s">
        <v>27</v>
      </c>
      <c r="J10">
        <v>65</v>
      </c>
      <c r="K10">
        <v>60</v>
      </c>
    </row>
    <row r="11" spans="1:11" x14ac:dyDescent="0.15">
      <c r="B11" t="s">
        <v>26</v>
      </c>
      <c r="C11">
        <v>65</v>
      </c>
      <c r="D11">
        <v>60</v>
      </c>
      <c r="E11">
        <v>50</v>
      </c>
      <c r="I11" t="s">
        <v>26</v>
      </c>
      <c r="J11">
        <v>65</v>
      </c>
      <c r="K11">
        <v>60</v>
      </c>
    </row>
    <row r="12" spans="1:11" x14ac:dyDescent="0.15">
      <c r="B12" t="s">
        <v>25</v>
      </c>
      <c r="C12">
        <v>65</v>
      </c>
      <c r="D12">
        <v>60</v>
      </c>
      <c r="E12">
        <v>50</v>
      </c>
      <c r="I12" t="s">
        <v>25</v>
      </c>
      <c r="J12">
        <v>65</v>
      </c>
      <c r="K12">
        <v>60</v>
      </c>
    </row>
    <row r="13" spans="1:11" x14ac:dyDescent="0.15">
      <c r="B13" t="s">
        <v>24</v>
      </c>
      <c r="C13">
        <v>70</v>
      </c>
      <c r="D13">
        <v>65</v>
      </c>
      <c r="E13">
        <v>55</v>
      </c>
      <c r="I13" t="s">
        <v>24</v>
      </c>
      <c r="J13">
        <v>70</v>
      </c>
      <c r="K13">
        <v>60</v>
      </c>
    </row>
    <row r="14" spans="1:11" x14ac:dyDescent="0.15">
      <c r="B14" t="s">
        <v>23</v>
      </c>
      <c r="C14">
        <v>75</v>
      </c>
      <c r="D14">
        <v>75</v>
      </c>
      <c r="E14">
        <v>65</v>
      </c>
      <c r="I14" t="s">
        <v>23</v>
      </c>
      <c r="J14">
        <v>70</v>
      </c>
      <c r="K14">
        <v>65</v>
      </c>
    </row>
    <row r="15" spans="1:11" x14ac:dyDescent="0.15">
      <c r="B15" t="s">
        <v>63</v>
      </c>
      <c r="I15" t="s">
        <v>63</v>
      </c>
    </row>
    <row r="16" spans="1:11" x14ac:dyDescent="0.15">
      <c r="A16" t="s">
        <v>42</v>
      </c>
      <c r="B16" t="s">
        <v>43</v>
      </c>
      <c r="D16" t="s">
        <v>67</v>
      </c>
      <c r="E16" t="s">
        <v>68</v>
      </c>
      <c r="F16" t="s">
        <v>69</v>
      </c>
    </row>
    <row r="17" spans="2:11" x14ac:dyDescent="0.15">
      <c r="B17" t="s">
        <v>44</v>
      </c>
      <c r="C17" t="s">
        <v>115</v>
      </c>
      <c r="E17" t="s">
        <v>70</v>
      </c>
      <c r="F17">
        <v>2.4</v>
      </c>
      <c r="I17" t="s">
        <v>133</v>
      </c>
      <c r="K17" t="s">
        <v>152</v>
      </c>
    </row>
    <row r="18" spans="2:11" x14ac:dyDescent="0.15">
      <c r="B18" t="s">
        <v>45</v>
      </c>
      <c r="C18" t="s">
        <v>115</v>
      </c>
      <c r="E18" t="s">
        <v>71</v>
      </c>
      <c r="F18">
        <v>7.85</v>
      </c>
      <c r="I18" t="s">
        <v>138</v>
      </c>
    </row>
    <row r="19" spans="2:11" x14ac:dyDescent="0.15">
      <c r="B19" t="s">
        <v>106</v>
      </c>
      <c r="C19" t="s">
        <v>115</v>
      </c>
      <c r="E19" t="s">
        <v>72</v>
      </c>
      <c r="F19">
        <v>0.67</v>
      </c>
    </row>
    <row r="20" spans="2:11" x14ac:dyDescent="0.15">
      <c r="B20" t="s">
        <v>46</v>
      </c>
      <c r="C20" t="s">
        <v>116</v>
      </c>
      <c r="E20" t="s">
        <v>73</v>
      </c>
      <c r="F20">
        <v>0.6</v>
      </c>
    </row>
    <row r="21" spans="2:11" x14ac:dyDescent="0.15">
      <c r="B21" t="s">
        <v>47</v>
      </c>
      <c r="C21" t="s">
        <v>116</v>
      </c>
      <c r="E21" t="s">
        <v>74</v>
      </c>
      <c r="F21">
        <v>0.6</v>
      </c>
    </row>
    <row r="22" spans="2:11" x14ac:dyDescent="0.15">
      <c r="B22" t="s">
        <v>48</v>
      </c>
      <c r="C22" t="s">
        <v>115</v>
      </c>
      <c r="E22" t="s">
        <v>75</v>
      </c>
      <c r="F22">
        <v>0.72</v>
      </c>
    </row>
    <row r="23" spans="2:11" x14ac:dyDescent="0.15">
      <c r="B23" t="s">
        <v>49</v>
      </c>
      <c r="C23" t="s">
        <v>117</v>
      </c>
      <c r="E23" t="s">
        <v>76</v>
      </c>
      <c r="F23">
        <v>0.38</v>
      </c>
    </row>
    <row r="24" spans="2:11" x14ac:dyDescent="0.15">
      <c r="B24" s="1" t="s">
        <v>107</v>
      </c>
      <c r="C24" t="s">
        <v>115</v>
      </c>
      <c r="E24" t="s">
        <v>77</v>
      </c>
      <c r="F24">
        <v>2.5</v>
      </c>
    </row>
    <row r="25" spans="2:11" x14ac:dyDescent="0.15">
      <c r="B25" t="s">
        <v>108</v>
      </c>
      <c r="C25" t="s">
        <v>115</v>
      </c>
      <c r="E25" t="s">
        <v>78</v>
      </c>
      <c r="F25">
        <v>1.6</v>
      </c>
    </row>
    <row r="26" spans="2:11" x14ac:dyDescent="0.15">
      <c r="B26" t="s">
        <v>109</v>
      </c>
      <c r="C26" t="s">
        <v>115</v>
      </c>
      <c r="E26" t="s">
        <v>79</v>
      </c>
      <c r="F26">
        <v>2.7</v>
      </c>
    </row>
    <row r="27" spans="2:11" x14ac:dyDescent="0.15">
      <c r="B27" t="s">
        <v>105</v>
      </c>
      <c r="C27" t="s">
        <v>115</v>
      </c>
      <c r="E27" t="s">
        <v>80</v>
      </c>
      <c r="F27">
        <v>1.2</v>
      </c>
    </row>
    <row r="28" spans="2:11" x14ac:dyDescent="0.15">
      <c r="B28" t="s">
        <v>50</v>
      </c>
      <c r="C28" t="s">
        <v>115</v>
      </c>
      <c r="E28" t="s">
        <v>81</v>
      </c>
      <c r="F28">
        <v>2.7</v>
      </c>
    </row>
    <row r="29" spans="2:11" x14ac:dyDescent="0.15">
      <c r="B29" t="s">
        <v>51</v>
      </c>
      <c r="C29" t="s">
        <v>115</v>
      </c>
      <c r="E29" t="s">
        <v>82</v>
      </c>
      <c r="F29">
        <v>1.26</v>
      </c>
    </row>
    <row r="30" spans="2:11" x14ac:dyDescent="0.15">
      <c r="B30" t="s">
        <v>52</v>
      </c>
      <c r="C30" t="s">
        <v>115</v>
      </c>
    </row>
    <row r="31" spans="2:11" x14ac:dyDescent="0.15">
      <c r="B31" t="s">
        <v>53</v>
      </c>
      <c r="C31" t="s">
        <v>115</v>
      </c>
    </row>
    <row r="32" spans="2:11" x14ac:dyDescent="0.15">
      <c r="B32" t="s">
        <v>110</v>
      </c>
      <c r="C32" t="s">
        <v>115</v>
      </c>
    </row>
    <row r="33" spans="2:3" x14ac:dyDescent="0.15">
      <c r="B33" t="s">
        <v>54</v>
      </c>
      <c r="C33" t="s">
        <v>115</v>
      </c>
    </row>
    <row r="34" spans="2:3" x14ac:dyDescent="0.15">
      <c r="B34" t="s">
        <v>55</v>
      </c>
      <c r="C34" t="s">
        <v>115</v>
      </c>
    </row>
    <row r="35" spans="2:3" x14ac:dyDescent="0.15">
      <c r="B35" t="s">
        <v>111</v>
      </c>
      <c r="C35" t="s">
        <v>118</v>
      </c>
    </row>
    <row r="36" spans="2:3" x14ac:dyDescent="0.15">
      <c r="B36" t="s">
        <v>112</v>
      </c>
      <c r="C36" t="s">
        <v>119</v>
      </c>
    </row>
    <row r="37" spans="2:3" x14ac:dyDescent="0.15">
      <c r="B37" t="s">
        <v>95</v>
      </c>
      <c r="C37" t="s">
        <v>115</v>
      </c>
    </row>
    <row r="38" spans="2:3" x14ac:dyDescent="0.15">
      <c r="B38" t="s">
        <v>96</v>
      </c>
      <c r="C38" t="s">
        <v>115</v>
      </c>
    </row>
    <row r="39" spans="2:3" x14ac:dyDescent="0.15">
      <c r="B39" t="s">
        <v>97</v>
      </c>
      <c r="C39" t="s">
        <v>115</v>
      </c>
    </row>
    <row r="40" spans="2:3" x14ac:dyDescent="0.15">
      <c r="B40" t="s">
        <v>56</v>
      </c>
      <c r="C40" t="s">
        <v>115</v>
      </c>
    </row>
    <row r="41" spans="2:3" x14ac:dyDescent="0.15">
      <c r="B41" t="s">
        <v>113</v>
      </c>
      <c r="C41" t="s">
        <v>115</v>
      </c>
    </row>
    <row r="42" spans="2:3" x14ac:dyDescent="0.15">
      <c r="B42" t="s">
        <v>114</v>
      </c>
      <c r="C42" t="s">
        <v>120</v>
      </c>
    </row>
    <row r="43" spans="2:3" x14ac:dyDescent="0.15">
      <c r="B43" t="s">
        <v>57</v>
      </c>
      <c r="C43" t="s">
        <v>115</v>
      </c>
    </row>
    <row r="44" spans="2:3" x14ac:dyDescent="0.15">
      <c r="B44" t="s">
        <v>98</v>
      </c>
      <c r="C44" t="s">
        <v>115</v>
      </c>
    </row>
    <row r="45" spans="2:3" x14ac:dyDescent="0.15">
      <c r="B45" t="s">
        <v>99</v>
      </c>
      <c r="C45" t="s">
        <v>115</v>
      </c>
    </row>
    <row r="46" spans="2:3" x14ac:dyDescent="0.15">
      <c r="B46" t="s">
        <v>100</v>
      </c>
      <c r="C46" t="s">
        <v>115</v>
      </c>
    </row>
    <row r="47" spans="2:3" x14ac:dyDescent="0.15">
      <c r="B47" t="s">
        <v>101</v>
      </c>
      <c r="C47" t="s">
        <v>115</v>
      </c>
    </row>
    <row r="48" spans="2:3" x14ac:dyDescent="0.15">
      <c r="B48" t="s">
        <v>58</v>
      </c>
      <c r="C48" t="s">
        <v>115</v>
      </c>
    </row>
    <row r="49" spans="2:3" x14ac:dyDescent="0.15">
      <c r="B49" t="s">
        <v>59</v>
      </c>
      <c r="C49" t="s">
        <v>115</v>
      </c>
    </row>
    <row r="50" spans="2:3" x14ac:dyDescent="0.15">
      <c r="B50" t="s">
        <v>60</v>
      </c>
      <c r="C50" t="s">
        <v>115</v>
      </c>
    </row>
    <row r="51" spans="2:3" x14ac:dyDescent="0.15">
      <c r="B51" t="s">
        <v>102</v>
      </c>
      <c r="C51" t="s">
        <v>115</v>
      </c>
    </row>
    <row r="52" spans="2:3" x14ac:dyDescent="0.15">
      <c r="B52" t="s">
        <v>103</v>
      </c>
      <c r="C52" t="s">
        <v>115</v>
      </c>
    </row>
    <row r="53" spans="2:3" x14ac:dyDescent="0.15">
      <c r="B53" t="s">
        <v>61</v>
      </c>
      <c r="C53" t="s">
        <v>120</v>
      </c>
    </row>
    <row r="54" spans="2:3" x14ac:dyDescent="0.15">
      <c r="B54" t="s">
        <v>62</v>
      </c>
      <c r="C54" t="s">
        <v>115</v>
      </c>
    </row>
    <row r="55" spans="2:3" x14ac:dyDescent="0.15">
      <c r="B55" t="s">
        <v>104</v>
      </c>
      <c r="C55" t="s">
        <v>115</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9"/>
  <sheetViews>
    <sheetView tabSelected="1" zoomScale="85" zoomScaleNormal="85" workbookViewId="0">
      <selection sqref="A1:N1"/>
    </sheetView>
  </sheetViews>
  <sheetFormatPr defaultColWidth="9" defaultRowHeight="13.5" x14ac:dyDescent="0.15"/>
  <cols>
    <col min="1" max="1" width="4.75" style="38" customWidth="1"/>
    <col min="2" max="2" width="19.625" style="38" customWidth="1"/>
    <col min="3" max="3" width="7.125" style="38" customWidth="1"/>
    <col min="4" max="5" width="3.875" style="38" customWidth="1"/>
    <col min="6" max="6" width="7.125" style="38" customWidth="1"/>
    <col min="7" max="8" width="3.875" style="38" customWidth="1"/>
    <col min="9" max="9" width="7.125" style="38" customWidth="1"/>
    <col min="10" max="11" width="3.875" style="38" customWidth="1"/>
    <col min="12" max="12" width="7.125" style="38" customWidth="1"/>
    <col min="13" max="14" width="3.875" style="38" customWidth="1"/>
    <col min="15" max="15" width="4.75" style="38" customWidth="1"/>
    <col min="16" max="16" width="19.625" style="38" customWidth="1"/>
    <col min="17" max="17" width="7.125" style="38" customWidth="1"/>
    <col min="18" max="19" width="3.875" style="38" customWidth="1"/>
    <col min="20" max="20" width="7.125" style="38" customWidth="1"/>
    <col min="21" max="22" width="3.875" style="38" customWidth="1"/>
    <col min="23" max="23" width="7.125" style="38" customWidth="1"/>
    <col min="24" max="25" width="3.875" style="38" customWidth="1"/>
    <col min="26" max="26" width="7.125" style="38" customWidth="1"/>
    <col min="27" max="28" width="3.875" style="38" customWidth="1"/>
    <col min="29" max="29" width="4.75" style="38" customWidth="1"/>
    <col min="30" max="30" width="19.625" style="38" customWidth="1"/>
    <col min="31" max="31" width="7.125" style="38" customWidth="1"/>
    <col min="32" max="33" width="3.875" style="38" customWidth="1"/>
    <col min="34" max="34" width="7.125" style="38" customWidth="1"/>
    <col min="35" max="36" width="3.875" style="38" customWidth="1"/>
    <col min="37" max="37" width="7.125" style="38" customWidth="1"/>
    <col min="38" max="39" width="3.875" style="38" customWidth="1"/>
    <col min="40" max="40" width="7.125" style="38" customWidth="1"/>
    <col min="41" max="42" width="3.875" style="38" customWidth="1"/>
    <col min="43" max="16384" width="9" style="38"/>
  </cols>
  <sheetData>
    <row r="1" spans="1:42" ht="14.25" thickBot="1" x14ac:dyDescent="0.2">
      <c r="A1" s="126" t="s">
        <v>154</v>
      </c>
      <c r="B1" s="127"/>
      <c r="C1" s="127"/>
      <c r="D1" s="127"/>
      <c r="E1" s="127"/>
      <c r="F1" s="127"/>
      <c r="G1" s="127"/>
      <c r="H1" s="127"/>
      <c r="I1" s="127"/>
      <c r="J1" s="127"/>
      <c r="K1" s="127"/>
      <c r="L1" s="127"/>
      <c r="M1" s="127"/>
      <c r="N1" s="127"/>
    </row>
    <row r="2" spans="1:42" ht="14.25" thickBot="1" x14ac:dyDescent="0.2">
      <c r="A2" s="128"/>
      <c r="B2" s="129"/>
      <c r="C2" s="130">
        <v>1</v>
      </c>
      <c r="D2" s="131"/>
      <c r="E2" s="132"/>
      <c r="F2" s="130">
        <f>C2+1</f>
        <v>2</v>
      </c>
      <c r="G2" s="131"/>
      <c r="H2" s="132"/>
      <c r="I2" s="130">
        <f t="shared" ref="I2" si="0">F2+1</f>
        <v>3</v>
      </c>
      <c r="J2" s="131"/>
      <c r="K2" s="132"/>
      <c r="L2" s="130">
        <f t="shared" ref="L2" si="1">I2+1</f>
        <v>4</v>
      </c>
      <c r="M2" s="131"/>
      <c r="N2" s="132"/>
      <c r="O2" s="128"/>
      <c r="P2" s="129"/>
      <c r="Q2" s="130">
        <v>5</v>
      </c>
      <c r="R2" s="131"/>
      <c r="S2" s="132"/>
      <c r="T2" s="130">
        <f>Q2+1</f>
        <v>6</v>
      </c>
      <c r="U2" s="131"/>
      <c r="V2" s="132"/>
      <c r="W2" s="130">
        <f t="shared" ref="W2" si="2">T2+1</f>
        <v>7</v>
      </c>
      <c r="X2" s="131"/>
      <c r="Y2" s="132"/>
      <c r="Z2" s="130">
        <f t="shared" ref="Z2" si="3">W2+1</f>
        <v>8</v>
      </c>
      <c r="AA2" s="131"/>
      <c r="AB2" s="132"/>
      <c r="AC2" s="128"/>
      <c r="AD2" s="129"/>
      <c r="AE2" s="130">
        <v>9</v>
      </c>
      <c r="AF2" s="131"/>
      <c r="AG2" s="132"/>
      <c r="AH2" s="130">
        <f>AE2+1</f>
        <v>10</v>
      </c>
      <c r="AI2" s="131"/>
      <c r="AJ2" s="132"/>
      <c r="AK2" s="130">
        <f t="shared" ref="AK2" si="4">AH2+1</f>
        <v>11</v>
      </c>
      <c r="AL2" s="131"/>
      <c r="AM2" s="132"/>
      <c r="AN2" s="130">
        <f t="shared" ref="AN2" si="5">AK2+1</f>
        <v>12</v>
      </c>
      <c r="AO2" s="131"/>
      <c r="AP2" s="133"/>
    </row>
    <row r="3" spans="1:42" ht="13.5" customHeight="1" thickTop="1" x14ac:dyDescent="0.15">
      <c r="A3" s="134" t="s">
        <v>123</v>
      </c>
      <c r="B3" s="47" t="s">
        <v>147</v>
      </c>
      <c r="C3" s="137" t="s">
        <v>47</v>
      </c>
      <c r="D3" s="138"/>
      <c r="E3" s="139"/>
      <c r="F3" s="137" t="s">
        <v>50</v>
      </c>
      <c r="G3" s="138"/>
      <c r="H3" s="139"/>
      <c r="I3" s="137" t="s">
        <v>51</v>
      </c>
      <c r="J3" s="138"/>
      <c r="K3" s="139"/>
      <c r="L3" s="137" t="s">
        <v>51</v>
      </c>
      <c r="M3" s="138"/>
      <c r="N3" s="138"/>
      <c r="O3" s="134" t="s">
        <v>123</v>
      </c>
      <c r="P3" s="47" t="s">
        <v>147</v>
      </c>
      <c r="Q3" s="137"/>
      <c r="R3" s="138"/>
      <c r="S3" s="139"/>
      <c r="T3" s="137"/>
      <c r="U3" s="138"/>
      <c r="V3" s="139"/>
      <c r="W3" s="137"/>
      <c r="X3" s="138"/>
      <c r="Y3" s="139"/>
      <c r="Z3" s="137"/>
      <c r="AA3" s="138"/>
      <c r="AB3" s="138"/>
      <c r="AC3" s="134" t="s">
        <v>123</v>
      </c>
      <c r="AD3" s="47" t="s">
        <v>147</v>
      </c>
      <c r="AE3" s="137"/>
      <c r="AF3" s="138"/>
      <c r="AG3" s="139"/>
      <c r="AH3" s="137"/>
      <c r="AI3" s="138"/>
      <c r="AJ3" s="139"/>
      <c r="AK3" s="137"/>
      <c r="AL3" s="138"/>
      <c r="AM3" s="139"/>
      <c r="AN3" s="137"/>
      <c r="AO3" s="138"/>
      <c r="AP3" s="138"/>
    </row>
    <row r="4" spans="1:42" x14ac:dyDescent="0.15">
      <c r="A4" s="135"/>
      <c r="B4" s="48" t="s">
        <v>132</v>
      </c>
      <c r="C4" s="140" t="s">
        <v>183</v>
      </c>
      <c r="D4" s="141"/>
      <c r="E4" s="142"/>
      <c r="F4" s="140" t="s">
        <v>184</v>
      </c>
      <c r="G4" s="141"/>
      <c r="H4" s="142"/>
      <c r="I4" s="140" t="s">
        <v>185</v>
      </c>
      <c r="J4" s="141"/>
      <c r="K4" s="142"/>
      <c r="L4" s="143" t="s">
        <v>186</v>
      </c>
      <c r="M4" s="141"/>
      <c r="N4" s="141"/>
      <c r="O4" s="135"/>
      <c r="P4" s="48" t="s">
        <v>132</v>
      </c>
      <c r="Q4" s="140"/>
      <c r="R4" s="141"/>
      <c r="S4" s="142"/>
      <c r="T4" s="140"/>
      <c r="U4" s="141"/>
      <c r="V4" s="142"/>
      <c r="W4" s="140"/>
      <c r="X4" s="141"/>
      <c r="Y4" s="142"/>
      <c r="Z4" s="143"/>
      <c r="AA4" s="141"/>
      <c r="AB4" s="141"/>
      <c r="AC4" s="135"/>
      <c r="AD4" s="48" t="s">
        <v>132</v>
      </c>
      <c r="AE4" s="140"/>
      <c r="AF4" s="141"/>
      <c r="AG4" s="142"/>
      <c r="AH4" s="140"/>
      <c r="AI4" s="141"/>
      <c r="AJ4" s="142"/>
      <c r="AK4" s="140"/>
      <c r="AL4" s="141"/>
      <c r="AM4" s="142"/>
      <c r="AN4" s="143"/>
      <c r="AO4" s="141"/>
      <c r="AP4" s="141"/>
    </row>
    <row r="5" spans="1:42" ht="13.5" customHeight="1" x14ac:dyDescent="0.15">
      <c r="A5" s="135"/>
      <c r="B5" s="48" t="s">
        <v>121</v>
      </c>
      <c r="C5" s="144">
        <v>1</v>
      </c>
      <c r="D5" s="145"/>
      <c r="E5" s="146"/>
      <c r="F5" s="144">
        <v>1.5</v>
      </c>
      <c r="G5" s="145"/>
      <c r="H5" s="146"/>
      <c r="I5" s="144">
        <v>1.5</v>
      </c>
      <c r="J5" s="145"/>
      <c r="K5" s="146"/>
      <c r="L5" s="144">
        <v>1.5</v>
      </c>
      <c r="M5" s="145"/>
      <c r="N5" s="145"/>
      <c r="O5" s="135"/>
      <c r="P5" s="48" t="s">
        <v>121</v>
      </c>
      <c r="Q5" s="144"/>
      <c r="R5" s="145"/>
      <c r="S5" s="146"/>
      <c r="T5" s="144"/>
      <c r="U5" s="145"/>
      <c r="V5" s="146"/>
      <c r="W5" s="144"/>
      <c r="X5" s="145"/>
      <c r="Y5" s="146"/>
      <c r="Z5" s="144"/>
      <c r="AA5" s="145"/>
      <c r="AB5" s="145"/>
      <c r="AC5" s="135"/>
      <c r="AD5" s="48" t="s">
        <v>121</v>
      </c>
      <c r="AE5" s="144"/>
      <c r="AF5" s="145"/>
      <c r="AG5" s="146"/>
      <c r="AH5" s="144"/>
      <c r="AI5" s="145"/>
      <c r="AJ5" s="146"/>
      <c r="AK5" s="144"/>
      <c r="AL5" s="145"/>
      <c r="AM5" s="146"/>
      <c r="AN5" s="144"/>
      <c r="AO5" s="145"/>
      <c r="AP5" s="145"/>
    </row>
    <row r="6" spans="1:42" x14ac:dyDescent="0.15">
      <c r="A6" s="135"/>
      <c r="B6" s="48" t="s">
        <v>122</v>
      </c>
      <c r="C6" s="144">
        <v>70</v>
      </c>
      <c r="D6" s="145"/>
      <c r="E6" s="146"/>
      <c r="F6" s="144">
        <v>55</v>
      </c>
      <c r="G6" s="145"/>
      <c r="H6" s="146"/>
      <c r="I6" s="144">
        <v>78</v>
      </c>
      <c r="J6" s="145"/>
      <c r="K6" s="146"/>
      <c r="L6" s="144">
        <v>89</v>
      </c>
      <c r="M6" s="145"/>
      <c r="N6" s="145"/>
      <c r="O6" s="135"/>
      <c r="P6" s="48" t="s">
        <v>122</v>
      </c>
      <c r="Q6" s="144"/>
      <c r="R6" s="145"/>
      <c r="S6" s="146"/>
      <c r="T6" s="144"/>
      <c r="U6" s="145"/>
      <c r="V6" s="146"/>
      <c r="W6" s="144"/>
      <c r="X6" s="145"/>
      <c r="Y6" s="146"/>
      <c r="Z6" s="144"/>
      <c r="AA6" s="145"/>
      <c r="AB6" s="145"/>
      <c r="AC6" s="135"/>
      <c r="AD6" s="48" t="s">
        <v>122</v>
      </c>
      <c r="AE6" s="144"/>
      <c r="AF6" s="145"/>
      <c r="AG6" s="146"/>
      <c r="AH6" s="144"/>
      <c r="AI6" s="145"/>
      <c r="AJ6" s="146"/>
      <c r="AK6" s="144"/>
      <c r="AL6" s="145"/>
      <c r="AM6" s="146"/>
      <c r="AN6" s="144"/>
      <c r="AO6" s="145"/>
      <c r="AP6" s="145"/>
    </row>
    <row r="7" spans="1:42" ht="26.25" customHeight="1" x14ac:dyDescent="0.15">
      <c r="A7" s="135"/>
      <c r="B7" s="49" t="s">
        <v>153</v>
      </c>
      <c r="C7" s="144" t="s">
        <v>187</v>
      </c>
      <c r="D7" s="145"/>
      <c r="E7" s="146"/>
      <c r="F7" s="144" t="s">
        <v>188</v>
      </c>
      <c r="G7" s="145"/>
      <c r="H7" s="146"/>
      <c r="I7" s="144" t="s">
        <v>189</v>
      </c>
      <c r="J7" s="145"/>
      <c r="K7" s="146"/>
      <c r="L7" s="144" t="s">
        <v>190</v>
      </c>
      <c r="M7" s="145"/>
      <c r="N7" s="147"/>
      <c r="O7" s="135"/>
      <c r="P7" s="49" t="s">
        <v>153</v>
      </c>
      <c r="Q7" s="144"/>
      <c r="R7" s="145"/>
      <c r="S7" s="146"/>
      <c r="T7" s="144"/>
      <c r="U7" s="145"/>
      <c r="V7" s="146"/>
      <c r="W7" s="144"/>
      <c r="X7" s="145"/>
      <c r="Y7" s="146"/>
      <c r="Z7" s="144"/>
      <c r="AA7" s="145"/>
      <c r="AB7" s="147"/>
      <c r="AC7" s="135"/>
      <c r="AD7" s="49" t="s">
        <v>153</v>
      </c>
      <c r="AE7" s="144"/>
      <c r="AF7" s="145"/>
      <c r="AG7" s="146"/>
      <c r="AH7" s="144"/>
      <c r="AI7" s="145"/>
      <c r="AJ7" s="146"/>
      <c r="AK7" s="144"/>
      <c r="AL7" s="145"/>
      <c r="AM7" s="146"/>
      <c r="AN7" s="144"/>
      <c r="AO7" s="145"/>
      <c r="AP7" s="147"/>
    </row>
    <row r="8" spans="1:42" ht="14.25" thickBot="1" x14ac:dyDescent="0.2">
      <c r="A8" s="135"/>
      <c r="B8" s="50" t="s">
        <v>148</v>
      </c>
      <c r="C8" s="148" t="s">
        <v>133</v>
      </c>
      <c r="D8" s="149"/>
      <c r="E8" s="150"/>
      <c r="F8" s="148" t="s">
        <v>138</v>
      </c>
      <c r="G8" s="149"/>
      <c r="H8" s="150"/>
      <c r="I8" s="148" t="s">
        <v>138</v>
      </c>
      <c r="J8" s="149"/>
      <c r="K8" s="150"/>
      <c r="L8" s="148" t="s">
        <v>138</v>
      </c>
      <c r="M8" s="149"/>
      <c r="N8" s="150"/>
      <c r="O8" s="135"/>
      <c r="P8" s="50" t="s">
        <v>148</v>
      </c>
      <c r="Q8" s="148"/>
      <c r="R8" s="149"/>
      <c r="S8" s="150"/>
      <c r="T8" s="148"/>
      <c r="U8" s="149"/>
      <c r="V8" s="150"/>
      <c r="W8" s="148"/>
      <c r="X8" s="149"/>
      <c r="Y8" s="150"/>
      <c r="Z8" s="148"/>
      <c r="AA8" s="149"/>
      <c r="AB8" s="150"/>
      <c r="AC8" s="135"/>
      <c r="AD8" s="50" t="s">
        <v>148</v>
      </c>
      <c r="AE8" s="148"/>
      <c r="AF8" s="149"/>
      <c r="AG8" s="150"/>
      <c r="AH8" s="148"/>
      <c r="AI8" s="149"/>
      <c r="AJ8" s="150"/>
      <c r="AK8" s="148"/>
      <c r="AL8" s="149"/>
      <c r="AM8" s="150"/>
      <c r="AN8" s="148"/>
      <c r="AO8" s="149"/>
      <c r="AP8" s="150"/>
    </row>
    <row r="9" spans="1:42" ht="15" thickTop="1" thickBot="1" x14ac:dyDescent="0.2">
      <c r="A9" s="136"/>
      <c r="B9" s="50" t="s">
        <v>151</v>
      </c>
      <c r="C9" s="151"/>
      <c r="D9" s="152"/>
      <c r="E9" s="153"/>
      <c r="F9" s="151"/>
      <c r="G9" s="152"/>
      <c r="H9" s="153"/>
      <c r="I9" s="151"/>
      <c r="J9" s="152"/>
      <c r="K9" s="153"/>
      <c r="L9" s="151" t="s">
        <v>152</v>
      </c>
      <c r="M9" s="152"/>
      <c r="N9" s="154"/>
      <c r="O9" s="136"/>
      <c r="P9" s="50" t="s">
        <v>151</v>
      </c>
      <c r="Q9" s="151"/>
      <c r="R9" s="152"/>
      <c r="S9" s="153"/>
      <c r="T9" s="151"/>
      <c r="U9" s="152"/>
      <c r="V9" s="153"/>
      <c r="W9" s="151"/>
      <c r="X9" s="152"/>
      <c r="Y9" s="153"/>
      <c r="Z9" s="151"/>
      <c r="AA9" s="152"/>
      <c r="AB9" s="154"/>
      <c r="AC9" s="136"/>
      <c r="AD9" s="50" t="s">
        <v>151</v>
      </c>
      <c r="AE9" s="151"/>
      <c r="AF9" s="152"/>
      <c r="AG9" s="153"/>
      <c r="AH9" s="151"/>
      <c r="AI9" s="152"/>
      <c r="AJ9" s="153"/>
      <c r="AK9" s="151"/>
      <c r="AL9" s="152"/>
      <c r="AM9" s="153"/>
      <c r="AN9" s="151"/>
      <c r="AO9" s="152"/>
      <c r="AP9" s="154"/>
    </row>
    <row r="10" spans="1:42" ht="15" thickTop="1" thickBot="1" x14ac:dyDescent="0.2">
      <c r="A10" s="51"/>
      <c r="B10" s="52"/>
      <c r="C10" s="53"/>
      <c r="D10" s="54"/>
      <c r="E10" s="55"/>
      <c r="F10" s="53"/>
      <c r="G10" s="54"/>
      <c r="H10" s="55"/>
      <c r="I10" s="53"/>
      <c r="J10" s="54"/>
      <c r="K10" s="55"/>
      <c r="L10" s="54"/>
      <c r="M10" s="54"/>
      <c r="N10" s="54"/>
      <c r="O10" s="51"/>
      <c r="P10" s="52"/>
      <c r="Q10" s="53"/>
      <c r="R10" s="54"/>
      <c r="S10" s="55"/>
      <c r="T10" s="53"/>
      <c r="U10" s="54"/>
      <c r="V10" s="55"/>
      <c r="W10" s="53"/>
      <c r="X10" s="54"/>
      <c r="Y10" s="55"/>
      <c r="Z10" s="54"/>
      <c r="AA10" s="54"/>
      <c r="AB10" s="54"/>
      <c r="AC10" s="51"/>
      <c r="AD10" s="52"/>
      <c r="AE10" s="53"/>
      <c r="AF10" s="54"/>
      <c r="AG10" s="55"/>
      <c r="AH10" s="53"/>
      <c r="AI10" s="54"/>
      <c r="AJ10" s="55"/>
      <c r="AK10" s="53"/>
      <c r="AL10" s="54"/>
      <c r="AM10" s="55"/>
      <c r="AN10" s="54"/>
      <c r="AO10" s="54"/>
      <c r="AP10" s="54"/>
    </row>
    <row r="11" spans="1:42" ht="13.5" customHeight="1" thickTop="1" x14ac:dyDescent="0.15">
      <c r="A11" s="134" t="s">
        <v>128</v>
      </c>
      <c r="B11" s="56" t="s">
        <v>124</v>
      </c>
      <c r="C11" s="155"/>
      <c r="D11" s="156"/>
      <c r="E11" s="157"/>
      <c r="F11" s="155"/>
      <c r="G11" s="156"/>
      <c r="H11" s="157"/>
      <c r="I11" s="155"/>
      <c r="J11" s="156"/>
      <c r="K11" s="157"/>
      <c r="L11" s="155"/>
      <c r="M11" s="156"/>
      <c r="N11" s="156"/>
      <c r="O11" s="134" t="s">
        <v>128</v>
      </c>
      <c r="P11" s="56" t="s">
        <v>124</v>
      </c>
      <c r="Q11" s="155"/>
      <c r="R11" s="156"/>
      <c r="S11" s="157"/>
      <c r="T11" s="155"/>
      <c r="U11" s="156"/>
      <c r="V11" s="157"/>
      <c r="W11" s="155"/>
      <c r="X11" s="156"/>
      <c r="Y11" s="157"/>
      <c r="Z11" s="155"/>
      <c r="AA11" s="156"/>
      <c r="AB11" s="156"/>
      <c r="AC11" s="134" t="s">
        <v>128</v>
      </c>
      <c r="AD11" s="56" t="s">
        <v>124</v>
      </c>
      <c r="AE11" s="155"/>
      <c r="AF11" s="156"/>
      <c r="AG11" s="157"/>
      <c r="AH11" s="155"/>
      <c r="AI11" s="156"/>
      <c r="AJ11" s="157"/>
      <c r="AK11" s="155"/>
      <c r="AL11" s="156"/>
      <c r="AM11" s="157"/>
      <c r="AN11" s="155"/>
      <c r="AO11" s="156"/>
      <c r="AP11" s="156"/>
    </row>
    <row r="12" spans="1:42" ht="13.5" customHeight="1" thickBot="1" x14ac:dyDescent="0.2">
      <c r="A12" s="135"/>
      <c r="B12" s="57" t="s">
        <v>139</v>
      </c>
      <c r="C12" s="158"/>
      <c r="D12" s="159"/>
      <c r="E12" s="160"/>
      <c r="F12" s="158"/>
      <c r="G12" s="159"/>
      <c r="H12" s="160"/>
      <c r="I12" s="158"/>
      <c r="J12" s="159"/>
      <c r="K12" s="160"/>
      <c r="L12" s="158"/>
      <c r="M12" s="159"/>
      <c r="N12" s="159"/>
      <c r="O12" s="135"/>
      <c r="P12" s="57" t="s">
        <v>139</v>
      </c>
      <c r="Q12" s="158"/>
      <c r="R12" s="159"/>
      <c r="S12" s="160"/>
      <c r="T12" s="158"/>
      <c r="U12" s="159"/>
      <c r="V12" s="160"/>
      <c r="W12" s="158"/>
      <c r="X12" s="159"/>
      <c r="Y12" s="160"/>
      <c r="Z12" s="158"/>
      <c r="AA12" s="159"/>
      <c r="AB12" s="159"/>
      <c r="AC12" s="135"/>
      <c r="AD12" s="57" t="s">
        <v>139</v>
      </c>
      <c r="AE12" s="158"/>
      <c r="AF12" s="159"/>
      <c r="AG12" s="160"/>
      <c r="AH12" s="158"/>
      <c r="AI12" s="159"/>
      <c r="AJ12" s="160"/>
      <c r="AK12" s="158"/>
      <c r="AL12" s="159"/>
      <c r="AM12" s="160"/>
      <c r="AN12" s="158"/>
      <c r="AO12" s="159"/>
      <c r="AP12" s="159"/>
    </row>
    <row r="13" spans="1:42" ht="14.25" thickTop="1" x14ac:dyDescent="0.15">
      <c r="A13" s="135"/>
      <c r="B13" s="167" t="s">
        <v>125</v>
      </c>
      <c r="C13" s="161">
        <v>3</v>
      </c>
      <c r="D13" s="162"/>
      <c r="E13" s="163"/>
      <c r="F13" s="161">
        <v>5</v>
      </c>
      <c r="G13" s="162"/>
      <c r="H13" s="163"/>
      <c r="I13" s="161">
        <v>10</v>
      </c>
      <c r="J13" s="162"/>
      <c r="K13" s="163"/>
      <c r="L13" s="161">
        <v>7</v>
      </c>
      <c r="M13" s="162"/>
      <c r="N13" s="162"/>
      <c r="O13" s="135"/>
      <c r="P13" s="167" t="s">
        <v>125</v>
      </c>
      <c r="Q13" s="161"/>
      <c r="R13" s="162"/>
      <c r="S13" s="163"/>
      <c r="T13" s="161"/>
      <c r="U13" s="162"/>
      <c r="V13" s="163"/>
      <c r="W13" s="161"/>
      <c r="X13" s="162"/>
      <c r="Y13" s="163"/>
      <c r="Z13" s="161"/>
      <c r="AA13" s="162"/>
      <c r="AB13" s="162"/>
      <c r="AC13" s="135"/>
      <c r="AD13" s="167" t="s">
        <v>125</v>
      </c>
      <c r="AE13" s="161"/>
      <c r="AF13" s="162"/>
      <c r="AG13" s="163"/>
      <c r="AH13" s="161"/>
      <c r="AI13" s="162"/>
      <c r="AJ13" s="163"/>
      <c r="AK13" s="161"/>
      <c r="AL13" s="162"/>
      <c r="AM13" s="163"/>
      <c r="AN13" s="161"/>
      <c r="AO13" s="162"/>
      <c r="AP13" s="162"/>
    </row>
    <row r="14" spans="1:42" ht="14.25" thickBot="1" x14ac:dyDescent="0.2">
      <c r="A14" s="135"/>
      <c r="B14" s="168"/>
      <c r="C14" s="164"/>
      <c r="D14" s="165"/>
      <c r="E14" s="166"/>
      <c r="F14" s="164"/>
      <c r="G14" s="165"/>
      <c r="H14" s="166"/>
      <c r="I14" s="164"/>
      <c r="J14" s="165"/>
      <c r="K14" s="166"/>
      <c r="L14" s="164"/>
      <c r="M14" s="165"/>
      <c r="N14" s="165"/>
      <c r="O14" s="135"/>
      <c r="P14" s="168"/>
      <c r="Q14" s="164"/>
      <c r="R14" s="165"/>
      <c r="S14" s="166"/>
      <c r="T14" s="164"/>
      <c r="U14" s="165"/>
      <c r="V14" s="166"/>
      <c r="W14" s="164"/>
      <c r="X14" s="165"/>
      <c r="Y14" s="166"/>
      <c r="Z14" s="164"/>
      <c r="AA14" s="165"/>
      <c r="AB14" s="165"/>
      <c r="AC14" s="135"/>
      <c r="AD14" s="168"/>
      <c r="AE14" s="164"/>
      <c r="AF14" s="165"/>
      <c r="AG14" s="166"/>
      <c r="AH14" s="164"/>
      <c r="AI14" s="165"/>
      <c r="AJ14" s="166"/>
      <c r="AK14" s="164"/>
      <c r="AL14" s="165"/>
      <c r="AM14" s="166"/>
      <c r="AN14" s="164"/>
      <c r="AO14" s="165"/>
      <c r="AP14" s="165"/>
    </row>
    <row r="15" spans="1:42" ht="14.25" thickTop="1" x14ac:dyDescent="0.15">
      <c r="A15" s="135"/>
      <c r="B15" s="58" t="s">
        <v>126</v>
      </c>
      <c r="C15" s="155"/>
      <c r="D15" s="156"/>
      <c r="E15" s="157"/>
      <c r="F15" s="155"/>
      <c r="G15" s="156"/>
      <c r="H15" s="157"/>
      <c r="I15" s="155">
        <v>19</v>
      </c>
      <c r="J15" s="156"/>
      <c r="K15" s="157"/>
      <c r="L15" s="155"/>
      <c r="M15" s="156"/>
      <c r="N15" s="156"/>
      <c r="O15" s="135"/>
      <c r="P15" s="58" t="s">
        <v>126</v>
      </c>
      <c r="Q15" s="155"/>
      <c r="R15" s="156"/>
      <c r="S15" s="157"/>
      <c r="T15" s="155"/>
      <c r="U15" s="156"/>
      <c r="V15" s="157"/>
      <c r="W15" s="155"/>
      <c r="X15" s="156"/>
      <c r="Y15" s="157"/>
      <c r="Z15" s="155"/>
      <c r="AA15" s="156"/>
      <c r="AB15" s="156"/>
      <c r="AC15" s="135"/>
      <c r="AD15" s="58" t="s">
        <v>126</v>
      </c>
      <c r="AE15" s="155"/>
      <c r="AF15" s="156"/>
      <c r="AG15" s="157"/>
      <c r="AH15" s="155"/>
      <c r="AI15" s="156"/>
      <c r="AJ15" s="157"/>
      <c r="AK15" s="155"/>
      <c r="AL15" s="156"/>
      <c r="AM15" s="157"/>
      <c r="AN15" s="155"/>
      <c r="AO15" s="156"/>
      <c r="AP15" s="156"/>
    </row>
    <row r="16" spans="1:42" ht="14.25" thickBot="1" x14ac:dyDescent="0.2">
      <c r="A16" s="135"/>
      <c r="B16" s="59" t="s">
        <v>139</v>
      </c>
      <c r="C16" s="158"/>
      <c r="D16" s="159"/>
      <c r="E16" s="160"/>
      <c r="F16" s="158"/>
      <c r="G16" s="159"/>
      <c r="H16" s="160"/>
      <c r="I16" s="158" t="s">
        <v>191</v>
      </c>
      <c r="J16" s="159"/>
      <c r="K16" s="160"/>
      <c r="L16" s="158"/>
      <c r="M16" s="159"/>
      <c r="N16" s="159"/>
      <c r="O16" s="135"/>
      <c r="P16" s="59" t="s">
        <v>139</v>
      </c>
      <c r="Q16" s="158"/>
      <c r="R16" s="159"/>
      <c r="S16" s="160"/>
      <c r="T16" s="158"/>
      <c r="U16" s="159"/>
      <c r="V16" s="160"/>
      <c r="W16" s="158"/>
      <c r="X16" s="159"/>
      <c r="Y16" s="160"/>
      <c r="Z16" s="158"/>
      <c r="AA16" s="159"/>
      <c r="AB16" s="159"/>
      <c r="AC16" s="135"/>
      <c r="AD16" s="59" t="s">
        <v>139</v>
      </c>
      <c r="AE16" s="158"/>
      <c r="AF16" s="159"/>
      <c r="AG16" s="160"/>
      <c r="AH16" s="158"/>
      <c r="AI16" s="159"/>
      <c r="AJ16" s="160"/>
      <c r="AK16" s="158"/>
      <c r="AL16" s="159"/>
      <c r="AM16" s="160"/>
      <c r="AN16" s="158"/>
      <c r="AO16" s="159"/>
      <c r="AP16" s="159"/>
    </row>
    <row r="17" spans="1:42" ht="14.25" thickTop="1" x14ac:dyDescent="0.15">
      <c r="A17" s="135"/>
      <c r="B17" s="71" t="s">
        <v>177</v>
      </c>
      <c r="C17" s="169" t="s">
        <v>192</v>
      </c>
      <c r="D17" s="170"/>
      <c r="E17" s="171"/>
      <c r="F17" s="169"/>
      <c r="G17" s="170"/>
      <c r="H17" s="171"/>
      <c r="I17" s="169"/>
      <c r="J17" s="170"/>
      <c r="K17" s="171"/>
      <c r="L17" s="169"/>
      <c r="M17" s="170"/>
      <c r="N17" s="170"/>
      <c r="O17" s="135"/>
      <c r="P17" s="71" t="s">
        <v>177</v>
      </c>
      <c r="Q17" s="169"/>
      <c r="R17" s="170"/>
      <c r="S17" s="171"/>
      <c r="T17" s="169"/>
      <c r="U17" s="170"/>
      <c r="V17" s="171"/>
      <c r="W17" s="169"/>
      <c r="X17" s="170"/>
      <c r="Y17" s="171"/>
      <c r="Z17" s="169"/>
      <c r="AA17" s="170"/>
      <c r="AB17" s="170"/>
      <c r="AC17" s="135"/>
      <c r="AD17" s="71" t="s">
        <v>177</v>
      </c>
      <c r="AE17" s="169"/>
      <c r="AF17" s="170"/>
      <c r="AG17" s="171"/>
      <c r="AH17" s="169"/>
      <c r="AI17" s="170"/>
      <c r="AJ17" s="171"/>
      <c r="AK17" s="169"/>
      <c r="AL17" s="170"/>
      <c r="AM17" s="171"/>
      <c r="AN17" s="169"/>
      <c r="AO17" s="170"/>
      <c r="AP17" s="170"/>
    </row>
    <row r="18" spans="1:42" hidden="1" x14ac:dyDescent="0.15">
      <c r="A18" s="135"/>
      <c r="B18" s="75" t="s">
        <v>175</v>
      </c>
      <c r="C18" s="172"/>
      <c r="D18" s="173"/>
      <c r="E18" s="174"/>
      <c r="F18" s="172"/>
      <c r="G18" s="173"/>
      <c r="H18" s="174"/>
      <c r="I18" s="172"/>
      <c r="J18" s="173"/>
      <c r="K18" s="174"/>
      <c r="L18" s="172"/>
      <c r="M18" s="173"/>
      <c r="N18" s="174"/>
      <c r="O18" s="135"/>
      <c r="P18" s="75" t="s">
        <v>175</v>
      </c>
      <c r="Q18" s="172"/>
      <c r="R18" s="173"/>
      <c r="S18" s="174"/>
      <c r="T18" s="172"/>
      <c r="U18" s="173"/>
      <c r="V18" s="174"/>
      <c r="W18" s="172"/>
      <c r="X18" s="173"/>
      <c r="Y18" s="174"/>
      <c r="Z18" s="172"/>
      <c r="AA18" s="173"/>
      <c r="AB18" s="174"/>
      <c r="AC18" s="135"/>
      <c r="AD18" s="75" t="s">
        <v>175</v>
      </c>
      <c r="AE18" s="172"/>
      <c r="AF18" s="173"/>
      <c r="AG18" s="174"/>
      <c r="AH18" s="172"/>
      <c r="AI18" s="173"/>
      <c r="AJ18" s="174"/>
      <c r="AK18" s="172"/>
      <c r="AL18" s="173"/>
      <c r="AM18" s="174"/>
      <c r="AN18" s="172"/>
      <c r="AO18" s="173"/>
      <c r="AP18" s="174"/>
    </row>
    <row r="19" spans="1:42" hidden="1" x14ac:dyDescent="0.15">
      <c r="A19" s="135"/>
      <c r="B19" s="75" t="s">
        <v>176</v>
      </c>
      <c r="C19" s="172"/>
      <c r="D19" s="173"/>
      <c r="E19" s="174"/>
      <c r="F19" s="172"/>
      <c r="G19" s="173"/>
      <c r="H19" s="174"/>
      <c r="I19" s="172"/>
      <c r="J19" s="173"/>
      <c r="K19" s="174"/>
      <c r="L19" s="172"/>
      <c r="M19" s="173"/>
      <c r="N19" s="174"/>
      <c r="O19" s="135"/>
      <c r="P19" s="75" t="s">
        <v>176</v>
      </c>
      <c r="Q19" s="172"/>
      <c r="R19" s="173"/>
      <c r="S19" s="174"/>
      <c r="T19" s="172"/>
      <c r="U19" s="173"/>
      <c r="V19" s="174"/>
      <c r="W19" s="172"/>
      <c r="X19" s="173"/>
      <c r="Y19" s="174"/>
      <c r="Z19" s="172"/>
      <c r="AA19" s="173"/>
      <c r="AB19" s="174"/>
      <c r="AC19" s="135"/>
      <c r="AD19" s="75" t="s">
        <v>176</v>
      </c>
      <c r="AE19" s="172"/>
      <c r="AF19" s="173"/>
      <c r="AG19" s="174"/>
      <c r="AH19" s="172"/>
      <c r="AI19" s="173"/>
      <c r="AJ19" s="174"/>
      <c r="AK19" s="172"/>
      <c r="AL19" s="173"/>
      <c r="AM19" s="174"/>
      <c r="AN19" s="172"/>
      <c r="AO19" s="173"/>
      <c r="AP19" s="174"/>
    </row>
    <row r="20" spans="1:42" ht="14.25" thickBot="1" x14ac:dyDescent="0.2">
      <c r="A20" s="135"/>
      <c r="B20" s="60" t="s">
        <v>139</v>
      </c>
      <c r="C20" s="175"/>
      <c r="D20" s="176"/>
      <c r="E20" s="177"/>
      <c r="F20" s="158"/>
      <c r="G20" s="159"/>
      <c r="H20" s="160"/>
      <c r="I20" s="158"/>
      <c r="J20" s="159"/>
      <c r="K20" s="160"/>
      <c r="L20" s="158"/>
      <c r="M20" s="159"/>
      <c r="N20" s="159"/>
      <c r="O20" s="135"/>
      <c r="P20" s="60" t="s">
        <v>139</v>
      </c>
      <c r="Q20" s="175"/>
      <c r="R20" s="176"/>
      <c r="S20" s="177"/>
      <c r="T20" s="158"/>
      <c r="U20" s="159"/>
      <c r="V20" s="160"/>
      <c r="W20" s="158"/>
      <c r="X20" s="159"/>
      <c r="Y20" s="160"/>
      <c r="Z20" s="158"/>
      <c r="AA20" s="159"/>
      <c r="AB20" s="159"/>
      <c r="AC20" s="135"/>
      <c r="AD20" s="60" t="s">
        <v>139</v>
      </c>
      <c r="AE20" s="175"/>
      <c r="AF20" s="176"/>
      <c r="AG20" s="177"/>
      <c r="AH20" s="158"/>
      <c r="AI20" s="159"/>
      <c r="AJ20" s="160"/>
      <c r="AK20" s="158"/>
      <c r="AL20" s="159"/>
      <c r="AM20" s="160"/>
      <c r="AN20" s="158"/>
      <c r="AO20" s="159"/>
      <c r="AP20" s="159"/>
    </row>
    <row r="21" spans="1:42" ht="63.75" customHeight="1" thickTop="1" thickBot="1" x14ac:dyDescent="0.2">
      <c r="A21" s="136"/>
      <c r="B21" s="61" t="s">
        <v>145</v>
      </c>
      <c r="C21" s="178"/>
      <c r="D21" s="179"/>
      <c r="E21" s="180"/>
      <c r="F21" s="178"/>
      <c r="G21" s="179"/>
      <c r="H21" s="180"/>
      <c r="I21" s="178"/>
      <c r="J21" s="179"/>
      <c r="K21" s="180"/>
      <c r="L21" s="178"/>
      <c r="M21" s="179"/>
      <c r="N21" s="179"/>
      <c r="O21" s="136"/>
      <c r="P21" s="61" t="s">
        <v>145</v>
      </c>
      <c r="Q21" s="178"/>
      <c r="R21" s="179"/>
      <c r="S21" s="180"/>
      <c r="T21" s="178"/>
      <c r="U21" s="179"/>
      <c r="V21" s="180"/>
      <c r="W21" s="178"/>
      <c r="X21" s="179"/>
      <c r="Y21" s="180"/>
      <c r="Z21" s="178"/>
      <c r="AA21" s="179"/>
      <c r="AB21" s="179"/>
      <c r="AC21" s="136"/>
      <c r="AD21" s="61" t="s">
        <v>145</v>
      </c>
      <c r="AE21" s="178"/>
      <c r="AF21" s="179"/>
      <c r="AG21" s="180"/>
      <c r="AH21" s="178"/>
      <c r="AI21" s="179"/>
      <c r="AJ21" s="180"/>
      <c r="AK21" s="178"/>
      <c r="AL21" s="179"/>
      <c r="AM21" s="180"/>
      <c r="AN21" s="178"/>
      <c r="AO21" s="179"/>
      <c r="AP21" s="179"/>
    </row>
    <row r="22" spans="1:42" ht="15" thickTop="1" thickBot="1" x14ac:dyDescent="0.2">
      <c r="A22" s="62"/>
      <c r="B22" s="63"/>
      <c r="C22" s="64"/>
      <c r="D22" s="65"/>
      <c r="E22" s="66"/>
      <c r="F22" s="64"/>
      <c r="G22" s="65"/>
      <c r="H22" s="66"/>
      <c r="I22" s="64"/>
      <c r="J22" s="65"/>
      <c r="K22" s="66"/>
      <c r="L22" s="65"/>
      <c r="M22" s="65"/>
      <c r="N22" s="65"/>
      <c r="O22" s="62"/>
      <c r="P22" s="63"/>
      <c r="Q22" s="64"/>
      <c r="R22" s="65"/>
      <c r="S22" s="66"/>
      <c r="T22" s="64"/>
      <c r="U22" s="65"/>
      <c r="V22" s="66"/>
      <c r="W22" s="64"/>
      <c r="X22" s="65"/>
      <c r="Y22" s="66"/>
      <c r="Z22" s="65"/>
      <c r="AA22" s="65"/>
      <c r="AB22" s="65"/>
      <c r="AC22" s="62"/>
      <c r="AD22" s="63"/>
      <c r="AE22" s="64"/>
      <c r="AF22" s="65"/>
      <c r="AG22" s="66"/>
      <c r="AH22" s="64"/>
      <c r="AI22" s="65"/>
      <c r="AJ22" s="66"/>
      <c r="AK22" s="64"/>
      <c r="AL22" s="65"/>
      <c r="AM22" s="66"/>
      <c r="AN22" s="65"/>
      <c r="AO22" s="65"/>
      <c r="AP22" s="65"/>
    </row>
    <row r="23" spans="1:42" ht="13.5" customHeight="1" thickTop="1" x14ac:dyDescent="0.15">
      <c r="A23" s="134" t="s">
        <v>129</v>
      </c>
      <c r="B23" s="67" t="s">
        <v>130</v>
      </c>
      <c r="C23" s="182">
        <v>0.35416666666666669</v>
      </c>
      <c r="D23" s="156"/>
      <c r="E23" s="157"/>
      <c r="F23" s="182">
        <v>0.33333333333333331</v>
      </c>
      <c r="G23" s="156"/>
      <c r="H23" s="157"/>
      <c r="I23" s="182">
        <v>0</v>
      </c>
      <c r="J23" s="156"/>
      <c r="K23" s="157"/>
      <c r="L23" s="182"/>
      <c r="M23" s="156"/>
      <c r="N23" s="156"/>
      <c r="O23" s="134" t="s">
        <v>129</v>
      </c>
      <c r="P23" s="67" t="s">
        <v>130</v>
      </c>
      <c r="Q23" s="182"/>
      <c r="R23" s="156"/>
      <c r="S23" s="157"/>
      <c r="T23" s="182"/>
      <c r="U23" s="156"/>
      <c r="V23" s="157"/>
      <c r="W23" s="182"/>
      <c r="X23" s="156"/>
      <c r="Y23" s="157"/>
      <c r="Z23" s="182"/>
      <c r="AA23" s="156"/>
      <c r="AB23" s="156"/>
      <c r="AC23" s="134" t="s">
        <v>129</v>
      </c>
      <c r="AD23" s="67" t="s">
        <v>130</v>
      </c>
      <c r="AE23" s="182"/>
      <c r="AF23" s="156"/>
      <c r="AG23" s="157"/>
      <c r="AH23" s="182"/>
      <c r="AI23" s="156"/>
      <c r="AJ23" s="157"/>
      <c r="AK23" s="182"/>
      <c r="AL23" s="156"/>
      <c r="AM23" s="157"/>
      <c r="AN23" s="182"/>
      <c r="AO23" s="156"/>
      <c r="AP23" s="156"/>
    </row>
    <row r="24" spans="1:42" ht="14.25" thickBot="1" x14ac:dyDescent="0.2">
      <c r="A24" s="181"/>
      <c r="B24" s="68" t="s">
        <v>131</v>
      </c>
      <c r="C24" s="183">
        <v>0.70833333333333337</v>
      </c>
      <c r="D24" s="184"/>
      <c r="E24" s="185"/>
      <c r="F24" s="183">
        <v>0.85416666666666663</v>
      </c>
      <c r="G24" s="184"/>
      <c r="H24" s="185"/>
      <c r="I24" s="183">
        <v>0</v>
      </c>
      <c r="J24" s="184"/>
      <c r="K24" s="185"/>
      <c r="L24" s="183"/>
      <c r="M24" s="184"/>
      <c r="N24" s="184"/>
      <c r="O24" s="181"/>
      <c r="P24" s="68" t="s">
        <v>131</v>
      </c>
      <c r="Q24" s="183"/>
      <c r="R24" s="184"/>
      <c r="S24" s="185"/>
      <c r="T24" s="183"/>
      <c r="U24" s="184"/>
      <c r="V24" s="185"/>
      <c r="W24" s="183"/>
      <c r="X24" s="184"/>
      <c r="Y24" s="185"/>
      <c r="Z24" s="183"/>
      <c r="AA24" s="184"/>
      <c r="AB24" s="184"/>
      <c r="AC24" s="181"/>
      <c r="AD24" s="68" t="s">
        <v>131</v>
      </c>
      <c r="AE24" s="183"/>
      <c r="AF24" s="184"/>
      <c r="AG24" s="185"/>
      <c r="AH24" s="183"/>
      <c r="AI24" s="184"/>
      <c r="AJ24" s="185"/>
      <c r="AK24" s="183"/>
      <c r="AL24" s="184"/>
      <c r="AM24" s="185"/>
      <c r="AN24" s="183"/>
      <c r="AO24" s="184"/>
      <c r="AP24" s="184"/>
    </row>
    <row r="25" spans="1:42" ht="15" thickTop="1" thickBot="1" x14ac:dyDescent="0.2">
      <c r="A25" s="69"/>
      <c r="B25" s="70"/>
      <c r="C25" s="74"/>
      <c r="D25" s="74"/>
      <c r="E25" s="74"/>
      <c r="F25" s="74"/>
      <c r="G25" s="74"/>
      <c r="H25" s="74"/>
      <c r="I25" s="74"/>
      <c r="J25" s="74"/>
      <c r="K25" s="74"/>
      <c r="L25" s="74"/>
      <c r="M25" s="74"/>
      <c r="N25" s="74"/>
      <c r="O25" s="69"/>
      <c r="P25" s="70"/>
      <c r="Q25" s="74"/>
      <c r="R25" s="74"/>
      <c r="S25" s="74"/>
      <c r="T25" s="74"/>
      <c r="U25" s="74"/>
      <c r="V25" s="74"/>
      <c r="W25" s="74"/>
      <c r="X25" s="74"/>
      <c r="Y25" s="74"/>
      <c r="Z25" s="74"/>
      <c r="AA25" s="74"/>
      <c r="AB25" s="74"/>
      <c r="AC25" s="69"/>
      <c r="AD25" s="70"/>
      <c r="AE25" s="74"/>
      <c r="AF25" s="74"/>
      <c r="AG25" s="74"/>
      <c r="AH25" s="74"/>
      <c r="AI25" s="74"/>
      <c r="AJ25" s="74"/>
      <c r="AK25" s="74"/>
      <c r="AL25" s="74"/>
      <c r="AM25" s="74"/>
      <c r="AN25" s="74"/>
      <c r="AO25" s="74"/>
      <c r="AP25" s="74"/>
    </row>
    <row r="26" spans="1:42" ht="13.5" customHeight="1" thickTop="1" thickBot="1" x14ac:dyDescent="0.2">
      <c r="A26" s="186" t="s">
        <v>149</v>
      </c>
      <c r="B26" s="187"/>
      <c r="C26" s="188" t="s">
        <v>25</v>
      </c>
      <c r="D26" s="189"/>
      <c r="E26" s="189"/>
      <c r="F26" s="189"/>
      <c r="G26" s="189"/>
      <c r="H26" s="189"/>
      <c r="I26" s="189"/>
      <c r="J26" s="189"/>
      <c r="K26" s="189"/>
      <c r="L26" s="189"/>
      <c r="M26" s="189"/>
      <c r="N26" s="189"/>
      <c r="O26" s="186" t="s">
        <v>149</v>
      </c>
      <c r="P26" s="187"/>
      <c r="Q26" s="188"/>
      <c r="R26" s="189"/>
      <c r="S26" s="189"/>
      <c r="T26" s="189"/>
      <c r="U26" s="189"/>
      <c r="V26" s="189"/>
      <c r="W26" s="189"/>
      <c r="X26" s="189"/>
      <c r="Y26" s="189"/>
      <c r="Z26" s="189"/>
      <c r="AA26" s="189"/>
      <c r="AB26" s="189"/>
      <c r="AC26" s="186" t="s">
        <v>149</v>
      </c>
      <c r="AD26" s="187"/>
      <c r="AE26" s="188"/>
      <c r="AF26" s="189"/>
      <c r="AG26" s="189"/>
      <c r="AH26" s="189"/>
      <c r="AI26" s="189"/>
      <c r="AJ26" s="189"/>
      <c r="AK26" s="189"/>
      <c r="AL26" s="189"/>
      <c r="AM26" s="189"/>
      <c r="AN26" s="189"/>
      <c r="AO26" s="189"/>
      <c r="AP26" s="189"/>
    </row>
    <row r="27" spans="1:42" ht="13.5" hidden="1" customHeight="1" x14ac:dyDescent="0.15">
      <c r="A27" s="39"/>
      <c r="B27" s="39" t="s">
        <v>181</v>
      </c>
      <c r="C27" s="40"/>
      <c r="D27" s="40"/>
      <c r="E27" s="40"/>
      <c r="F27" s="40"/>
      <c r="G27" s="40"/>
      <c r="H27" s="40"/>
      <c r="I27" s="40"/>
      <c r="J27" s="40"/>
      <c r="K27" s="40"/>
      <c r="L27" s="40"/>
      <c r="M27" s="40"/>
      <c r="N27" s="40"/>
      <c r="O27" s="39"/>
      <c r="P27" s="39" t="s">
        <v>181</v>
      </c>
      <c r="Q27" s="40"/>
      <c r="R27" s="40"/>
      <c r="S27" s="40"/>
      <c r="T27" s="40"/>
      <c r="U27" s="40"/>
      <c r="V27" s="40"/>
      <c r="W27" s="40"/>
      <c r="X27" s="40"/>
      <c r="Y27" s="40"/>
      <c r="Z27" s="40"/>
      <c r="AA27" s="40"/>
      <c r="AB27" s="40"/>
      <c r="AC27" s="39"/>
      <c r="AD27" s="39" t="s">
        <v>181</v>
      </c>
      <c r="AE27" s="40"/>
      <c r="AF27" s="40"/>
      <c r="AG27" s="40"/>
      <c r="AH27" s="40"/>
      <c r="AI27" s="40"/>
      <c r="AJ27" s="40"/>
      <c r="AK27" s="40"/>
      <c r="AL27" s="40"/>
      <c r="AM27" s="40"/>
      <c r="AN27" s="40"/>
      <c r="AO27" s="40"/>
      <c r="AP27" s="40"/>
    </row>
    <row r="28" spans="1:42" ht="13.5" hidden="1" customHeight="1" x14ac:dyDescent="0.15">
      <c r="A28" s="39"/>
      <c r="B28" s="41" t="s">
        <v>135</v>
      </c>
      <c r="C28" s="190">
        <f>IFERROR(ROUNDDOWN(20*LOG10(C13/C5),1),0)</f>
        <v>9.5</v>
      </c>
      <c r="D28" s="190"/>
      <c r="E28" s="190"/>
      <c r="F28" s="190">
        <f t="shared" ref="F28" si="6">IFERROR(ROUNDDOWN(20*LOG10(F13/F5),1),0)</f>
        <v>10.4</v>
      </c>
      <c r="G28" s="190"/>
      <c r="H28" s="190"/>
      <c r="I28" s="190">
        <f t="shared" ref="I28" si="7">IFERROR(ROUNDDOWN(20*LOG10(I13/I5),1),0)</f>
        <v>16.399999999999999</v>
      </c>
      <c r="J28" s="190"/>
      <c r="K28" s="190"/>
      <c r="L28" s="190">
        <f t="shared" ref="L28" si="8">IFERROR(ROUNDDOWN(20*LOG10(L13/L5),1),0)</f>
        <v>13.3</v>
      </c>
      <c r="M28" s="190"/>
      <c r="N28" s="190"/>
      <c r="O28" s="39"/>
      <c r="P28" s="41" t="s">
        <v>135</v>
      </c>
      <c r="Q28" s="190">
        <f>IFERROR(ROUNDDOWN(20*LOG10(Q13/Q5),1),0)</f>
        <v>0</v>
      </c>
      <c r="R28" s="190"/>
      <c r="S28" s="190"/>
      <c r="T28" s="190">
        <f t="shared" ref="T28" si="9">IFERROR(ROUNDDOWN(20*LOG10(T13/T5),1),0)</f>
        <v>0</v>
      </c>
      <c r="U28" s="190"/>
      <c r="V28" s="190"/>
      <c r="W28" s="190">
        <f t="shared" ref="W28" si="10">IFERROR(ROUNDDOWN(20*LOG10(W13/W5),1),0)</f>
        <v>0</v>
      </c>
      <c r="X28" s="190"/>
      <c r="Y28" s="190"/>
      <c r="Z28" s="190">
        <f t="shared" ref="Z28" si="11">IFERROR(ROUNDDOWN(20*LOG10(Z13/Z5),1),0)</f>
        <v>0</v>
      </c>
      <c r="AA28" s="190"/>
      <c r="AB28" s="190"/>
      <c r="AC28" s="39"/>
      <c r="AD28" s="41" t="s">
        <v>135</v>
      </c>
      <c r="AE28" s="190">
        <f>IFERROR(ROUNDDOWN(20*LOG10(AE13/AE5),1),0)</f>
        <v>0</v>
      </c>
      <c r="AF28" s="190"/>
      <c r="AG28" s="190"/>
      <c r="AH28" s="190">
        <f t="shared" ref="AH28" si="12">IFERROR(ROUNDDOWN(20*LOG10(AH13/AH5),1),0)</f>
        <v>0</v>
      </c>
      <c r="AI28" s="190"/>
      <c r="AJ28" s="190"/>
      <c r="AK28" s="190">
        <f t="shared" ref="AK28" si="13">IFERROR(ROUNDDOWN(20*LOG10(AK13/AK5),1),0)</f>
        <v>0</v>
      </c>
      <c r="AL28" s="190"/>
      <c r="AM28" s="190"/>
      <c r="AN28" s="190">
        <f t="shared" ref="AN28" si="14">IFERROR(ROUNDDOWN(20*LOG10(AN13/AN5),1),0)</f>
        <v>0</v>
      </c>
      <c r="AO28" s="190"/>
      <c r="AP28" s="190"/>
    </row>
    <row r="29" spans="1:42" ht="13.5" hidden="1" customHeight="1" x14ac:dyDescent="0.15">
      <c r="A29" s="39"/>
      <c r="B29" s="41" t="s">
        <v>136</v>
      </c>
      <c r="C29" s="190">
        <f>ROUNDDOWN(C11+C15+C28,1)</f>
        <v>9.5</v>
      </c>
      <c r="D29" s="190"/>
      <c r="E29" s="190"/>
      <c r="F29" s="190">
        <f t="shared" ref="F29" si="15">ROUNDDOWN(F11+F15+F28,1)</f>
        <v>10.4</v>
      </c>
      <c r="G29" s="190"/>
      <c r="H29" s="190"/>
      <c r="I29" s="190">
        <f t="shared" ref="I29" si="16">ROUNDDOWN(I11+I15+I28,1)</f>
        <v>35.4</v>
      </c>
      <c r="J29" s="190"/>
      <c r="K29" s="190"/>
      <c r="L29" s="190">
        <f t="shared" ref="L29" si="17">ROUNDDOWN(L11+L15+L28,1)</f>
        <v>13.3</v>
      </c>
      <c r="M29" s="190"/>
      <c r="N29" s="190"/>
      <c r="O29" s="39"/>
      <c r="P29" s="41" t="s">
        <v>136</v>
      </c>
      <c r="Q29" s="190">
        <f>ROUNDDOWN(Q11+Q15+Q28,1)</f>
        <v>0</v>
      </c>
      <c r="R29" s="190"/>
      <c r="S29" s="190"/>
      <c r="T29" s="190">
        <f t="shared" ref="T29" si="18">ROUNDDOWN(T11+T15+T28,1)</f>
        <v>0</v>
      </c>
      <c r="U29" s="190"/>
      <c r="V29" s="190"/>
      <c r="W29" s="190">
        <f t="shared" ref="W29" si="19">ROUNDDOWN(W11+W15+W28,1)</f>
        <v>0</v>
      </c>
      <c r="X29" s="190"/>
      <c r="Y29" s="190"/>
      <c r="Z29" s="190">
        <f t="shared" ref="Z29" si="20">ROUNDDOWN(Z11+Z15+Z28,1)</f>
        <v>0</v>
      </c>
      <c r="AA29" s="190"/>
      <c r="AB29" s="190"/>
      <c r="AC29" s="39"/>
      <c r="AD29" s="41" t="s">
        <v>136</v>
      </c>
      <c r="AE29" s="190">
        <f>ROUNDDOWN(AE11+AE15+AE28,1)</f>
        <v>0</v>
      </c>
      <c r="AF29" s="190"/>
      <c r="AG29" s="190"/>
      <c r="AH29" s="190">
        <f t="shared" ref="AH29" si="21">ROUNDDOWN(AH11+AH15+AH28,1)</f>
        <v>0</v>
      </c>
      <c r="AI29" s="190"/>
      <c r="AJ29" s="190"/>
      <c r="AK29" s="190">
        <f t="shared" ref="AK29" si="22">ROUNDDOWN(AK11+AK15+AK28,1)</f>
        <v>0</v>
      </c>
      <c r="AL29" s="190"/>
      <c r="AM29" s="190"/>
      <c r="AN29" s="190">
        <f t="shared" ref="AN29" si="23">ROUNDDOWN(AN11+AN15+AN28,1)</f>
        <v>0</v>
      </c>
      <c r="AO29" s="190"/>
      <c r="AP29" s="190"/>
    </row>
    <row r="30" spans="1:42" ht="13.5" hidden="1" customHeight="1" x14ac:dyDescent="0.15">
      <c r="A30" s="39"/>
      <c r="B30" s="41" t="s">
        <v>137</v>
      </c>
      <c r="C30" s="190">
        <f>ROUNDDOWN(C6-C29,1)</f>
        <v>60.5</v>
      </c>
      <c r="D30" s="190"/>
      <c r="E30" s="190"/>
      <c r="F30" s="190">
        <f t="shared" ref="F30" si="24">ROUNDDOWN(F6-F29,1)</f>
        <v>44.6</v>
      </c>
      <c r="G30" s="190"/>
      <c r="H30" s="190"/>
      <c r="I30" s="190">
        <f t="shared" ref="I30" si="25">ROUNDDOWN(I6-I29,1)</f>
        <v>42.6</v>
      </c>
      <c r="J30" s="190"/>
      <c r="K30" s="190"/>
      <c r="L30" s="190">
        <f t="shared" ref="L30" si="26">ROUNDDOWN(L6-L29,1)</f>
        <v>75.7</v>
      </c>
      <c r="M30" s="190"/>
      <c r="N30" s="190"/>
      <c r="O30" s="39"/>
      <c r="P30" s="41" t="s">
        <v>137</v>
      </c>
      <c r="Q30" s="190">
        <f>ROUNDDOWN(Q6-Q29,1)</f>
        <v>0</v>
      </c>
      <c r="R30" s="190"/>
      <c r="S30" s="190"/>
      <c r="T30" s="190">
        <f t="shared" ref="T30" si="27">ROUNDDOWN(T6-T29,1)</f>
        <v>0</v>
      </c>
      <c r="U30" s="190"/>
      <c r="V30" s="190"/>
      <c r="W30" s="190">
        <f t="shared" ref="W30" si="28">ROUNDDOWN(W6-W29,1)</f>
        <v>0</v>
      </c>
      <c r="X30" s="190"/>
      <c r="Y30" s="190"/>
      <c r="Z30" s="190">
        <f t="shared" ref="Z30" si="29">ROUNDDOWN(Z6-Z29,1)</f>
        <v>0</v>
      </c>
      <c r="AA30" s="190"/>
      <c r="AB30" s="190"/>
      <c r="AC30" s="39"/>
      <c r="AD30" s="41" t="s">
        <v>137</v>
      </c>
      <c r="AE30" s="190">
        <f>ROUNDDOWN(AE6-AE29,1)</f>
        <v>0</v>
      </c>
      <c r="AF30" s="190"/>
      <c r="AG30" s="190"/>
      <c r="AH30" s="190">
        <f t="shared" ref="AH30" si="30">ROUNDDOWN(AH6-AH29,1)</f>
        <v>0</v>
      </c>
      <c r="AI30" s="190"/>
      <c r="AJ30" s="190"/>
      <c r="AK30" s="190">
        <f t="shared" ref="AK30" si="31">ROUNDDOWN(AK6-AK29,1)</f>
        <v>0</v>
      </c>
      <c r="AL30" s="190"/>
      <c r="AM30" s="190"/>
      <c r="AN30" s="190">
        <f t="shared" ref="AN30" si="32">ROUNDDOWN(AN6-AN29,1)</f>
        <v>0</v>
      </c>
      <c r="AO30" s="190"/>
      <c r="AP30" s="190"/>
    </row>
    <row r="31" spans="1:42" ht="13.5" hidden="1" customHeight="1" x14ac:dyDescent="0.15">
      <c r="A31" s="39"/>
      <c r="B31" s="41" t="s">
        <v>182</v>
      </c>
      <c r="C31" s="190" t="s">
        <v>178</v>
      </c>
      <c r="D31" s="190"/>
      <c r="E31" s="190"/>
      <c r="F31" s="190" t="s">
        <v>178</v>
      </c>
      <c r="G31" s="190"/>
      <c r="H31" s="190"/>
      <c r="I31" s="190" t="s">
        <v>178</v>
      </c>
      <c r="J31" s="190"/>
      <c r="K31" s="190"/>
      <c r="L31" s="190" t="s">
        <v>178</v>
      </c>
      <c r="M31" s="190"/>
      <c r="N31" s="190"/>
      <c r="O31" s="39"/>
      <c r="P31" s="41" t="s">
        <v>182</v>
      </c>
      <c r="Q31" s="190" t="s">
        <v>178</v>
      </c>
      <c r="R31" s="190"/>
      <c r="S31" s="190"/>
      <c r="T31" s="190" t="s">
        <v>178</v>
      </c>
      <c r="U31" s="190"/>
      <c r="V31" s="190"/>
      <c r="W31" s="190" t="s">
        <v>178</v>
      </c>
      <c r="X31" s="190"/>
      <c r="Y31" s="190"/>
      <c r="Z31" s="190" t="s">
        <v>178</v>
      </c>
      <c r="AA31" s="190"/>
      <c r="AB31" s="190"/>
      <c r="AC31" s="39"/>
      <c r="AD31" s="41" t="s">
        <v>182</v>
      </c>
      <c r="AE31" s="190" t="s">
        <v>178</v>
      </c>
      <c r="AF31" s="190"/>
      <c r="AG31" s="190"/>
      <c r="AH31" s="190" t="s">
        <v>178</v>
      </c>
      <c r="AI31" s="190"/>
      <c r="AJ31" s="190"/>
      <c r="AK31" s="190" t="s">
        <v>178</v>
      </c>
      <c r="AL31" s="190"/>
      <c r="AM31" s="190"/>
      <c r="AN31" s="190" t="s">
        <v>178</v>
      </c>
      <c r="AO31" s="190"/>
      <c r="AP31" s="190"/>
    </row>
    <row r="32" spans="1:42" ht="13.5" hidden="1" customHeight="1" x14ac:dyDescent="0.15">
      <c r="A32" s="39"/>
      <c r="B32" s="41" t="s">
        <v>179</v>
      </c>
      <c r="C32" s="190" t="str">
        <f>IF(C17="有",C31,C29)</f>
        <v>別紙参照</v>
      </c>
      <c r="D32" s="190"/>
      <c r="E32" s="190"/>
      <c r="F32" s="190">
        <f t="shared" ref="F32" si="33">IF(F17="有",F31,F29)</f>
        <v>10.4</v>
      </c>
      <c r="G32" s="190"/>
      <c r="H32" s="190"/>
      <c r="I32" s="190">
        <f t="shared" ref="I32" si="34">IF(I17="有",I31,I29)</f>
        <v>35.4</v>
      </c>
      <c r="J32" s="190"/>
      <c r="K32" s="190"/>
      <c r="L32" s="190">
        <f t="shared" ref="L32" si="35">IF(L17="有",L31,L29)</f>
        <v>13.3</v>
      </c>
      <c r="M32" s="190"/>
      <c r="N32" s="190"/>
      <c r="O32" s="39"/>
      <c r="P32" s="41" t="s">
        <v>179</v>
      </c>
      <c r="Q32" s="190">
        <f>IF(Q17="有",Q31,Q29)</f>
        <v>0</v>
      </c>
      <c r="R32" s="190"/>
      <c r="S32" s="190"/>
      <c r="T32" s="190">
        <f t="shared" ref="T32" si="36">IF(T17="有",T31,T29)</f>
        <v>0</v>
      </c>
      <c r="U32" s="190"/>
      <c r="V32" s="190"/>
      <c r="W32" s="190">
        <f t="shared" ref="W32" si="37">IF(W17="有",W31,W29)</f>
        <v>0</v>
      </c>
      <c r="X32" s="190"/>
      <c r="Y32" s="190"/>
      <c r="Z32" s="190">
        <f t="shared" ref="Z32" si="38">IF(Z17="有",Z31,Z29)</f>
        <v>0</v>
      </c>
      <c r="AA32" s="190"/>
      <c r="AB32" s="190"/>
      <c r="AC32" s="39"/>
      <c r="AD32" s="41" t="s">
        <v>179</v>
      </c>
      <c r="AE32" s="190">
        <f>IF(AE17="有",AE31,AE29)</f>
        <v>0</v>
      </c>
      <c r="AF32" s="190"/>
      <c r="AG32" s="190"/>
      <c r="AH32" s="190">
        <f t="shared" ref="AH32" si="39">IF(AH17="有",AH31,AH29)</f>
        <v>0</v>
      </c>
      <c r="AI32" s="190"/>
      <c r="AJ32" s="190"/>
      <c r="AK32" s="190">
        <f t="shared" ref="AK32" si="40">IF(AK17="有",AK31,AK29)</f>
        <v>0</v>
      </c>
      <c r="AL32" s="190"/>
      <c r="AM32" s="190"/>
      <c r="AN32" s="190">
        <f t="shared" ref="AN32" si="41">IF(AN17="有",AN31,AN29)</f>
        <v>0</v>
      </c>
      <c r="AO32" s="190"/>
      <c r="AP32" s="190"/>
    </row>
    <row r="33" spans="1:42" ht="13.5" hidden="1" customHeight="1" x14ac:dyDescent="0.15">
      <c r="A33" s="39"/>
      <c r="B33" s="41" t="s">
        <v>180</v>
      </c>
      <c r="C33" s="190" t="str">
        <f>IF(C17="有",C31,C30)</f>
        <v>別紙参照</v>
      </c>
      <c r="D33" s="190"/>
      <c r="E33" s="190"/>
      <c r="F33" s="190">
        <f t="shared" ref="F33" si="42">IF(F17="有",F31,F30)</f>
        <v>44.6</v>
      </c>
      <c r="G33" s="190"/>
      <c r="H33" s="190"/>
      <c r="I33" s="190">
        <f t="shared" ref="I33" si="43">IF(I17="有",I31,I30)</f>
        <v>42.6</v>
      </c>
      <c r="J33" s="190"/>
      <c r="K33" s="190"/>
      <c r="L33" s="190">
        <f t="shared" ref="L33" si="44">IF(L17="有",L31,L30)</f>
        <v>75.7</v>
      </c>
      <c r="M33" s="190"/>
      <c r="N33" s="190"/>
      <c r="O33" s="39"/>
      <c r="P33" s="41" t="s">
        <v>180</v>
      </c>
      <c r="Q33" s="190">
        <f>IF(Q17="有",Q31,Q30)</f>
        <v>0</v>
      </c>
      <c r="R33" s="190"/>
      <c r="S33" s="190"/>
      <c r="T33" s="190">
        <f t="shared" ref="T33" si="45">IF(T17="有",T31,T30)</f>
        <v>0</v>
      </c>
      <c r="U33" s="190"/>
      <c r="V33" s="190"/>
      <c r="W33" s="190">
        <f t="shared" ref="W33" si="46">IF(W17="有",W31,W30)</f>
        <v>0</v>
      </c>
      <c r="X33" s="190"/>
      <c r="Y33" s="190"/>
      <c r="Z33" s="190">
        <f t="shared" ref="Z33" si="47">IF(Z17="有",Z31,Z30)</f>
        <v>0</v>
      </c>
      <c r="AA33" s="190"/>
      <c r="AB33" s="190"/>
      <c r="AC33" s="39"/>
      <c r="AD33" s="41" t="s">
        <v>180</v>
      </c>
      <c r="AE33" s="190">
        <f>IF(AE17="有",AE31,AE30)</f>
        <v>0</v>
      </c>
      <c r="AF33" s="190"/>
      <c r="AG33" s="190"/>
      <c r="AH33" s="190">
        <f t="shared" ref="AH33" si="48">IF(AH17="有",AH31,AH30)</f>
        <v>0</v>
      </c>
      <c r="AI33" s="190"/>
      <c r="AJ33" s="190"/>
      <c r="AK33" s="190">
        <f t="shared" ref="AK33" si="49">IF(AK17="有",AK31,AK30)</f>
        <v>0</v>
      </c>
      <c r="AL33" s="190"/>
      <c r="AM33" s="190"/>
      <c r="AN33" s="190">
        <f t="shared" ref="AN33" si="50">IF(AN17="有",AN31,AN30)</f>
        <v>0</v>
      </c>
      <c r="AO33" s="190"/>
      <c r="AP33" s="190"/>
    </row>
    <row r="34" spans="1:42" ht="13.5" customHeight="1" x14ac:dyDescent="0.15">
      <c r="A34" s="39"/>
      <c r="B34" s="41"/>
      <c r="C34" s="72"/>
      <c r="D34" s="72"/>
      <c r="E34" s="72"/>
      <c r="F34" s="72"/>
      <c r="G34" s="72"/>
      <c r="H34" s="72"/>
      <c r="I34" s="72"/>
      <c r="J34" s="72"/>
      <c r="K34" s="72"/>
      <c r="L34" s="72"/>
      <c r="M34" s="72"/>
      <c r="N34" s="72"/>
      <c r="P34" s="41"/>
      <c r="Q34" s="72"/>
      <c r="R34" s="72"/>
      <c r="S34" s="72"/>
      <c r="T34" s="72"/>
      <c r="U34" s="72"/>
      <c r="V34" s="72"/>
      <c r="W34" s="72"/>
      <c r="X34" s="72"/>
      <c r="Y34" s="72"/>
      <c r="Z34" s="72"/>
      <c r="AA34" s="72"/>
      <c r="AB34" s="72"/>
      <c r="AD34" s="41"/>
      <c r="AE34" s="72"/>
      <c r="AF34" s="72"/>
      <c r="AG34" s="72"/>
      <c r="AH34" s="72"/>
      <c r="AI34" s="72"/>
      <c r="AJ34" s="72"/>
      <c r="AK34" s="72"/>
      <c r="AL34" s="72"/>
      <c r="AM34" s="72"/>
      <c r="AN34" s="72"/>
      <c r="AO34" s="72"/>
      <c r="AP34" s="72"/>
    </row>
    <row r="35" spans="1:42" ht="14.25" thickBot="1" x14ac:dyDescent="0.2"/>
    <row r="36" spans="1:42" ht="14.25" thickBot="1" x14ac:dyDescent="0.2">
      <c r="A36" s="191" t="s">
        <v>134</v>
      </c>
      <c r="B36" s="192"/>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3"/>
    </row>
    <row r="37" spans="1:42" ht="13.5" customHeight="1" x14ac:dyDescent="0.15">
      <c r="A37" s="194" t="s">
        <v>16</v>
      </c>
      <c r="B37" s="194"/>
      <c r="C37" s="194"/>
      <c r="D37" s="194"/>
      <c r="E37" s="194"/>
      <c r="F37" s="194"/>
      <c r="G37" s="194"/>
      <c r="H37" s="194"/>
      <c r="I37" s="194"/>
      <c r="J37" s="194"/>
      <c r="K37" s="194"/>
      <c r="L37" s="194"/>
      <c r="M37" s="194"/>
      <c r="N37" s="194"/>
      <c r="O37" s="194" t="s">
        <v>16</v>
      </c>
      <c r="P37" s="194"/>
      <c r="Q37" s="194"/>
      <c r="R37" s="194"/>
      <c r="S37" s="194"/>
      <c r="T37" s="194"/>
      <c r="U37" s="194"/>
      <c r="V37" s="194"/>
      <c r="W37" s="194"/>
      <c r="X37" s="194"/>
      <c r="Y37" s="194"/>
      <c r="Z37" s="194"/>
      <c r="AA37" s="194"/>
      <c r="AB37" s="194"/>
      <c r="AC37" s="194" t="s">
        <v>16</v>
      </c>
      <c r="AD37" s="194"/>
      <c r="AE37" s="194"/>
      <c r="AF37" s="194"/>
      <c r="AG37" s="194"/>
      <c r="AH37" s="194"/>
      <c r="AI37" s="194"/>
      <c r="AJ37" s="194"/>
      <c r="AK37" s="194"/>
      <c r="AL37" s="194"/>
      <c r="AM37" s="194"/>
      <c r="AN37" s="194"/>
      <c r="AO37" s="194"/>
      <c r="AP37" s="194"/>
    </row>
    <row r="38" spans="1:42" ht="13.5" customHeight="1" x14ac:dyDescent="0.15">
      <c r="A38" s="194"/>
      <c r="B38" s="19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4"/>
      <c r="AN38" s="194"/>
      <c r="AO38" s="194"/>
      <c r="AP38" s="194"/>
    </row>
    <row r="39" spans="1:42" ht="13.5" customHeight="1" x14ac:dyDescent="0.15">
      <c r="A39" s="194"/>
      <c r="B39" s="194"/>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c r="AK39" s="194"/>
      <c r="AL39" s="194"/>
      <c r="AM39" s="194"/>
      <c r="AN39" s="194"/>
      <c r="AO39" s="194"/>
      <c r="AP39" s="194"/>
    </row>
    <row r="40" spans="1:42" ht="21" customHeight="1" x14ac:dyDescent="0.15">
      <c r="A40" s="195"/>
      <c r="B40" s="195"/>
      <c r="C40" s="195"/>
      <c r="D40" s="195"/>
      <c r="E40" s="195"/>
      <c r="F40" s="195"/>
      <c r="G40" s="195"/>
      <c r="H40" s="195"/>
      <c r="I40" s="195"/>
      <c r="J40" s="195"/>
      <c r="K40" s="195"/>
      <c r="L40" s="195"/>
      <c r="M40" s="195"/>
      <c r="N40" s="195"/>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row>
    <row r="41" spans="1:42" ht="22.5" customHeight="1" x14ac:dyDescent="0.15">
      <c r="A41" s="203" t="s">
        <v>0</v>
      </c>
      <c r="B41" s="204"/>
      <c r="C41" s="197" t="str">
        <f>C3&amp;""</f>
        <v>機械プレス</v>
      </c>
      <c r="D41" s="198"/>
      <c r="E41" s="199"/>
      <c r="F41" s="197" t="str">
        <f>F3&amp;""</f>
        <v>空気圧縮機</v>
      </c>
      <c r="G41" s="198"/>
      <c r="H41" s="199"/>
      <c r="I41" s="197" t="str">
        <f>I3&amp;""</f>
        <v>送風機</v>
      </c>
      <c r="J41" s="198"/>
      <c r="K41" s="199"/>
      <c r="L41" s="197" t="str">
        <f>L3&amp;""</f>
        <v>送風機</v>
      </c>
      <c r="M41" s="198"/>
      <c r="N41" s="199"/>
      <c r="O41" s="203" t="s">
        <v>0</v>
      </c>
      <c r="P41" s="204"/>
      <c r="Q41" s="197" t="str">
        <f>Q3&amp;""</f>
        <v/>
      </c>
      <c r="R41" s="198"/>
      <c r="S41" s="199"/>
      <c r="T41" s="197" t="str">
        <f>T3&amp;""</f>
        <v/>
      </c>
      <c r="U41" s="198"/>
      <c r="V41" s="199"/>
      <c r="W41" s="197" t="str">
        <f>W3&amp;""</f>
        <v/>
      </c>
      <c r="X41" s="198"/>
      <c r="Y41" s="199"/>
      <c r="Z41" s="197" t="str">
        <f>Z3&amp;""</f>
        <v/>
      </c>
      <c r="AA41" s="198"/>
      <c r="AB41" s="199"/>
      <c r="AC41" s="203" t="s">
        <v>0</v>
      </c>
      <c r="AD41" s="204"/>
      <c r="AE41" s="197" t="str">
        <f>AE3&amp;""</f>
        <v/>
      </c>
      <c r="AF41" s="198"/>
      <c r="AG41" s="199"/>
      <c r="AH41" s="197" t="str">
        <f>AH3&amp;""</f>
        <v/>
      </c>
      <c r="AI41" s="198"/>
      <c r="AJ41" s="199"/>
      <c r="AK41" s="197" t="str">
        <f>AK3&amp;""</f>
        <v/>
      </c>
      <c r="AL41" s="198"/>
      <c r="AM41" s="199"/>
      <c r="AN41" s="197" t="str">
        <f>AN3&amp;""</f>
        <v/>
      </c>
      <c r="AO41" s="198"/>
      <c r="AP41" s="199"/>
    </row>
    <row r="42" spans="1:42" ht="22.5" customHeight="1" x14ac:dyDescent="0.15">
      <c r="A42" s="205"/>
      <c r="B42" s="206"/>
      <c r="C42" s="200" t="str">
        <f>C4&amp;""</f>
        <v>①</v>
      </c>
      <c r="D42" s="201"/>
      <c r="E42" s="202"/>
      <c r="F42" s="200" t="str">
        <f>F4&amp;""</f>
        <v>②</v>
      </c>
      <c r="G42" s="201"/>
      <c r="H42" s="202"/>
      <c r="I42" s="200" t="str">
        <f>I4&amp;""</f>
        <v>③</v>
      </c>
      <c r="J42" s="201"/>
      <c r="K42" s="202"/>
      <c r="L42" s="200" t="str">
        <f>L4&amp;""</f>
        <v>④</v>
      </c>
      <c r="M42" s="201"/>
      <c r="N42" s="202"/>
      <c r="O42" s="205"/>
      <c r="P42" s="206"/>
      <c r="Q42" s="200" t="str">
        <f>Q4&amp;""</f>
        <v/>
      </c>
      <c r="R42" s="201"/>
      <c r="S42" s="202"/>
      <c r="T42" s="200" t="str">
        <f>T4&amp;""</f>
        <v/>
      </c>
      <c r="U42" s="201"/>
      <c r="V42" s="202"/>
      <c r="W42" s="200" t="str">
        <f>W4&amp;""</f>
        <v/>
      </c>
      <c r="X42" s="201"/>
      <c r="Y42" s="202"/>
      <c r="Z42" s="200" t="str">
        <f>Z4&amp;""</f>
        <v/>
      </c>
      <c r="AA42" s="201"/>
      <c r="AB42" s="202"/>
      <c r="AC42" s="205"/>
      <c r="AD42" s="206"/>
      <c r="AE42" s="200" t="str">
        <f>AE4&amp;""</f>
        <v/>
      </c>
      <c r="AF42" s="201"/>
      <c r="AG42" s="202"/>
      <c r="AH42" s="200" t="str">
        <f>AH4&amp;""</f>
        <v/>
      </c>
      <c r="AI42" s="201"/>
      <c r="AJ42" s="202"/>
      <c r="AK42" s="200" t="str">
        <f>AK4&amp;""</f>
        <v/>
      </c>
      <c r="AL42" s="201"/>
      <c r="AM42" s="202"/>
      <c r="AN42" s="200" t="str">
        <f>AN4&amp;""</f>
        <v/>
      </c>
      <c r="AO42" s="201"/>
      <c r="AP42" s="202"/>
    </row>
    <row r="43" spans="1:42" ht="15" customHeight="1" x14ac:dyDescent="0.15">
      <c r="A43" s="207" t="s">
        <v>1</v>
      </c>
      <c r="B43" s="208"/>
      <c r="C43" s="209">
        <f>IF(ISBLANK(C5)=FALSE,C5,"")</f>
        <v>1</v>
      </c>
      <c r="D43" s="210"/>
      <c r="E43" s="42" t="s">
        <v>88</v>
      </c>
      <c r="F43" s="209">
        <f>IF(ISBLANK(F5)=FALSE,F5,"")</f>
        <v>1.5</v>
      </c>
      <c r="G43" s="210"/>
      <c r="H43" s="42" t="s">
        <v>88</v>
      </c>
      <c r="I43" s="209">
        <f>IF(ISBLANK(I5)=FALSE,I5,"")</f>
        <v>1.5</v>
      </c>
      <c r="J43" s="210"/>
      <c r="K43" s="42" t="s">
        <v>88</v>
      </c>
      <c r="L43" s="209">
        <f>IF(ISBLANK(L5)=FALSE,L5,"")</f>
        <v>1.5</v>
      </c>
      <c r="M43" s="210"/>
      <c r="N43" s="42" t="s">
        <v>88</v>
      </c>
      <c r="O43" s="207" t="s">
        <v>1</v>
      </c>
      <c r="P43" s="208"/>
      <c r="Q43" s="209" t="str">
        <f>IF(ISBLANK(Q5)=FALSE,Q5,"")</f>
        <v/>
      </c>
      <c r="R43" s="210"/>
      <c r="S43" s="42" t="s">
        <v>88</v>
      </c>
      <c r="T43" s="209" t="str">
        <f>IF(ISBLANK(T5)=FALSE,T5,"")</f>
        <v/>
      </c>
      <c r="U43" s="210"/>
      <c r="V43" s="42" t="s">
        <v>88</v>
      </c>
      <c r="W43" s="209" t="str">
        <f>IF(ISBLANK(W5)=FALSE,W5,"")</f>
        <v/>
      </c>
      <c r="X43" s="210"/>
      <c r="Y43" s="42" t="s">
        <v>88</v>
      </c>
      <c r="Z43" s="209" t="str">
        <f>IF(ISBLANK(Z5)=FALSE,Z5,"")</f>
        <v/>
      </c>
      <c r="AA43" s="210"/>
      <c r="AB43" s="42" t="s">
        <v>88</v>
      </c>
      <c r="AC43" s="207" t="s">
        <v>1</v>
      </c>
      <c r="AD43" s="208"/>
      <c r="AE43" s="209" t="str">
        <f>IF(ISBLANK(AE5)=FALSE,AE5,"")</f>
        <v/>
      </c>
      <c r="AF43" s="210"/>
      <c r="AG43" s="42" t="s">
        <v>88</v>
      </c>
      <c r="AH43" s="209" t="str">
        <f>IF(ISBLANK(AH5)=FALSE,AH5,"")</f>
        <v/>
      </c>
      <c r="AI43" s="210"/>
      <c r="AJ43" s="42" t="s">
        <v>88</v>
      </c>
      <c r="AK43" s="209" t="str">
        <f>IF(ISBLANK(AK5)=FALSE,AK5,"")</f>
        <v/>
      </c>
      <c r="AL43" s="210"/>
      <c r="AM43" s="42" t="s">
        <v>88</v>
      </c>
      <c r="AN43" s="209" t="str">
        <f>IF(ISBLANK(AN5)=FALSE,AN5,"")</f>
        <v/>
      </c>
      <c r="AO43" s="210"/>
      <c r="AP43" s="42" t="s">
        <v>88</v>
      </c>
    </row>
    <row r="44" spans="1:42" ht="15" customHeight="1" x14ac:dyDescent="0.15">
      <c r="A44" s="213" t="s">
        <v>2</v>
      </c>
      <c r="B44" s="214"/>
      <c r="C44" s="211">
        <f>IF(ISBLANK(C6)=FALSE,C6,"")</f>
        <v>70</v>
      </c>
      <c r="D44" s="212"/>
      <c r="E44" s="73" t="s">
        <v>65</v>
      </c>
      <c r="F44" s="211">
        <f>IF(ISBLANK(F6)=FALSE,F6,"")</f>
        <v>55</v>
      </c>
      <c r="G44" s="212"/>
      <c r="H44" s="73" t="s">
        <v>65</v>
      </c>
      <c r="I44" s="211">
        <f>IF(ISBLANK(I6)=FALSE,I6,"")</f>
        <v>78</v>
      </c>
      <c r="J44" s="212"/>
      <c r="K44" s="73" t="s">
        <v>65</v>
      </c>
      <c r="L44" s="211">
        <f>IF(ISBLANK(L6)=FALSE,L6,"")</f>
        <v>89</v>
      </c>
      <c r="M44" s="212"/>
      <c r="N44" s="73" t="s">
        <v>65</v>
      </c>
      <c r="O44" s="213" t="s">
        <v>2</v>
      </c>
      <c r="P44" s="214"/>
      <c r="Q44" s="211" t="str">
        <f>IF(ISBLANK(Q6)=FALSE,Q6,"")</f>
        <v/>
      </c>
      <c r="R44" s="212"/>
      <c r="S44" s="73" t="s">
        <v>65</v>
      </c>
      <c r="T44" s="211" t="str">
        <f>IF(ISBLANK(T6)=FALSE,T6,"")</f>
        <v/>
      </c>
      <c r="U44" s="212"/>
      <c r="V44" s="73" t="s">
        <v>65</v>
      </c>
      <c r="W44" s="211" t="str">
        <f>IF(ISBLANK(W6)=FALSE,W6,"")</f>
        <v/>
      </c>
      <c r="X44" s="212"/>
      <c r="Y44" s="73" t="s">
        <v>65</v>
      </c>
      <c r="Z44" s="211" t="str">
        <f>IF(ISBLANK(Z6)=FALSE,Z6,"")</f>
        <v/>
      </c>
      <c r="AA44" s="212"/>
      <c r="AB44" s="73" t="s">
        <v>65</v>
      </c>
      <c r="AC44" s="213" t="s">
        <v>2</v>
      </c>
      <c r="AD44" s="214"/>
      <c r="AE44" s="211" t="str">
        <f>IF(ISBLANK(AE6)=FALSE,AE6,"")</f>
        <v/>
      </c>
      <c r="AF44" s="212"/>
      <c r="AG44" s="73" t="s">
        <v>65</v>
      </c>
      <c r="AH44" s="211" t="str">
        <f>IF(ISBLANK(AH6)=FALSE,AH6,"")</f>
        <v/>
      </c>
      <c r="AI44" s="212"/>
      <c r="AJ44" s="73" t="s">
        <v>65</v>
      </c>
      <c r="AK44" s="211" t="str">
        <f>IF(ISBLANK(AK6)=FALSE,AK6,"")</f>
        <v/>
      </c>
      <c r="AL44" s="212"/>
      <c r="AM44" s="73" t="s">
        <v>65</v>
      </c>
      <c r="AN44" s="211" t="str">
        <f>IF(ISBLANK(AN6)=FALSE,AN6,"")</f>
        <v/>
      </c>
      <c r="AO44" s="212"/>
      <c r="AP44" s="73" t="s">
        <v>65</v>
      </c>
    </row>
    <row r="45" spans="1:42" ht="15" customHeight="1" x14ac:dyDescent="0.15">
      <c r="A45" s="218"/>
      <c r="B45" s="219"/>
      <c r="C45" s="215" t="str">
        <f>IF(ISBLANK(C8)=TRUE,"",IF(C8="実測","実測","別添資料参照"))</f>
        <v>実測</v>
      </c>
      <c r="D45" s="216"/>
      <c r="E45" s="217"/>
      <c r="F45" s="215" t="str">
        <f>IF(ISBLANK(F8)=TRUE,"",IF(F8="実測","実測","別添資料参照"))</f>
        <v>別添資料参照</v>
      </c>
      <c r="G45" s="216"/>
      <c r="H45" s="217"/>
      <c r="I45" s="215" t="str">
        <f>IF(ISBLANK(I8)=TRUE,"",IF(I8="実測","実測","別添資料参照"))</f>
        <v>別添資料参照</v>
      </c>
      <c r="J45" s="216"/>
      <c r="K45" s="217"/>
      <c r="L45" s="215" t="str">
        <f>IF(ISBLANK(L8)=TRUE,"",IF(L8="実測","実測","別添資料参照"))</f>
        <v>別添資料参照</v>
      </c>
      <c r="M45" s="216"/>
      <c r="N45" s="217"/>
      <c r="O45" s="218"/>
      <c r="P45" s="219"/>
      <c r="Q45" s="215" t="str">
        <f>IF(ISBLANK(Q8)=TRUE,"",IF(Q8="実測","実測","別添資料参照"))</f>
        <v/>
      </c>
      <c r="R45" s="216"/>
      <c r="S45" s="217"/>
      <c r="T45" s="215" t="str">
        <f>IF(ISBLANK(T8)=TRUE,"",IF(T8="実測","実測","別添資料参照"))</f>
        <v/>
      </c>
      <c r="U45" s="216"/>
      <c r="V45" s="217"/>
      <c r="W45" s="215" t="str">
        <f>IF(ISBLANK(W8)=TRUE,"",IF(W8="実測","実測","別添資料参照"))</f>
        <v/>
      </c>
      <c r="X45" s="216"/>
      <c r="Y45" s="217"/>
      <c r="Z45" s="215" t="str">
        <f>IF(ISBLANK(Z8)=TRUE,"",IF(Z8="実測","実測","別添資料参照"))</f>
        <v/>
      </c>
      <c r="AA45" s="216"/>
      <c r="AB45" s="217"/>
      <c r="AC45" s="218"/>
      <c r="AD45" s="219"/>
      <c r="AE45" s="215" t="str">
        <f>IF(ISBLANK(AE8)=TRUE,"",IF(AE8="実測","実測","別添資料参照"))</f>
        <v/>
      </c>
      <c r="AF45" s="216"/>
      <c r="AG45" s="217"/>
      <c r="AH45" s="215" t="str">
        <f>IF(ISBLANK(AH8)=TRUE,"",IF(AH8="実測","実測","別添資料参照"))</f>
        <v/>
      </c>
      <c r="AI45" s="216"/>
      <c r="AJ45" s="217"/>
      <c r="AK45" s="215" t="str">
        <f>IF(ISBLANK(AK8)=TRUE,"",IF(AK8="実測","実測","別添資料参照"))</f>
        <v/>
      </c>
      <c r="AL45" s="216"/>
      <c r="AM45" s="217"/>
      <c r="AN45" s="215" t="str">
        <f>IF(ISBLANK(AN8)=TRUE,"",IF(AN8="実測","実測","別添資料参照"))</f>
        <v/>
      </c>
      <c r="AO45" s="216"/>
      <c r="AP45" s="217"/>
    </row>
    <row r="46" spans="1:42" ht="15" customHeight="1" x14ac:dyDescent="0.15">
      <c r="A46" s="226" t="s">
        <v>3</v>
      </c>
      <c r="B46" s="43" t="s">
        <v>4</v>
      </c>
      <c r="C46" s="220" t="str">
        <f>IF(C9="非常用","-",IF(ISBLANK(C11)=FALSE,C11,""))</f>
        <v/>
      </c>
      <c r="D46" s="221"/>
      <c r="E46" s="224" t="s">
        <v>65</v>
      </c>
      <c r="F46" s="220" t="str">
        <f>IF(F9="非常用","-",IF(ISBLANK(F11)=FALSE,F11,""))</f>
        <v/>
      </c>
      <c r="G46" s="221"/>
      <c r="H46" s="224" t="s">
        <v>65</v>
      </c>
      <c r="I46" s="220" t="str">
        <f>IF(I9="非常用","-",IF(ISBLANK(I11)=FALSE,I11,""))</f>
        <v/>
      </c>
      <c r="J46" s="221"/>
      <c r="K46" s="224" t="s">
        <v>65</v>
      </c>
      <c r="L46" s="220" t="str">
        <f>IF(L9="非常用","-",IF(ISBLANK(L11)=FALSE,L11,""))</f>
        <v>-</v>
      </c>
      <c r="M46" s="221"/>
      <c r="N46" s="224" t="s">
        <v>65</v>
      </c>
      <c r="O46" s="226" t="s">
        <v>3</v>
      </c>
      <c r="P46" s="43" t="s">
        <v>4</v>
      </c>
      <c r="Q46" s="220" t="str">
        <f>IF(Q9="非常用","-",IF(ISBLANK(Q11)=FALSE,Q11,""))</f>
        <v/>
      </c>
      <c r="R46" s="221"/>
      <c r="S46" s="224" t="s">
        <v>65</v>
      </c>
      <c r="T46" s="220" t="str">
        <f>IF(T9="非常用","-",IF(ISBLANK(T11)=FALSE,T11,""))</f>
        <v/>
      </c>
      <c r="U46" s="221"/>
      <c r="V46" s="224" t="s">
        <v>65</v>
      </c>
      <c r="W46" s="220" t="str">
        <f>IF(W9="非常用","-",IF(ISBLANK(W11)=FALSE,W11,""))</f>
        <v/>
      </c>
      <c r="X46" s="221"/>
      <c r="Y46" s="224" t="s">
        <v>65</v>
      </c>
      <c r="Z46" s="220" t="str">
        <f>IF(Z9="非常用","-",IF(ISBLANK(Z11)=FALSE,Z11,""))</f>
        <v/>
      </c>
      <c r="AA46" s="221"/>
      <c r="AB46" s="224" t="s">
        <v>65</v>
      </c>
      <c r="AC46" s="226" t="s">
        <v>3</v>
      </c>
      <c r="AD46" s="43" t="s">
        <v>4</v>
      </c>
      <c r="AE46" s="220" t="str">
        <f>IF(AE9="非常用","-",IF(ISBLANK(AE11)=FALSE,AE11,""))</f>
        <v/>
      </c>
      <c r="AF46" s="221"/>
      <c r="AG46" s="224" t="s">
        <v>65</v>
      </c>
      <c r="AH46" s="220" t="str">
        <f>IF(AH9="非常用","-",IF(ISBLANK(AH11)=FALSE,AH11,""))</f>
        <v/>
      </c>
      <c r="AI46" s="221"/>
      <c r="AJ46" s="224" t="s">
        <v>65</v>
      </c>
      <c r="AK46" s="220" t="str">
        <f>IF(AK9="非常用","-",IF(ISBLANK(AK11)=FALSE,AK11,""))</f>
        <v/>
      </c>
      <c r="AL46" s="221"/>
      <c r="AM46" s="224" t="s">
        <v>65</v>
      </c>
      <c r="AN46" s="220" t="str">
        <f>IF(AN9="非常用","-",IF(ISBLANK(AN11)=FALSE,AN11,""))</f>
        <v/>
      </c>
      <c r="AO46" s="221"/>
      <c r="AP46" s="224" t="s">
        <v>65</v>
      </c>
    </row>
    <row r="47" spans="1:42" x14ac:dyDescent="0.15">
      <c r="A47" s="227"/>
      <c r="B47" s="232" t="s">
        <v>20</v>
      </c>
      <c r="C47" s="222"/>
      <c r="D47" s="223"/>
      <c r="E47" s="225"/>
      <c r="F47" s="222"/>
      <c r="G47" s="223"/>
      <c r="H47" s="225"/>
      <c r="I47" s="222"/>
      <c r="J47" s="223"/>
      <c r="K47" s="225"/>
      <c r="L47" s="222"/>
      <c r="M47" s="223"/>
      <c r="N47" s="225"/>
      <c r="O47" s="227"/>
      <c r="P47" s="232" t="s">
        <v>20</v>
      </c>
      <c r="Q47" s="222"/>
      <c r="R47" s="223"/>
      <c r="S47" s="225"/>
      <c r="T47" s="222"/>
      <c r="U47" s="223"/>
      <c r="V47" s="225"/>
      <c r="W47" s="222"/>
      <c r="X47" s="223"/>
      <c r="Y47" s="225"/>
      <c r="Z47" s="222"/>
      <c r="AA47" s="223"/>
      <c r="AB47" s="225"/>
      <c r="AC47" s="227"/>
      <c r="AD47" s="232" t="s">
        <v>20</v>
      </c>
      <c r="AE47" s="222"/>
      <c r="AF47" s="223"/>
      <c r="AG47" s="225"/>
      <c r="AH47" s="222"/>
      <c r="AI47" s="223"/>
      <c r="AJ47" s="225"/>
      <c r="AK47" s="222"/>
      <c r="AL47" s="223"/>
      <c r="AM47" s="225"/>
      <c r="AN47" s="222"/>
      <c r="AO47" s="223"/>
      <c r="AP47" s="225"/>
    </row>
    <row r="48" spans="1:42" ht="15" customHeight="1" x14ac:dyDescent="0.15">
      <c r="A48" s="227"/>
      <c r="B48" s="233"/>
      <c r="C48" s="229" t="str">
        <f>IF(C9="非常用","-",IF(ISBLANK(C11)=FALSE,"別添資料参照",""))</f>
        <v/>
      </c>
      <c r="D48" s="230"/>
      <c r="E48" s="231"/>
      <c r="F48" s="229" t="str">
        <f>IF(F9="非常用","-",IF(ISBLANK(F11)=FALSE,"別添資料参照",""))</f>
        <v/>
      </c>
      <c r="G48" s="230"/>
      <c r="H48" s="231"/>
      <c r="I48" s="229" t="str">
        <f>IF(I9="非常用","-",IF(ISBLANK(I11)=FALSE,"別添資料参照",""))</f>
        <v/>
      </c>
      <c r="J48" s="230"/>
      <c r="K48" s="231"/>
      <c r="L48" s="229" t="str">
        <f>IF(L9="非常用","-",IF(ISBLANK(L11)=FALSE,"別添資料参照",""))</f>
        <v>-</v>
      </c>
      <c r="M48" s="230"/>
      <c r="N48" s="231"/>
      <c r="O48" s="227"/>
      <c r="P48" s="233"/>
      <c r="Q48" s="229" t="str">
        <f>IF(Q9="非常用","-",IF(ISBLANK(Q11)=FALSE,"別添資料参照",""))</f>
        <v/>
      </c>
      <c r="R48" s="230"/>
      <c r="S48" s="231"/>
      <c r="T48" s="229" t="str">
        <f>IF(T9="非常用","-",IF(ISBLANK(T11)=FALSE,"別添資料参照",""))</f>
        <v/>
      </c>
      <c r="U48" s="230"/>
      <c r="V48" s="231"/>
      <c r="W48" s="229" t="str">
        <f>IF(W9="非常用","-",IF(ISBLANK(W11)=FALSE,"別添資料参照",""))</f>
        <v/>
      </c>
      <c r="X48" s="230"/>
      <c r="Y48" s="231"/>
      <c r="Z48" s="229" t="str">
        <f>IF(Z9="非常用","-",IF(ISBLANK(Z11)=FALSE,"別添資料参照",""))</f>
        <v/>
      </c>
      <c r="AA48" s="230"/>
      <c r="AB48" s="231"/>
      <c r="AC48" s="227"/>
      <c r="AD48" s="233"/>
      <c r="AE48" s="229" t="str">
        <f>IF(AE9="非常用","-",IF(ISBLANK(AE11)=FALSE,"別添資料参照",""))</f>
        <v/>
      </c>
      <c r="AF48" s="230"/>
      <c r="AG48" s="231"/>
      <c r="AH48" s="229" t="str">
        <f>IF(AH9="非常用","-",IF(ISBLANK(AH11)=FALSE,"別添資料参照",""))</f>
        <v/>
      </c>
      <c r="AI48" s="230"/>
      <c r="AJ48" s="231"/>
      <c r="AK48" s="229" t="str">
        <f>IF(AK9="非常用","-",IF(ISBLANK(AK11)=FALSE,"別添資料参照",""))</f>
        <v/>
      </c>
      <c r="AL48" s="230"/>
      <c r="AM48" s="231"/>
      <c r="AN48" s="229" t="str">
        <f>IF(AN9="非常用","-",IF(ISBLANK(AN11)=FALSE,"別添資料参照",""))</f>
        <v/>
      </c>
      <c r="AO48" s="230"/>
      <c r="AP48" s="231"/>
    </row>
    <row r="49" spans="1:42" ht="15" customHeight="1" x14ac:dyDescent="0.15">
      <c r="A49" s="227"/>
      <c r="B49" s="43" t="s">
        <v>5</v>
      </c>
      <c r="C49" s="220">
        <f>IF(ISBLANK(C13)=FALSE,C13,"")</f>
        <v>3</v>
      </c>
      <c r="D49" s="221"/>
      <c r="E49" s="42" t="s">
        <v>88</v>
      </c>
      <c r="F49" s="220">
        <f>IF(ISBLANK(F13)=FALSE,F13,"")</f>
        <v>5</v>
      </c>
      <c r="G49" s="221"/>
      <c r="H49" s="42" t="s">
        <v>88</v>
      </c>
      <c r="I49" s="220">
        <f>IF(ISBLANK(I13)=FALSE,I13,"")</f>
        <v>10</v>
      </c>
      <c r="J49" s="221"/>
      <c r="K49" s="42" t="s">
        <v>88</v>
      </c>
      <c r="L49" s="220">
        <f>IF(ISBLANK(L13)=FALSE,L13,"")</f>
        <v>7</v>
      </c>
      <c r="M49" s="221"/>
      <c r="N49" s="42" t="s">
        <v>88</v>
      </c>
      <c r="O49" s="227"/>
      <c r="P49" s="43" t="s">
        <v>5</v>
      </c>
      <c r="Q49" s="220" t="str">
        <f>IF(ISBLANK(Q13)=FALSE,Q13,"")</f>
        <v/>
      </c>
      <c r="R49" s="221"/>
      <c r="S49" s="42" t="s">
        <v>88</v>
      </c>
      <c r="T49" s="220" t="str">
        <f>IF(ISBLANK(T13)=FALSE,T13,"")</f>
        <v/>
      </c>
      <c r="U49" s="221"/>
      <c r="V49" s="42" t="s">
        <v>88</v>
      </c>
      <c r="W49" s="220" t="str">
        <f>IF(ISBLANK(W13)=FALSE,W13,"")</f>
        <v/>
      </c>
      <c r="X49" s="221"/>
      <c r="Y49" s="42" t="s">
        <v>88</v>
      </c>
      <c r="Z49" s="220" t="str">
        <f>IF(ISBLANK(Z13)=FALSE,Z13,"")</f>
        <v/>
      </c>
      <c r="AA49" s="221"/>
      <c r="AB49" s="42" t="s">
        <v>88</v>
      </c>
      <c r="AC49" s="227"/>
      <c r="AD49" s="43" t="s">
        <v>5</v>
      </c>
      <c r="AE49" s="220" t="str">
        <f>IF(ISBLANK(AE13)=FALSE,AE13,"")</f>
        <v/>
      </c>
      <c r="AF49" s="221"/>
      <c r="AG49" s="42" t="s">
        <v>88</v>
      </c>
      <c r="AH49" s="220" t="str">
        <f>IF(ISBLANK(AH13)=FALSE,AH13,"")</f>
        <v/>
      </c>
      <c r="AI49" s="221"/>
      <c r="AJ49" s="42" t="s">
        <v>88</v>
      </c>
      <c r="AK49" s="220" t="str">
        <f>IF(ISBLANK(AK13)=FALSE,AK13,"")</f>
        <v/>
      </c>
      <c r="AL49" s="221"/>
      <c r="AM49" s="42" t="s">
        <v>88</v>
      </c>
      <c r="AN49" s="220" t="str">
        <f>IF(ISBLANK(AN13)=FALSE,AN13,"")</f>
        <v/>
      </c>
      <c r="AO49" s="221"/>
      <c r="AP49" s="42" t="s">
        <v>88</v>
      </c>
    </row>
    <row r="50" spans="1:42" ht="15" customHeight="1" x14ac:dyDescent="0.15">
      <c r="A50" s="227"/>
      <c r="B50" s="232" t="s">
        <v>6</v>
      </c>
      <c r="C50" s="234">
        <f>IF(C9="非常用","-",IF(C28=0,"",C28))</f>
        <v>9.5</v>
      </c>
      <c r="D50" s="235"/>
      <c r="E50" s="238" t="s">
        <v>65</v>
      </c>
      <c r="F50" s="234">
        <f>IF(F9="非常用","-",IF(F28=0,"",F28))</f>
        <v>10.4</v>
      </c>
      <c r="G50" s="235"/>
      <c r="H50" s="238" t="s">
        <v>65</v>
      </c>
      <c r="I50" s="234">
        <f>IF(I9="非常用","-",IF(I28=0,"",I28))</f>
        <v>16.399999999999999</v>
      </c>
      <c r="J50" s="235"/>
      <c r="K50" s="238" t="s">
        <v>65</v>
      </c>
      <c r="L50" s="234" t="str">
        <f>IF(L9="非常用","-",IF(L28=0,"",L28))</f>
        <v>-</v>
      </c>
      <c r="M50" s="235"/>
      <c r="N50" s="238" t="s">
        <v>65</v>
      </c>
      <c r="O50" s="227"/>
      <c r="P50" s="232" t="s">
        <v>6</v>
      </c>
      <c r="Q50" s="234" t="str">
        <f>IF(Q9="非常用","-",IF(Q28=0,"",Q28))</f>
        <v/>
      </c>
      <c r="R50" s="235"/>
      <c r="S50" s="238" t="s">
        <v>65</v>
      </c>
      <c r="T50" s="234" t="str">
        <f>IF(T9="非常用","-",IF(T28=0,"",T28))</f>
        <v/>
      </c>
      <c r="U50" s="235"/>
      <c r="V50" s="238" t="s">
        <v>65</v>
      </c>
      <c r="W50" s="234" t="str">
        <f>IF(W9="非常用","-",IF(W28=0,"",W28))</f>
        <v/>
      </c>
      <c r="X50" s="235"/>
      <c r="Y50" s="238" t="s">
        <v>65</v>
      </c>
      <c r="Z50" s="234" t="str">
        <f>IF(Z9="非常用","-",IF(Z28=0,"",Z28))</f>
        <v/>
      </c>
      <c r="AA50" s="235"/>
      <c r="AB50" s="238" t="s">
        <v>65</v>
      </c>
      <c r="AC50" s="227"/>
      <c r="AD50" s="232" t="s">
        <v>6</v>
      </c>
      <c r="AE50" s="234" t="str">
        <f>IF(AE9="非常用","-",IF(AE28=0,"",AE28))</f>
        <v/>
      </c>
      <c r="AF50" s="235"/>
      <c r="AG50" s="238" t="s">
        <v>65</v>
      </c>
      <c r="AH50" s="234" t="str">
        <f>IF(AH9="非常用","-",IF(AH28=0,"",AH28))</f>
        <v/>
      </c>
      <c r="AI50" s="235"/>
      <c r="AJ50" s="238" t="s">
        <v>65</v>
      </c>
      <c r="AK50" s="234" t="str">
        <f>IF(AK9="非常用","-",IF(AK28=0,"",AK28))</f>
        <v/>
      </c>
      <c r="AL50" s="235"/>
      <c r="AM50" s="238" t="s">
        <v>65</v>
      </c>
      <c r="AN50" s="234" t="str">
        <f>IF(AN9="非常用","-",IF(AN28=0,"",AN28))</f>
        <v/>
      </c>
      <c r="AO50" s="235"/>
      <c r="AP50" s="238" t="s">
        <v>65</v>
      </c>
    </row>
    <row r="51" spans="1:42" ht="15" customHeight="1" x14ac:dyDescent="0.15">
      <c r="A51" s="227"/>
      <c r="B51" s="233"/>
      <c r="C51" s="236"/>
      <c r="D51" s="237"/>
      <c r="E51" s="239"/>
      <c r="F51" s="236"/>
      <c r="G51" s="237"/>
      <c r="H51" s="239"/>
      <c r="I51" s="236"/>
      <c r="J51" s="237"/>
      <c r="K51" s="239"/>
      <c r="L51" s="236"/>
      <c r="M51" s="237"/>
      <c r="N51" s="239"/>
      <c r="O51" s="227"/>
      <c r="P51" s="233"/>
      <c r="Q51" s="236"/>
      <c r="R51" s="237"/>
      <c r="S51" s="239"/>
      <c r="T51" s="236"/>
      <c r="U51" s="237"/>
      <c r="V51" s="239"/>
      <c r="W51" s="236"/>
      <c r="X51" s="237"/>
      <c r="Y51" s="239"/>
      <c r="Z51" s="236"/>
      <c r="AA51" s="237"/>
      <c r="AB51" s="239"/>
      <c r="AC51" s="227"/>
      <c r="AD51" s="233"/>
      <c r="AE51" s="236"/>
      <c r="AF51" s="237"/>
      <c r="AG51" s="239"/>
      <c r="AH51" s="236"/>
      <c r="AI51" s="237"/>
      <c r="AJ51" s="239"/>
      <c r="AK51" s="236"/>
      <c r="AL51" s="237"/>
      <c r="AM51" s="239"/>
      <c r="AN51" s="236"/>
      <c r="AO51" s="237"/>
      <c r="AP51" s="239"/>
    </row>
    <row r="52" spans="1:42" ht="15" customHeight="1" x14ac:dyDescent="0.15">
      <c r="A52" s="227"/>
      <c r="B52" s="43" t="s">
        <v>7</v>
      </c>
      <c r="C52" s="220" t="str">
        <f>IF(C9="非常用","-",IF(ISBLANK(C15)=FALSE,C15,""))</f>
        <v/>
      </c>
      <c r="D52" s="221"/>
      <c r="E52" s="224" t="str">
        <f>IF(C52="省略","","dB")</f>
        <v>dB</v>
      </c>
      <c r="F52" s="220" t="str">
        <f>IF(F9="非常用","-",IF(ISBLANK(F15)=FALSE,F15,""))</f>
        <v/>
      </c>
      <c r="G52" s="221"/>
      <c r="H52" s="224" t="str">
        <f>IF(F52="省略","","dB")</f>
        <v>dB</v>
      </c>
      <c r="I52" s="220">
        <f>IF(I9="非常用","-",IF(ISBLANK(I15)=FALSE,I15,""))</f>
        <v>19</v>
      </c>
      <c r="J52" s="221"/>
      <c r="K52" s="224" t="str">
        <f>IF(I52="省略","","dB")</f>
        <v>dB</v>
      </c>
      <c r="L52" s="220" t="str">
        <f>IF(L9="非常用","-",IF(ISBLANK(L15)=FALSE,L15,""))</f>
        <v>-</v>
      </c>
      <c r="M52" s="221"/>
      <c r="N52" s="224" t="str">
        <f>IF(L52="省略","","dB")</f>
        <v>dB</v>
      </c>
      <c r="O52" s="227"/>
      <c r="P52" s="43" t="s">
        <v>7</v>
      </c>
      <c r="Q52" s="220" t="str">
        <f>IF(Q9="非常用","-",IF(ISBLANK(Q15)=FALSE,Q15,""))</f>
        <v/>
      </c>
      <c r="R52" s="221"/>
      <c r="S52" s="224" t="str">
        <f>IF(Q52="省略","","dB")</f>
        <v>dB</v>
      </c>
      <c r="T52" s="220" t="str">
        <f>IF(T9="非常用","-",IF(ISBLANK(T15)=FALSE,T15,""))</f>
        <v/>
      </c>
      <c r="U52" s="221"/>
      <c r="V52" s="224" t="str">
        <f>IF(T52="省略","","dB")</f>
        <v>dB</v>
      </c>
      <c r="W52" s="220" t="str">
        <f>IF(W9="非常用","-",IF(ISBLANK(W15)=FALSE,W15,""))</f>
        <v/>
      </c>
      <c r="X52" s="221"/>
      <c r="Y52" s="224" t="str">
        <f>IF(W52="省略","","dB")</f>
        <v>dB</v>
      </c>
      <c r="Z52" s="220" t="str">
        <f>IF(Z9="非常用","-",IF(ISBLANK(Z15)=FALSE,Z15,""))</f>
        <v/>
      </c>
      <c r="AA52" s="221"/>
      <c r="AB52" s="224" t="str">
        <f>IF(Z52="省略","","dB")</f>
        <v>dB</v>
      </c>
      <c r="AC52" s="227"/>
      <c r="AD52" s="43" t="s">
        <v>7</v>
      </c>
      <c r="AE52" s="220" t="str">
        <f>IF(AE9="非常用","-",IF(ISBLANK(AE15)=FALSE,AE15,""))</f>
        <v/>
      </c>
      <c r="AF52" s="221"/>
      <c r="AG52" s="224" t="str">
        <f>IF(AE52="省略","","dB")</f>
        <v>dB</v>
      </c>
      <c r="AH52" s="220" t="str">
        <f>IF(AH9="非常用","-",IF(ISBLANK(AH15)=FALSE,AH15,""))</f>
        <v/>
      </c>
      <c r="AI52" s="221"/>
      <c r="AJ52" s="224" t="str">
        <f>IF(AH52="省略","","dB")</f>
        <v>dB</v>
      </c>
      <c r="AK52" s="220" t="str">
        <f>IF(AK9="非常用","-",IF(ISBLANK(AK15)=FALSE,AK15,""))</f>
        <v/>
      </c>
      <c r="AL52" s="221"/>
      <c r="AM52" s="224" t="str">
        <f>IF(AK52="省略","","dB")</f>
        <v>dB</v>
      </c>
      <c r="AN52" s="220" t="str">
        <f>IF(AN9="非常用","-",IF(ISBLANK(AN15)=FALSE,AN15,""))</f>
        <v/>
      </c>
      <c r="AO52" s="221"/>
      <c r="AP52" s="224" t="str">
        <f>IF(AN52="省略","","dB")</f>
        <v>dB</v>
      </c>
    </row>
    <row r="53" spans="1:42" ht="15" customHeight="1" x14ac:dyDescent="0.15">
      <c r="A53" s="227"/>
      <c r="B53" s="245" t="s">
        <v>22</v>
      </c>
      <c r="C53" s="222"/>
      <c r="D53" s="223"/>
      <c r="E53" s="225"/>
      <c r="F53" s="222"/>
      <c r="G53" s="223"/>
      <c r="H53" s="225"/>
      <c r="I53" s="222"/>
      <c r="J53" s="223"/>
      <c r="K53" s="225"/>
      <c r="L53" s="222"/>
      <c r="M53" s="223"/>
      <c r="N53" s="225"/>
      <c r="O53" s="227"/>
      <c r="P53" s="245" t="s">
        <v>22</v>
      </c>
      <c r="Q53" s="222"/>
      <c r="R53" s="223"/>
      <c r="S53" s="225"/>
      <c r="T53" s="222"/>
      <c r="U53" s="223"/>
      <c r="V53" s="225"/>
      <c r="W53" s="222"/>
      <c r="X53" s="223"/>
      <c r="Y53" s="225"/>
      <c r="Z53" s="222"/>
      <c r="AA53" s="223"/>
      <c r="AB53" s="225"/>
      <c r="AC53" s="227"/>
      <c r="AD53" s="245" t="s">
        <v>22</v>
      </c>
      <c r="AE53" s="222"/>
      <c r="AF53" s="223"/>
      <c r="AG53" s="225"/>
      <c r="AH53" s="222"/>
      <c r="AI53" s="223"/>
      <c r="AJ53" s="225"/>
      <c r="AK53" s="222"/>
      <c r="AL53" s="223"/>
      <c r="AM53" s="225"/>
      <c r="AN53" s="222"/>
      <c r="AO53" s="223"/>
      <c r="AP53" s="225"/>
    </row>
    <row r="54" spans="1:42" ht="13.5" customHeight="1" x14ac:dyDescent="0.15">
      <c r="A54" s="227"/>
      <c r="B54" s="246"/>
      <c r="C54" s="229" t="str">
        <f>IF(C9="非常用","-",IF(ISBLANK(C15)=FALSE,"別添資料参照",""))</f>
        <v/>
      </c>
      <c r="D54" s="230"/>
      <c r="E54" s="231"/>
      <c r="F54" s="229" t="str">
        <f>IF(F9="非常用","-",IF(ISBLANK(F15)=FALSE,"別添資料参照",""))</f>
        <v/>
      </c>
      <c r="G54" s="230"/>
      <c r="H54" s="231"/>
      <c r="I54" s="229" t="str">
        <f>IF(I9="非常用","-",IF(ISBLANK(I15)=FALSE,"別添資料参照",""))</f>
        <v>別添資料参照</v>
      </c>
      <c r="J54" s="230"/>
      <c r="K54" s="231"/>
      <c r="L54" s="229" t="str">
        <f>IF(L9="非常用","-",IF(ISBLANK(L15)=FALSE,"別添資料参照",""))</f>
        <v>-</v>
      </c>
      <c r="M54" s="230"/>
      <c r="N54" s="231"/>
      <c r="O54" s="227"/>
      <c r="P54" s="246"/>
      <c r="Q54" s="229" t="str">
        <f>IF(Q9="非常用","-",IF(ISBLANK(Q15)=FALSE,"別添資料参照",""))</f>
        <v/>
      </c>
      <c r="R54" s="230"/>
      <c r="S54" s="231"/>
      <c r="T54" s="229" t="str">
        <f>IF(T9="非常用","-",IF(ISBLANK(T15)=FALSE,"別添資料参照",""))</f>
        <v/>
      </c>
      <c r="U54" s="230"/>
      <c r="V54" s="231"/>
      <c r="W54" s="229" t="str">
        <f>IF(W9="非常用","-",IF(ISBLANK(W15)=FALSE,"別添資料参照",""))</f>
        <v/>
      </c>
      <c r="X54" s="230"/>
      <c r="Y54" s="231"/>
      <c r="Z54" s="229" t="str">
        <f>IF(Z9="非常用","-",IF(ISBLANK(Z15)=FALSE,"別添資料参照",""))</f>
        <v/>
      </c>
      <c r="AA54" s="230"/>
      <c r="AB54" s="231"/>
      <c r="AC54" s="227"/>
      <c r="AD54" s="246"/>
      <c r="AE54" s="229" t="str">
        <f>IF(AE9="非常用","-",IF(ISBLANK(AE15)=FALSE,"別添資料参照",""))</f>
        <v/>
      </c>
      <c r="AF54" s="230"/>
      <c r="AG54" s="231"/>
      <c r="AH54" s="229" t="str">
        <f>IF(AH9="非常用","-",IF(ISBLANK(AH15)=FALSE,"別添資料参照",""))</f>
        <v/>
      </c>
      <c r="AI54" s="230"/>
      <c r="AJ54" s="231"/>
      <c r="AK54" s="229" t="str">
        <f>IF(AK9="非常用","-",IF(ISBLANK(AK15)=FALSE,"別添資料参照",""))</f>
        <v/>
      </c>
      <c r="AL54" s="230"/>
      <c r="AM54" s="231"/>
      <c r="AN54" s="229" t="str">
        <f>IF(AN9="非常用","-",IF(ISBLANK(AN15)=FALSE,"別添資料参照",""))</f>
        <v/>
      </c>
      <c r="AO54" s="230"/>
      <c r="AP54" s="231"/>
    </row>
    <row r="55" spans="1:42" ht="15" customHeight="1" x14ac:dyDescent="0.15">
      <c r="A55" s="227"/>
      <c r="B55" s="43" t="s">
        <v>8</v>
      </c>
      <c r="C55" s="220">
        <f>IF(C9="非常用","-",IF(ISBLANK(C17)=FALSE,C19,""))</f>
        <v>0</v>
      </c>
      <c r="D55" s="221"/>
      <c r="E55" s="224" t="str">
        <f>IF(C55="有","","dB")</f>
        <v>dB</v>
      </c>
      <c r="F55" s="220" t="str">
        <f>IF(F9="非常用","-",IF(ISBLANK(F17)=FALSE,F17,""))</f>
        <v/>
      </c>
      <c r="G55" s="221"/>
      <c r="H55" s="224" t="str">
        <f>IF(F55="有","","dB")</f>
        <v>dB</v>
      </c>
      <c r="I55" s="220" t="str">
        <f>IF(I9="非常用","-",IF(ISBLANK(I17)=FALSE,I17,""))</f>
        <v/>
      </c>
      <c r="J55" s="221"/>
      <c r="K55" s="224" t="str">
        <f>IF(I55="有","","dB")</f>
        <v>dB</v>
      </c>
      <c r="L55" s="220" t="str">
        <f>IF(L9="非常用","-",IF(ISBLANK(L17)=FALSE,L17,""))</f>
        <v>-</v>
      </c>
      <c r="M55" s="221"/>
      <c r="N55" s="224" t="str">
        <f>IF(L55="有","","dB")</f>
        <v>dB</v>
      </c>
      <c r="O55" s="227"/>
      <c r="P55" s="43" t="s">
        <v>8</v>
      </c>
      <c r="Q55" s="220" t="str">
        <f>IF(Q9="非常用","-",IF(ISBLANK(Q17)=FALSE,Q19,""))</f>
        <v/>
      </c>
      <c r="R55" s="221"/>
      <c r="S55" s="224" t="str">
        <f>IF(Q55="有","","dB")</f>
        <v>dB</v>
      </c>
      <c r="T55" s="220" t="str">
        <f>IF(T9="非常用","-",IF(ISBLANK(T17)=FALSE,T17,""))</f>
        <v/>
      </c>
      <c r="U55" s="221"/>
      <c r="V55" s="224" t="str">
        <f>IF(T55="有","","dB")</f>
        <v>dB</v>
      </c>
      <c r="W55" s="220" t="str">
        <f>IF(W9="非常用","-",IF(ISBLANK(W17)=FALSE,W17,""))</f>
        <v/>
      </c>
      <c r="X55" s="221"/>
      <c r="Y55" s="224" t="str">
        <f>IF(W55="有","","dB")</f>
        <v>dB</v>
      </c>
      <c r="Z55" s="220" t="str">
        <f>IF(Z9="非常用","-",IF(ISBLANK(Z17)=FALSE,Z17,""))</f>
        <v/>
      </c>
      <c r="AA55" s="221"/>
      <c r="AB55" s="224" t="str">
        <f>IF(Z55="有","","dB")</f>
        <v>dB</v>
      </c>
      <c r="AC55" s="227"/>
      <c r="AD55" s="43" t="s">
        <v>8</v>
      </c>
      <c r="AE55" s="220" t="str">
        <f>IF(AE9="非常用","-",IF(ISBLANK(AE17)=FALSE,AE19,""))</f>
        <v/>
      </c>
      <c r="AF55" s="221"/>
      <c r="AG55" s="224" t="str">
        <f>IF(AE55="有","","dB")</f>
        <v>dB</v>
      </c>
      <c r="AH55" s="220" t="str">
        <f>IF(AH9="非常用","-",IF(ISBLANK(AH17)=FALSE,AH17,""))</f>
        <v/>
      </c>
      <c r="AI55" s="221"/>
      <c r="AJ55" s="224" t="str">
        <f>IF(AH55="有","","dB")</f>
        <v>dB</v>
      </c>
      <c r="AK55" s="220" t="str">
        <f>IF(AK9="非常用","-",IF(ISBLANK(AK17)=FALSE,AK17,""))</f>
        <v/>
      </c>
      <c r="AL55" s="221"/>
      <c r="AM55" s="224" t="str">
        <f>IF(AK55="有","","dB")</f>
        <v>dB</v>
      </c>
      <c r="AN55" s="220" t="str">
        <f>IF(AN9="非常用","-",IF(ISBLANK(AN17)=FALSE,AN17,""))</f>
        <v/>
      </c>
      <c r="AO55" s="221"/>
      <c r="AP55" s="224" t="str">
        <f>IF(AN55="有","","dB")</f>
        <v>dB</v>
      </c>
    </row>
    <row r="56" spans="1:42" ht="15" customHeight="1" x14ac:dyDescent="0.15">
      <c r="A56" s="227"/>
      <c r="B56" s="232" t="s">
        <v>21</v>
      </c>
      <c r="C56" s="222"/>
      <c r="D56" s="223"/>
      <c r="E56" s="225"/>
      <c r="F56" s="222"/>
      <c r="G56" s="223"/>
      <c r="H56" s="225"/>
      <c r="I56" s="222"/>
      <c r="J56" s="223"/>
      <c r="K56" s="225"/>
      <c r="L56" s="222"/>
      <c r="M56" s="223"/>
      <c r="N56" s="225"/>
      <c r="O56" s="227"/>
      <c r="P56" s="232" t="s">
        <v>21</v>
      </c>
      <c r="Q56" s="222"/>
      <c r="R56" s="223"/>
      <c r="S56" s="225"/>
      <c r="T56" s="222"/>
      <c r="U56" s="223"/>
      <c r="V56" s="225"/>
      <c r="W56" s="222"/>
      <c r="X56" s="223"/>
      <c r="Y56" s="225"/>
      <c r="Z56" s="222"/>
      <c r="AA56" s="223"/>
      <c r="AB56" s="225"/>
      <c r="AC56" s="227"/>
      <c r="AD56" s="232" t="s">
        <v>21</v>
      </c>
      <c r="AE56" s="222"/>
      <c r="AF56" s="223"/>
      <c r="AG56" s="225"/>
      <c r="AH56" s="222"/>
      <c r="AI56" s="223"/>
      <c r="AJ56" s="225"/>
      <c r="AK56" s="222"/>
      <c r="AL56" s="223"/>
      <c r="AM56" s="225"/>
      <c r="AN56" s="222"/>
      <c r="AO56" s="223"/>
      <c r="AP56" s="225"/>
    </row>
    <row r="57" spans="1:42" ht="13.5" customHeight="1" x14ac:dyDescent="0.15">
      <c r="A57" s="227"/>
      <c r="B57" s="233"/>
      <c r="C57" s="229" t="str">
        <f>IF(C9="非常用","-",IF(ISBLANK(C17)=FALSE,"別添資料参照",""))</f>
        <v>別添資料参照</v>
      </c>
      <c r="D57" s="230"/>
      <c r="E57" s="231"/>
      <c r="F57" s="229" t="str">
        <f>IF(F9="非常用","-",IF(ISBLANK(F17)=FALSE,"別添資料参照",""))</f>
        <v/>
      </c>
      <c r="G57" s="230"/>
      <c r="H57" s="231"/>
      <c r="I57" s="229" t="str">
        <f>IF(I9="非常用","-",IF(ISBLANK(I17)=FALSE,"別添資料参照",""))</f>
        <v/>
      </c>
      <c r="J57" s="230"/>
      <c r="K57" s="231"/>
      <c r="L57" s="229" t="str">
        <f>IF(L9="非常用","-",IF(ISBLANK(L17)=FALSE,"別添資料参照",""))</f>
        <v>-</v>
      </c>
      <c r="M57" s="230"/>
      <c r="N57" s="231"/>
      <c r="O57" s="227"/>
      <c r="P57" s="233"/>
      <c r="Q57" s="229" t="str">
        <f>IF(Q9="非常用","-",IF(ISBLANK(Q17)=FALSE,"別添資料参照",""))</f>
        <v/>
      </c>
      <c r="R57" s="230"/>
      <c r="S57" s="231"/>
      <c r="T57" s="229" t="str">
        <f>IF(T9="非常用","-",IF(ISBLANK(T17)=FALSE,"別添資料参照",""))</f>
        <v/>
      </c>
      <c r="U57" s="230"/>
      <c r="V57" s="231"/>
      <c r="W57" s="229" t="str">
        <f>IF(W9="非常用","-",IF(ISBLANK(W17)=FALSE,"別添資料参照",""))</f>
        <v/>
      </c>
      <c r="X57" s="230"/>
      <c r="Y57" s="231"/>
      <c r="Z57" s="229" t="str">
        <f>IF(Z9="非常用","-",IF(ISBLANK(Z17)=FALSE,"別添資料参照",""))</f>
        <v/>
      </c>
      <c r="AA57" s="230"/>
      <c r="AB57" s="231"/>
      <c r="AC57" s="227"/>
      <c r="AD57" s="233"/>
      <c r="AE57" s="229" t="str">
        <f>IF(AE9="非常用","-",IF(ISBLANK(AE17)=FALSE,"別添資料参照",""))</f>
        <v/>
      </c>
      <c r="AF57" s="230"/>
      <c r="AG57" s="231"/>
      <c r="AH57" s="229" t="str">
        <f>IF(AH9="非常用","-",IF(ISBLANK(AH17)=FALSE,"別添資料参照",""))</f>
        <v/>
      </c>
      <c r="AI57" s="230"/>
      <c r="AJ57" s="231"/>
      <c r="AK57" s="229" t="str">
        <f>IF(AK9="非常用","-",IF(ISBLANK(AK17)=FALSE,"別添資料参照",""))</f>
        <v/>
      </c>
      <c r="AL57" s="230"/>
      <c r="AM57" s="231"/>
      <c r="AN57" s="229" t="str">
        <f>IF(AN9="非常用","-",IF(ISBLANK(AN17)=FALSE,"別添資料参照",""))</f>
        <v/>
      </c>
      <c r="AO57" s="230"/>
      <c r="AP57" s="231"/>
    </row>
    <row r="58" spans="1:42" ht="15" customHeight="1" x14ac:dyDescent="0.15">
      <c r="A58" s="227"/>
      <c r="B58" s="44" t="s">
        <v>9</v>
      </c>
      <c r="C58" s="240" t="str">
        <f>IF(C9="非常用","省略",IF(C32=0,"",C32))</f>
        <v>別紙参照</v>
      </c>
      <c r="D58" s="241"/>
      <c r="E58" s="242" t="str">
        <f>IF(OR(C58="別紙参照",C58="省略"),"","dB")</f>
        <v/>
      </c>
      <c r="F58" s="240">
        <f>IF(F9="非常用","省略",IF(F32=0,"",F32))</f>
        <v>10.4</v>
      </c>
      <c r="G58" s="241"/>
      <c r="H58" s="242" t="str">
        <f>IF(OR(F58="別紙参照",F58="省略"),"","dB")</f>
        <v>dB</v>
      </c>
      <c r="I58" s="240">
        <f>IF(I9="非常用","省略",IF(I32=0,"",I32))</f>
        <v>35.4</v>
      </c>
      <c r="J58" s="241"/>
      <c r="K58" s="242" t="str">
        <f>IF(OR(I58="別紙参照",I58="省略"),"","dB")</f>
        <v>dB</v>
      </c>
      <c r="L58" s="240" t="str">
        <f>IF(L9="非常用","省略",IF(L32=0,"",L32))</f>
        <v>省略</v>
      </c>
      <c r="M58" s="241"/>
      <c r="N58" s="242" t="str">
        <f>IF(OR(L58="別紙参照",L58="省略"),"","dB")</f>
        <v/>
      </c>
      <c r="O58" s="227"/>
      <c r="P58" s="44" t="s">
        <v>9</v>
      </c>
      <c r="Q58" s="240" t="str">
        <f>IF(Q9="非常用","省略",IF(Q32=0,"",Q32))</f>
        <v/>
      </c>
      <c r="R58" s="241"/>
      <c r="S58" s="242" t="str">
        <f>IF(OR(Q58="別紙参照",Q58="省略"),"","dB")</f>
        <v>dB</v>
      </c>
      <c r="T58" s="240" t="str">
        <f>IF(T9="非常用","省略",IF(T32=0,"",T32))</f>
        <v/>
      </c>
      <c r="U58" s="241"/>
      <c r="V58" s="242" t="str">
        <f>IF(OR(T58="別紙参照",T58="省略"),"","dB")</f>
        <v>dB</v>
      </c>
      <c r="W58" s="240" t="str">
        <f>IF(W9="非常用","省略",IF(W32=0,"",W32))</f>
        <v/>
      </c>
      <c r="X58" s="241"/>
      <c r="Y58" s="242" t="str">
        <f>IF(OR(W58="別紙参照",W58="省略"),"","dB")</f>
        <v>dB</v>
      </c>
      <c r="Z58" s="240" t="str">
        <f>IF(Z9="非常用","省略",IF(Z32=0,"",Z32))</f>
        <v/>
      </c>
      <c r="AA58" s="241"/>
      <c r="AB58" s="242" t="str">
        <f>IF(OR(Z58="別紙参照",Z58="省略"),"","dB")</f>
        <v>dB</v>
      </c>
      <c r="AC58" s="227"/>
      <c r="AD58" s="44" t="s">
        <v>9</v>
      </c>
      <c r="AE58" s="240" t="str">
        <f>IF(AE9="非常用","省略",IF(AE32=0,"",AE32))</f>
        <v/>
      </c>
      <c r="AF58" s="241"/>
      <c r="AG58" s="242" t="str">
        <f>IF(OR(AE58="別紙参照",AE58="省略"),"","dB")</f>
        <v>dB</v>
      </c>
      <c r="AH58" s="240" t="str">
        <f>IF(AH9="非常用","省略",IF(AH32=0,"",AH32))</f>
        <v/>
      </c>
      <c r="AI58" s="241"/>
      <c r="AJ58" s="242" t="str">
        <f>IF(OR(AH58="別紙参照",AH58="省略"),"","dB")</f>
        <v>dB</v>
      </c>
      <c r="AK58" s="240" t="str">
        <f>IF(AK9="非常用","省略",IF(AK32=0,"",AK32))</f>
        <v/>
      </c>
      <c r="AL58" s="241"/>
      <c r="AM58" s="242" t="str">
        <f>IF(OR(AK58="別紙参照",AK58="省略"),"","dB")</f>
        <v>dB</v>
      </c>
      <c r="AN58" s="240" t="str">
        <f>IF(AN9="非常用","省略",IF(AN32=0,"",AN32))</f>
        <v/>
      </c>
      <c r="AO58" s="241"/>
      <c r="AP58" s="242" t="str">
        <f>IF(OR(AN58="別紙参照",AN58="省略"),"","dB")</f>
        <v>dB</v>
      </c>
    </row>
    <row r="59" spans="1:42" ht="15" customHeight="1" x14ac:dyDescent="0.15">
      <c r="A59" s="227"/>
      <c r="B59" s="45" t="s">
        <v>10</v>
      </c>
      <c r="C59" s="234"/>
      <c r="D59" s="235"/>
      <c r="E59" s="243"/>
      <c r="F59" s="234"/>
      <c r="G59" s="235"/>
      <c r="H59" s="243"/>
      <c r="I59" s="234"/>
      <c r="J59" s="235"/>
      <c r="K59" s="243"/>
      <c r="L59" s="234"/>
      <c r="M59" s="235"/>
      <c r="N59" s="243"/>
      <c r="O59" s="227"/>
      <c r="P59" s="45" t="s">
        <v>10</v>
      </c>
      <c r="Q59" s="234"/>
      <c r="R59" s="235"/>
      <c r="S59" s="243"/>
      <c r="T59" s="234"/>
      <c r="U59" s="235"/>
      <c r="V59" s="243"/>
      <c r="W59" s="234"/>
      <c r="X59" s="235"/>
      <c r="Y59" s="243"/>
      <c r="Z59" s="234"/>
      <c r="AA59" s="235"/>
      <c r="AB59" s="243"/>
      <c r="AC59" s="227"/>
      <c r="AD59" s="45" t="s">
        <v>10</v>
      </c>
      <c r="AE59" s="234"/>
      <c r="AF59" s="235"/>
      <c r="AG59" s="243"/>
      <c r="AH59" s="234"/>
      <c r="AI59" s="235"/>
      <c r="AJ59" s="243"/>
      <c r="AK59" s="234"/>
      <c r="AL59" s="235"/>
      <c r="AM59" s="243"/>
      <c r="AN59" s="234"/>
      <c r="AO59" s="235"/>
      <c r="AP59" s="243"/>
    </row>
    <row r="60" spans="1:42" ht="15" customHeight="1" x14ac:dyDescent="0.15">
      <c r="A60" s="228"/>
      <c r="B60" s="46" t="s">
        <v>11</v>
      </c>
      <c r="C60" s="236"/>
      <c r="D60" s="237"/>
      <c r="E60" s="244"/>
      <c r="F60" s="236"/>
      <c r="G60" s="237"/>
      <c r="H60" s="244"/>
      <c r="I60" s="236"/>
      <c r="J60" s="237"/>
      <c r="K60" s="244"/>
      <c r="L60" s="236"/>
      <c r="M60" s="237"/>
      <c r="N60" s="244"/>
      <c r="O60" s="228"/>
      <c r="P60" s="46" t="s">
        <v>11</v>
      </c>
      <c r="Q60" s="236"/>
      <c r="R60" s="237"/>
      <c r="S60" s="244"/>
      <c r="T60" s="236"/>
      <c r="U60" s="237"/>
      <c r="V60" s="244"/>
      <c r="W60" s="236"/>
      <c r="X60" s="237"/>
      <c r="Y60" s="244"/>
      <c r="Z60" s="236"/>
      <c r="AA60" s="237"/>
      <c r="AB60" s="244"/>
      <c r="AC60" s="228"/>
      <c r="AD60" s="46" t="s">
        <v>11</v>
      </c>
      <c r="AE60" s="236"/>
      <c r="AF60" s="237"/>
      <c r="AG60" s="244"/>
      <c r="AH60" s="236"/>
      <c r="AI60" s="237"/>
      <c r="AJ60" s="244"/>
      <c r="AK60" s="236"/>
      <c r="AL60" s="237"/>
      <c r="AM60" s="244"/>
      <c r="AN60" s="236"/>
      <c r="AO60" s="237"/>
      <c r="AP60" s="244"/>
    </row>
    <row r="61" spans="1:42" ht="15" customHeight="1" x14ac:dyDescent="0.15">
      <c r="A61" s="207" t="s">
        <v>18</v>
      </c>
      <c r="B61" s="208"/>
      <c r="C61" s="247" t="str">
        <f>IF(C9="非常用","非常用につき計算省略",IF(C33=0,"",C33))</f>
        <v>別紙参照</v>
      </c>
      <c r="D61" s="248"/>
      <c r="E61" s="242" t="str">
        <f>IF(OR(C61="別紙参照",C61="非常用につき計算省略"),"","dB")</f>
        <v/>
      </c>
      <c r="F61" s="247">
        <f>IF(F9="非常用","非常用につき計算省略",IF(F33=0,"",F33))</f>
        <v>44.6</v>
      </c>
      <c r="G61" s="248"/>
      <c r="H61" s="242" t="str">
        <f>IF(OR(F61="別紙参照",F61="非常用につき計算省略"),"","dB")</f>
        <v>dB</v>
      </c>
      <c r="I61" s="247">
        <f>IF(I9="非常用","非常用につき計算省略",IF(I33=0,"",I33))</f>
        <v>42.6</v>
      </c>
      <c r="J61" s="248"/>
      <c r="K61" s="242" t="str">
        <f>IF(OR(I61="別紙参照",I61="非常用につき計算省略"),"","dB")</f>
        <v>dB</v>
      </c>
      <c r="L61" s="247" t="str">
        <f>IF(L9="非常用","非常用につき計算省略",IF(L33=0,"",L33))</f>
        <v>非常用につき計算省略</v>
      </c>
      <c r="M61" s="248"/>
      <c r="N61" s="242" t="str">
        <f>IF(OR(L61="別紙参照",L61="非常用につき計算省略"),"","dB")</f>
        <v/>
      </c>
      <c r="O61" s="207" t="s">
        <v>18</v>
      </c>
      <c r="P61" s="208"/>
      <c r="Q61" s="247" t="str">
        <f>IF(Q9="非常用","非常用につき計算省略",IF(Q33=0,"",Q33))</f>
        <v/>
      </c>
      <c r="R61" s="248"/>
      <c r="S61" s="242" t="str">
        <f>IF(OR(Q61="別紙参照",Q61="非常用につき計算省略"),"","dB")</f>
        <v>dB</v>
      </c>
      <c r="T61" s="247" t="str">
        <f>IF(T9="非常用","非常用につき計算省略",IF(T33=0,"",T33))</f>
        <v/>
      </c>
      <c r="U61" s="248"/>
      <c r="V61" s="242" t="str">
        <f>IF(OR(T61="別紙参照",T61="非常用につき計算省略"),"","dB")</f>
        <v>dB</v>
      </c>
      <c r="W61" s="247" t="str">
        <f>IF(W9="非常用","非常用につき計算省略",IF(W33=0,"",W33))</f>
        <v/>
      </c>
      <c r="X61" s="248"/>
      <c r="Y61" s="242" t="str">
        <f>IF(OR(W61="別紙参照",W61="非常用につき計算省略"),"","dB")</f>
        <v>dB</v>
      </c>
      <c r="Z61" s="247" t="str">
        <f>IF(Z9="非常用","非常用につき計算省略",IF(Z33=0,"",Z33))</f>
        <v/>
      </c>
      <c r="AA61" s="248"/>
      <c r="AB61" s="242" t="str">
        <f>IF(OR(Z61="別紙参照",Z61="非常用につき計算省略"),"","dB")</f>
        <v>dB</v>
      </c>
      <c r="AC61" s="207" t="s">
        <v>18</v>
      </c>
      <c r="AD61" s="208"/>
      <c r="AE61" s="247" t="str">
        <f>IF(AE9="非常用","非常用につき計算省略",IF(AE33=0,"",AE33))</f>
        <v/>
      </c>
      <c r="AF61" s="248"/>
      <c r="AG61" s="242" t="str">
        <f>IF(OR(AE61="別紙参照",AE61="非常用につき計算省略"),"","dB")</f>
        <v>dB</v>
      </c>
      <c r="AH61" s="247" t="str">
        <f>IF(AH9="非常用","非常用につき計算省略",IF(AH33=0,"",AH33))</f>
        <v/>
      </c>
      <c r="AI61" s="248"/>
      <c r="AJ61" s="242" t="str">
        <f>IF(OR(AH61="別紙参照",AH61="非常用につき計算省略"),"","dB")</f>
        <v>dB</v>
      </c>
      <c r="AK61" s="247" t="str">
        <f>IF(AK9="非常用","非常用につき計算省略",IF(AK33=0,"",AK33))</f>
        <v/>
      </c>
      <c r="AL61" s="248"/>
      <c r="AM61" s="242" t="str">
        <f>IF(OR(AK61="別紙参照",AK61="非常用につき計算省略"),"","dB")</f>
        <v>dB</v>
      </c>
      <c r="AN61" s="247" t="str">
        <f>IF(AN9="非常用","非常用につき計算省略",IF(AN33=0,"",AN33))</f>
        <v/>
      </c>
      <c r="AO61" s="248"/>
      <c r="AP61" s="242" t="str">
        <f>IF(OR(AN61="別紙参照",AN61="非常用につき計算省略"),"","dB")</f>
        <v>dB</v>
      </c>
    </row>
    <row r="62" spans="1:42" ht="15" customHeight="1" x14ac:dyDescent="0.15">
      <c r="A62" s="207" t="s">
        <v>19</v>
      </c>
      <c r="B62" s="208"/>
      <c r="C62" s="249"/>
      <c r="D62" s="250"/>
      <c r="E62" s="243"/>
      <c r="F62" s="249"/>
      <c r="G62" s="250"/>
      <c r="H62" s="243"/>
      <c r="I62" s="249"/>
      <c r="J62" s="250"/>
      <c r="K62" s="243"/>
      <c r="L62" s="249"/>
      <c r="M62" s="250"/>
      <c r="N62" s="243"/>
      <c r="O62" s="207" t="s">
        <v>19</v>
      </c>
      <c r="P62" s="208"/>
      <c r="Q62" s="249"/>
      <c r="R62" s="250"/>
      <c r="S62" s="243"/>
      <c r="T62" s="249"/>
      <c r="U62" s="250"/>
      <c r="V62" s="243"/>
      <c r="W62" s="249"/>
      <c r="X62" s="250"/>
      <c r="Y62" s="243"/>
      <c r="Z62" s="249"/>
      <c r="AA62" s="250"/>
      <c r="AB62" s="243"/>
      <c r="AC62" s="207" t="s">
        <v>19</v>
      </c>
      <c r="AD62" s="208"/>
      <c r="AE62" s="249"/>
      <c r="AF62" s="250"/>
      <c r="AG62" s="243"/>
      <c r="AH62" s="249"/>
      <c r="AI62" s="250"/>
      <c r="AJ62" s="243"/>
      <c r="AK62" s="249"/>
      <c r="AL62" s="250"/>
      <c r="AM62" s="243"/>
      <c r="AN62" s="249"/>
      <c r="AO62" s="250"/>
      <c r="AP62" s="243"/>
    </row>
    <row r="63" spans="1:42" ht="15" customHeight="1" x14ac:dyDescent="0.15">
      <c r="A63" s="260" t="s">
        <v>12</v>
      </c>
      <c r="B63" s="261"/>
      <c r="C63" s="251"/>
      <c r="D63" s="252"/>
      <c r="E63" s="244"/>
      <c r="F63" s="251"/>
      <c r="G63" s="252"/>
      <c r="H63" s="244"/>
      <c r="I63" s="251"/>
      <c r="J63" s="252"/>
      <c r="K63" s="244"/>
      <c r="L63" s="251"/>
      <c r="M63" s="252"/>
      <c r="N63" s="244"/>
      <c r="O63" s="260" t="s">
        <v>12</v>
      </c>
      <c r="P63" s="261"/>
      <c r="Q63" s="251"/>
      <c r="R63" s="252"/>
      <c r="S63" s="244"/>
      <c r="T63" s="251"/>
      <c r="U63" s="252"/>
      <c r="V63" s="244"/>
      <c r="W63" s="251"/>
      <c r="X63" s="252"/>
      <c r="Y63" s="244"/>
      <c r="Z63" s="251"/>
      <c r="AA63" s="252"/>
      <c r="AB63" s="244"/>
      <c r="AC63" s="260" t="s">
        <v>12</v>
      </c>
      <c r="AD63" s="261"/>
      <c r="AE63" s="251"/>
      <c r="AF63" s="252"/>
      <c r="AG63" s="244"/>
      <c r="AH63" s="251"/>
      <c r="AI63" s="252"/>
      <c r="AJ63" s="244"/>
      <c r="AK63" s="251"/>
      <c r="AL63" s="252"/>
      <c r="AM63" s="244"/>
      <c r="AN63" s="251"/>
      <c r="AO63" s="252"/>
      <c r="AP63" s="244"/>
    </row>
    <row r="64" spans="1:42" ht="15" customHeight="1" x14ac:dyDescent="0.15">
      <c r="A64" s="253" t="s">
        <v>146</v>
      </c>
      <c r="B64" s="254"/>
      <c r="C64" s="262" t="str">
        <f>IF(ISBLANK(C7)=FALSE,C7,"")</f>
        <v>A</v>
      </c>
      <c r="D64" s="263"/>
      <c r="E64" s="264"/>
      <c r="F64" s="262" t="str">
        <f>IF(ISBLANK(F7)=FALSE,F7,"")</f>
        <v>B</v>
      </c>
      <c r="G64" s="263"/>
      <c r="H64" s="264"/>
      <c r="I64" s="262" t="str">
        <f>IF(ISBLANK(I7)=FALSE,I7,"")</f>
        <v>C</v>
      </c>
      <c r="J64" s="263"/>
      <c r="K64" s="264"/>
      <c r="L64" s="262" t="str">
        <f>IF(ISBLANK(L7)=FALSE,L7,"")</f>
        <v>D</v>
      </c>
      <c r="M64" s="263"/>
      <c r="N64" s="264"/>
      <c r="O64" s="253" t="s">
        <v>146</v>
      </c>
      <c r="P64" s="254"/>
      <c r="Q64" s="262" t="str">
        <f>IF(ISBLANK(Q7)=FALSE,Q7,"")</f>
        <v/>
      </c>
      <c r="R64" s="263"/>
      <c r="S64" s="264"/>
      <c r="T64" s="262" t="str">
        <f>IF(ISBLANK(T7)=FALSE,T7,"")</f>
        <v/>
      </c>
      <c r="U64" s="263"/>
      <c r="V64" s="264"/>
      <c r="W64" s="262" t="str">
        <f>IF(ISBLANK(W7)=FALSE,W7,"")</f>
        <v/>
      </c>
      <c r="X64" s="263"/>
      <c r="Y64" s="264"/>
      <c r="Z64" s="262" t="str">
        <f>IF(ISBLANK(Z7)=FALSE,Z7,"")</f>
        <v/>
      </c>
      <c r="AA64" s="263"/>
      <c r="AB64" s="264"/>
      <c r="AC64" s="253" t="s">
        <v>146</v>
      </c>
      <c r="AD64" s="254"/>
      <c r="AE64" s="262" t="str">
        <f>IF(ISBLANK(AE7)=FALSE,AE7,"")</f>
        <v/>
      </c>
      <c r="AF64" s="263"/>
      <c r="AG64" s="264"/>
      <c r="AH64" s="262" t="str">
        <f>IF(ISBLANK(AH7)=FALSE,AH7,"")</f>
        <v/>
      </c>
      <c r="AI64" s="263"/>
      <c r="AJ64" s="264"/>
      <c r="AK64" s="262" t="str">
        <f>IF(ISBLANK(AK7)=FALSE,AK7,"")</f>
        <v/>
      </c>
      <c r="AL64" s="263"/>
      <c r="AM64" s="264"/>
      <c r="AN64" s="262" t="str">
        <f>IF(ISBLANK(AN7)=FALSE,AN7,"")</f>
        <v/>
      </c>
      <c r="AO64" s="263"/>
      <c r="AP64" s="264"/>
    </row>
    <row r="65" spans="1:42" ht="15" customHeight="1" x14ac:dyDescent="0.15">
      <c r="A65" s="255"/>
      <c r="B65" s="256"/>
      <c r="C65" s="265"/>
      <c r="D65" s="266"/>
      <c r="E65" s="267"/>
      <c r="F65" s="265"/>
      <c r="G65" s="266"/>
      <c r="H65" s="267"/>
      <c r="I65" s="265"/>
      <c r="J65" s="266"/>
      <c r="K65" s="267"/>
      <c r="L65" s="265"/>
      <c r="M65" s="266"/>
      <c r="N65" s="267"/>
      <c r="O65" s="255"/>
      <c r="P65" s="256"/>
      <c r="Q65" s="265"/>
      <c r="R65" s="266"/>
      <c r="S65" s="267"/>
      <c r="T65" s="265"/>
      <c r="U65" s="266"/>
      <c r="V65" s="267"/>
      <c r="W65" s="265"/>
      <c r="X65" s="266"/>
      <c r="Y65" s="267"/>
      <c r="Z65" s="265"/>
      <c r="AA65" s="266"/>
      <c r="AB65" s="267"/>
      <c r="AC65" s="255"/>
      <c r="AD65" s="256"/>
      <c r="AE65" s="265"/>
      <c r="AF65" s="266"/>
      <c r="AG65" s="267"/>
      <c r="AH65" s="265"/>
      <c r="AI65" s="266"/>
      <c r="AJ65" s="267"/>
      <c r="AK65" s="265"/>
      <c r="AL65" s="266"/>
      <c r="AM65" s="267"/>
      <c r="AN65" s="265"/>
      <c r="AO65" s="266"/>
      <c r="AP65" s="267"/>
    </row>
    <row r="66" spans="1:42" ht="15" customHeight="1" x14ac:dyDescent="0.15">
      <c r="A66" s="203" t="s">
        <v>141</v>
      </c>
      <c r="B66" s="268"/>
      <c r="C66" s="257" t="str">
        <f>IF(ISBLANK(C13)=TRUE,"□　距離","■　距離")</f>
        <v>■　距離</v>
      </c>
      <c r="D66" s="258"/>
      <c r="E66" s="259"/>
      <c r="F66" s="257" t="str">
        <f>IF(ISBLANK(F13)=TRUE,"□　距離","■　距離")</f>
        <v>■　距離</v>
      </c>
      <c r="G66" s="258"/>
      <c r="H66" s="259"/>
      <c r="I66" s="257" t="str">
        <f>IF(ISBLANK(I13)=TRUE,"□　距離","■　距離")</f>
        <v>■　距離</v>
      </c>
      <c r="J66" s="258"/>
      <c r="K66" s="259"/>
      <c r="L66" s="257" t="str">
        <f>IF(ISBLANK(L13)=TRUE,"□　距離","■　距離")</f>
        <v>■　距離</v>
      </c>
      <c r="M66" s="258"/>
      <c r="N66" s="259"/>
      <c r="O66" s="203" t="s">
        <v>141</v>
      </c>
      <c r="P66" s="268"/>
      <c r="Q66" s="257" t="str">
        <f>IF(ISBLANK(Q13)=TRUE,"□　距離","■　距離")</f>
        <v>□　距離</v>
      </c>
      <c r="R66" s="258"/>
      <c r="S66" s="259"/>
      <c r="T66" s="257" t="str">
        <f>IF(ISBLANK(T13)=TRUE,"□　距離","■　距離")</f>
        <v>□　距離</v>
      </c>
      <c r="U66" s="258"/>
      <c r="V66" s="259"/>
      <c r="W66" s="257" t="str">
        <f>IF(ISBLANK(W13)=TRUE,"□　距離","■　距離")</f>
        <v>□　距離</v>
      </c>
      <c r="X66" s="258"/>
      <c r="Y66" s="259"/>
      <c r="Z66" s="257" t="str">
        <f>IF(ISBLANK(Z13)=TRUE,"□　距離","■　距離")</f>
        <v>□　距離</v>
      </c>
      <c r="AA66" s="258"/>
      <c r="AB66" s="259"/>
      <c r="AC66" s="203" t="s">
        <v>141</v>
      </c>
      <c r="AD66" s="268"/>
      <c r="AE66" s="257" t="str">
        <f>IF(ISBLANK(AE13)=TRUE,"□　距離","■　距離")</f>
        <v>□　距離</v>
      </c>
      <c r="AF66" s="258"/>
      <c r="AG66" s="259"/>
      <c r="AH66" s="257" t="str">
        <f>IF(ISBLANK(AH13)=TRUE,"□　距離","■　距離")</f>
        <v>□　距離</v>
      </c>
      <c r="AI66" s="258"/>
      <c r="AJ66" s="259"/>
      <c r="AK66" s="257" t="str">
        <f>IF(ISBLANK(AK13)=TRUE,"□　距離","■　距離")</f>
        <v>□　距離</v>
      </c>
      <c r="AL66" s="258"/>
      <c r="AM66" s="259"/>
      <c r="AN66" s="257" t="str">
        <f>IF(ISBLANK(AN13)=TRUE,"□　距離","■　距離")</f>
        <v>□　距離</v>
      </c>
      <c r="AO66" s="258"/>
      <c r="AP66" s="259"/>
    </row>
    <row r="67" spans="1:42" ht="15" customHeight="1" x14ac:dyDescent="0.15">
      <c r="A67" s="213"/>
      <c r="B67" s="269"/>
      <c r="C67" s="270" t="str">
        <f>IF(ISBLANK(C15)=TRUE,"□　建屋","■　建屋")</f>
        <v>□　建屋</v>
      </c>
      <c r="D67" s="271"/>
      <c r="E67" s="272"/>
      <c r="F67" s="270" t="str">
        <f>IF(ISBLANK(F15)=TRUE,"□　建屋","■　建屋")</f>
        <v>□　建屋</v>
      </c>
      <c r="G67" s="271"/>
      <c r="H67" s="272"/>
      <c r="I67" s="270" t="str">
        <f>IF(ISBLANK(I15)=TRUE,"□　建屋","■　建屋")</f>
        <v>■　建屋</v>
      </c>
      <c r="J67" s="271"/>
      <c r="K67" s="272"/>
      <c r="L67" s="270" t="str">
        <f>IF(ISBLANK(L15)=TRUE,"□　建屋","■　建屋")</f>
        <v>□　建屋</v>
      </c>
      <c r="M67" s="271"/>
      <c r="N67" s="272"/>
      <c r="O67" s="213"/>
      <c r="P67" s="269"/>
      <c r="Q67" s="270" t="str">
        <f>IF(ISBLANK(Q15)=TRUE,"□　建屋","■　建屋")</f>
        <v>□　建屋</v>
      </c>
      <c r="R67" s="271"/>
      <c r="S67" s="272"/>
      <c r="T67" s="270" t="str">
        <f>IF(ISBLANK(T15)=TRUE,"□　建屋","■　建屋")</f>
        <v>□　建屋</v>
      </c>
      <c r="U67" s="271"/>
      <c r="V67" s="272"/>
      <c r="W67" s="270" t="str">
        <f>IF(ISBLANK(W15)=TRUE,"□　建屋","■　建屋")</f>
        <v>□　建屋</v>
      </c>
      <c r="X67" s="271"/>
      <c r="Y67" s="272"/>
      <c r="Z67" s="270" t="str">
        <f>IF(ISBLANK(Z15)=TRUE,"□　建屋","■　建屋")</f>
        <v>□　建屋</v>
      </c>
      <c r="AA67" s="271"/>
      <c r="AB67" s="272"/>
      <c r="AC67" s="213"/>
      <c r="AD67" s="269"/>
      <c r="AE67" s="270" t="str">
        <f>IF(ISBLANK(AE15)=TRUE,"□　建屋","■　建屋")</f>
        <v>□　建屋</v>
      </c>
      <c r="AF67" s="271"/>
      <c r="AG67" s="272"/>
      <c r="AH67" s="270" t="str">
        <f>IF(ISBLANK(AH15)=TRUE,"□　建屋","■　建屋")</f>
        <v>□　建屋</v>
      </c>
      <c r="AI67" s="271"/>
      <c r="AJ67" s="272"/>
      <c r="AK67" s="270" t="str">
        <f>IF(ISBLANK(AK15)=TRUE,"□　建屋","■　建屋")</f>
        <v>□　建屋</v>
      </c>
      <c r="AL67" s="271"/>
      <c r="AM67" s="272"/>
      <c r="AN67" s="270" t="str">
        <f>IF(ISBLANK(AN15)=TRUE,"□　建屋","■　建屋")</f>
        <v>□　建屋</v>
      </c>
      <c r="AO67" s="271"/>
      <c r="AP67" s="272"/>
    </row>
    <row r="68" spans="1:42" ht="15" customHeight="1" x14ac:dyDescent="0.15">
      <c r="A68" s="213"/>
      <c r="B68" s="269"/>
      <c r="C68" s="273" t="str">
        <f>IF(ISBLANK(C16)=TRUE,"","("&amp;C16&amp;")")</f>
        <v/>
      </c>
      <c r="D68" s="274"/>
      <c r="E68" s="275"/>
      <c r="F68" s="273" t="str">
        <f>IF(ISBLANK(F16)=TRUE,"","("&amp;F16&amp;")")</f>
        <v/>
      </c>
      <c r="G68" s="274"/>
      <c r="H68" s="275"/>
      <c r="I68" s="273" t="str">
        <f>IF(ISBLANK(I16)=TRUE,"","("&amp;I16&amp;")")</f>
        <v>(アルミサッシ)</v>
      </c>
      <c r="J68" s="274"/>
      <c r="K68" s="275"/>
      <c r="L68" s="273" t="str">
        <f>IF(ISBLANK(L16)=TRUE,"","("&amp;L16&amp;")")</f>
        <v/>
      </c>
      <c r="M68" s="274"/>
      <c r="N68" s="275"/>
      <c r="O68" s="213"/>
      <c r="P68" s="269"/>
      <c r="Q68" s="273" t="str">
        <f>IF(ISBLANK(Q16)=TRUE,"","("&amp;Q16&amp;")")</f>
        <v/>
      </c>
      <c r="R68" s="274"/>
      <c r="S68" s="275"/>
      <c r="T68" s="273" t="str">
        <f>IF(ISBLANK(T16)=TRUE,"","("&amp;T16&amp;")")</f>
        <v/>
      </c>
      <c r="U68" s="274"/>
      <c r="V68" s="275"/>
      <c r="W68" s="273" t="str">
        <f>IF(ISBLANK(W16)=TRUE,"","("&amp;W16&amp;")")</f>
        <v/>
      </c>
      <c r="X68" s="274"/>
      <c r="Y68" s="275"/>
      <c r="Z68" s="273" t="str">
        <f>IF(ISBLANK(Z16)=TRUE,"","("&amp;Z16&amp;")")</f>
        <v/>
      </c>
      <c r="AA68" s="274"/>
      <c r="AB68" s="275"/>
      <c r="AC68" s="213"/>
      <c r="AD68" s="269"/>
      <c r="AE68" s="273" t="str">
        <f>IF(ISBLANK(AE16)=TRUE,"","("&amp;AE16&amp;")")</f>
        <v/>
      </c>
      <c r="AF68" s="274"/>
      <c r="AG68" s="275"/>
      <c r="AH68" s="273" t="str">
        <f>IF(ISBLANK(AH16)=TRUE,"","("&amp;AH16&amp;")")</f>
        <v/>
      </c>
      <c r="AI68" s="274"/>
      <c r="AJ68" s="275"/>
      <c r="AK68" s="273" t="str">
        <f>IF(ISBLANK(AK16)=TRUE,"","("&amp;AK16&amp;")")</f>
        <v/>
      </c>
      <c r="AL68" s="274"/>
      <c r="AM68" s="275"/>
      <c r="AN68" s="273" t="str">
        <f>IF(ISBLANK(AN16)=TRUE,"","("&amp;AN16&amp;")")</f>
        <v/>
      </c>
      <c r="AO68" s="274"/>
      <c r="AP68" s="275"/>
    </row>
    <row r="69" spans="1:42" ht="15" customHeight="1" x14ac:dyDescent="0.15">
      <c r="A69" s="213"/>
      <c r="B69" s="269"/>
      <c r="C69" s="273"/>
      <c r="D69" s="274"/>
      <c r="E69" s="275"/>
      <c r="F69" s="273"/>
      <c r="G69" s="274"/>
      <c r="H69" s="275"/>
      <c r="I69" s="273"/>
      <c r="J69" s="274"/>
      <c r="K69" s="275"/>
      <c r="L69" s="273"/>
      <c r="M69" s="274"/>
      <c r="N69" s="275"/>
      <c r="O69" s="213"/>
      <c r="P69" s="269"/>
      <c r="Q69" s="273"/>
      <c r="R69" s="274"/>
      <c r="S69" s="275"/>
      <c r="T69" s="273"/>
      <c r="U69" s="274"/>
      <c r="V69" s="275"/>
      <c r="W69" s="273"/>
      <c r="X69" s="274"/>
      <c r="Y69" s="275"/>
      <c r="Z69" s="273"/>
      <c r="AA69" s="274"/>
      <c r="AB69" s="275"/>
      <c r="AC69" s="213"/>
      <c r="AD69" s="269"/>
      <c r="AE69" s="273"/>
      <c r="AF69" s="274"/>
      <c r="AG69" s="275"/>
      <c r="AH69" s="273"/>
      <c r="AI69" s="274"/>
      <c r="AJ69" s="275"/>
      <c r="AK69" s="273"/>
      <c r="AL69" s="274"/>
      <c r="AM69" s="275"/>
      <c r="AN69" s="273"/>
      <c r="AO69" s="274"/>
      <c r="AP69" s="275"/>
    </row>
    <row r="70" spans="1:42" ht="15" customHeight="1" x14ac:dyDescent="0.15">
      <c r="A70" s="213"/>
      <c r="B70" s="269"/>
      <c r="C70" s="273" t="str">
        <f>IF(AND(ISBLANK(C11)=TRUE,ISBLANK(C17)=TRUE),"□　その他","■　その他")</f>
        <v>■　その他</v>
      </c>
      <c r="D70" s="274"/>
      <c r="E70" s="275"/>
      <c r="F70" s="273" t="str">
        <f>IF(AND(ISBLANK(F11)=TRUE,ISBLANK(F17)=TRUE),"□　その他","■　その他")</f>
        <v>□　その他</v>
      </c>
      <c r="G70" s="274"/>
      <c r="H70" s="275"/>
      <c r="I70" s="273" t="str">
        <f>IF(AND(ISBLANK(I11)=TRUE,ISBLANK(I17)=TRUE),"□　その他","■　その他")</f>
        <v>□　その他</v>
      </c>
      <c r="J70" s="274"/>
      <c r="K70" s="275"/>
      <c r="L70" s="273" t="str">
        <f>IF(AND(ISBLANK(L11)=TRUE,ISBLANK(L17)=TRUE),"□　その他","■　その他")</f>
        <v>□　その他</v>
      </c>
      <c r="M70" s="274"/>
      <c r="N70" s="275"/>
      <c r="O70" s="213"/>
      <c r="P70" s="269"/>
      <c r="Q70" s="273" t="str">
        <f>IF(AND(ISBLANK(Q11)=TRUE,ISBLANK(Q17)=TRUE),"□　その他","■　その他")</f>
        <v>□　その他</v>
      </c>
      <c r="R70" s="274"/>
      <c r="S70" s="275"/>
      <c r="T70" s="273" t="str">
        <f>IF(AND(ISBLANK(T11)=TRUE,ISBLANK(T17)=TRUE),"□　その他","■　その他")</f>
        <v>□　その他</v>
      </c>
      <c r="U70" s="274"/>
      <c r="V70" s="275"/>
      <c r="W70" s="273" t="str">
        <f>IF(AND(ISBLANK(W11)=TRUE,ISBLANK(W17)=TRUE),"□　その他","■　その他")</f>
        <v>□　その他</v>
      </c>
      <c r="X70" s="274"/>
      <c r="Y70" s="275"/>
      <c r="Z70" s="273" t="str">
        <f>IF(AND(ISBLANK(Z11)=TRUE,ISBLANK(Z17)=TRUE),"□　その他","■　その他")</f>
        <v>□　その他</v>
      </c>
      <c r="AA70" s="274"/>
      <c r="AB70" s="275"/>
      <c r="AC70" s="213"/>
      <c r="AD70" s="269"/>
      <c r="AE70" s="273" t="str">
        <f>IF(AND(ISBLANK(AE11)=TRUE,ISBLANK(AE17)=TRUE),"□　その他","■　その他")</f>
        <v>□　その他</v>
      </c>
      <c r="AF70" s="274"/>
      <c r="AG70" s="275"/>
      <c r="AH70" s="273" t="str">
        <f>IF(AND(ISBLANK(AH11)=TRUE,ISBLANK(AH17)=TRUE),"□　その他","■　その他")</f>
        <v>□　その他</v>
      </c>
      <c r="AI70" s="274"/>
      <c r="AJ70" s="275"/>
      <c r="AK70" s="273" t="str">
        <f>IF(AND(ISBLANK(AK11)=TRUE,ISBLANK(AK17)=TRUE),"□　その他","■　その他")</f>
        <v>□　その他</v>
      </c>
      <c r="AL70" s="274"/>
      <c r="AM70" s="275"/>
      <c r="AN70" s="273" t="str">
        <f>IF(AND(ISBLANK(AN11)=TRUE,ISBLANK(AN17)=TRUE),"□　その他","■　その他")</f>
        <v>□　その他</v>
      </c>
      <c r="AO70" s="274"/>
      <c r="AP70" s="275"/>
    </row>
    <row r="71" spans="1:42" ht="15" customHeight="1" x14ac:dyDescent="0.15">
      <c r="A71" s="213"/>
      <c r="B71" s="269"/>
      <c r="C71" s="276" t="str">
        <f>IF(ISBLANK(C12)=TRUE,"","音源("&amp;C12&amp;")")</f>
        <v/>
      </c>
      <c r="D71" s="277"/>
      <c r="E71" s="278"/>
      <c r="F71" s="276" t="str">
        <f>IF(ISBLANK(F12)=TRUE,"","音源("&amp;F12&amp;")")</f>
        <v/>
      </c>
      <c r="G71" s="277"/>
      <c r="H71" s="278"/>
      <c r="I71" s="276" t="str">
        <f>IF(ISBLANK(I12)=TRUE,"","音源("&amp;I12&amp;")")</f>
        <v/>
      </c>
      <c r="J71" s="277"/>
      <c r="K71" s="278"/>
      <c r="L71" s="276" t="str">
        <f>IF(ISBLANK(L12)=TRUE,"","音源("&amp;L12&amp;")")</f>
        <v/>
      </c>
      <c r="M71" s="277"/>
      <c r="N71" s="278"/>
      <c r="O71" s="213"/>
      <c r="P71" s="269"/>
      <c r="Q71" s="276" t="str">
        <f>IF(ISBLANK(Q12)=TRUE,"","音源("&amp;Q12&amp;")")</f>
        <v/>
      </c>
      <c r="R71" s="277"/>
      <c r="S71" s="278"/>
      <c r="T71" s="276" t="str">
        <f>IF(ISBLANK(T12)=TRUE,"","音源("&amp;T12&amp;")")</f>
        <v/>
      </c>
      <c r="U71" s="277"/>
      <c r="V71" s="278"/>
      <c r="W71" s="276" t="str">
        <f>IF(ISBLANK(W12)=TRUE,"","音源("&amp;W12&amp;")")</f>
        <v/>
      </c>
      <c r="X71" s="277"/>
      <c r="Y71" s="278"/>
      <c r="Z71" s="276" t="str">
        <f>IF(ISBLANK(Z12)=TRUE,"","音源("&amp;Z12&amp;")")</f>
        <v/>
      </c>
      <c r="AA71" s="277"/>
      <c r="AB71" s="278"/>
      <c r="AC71" s="213"/>
      <c r="AD71" s="269"/>
      <c r="AE71" s="276" t="str">
        <f>IF(ISBLANK(AE12)=TRUE,"","音源("&amp;AE12&amp;")")</f>
        <v/>
      </c>
      <c r="AF71" s="277"/>
      <c r="AG71" s="278"/>
      <c r="AH71" s="276" t="str">
        <f>IF(ISBLANK(AH12)=TRUE,"","音源("&amp;AH12&amp;")")</f>
        <v/>
      </c>
      <c r="AI71" s="277"/>
      <c r="AJ71" s="278"/>
      <c r="AK71" s="276" t="str">
        <f>IF(ISBLANK(AK12)=TRUE,"","音源("&amp;AK12&amp;")")</f>
        <v/>
      </c>
      <c r="AL71" s="277"/>
      <c r="AM71" s="278"/>
      <c r="AN71" s="276" t="str">
        <f>IF(ISBLANK(AN12)=TRUE,"","音源("&amp;AN12&amp;")")</f>
        <v/>
      </c>
      <c r="AO71" s="277"/>
      <c r="AP71" s="278"/>
    </row>
    <row r="72" spans="1:42" ht="15" customHeight="1" x14ac:dyDescent="0.15">
      <c r="A72" s="213"/>
      <c r="B72" s="269"/>
      <c r="C72" s="270" t="str">
        <f>IF(ISBLANK(C20)=TRUE,"","防音壁等("&amp;C20&amp;")")</f>
        <v/>
      </c>
      <c r="D72" s="271"/>
      <c r="E72" s="272"/>
      <c r="F72" s="270" t="str">
        <f>IF(ISBLANK(F20)=TRUE,"","防音壁等("&amp;F20&amp;")")</f>
        <v/>
      </c>
      <c r="G72" s="271"/>
      <c r="H72" s="272"/>
      <c r="I72" s="270" t="str">
        <f>IF(ISBLANK(I20)=TRUE,"","防音壁等("&amp;I20&amp;")")</f>
        <v/>
      </c>
      <c r="J72" s="271"/>
      <c r="K72" s="272"/>
      <c r="L72" s="270" t="str">
        <f>IF(ISBLANK(L20)=TRUE,"","防音壁等("&amp;L20&amp;")")</f>
        <v/>
      </c>
      <c r="M72" s="271"/>
      <c r="N72" s="272"/>
      <c r="O72" s="213"/>
      <c r="P72" s="269"/>
      <c r="Q72" s="270" t="str">
        <f>IF(ISBLANK(Q20)=TRUE,"","防音壁等("&amp;Q20&amp;")")</f>
        <v/>
      </c>
      <c r="R72" s="271"/>
      <c r="S72" s="272"/>
      <c r="T72" s="270" t="str">
        <f>IF(ISBLANK(T20)=TRUE,"","防音壁等("&amp;T20&amp;")")</f>
        <v/>
      </c>
      <c r="U72" s="271"/>
      <c r="V72" s="272"/>
      <c r="W72" s="270" t="str">
        <f>IF(ISBLANK(W20)=TRUE,"","防音壁等("&amp;W20&amp;")")</f>
        <v/>
      </c>
      <c r="X72" s="271"/>
      <c r="Y72" s="272"/>
      <c r="Z72" s="270" t="str">
        <f>IF(ISBLANK(Z20)=TRUE,"","防音壁等("&amp;Z20&amp;")")</f>
        <v/>
      </c>
      <c r="AA72" s="271"/>
      <c r="AB72" s="272"/>
      <c r="AC72" s="213"/>
      <c r="AD72" s="269"/>
      <c r="AE72" s="270" t="str">
        <f>IF(ISBLANK(AE20)=TRUE,"","防音壁等("&amp;AE20&amp;")")</f>
        <v/>
      </c>
      <c r="AF72" s="271"/>
      <c r="AG72" s="272"/>
      <c r="AH72" s="270" t="str">
        <f>IF(ISBLANK(AH20)=TRUE,"","防音壁等("&amp;AH20&amp;")")</f>
        <v/>
      </c>
      <c r="AI72" s="271"/>
      <c r="AJ72" s="272"/>
      <c r="AK72" s="270" t="str">
        <f>IF(ISBLANK(AK20)=TRUE,"","防音壁等("&amp;AK20&amp;")")</f>
        <v/>
      </c>
      <c r="AL72" s="271"/>
      <c r="AM72" s="272"/>
      <c r="AN72" s="270" t="str">
        <f>IF(ISBLANK(AN20)=TRUE,"","防音壁等("&amp;AN20&amp;")")</f>
        <v/>
      </c>
      <c r="AO72" s="271"/>
      <c r="AP72" s="272"/>
    </row>
    <row r="73" spans="1:42" ht="15" customHeight="1" x14ac:dyDescent="0.15">
      <c r="A73" s="213"/>
      <c r="B73" s="269"/>
      <c r="C73" s="270"/>
      <c r="D73" s="271"/>
      <c r="E73" s="272"/>
      <c r="F73" s="270"/>
      <c r="G73" s="271"/>
      <c r="H73" s="272"/>
      <c r="I73" s="270"/>
      <c r="J73" s="271"/>
      <c r="K73" s="272"/>
      <c r="L73" s="270"/>
      <c r="M73" s="271"/>
      <c r="N73" s="272"/>
      <c r="O73" s="213"/>
      <c r="P73" s="269"/>
      <c r="Q73" s="270"/>
      <c r="R73" s="271"/>
      <c r="S73" s="272"/>
      <c r="T73" s="270"/>
      <c r="U73" s="271"/>
      <c r="V73" s="272"/>
      <c r="W73" s="270"/>
      <c r="X73" s="271"/>
      <c r="Y73" s="272"/>
      <c r="Z73" s="270"/>
      <c r="AA73" s="271"/>
      <c r="AB73" s="272"/>
      <c r="AC73" s="213"/>
      <c r="AD73" s="269"/>
      <c r="AE73" s="270"/>
      <c r="AF73" s="271"/>
      <c r="AG73" s="272"/>
      <c r="AH73" s="270"/>
      <c r="AI73" s="271"/>
      <c r="AJ73" s="272"/>
      <c r="AK73" s="270"/>
      <c r="AL73" s="271"/>
      <c r="AM73" s="272"/>
      <c r="AN73" s="270"/>
      <c r="AO73" s="271"/>
      <c r="AP73" s="272"/>
    </row>
    <row r="74" spans="1:42" ht="42" customHeight="1" x14ac:dyDescent="0.15">
      <c r="A74" s="205"/>
      <c r="B74" s="206"/>
      <c r="C74" s="282" t="str">
        <f>IF(ISBLANK(C21)=TRUE,"","("&amp;C21&amp;")")</f>
        <v/>
      </c>
      <c r="D74" s="283"/>
      <c r="E74" s="284"/>
      <c r="F74" s="282" t="str">
        <f>IF(ISBLANK(F21)=TRUE,"","("&amp;F21&amp;")")</f>
        <v/>
      </c>
      <c r="G74" s="283"/>
      <c r="H74" s="284"/>
      <c r="I74" s="282" t="str">
        <f>IF(ISBLANK(I21)=TRUE,"","("&amp;I21&amp;")")</f>
        <v/>
      </c>
      <c r="J74" s="283"/>
      <c r="K74" s="284"/>
      <c r="L74" s="282" t="str">
        <f>IF(ISBLANK(L21)=TRUE,"","("&amp;L21&amp;")")</f>
        <v/>
      </c>
      <c r="M74" s="283"/>
      <c r="N74" s="284"/>
      <c r="O74" s="205"/>
      <c r="P74" s="206"/>
      <c r="Q74" s="282" t="str">
        <f>IF(ISBLANK(Q21)=TRUE,"","("&amp;Q21&amp;")")</f>
        <v/>
      </c>
      <c r="R74" s="283"/>
      <c r="S74" s="284"/>
      <c r="T74" s="282" t="str">
        <f>IF(ISBLANK(T21)=TRUE,"","("&amp;T21&amp;")")</f>
        <v/>
      </c>
      <c r="U74" s="283"/>
      <c r="V74" s="284"/>
      <c r="W74" s="282" t="str">
        <f>IF(ISBLANK(W21)=TRUE,"","("&amp;W21&amp;")")</f>
        <v/>
      </c>
      <c r="X74" s="283"/>
      <c r="Y74" s="284"/>
      <c r="Z74" s="282" t="str">
        <f>IF(ISBLANK(Z21)=TRUE,"","("&amp;Z21&amp;")")</f>
        <v/>
      </c>
      <c r="AA74" s="283"/>
      <c r="AB74" s="284"/>
      <c r="AC74" s="205"/>
      <c r="AD74" s="206"/>
      <c r="AE74" s="282" t="str">
        <f>IF(ISBLANK(AE21)=TRUE,"","("&amp;AE21&amp;")")</f>
        <v/>
      </c>
      <c r="AF74" s="283"/>
      <c r="AG74" s="284"/>
      <c r="AH74" s="282" t="str">
        <f>IF(ISBLANK(AH21)=TRUE,"","("&amp;AH21&amp;")")</f>
        <v/>
      </c>
      <c r="AI74" s="283"/>
      <c r="AJ74" s="284"/>
      <c r="AK74" s="282" t="str">
        <f>IF(ISBLANK(AK21)=TRUE,"","("&amp;AK21&amp;")")</f>
        <v/>
      </c>
      <c r="AL74" s="283"/>
      <c r="AM74" s="284"/>
      <c r="AN74" s="282" t="str">
        <f>IF(ISBLANK(AN21)=TRUE,"","("&amp;AN21&amp;")")</f>
        <v/>
      </c>
      <c r="AO74" s="283"/>
      <c r="AP74" s="284"/>
    </row>
    <row r="75" spans="1:42" ht="21.95" customHeight="1" x14ac:dyDescent="0.15">
      <c r="A75" s="203" t="s">
        <v>13</v>
      </c>
      <c r="B75" s="204"/>
      <c r="C75" s="279">
        <f>IF(C9="非常用","非常時",IF(ISBLANK(C23)=FALSE,C23,""))</f>
        <v>0.35416666666666669</v>
      </c>
      <c r="D75" s="280"/>
      <c r="E75" s="281"/>
      <c r="F75" s="279">
        <f>IF(F9="非常用","非常時",IF(ISBLANK(F23)=FALSE,F23,""))</f>
        <v>0.33333333333333331</v>
      </c>
      <c r="G75" s="280"/>
      <c r="H75" s="281"/>
      <c r="I75" s="279">
        <f>IF(I9="非常用","非常時",IF(ISBLANK(I23)=FALSE,I23,""))</f>
        <v>0</v>
      </c>
      <c r="J75" s="280"/>
      <c r="K75" s="281"/>
      <c r="L75" s="279" t="str">
        <f>IF(L9="非常用","非常時",IF(ISBLANK(L23)=FALSE,L23,""))</f>
        <v>非常時</v>
      </c>
      <c r="M75" s="280"/>
      <c r="N75" s="281"/>
      <c r="O75" s="203" t="s">
        <v>13</v>
      </c>
      <c r="P75" s="204"/>
      <c r="Q75" s="279" t="str">
        <f>IF(Q9="非常用","非常時",IF(ISBLANK(Q23)=FALSE,Q23,""))</f>
        <v/>
      </c>
      <c r="R75" s="280"/>
      <c r="S75" s="281"/>
      <c r="T75" s="279" t="str">
        <f>IF(T9="非常用","非常時",IF(ISBLANK(T23)=FALSE,T23,""))</f>
        <v/>
      </c>
      <c r="U75" s="280"/>
      <c r="V75" s="281"/>
      <c r="W75" s="279" t="str">
        <f>IF(W9="非常用","非常時",IF(ISBLANK(W23)=FALSE,W23,""))</f>
        <v/>
      </c>
      <c r="X75" s="280"/>
      <c r="Y75" s="281"/>
      <c r="Z75" s="279" t="str">
        <f>IF(Z9="非常用","非常時",IF(ISBLANK(Z23)=FALSE,Z23,""))</f>
        <v/>
      </c>
      <c r="AA75" s="280"/>
      <c r="AB75" s="281"/>
      <c r="AC75" s="203" t="s">
        <v>13</v>
      </c>
      <c r="AD75" s="204"/>
      <c r="AE75" s="279" t="str">
        <f>IF(AE9="非常用","非常時",IF(ISBLANK(AE23)=FALSE,AE23,""))</f>
        <v/>
      </c>
      <c r="AF75" s="280"/>
      <c r="AG75" s="281"/>
      <c r="AH75" s="279" t="str">
        <f>IF(AH9="非常用","非常時",IF(ISBLANK(AH23)=FALSE,AH23,""))</f>
        <v/>
      </c>
      <c r="AI75" s="280"/>
      <c r="AJ75" s="281"/>
      <c r="AK75" s="279" t="str">
        <f>IF(AK9="非常用","非常時",IF(ISBLANK(AK23)=FALSE,AK23,""))</f>
        <v/>
      </c>
      <c r="AL75" s="280"/>
      <c r="AM75" s="281"/>
      <c r="AN75" s="279" t="str">
        <f>IF(AN9="非常用","非常時",IF(ISBLANK(AN23)=FALSE,AN23,""))</f>
        <v/>
      </c>
      <c r="AO75" s="280"/>
      <c r="AP75" s="281"/>
    </row>
    <row r="76" spans="1:42" ht="21.95" customHeight="1" x14ac:dyDescent="0.15">
      <c r="A76" s="205"/>
      <c r="B76" s="206"/>
      <c r="C76" s="285">
        <f>IF(C9="非常用","",IF(ISBLANK(C24)=FALSE,C24,""))</f>
        <v>0.70833333333333337</v>
      </c>
      <c r="D76" s="286"/>
      <c r="E76" s="287"/>
      <c r="F76" s="285">
        <f>IF(F9="非常用","",IF(ISBLANK(F24)=FALSE,F24,""))</f>
        <v>0.85416666666666663</v>
      </c>
      <c r="G76" s="286"/>
      <c r="H76" s="287"/>
      <c r="I76" s="285">
        <f>IF(I9="非常用","",IF(ISBLANK(I24)=FALSE,I24,""))</f>
        <v>0</v>
      </c>
      <c r="J76" s="286"/>
      <c r="K76" s="287"/>
      <c r="L76" s="285" t="str">
        <f>IF(L9="非常用","",IF(ISBLANK(L24)=FALSE,L24,""))</f>
        <v/>
      </c>
      <c r="M76" s="286"/>
      <c r="N76" s="287"/>
      <c r="O76" s="205"/>
      <c r="P76" s="206"/>
      <c r="Q76" s="285" t="str">
        <f>IF(Q9="非常用","",IF(ISBLANK(Q24)=FALSE,Q24,""))</f>
        <v/>
      </c>
      <c r="R76" s="286"/>
      <c r="S76" s="287"/>
      <c r="T76" s="285" t="str">
        <f>IF(T9="非常用","",IF(ISBLANK(T24)=FALSE,T24,""))</f>
        <v/>
      </c>
      <c r="U76" s="286"/>
      <c r="V76" s="287"/>
      <c r="W76" s="285" t="str">
        <f>IF(W9="非常用","",IF(ISBLANK(W24)=FALSE,W24,""))</f>
        <v/>
      </c>
      <c r="X76" s="286"/>
      <c r="Y76" s="287"/>
      <c r="Z76" s="285" t="str">
        <f>IF(Z9="非常用","",IF(ISBLANK(Z24)=FALSE,Z24,""))</f>
        <v/>
      </c>
      <c r="AA76" s="286"/>
      <c r="AB76" s="287"/>
      <c r="AC76" s="205"/>
      <c r="AD76" s="206"/>
      <c r="AE76" s="285" t="str">
        <f>IF(AE9="非常用","",IF(ISBLANK(AE24)=FALSE,AE24,""))</f>
        <v/>
      </c>
      <c r="AF76" s="286"/>
      <c r="AG76" s="287"/>
      <c r="AH76" s="285" t="str">
        <f>IF(AH9="非常用","",IF(ISBLANK(AH24)=FALSE,AH24,""))</f>
        <v/>
      </c>
      <c r="AI76" s="286"/>
      <c r="AJ76" s="287"/>
      <c r="AK76" s="285" t="str">
        <f>IF(AK9="非常用","",IF(ISBLANK(AK24)=FALSE,AK24,""))</f>
        <v/>
      </c>
      <c r="AL76" s="286"/>
      <c r="AM76" s="287"/>
      <c r="AN76" s="285" t="str">
        <f>IF(AN9="非常用","",IF(ISBLANK(AN24)=FALSE,AN24,""))</f>
        <v/>
      </c>
      <c r="AO76" s="286"/>
      <c r="AP76" s="287"/>
    </row>
    <row r="77" spans="1:42" ht="41.85" customHeight="1" x14ac:dyDescent="0.15">
      <c r="A77" s="253" t="s">
        <v>17</v>
      </c>
      <c r="B77" s="254"/>
      <c r="C77" s="253" t="s">
        <v>38</v>
      </c>
      <c r="D77" s="288"/>
      <c r="E77" s="254"/>
      <c r="F77" s="203" t="s">
        <v>150</v>
      </c>
      <c r="G77" s="268"/>
      <c r="H77" s="268"/>
      <c r="I77" s="268"/>
      <c r="J77" s="268"/>
      <c r="K77" s="204"/>
      <c r="L77" s="253" t="s">
        <v>90</v>
      </c>
      <c r="M77" s="288"/>
      <c r="N77" s="254"/>
      <c r="O77" s="253" t="s">
        <v>17</v>
      </c>
      <c r="P77" s="254"/>
      <c r="Q77" s="253" t="s">
        <v>38</v>
      </c>
      <c r="R77" s="288"/>
      <c r="S77" s="254"/>
      <c r="T77" s="203" t="s">
        <v>150</v>
      </c>
      <c r="U77" s="268"/>
      <c r="V77" s="268"/>
      <c r="W77" s="268"/>
      <c r="X77" s="268"/>
      <c r="Y77" s="204"/>
      <c r="Z77" s="253" t="s">
        <v>90</v>
      </c>
      <c r="AA77" s="288"/>
      <c r="AB77" s="254"/>
      <c r="AC77" s="253" t="s">
        <v>17</v>
      </c>
      <c r="AD77" s="254"/>
      <c r="AE77" s="253" t="s">
        <v>38</v>
      </c>
      <c r="AF77" s="288"/>
      <c r="AG77" s="254"/>
      <c r="AH77" s="203" t="s">
        <v>150</v>
      </c>
      <c r="AI77" s="268"/>
      <c r="AJ77" s="268"/>
      <c r="AK77" s="268"/>
      <c r="AL77" s="268"/>
      <c r="AM77" s="204"/>
      <c r="AN77" s="253" t="s">
        <v>90</v>
      </c>
      <c r="AO77" s="288"/>
      <c r="AP77" s="254"/>
    </row>
    <row r="78" spans="1:42" ht="41.85" customHeight="1" x14ac:dyDescent="0.15">
      <c r="A78" s="200" t="str">
        <f>C26&amp;""</f>
        <v>準工業地域</v>
      </c>
      <c r="B78" s="202"/>
      <c r="C78" s="297">
        <f>IFERROR(INDEX(規制基準,MATCH(A78,用途地域,0),MATCH(C77,時間帯,0)),"")</f>
        <v>65</v>
      </c>
      <c r="D78" s="298"/>
      <c r="E78" s="299"/>
      <c r="F78" s="294">
        <f>IFERROR(INDEX(規制基準,MATCH(A78,用途地域,0),MATCH(F77,時間帯,0)),"")</f>
        <v>60</v>
      </c>
      <c r="G78" s="295"/>
      <c r="H78" s="295"/>
      <c r="I78" s="295"/>
      <c r="J78" s="295"/>
      <c r="K78" s="296"/>
      <c r="L78" s="297">
        <f>IFERROR(INDEX(規制基準,MATCH(A78,用途地域,0),MATCH(L77,時間帯,0)),"")</f>
        <v>50</v>
      </c>
      <c r="M78" s="298"/>
      <c r="N78" s="299"/>
      <c r="O78" s="200" t="str">
        <f>Q26&amp;""</f>
        <v/>
      </c>
      <c r="P78" s="202"/>
      <c r="Q78" s="297" t="str">
        <f>IFERROR(INDEX(規制基準,MATCH(O78,用途地域,0),MATCH(Q77,時間帯,0)),"")</f>
        <v/>
      </c>
      <c r="R78" s="298"/>
      <c r="S78" s="299"/>
      <c r="T78" s="294" t="str">
        <f>IFERROR(INDEX(規制基準,MATCH(O78,用途地域,0),MATCH(T77,時間帯,0)),"")</f>
        <v/>
      </c>
      <c r="U78" s="295"/>
      <c r="V78" s="295"/>
      <c r="W78" s="295"/>
      <c r="X78" s="295"/>
      <c r="Y78" s="296"/>
      <c r="Z78" s="297" t="str">
        <f>IFERROR(INDEX(規制基準,MATCH(O78,用途地域,0),MATCH(Z77,時間帯,0)),"")</f>
        <v/>
      </c>
      <c r="AA78" s="298"/>
      <c r="AB78" s="299"/>
      <c r="AC78" s="200" t="str">
        <f>AE26&amp;""</f>
        <v/>
      </c>
      <c r="AD78" s="202"/>
      <c r="AE78" s="297" t="str">
        <f>IFERROR(INDEX(規制基準,MATCH(AC78,用途地域,0),MATCH(AE77,時間帯,0)),"")</f>
        <v/>
      </c>
      <c r="AF78" s="298"/>
      <c r="AG78" s="299"/>
      <c r="AH78" s="294" t="str">
        <f>IFERROR(INDEX(規制基準,MATCH(AC78,用途地域,0),MATCH(AH77,時間帯,0)),"")</f>
        <v/>
      </c>
      <c r="AI78" s="295"/>
      <c r="AJ78" s="295"/>
      <c r="AK78" s="295"/>
      <c r="AL78" s="295"/>
      <c r="AM78" s="296"/>
      <c r="AN78" s="297" t="str">
        <f>IFERROR(INDEX(規制基準,MATCH(AC78,用途地域,0),MATCH(AN77,時間帯,0)),"")</f>
        <v/>
      </c>
      <c r="AO78" s="298"/>
      <c r="AP78" s="299"/>
    </row>
    <row r="79" spans="1:42" ht="13.5" customHeight="1" x14ac:dyDescent="0.15">
      <c r="A79" s="289" t="s">
        <v>14</v>
      </c>
      <c r="B79" s="290"/>
      <c r="C79" s="291" t="s">
        <v>155</v>
      </c>
      <c r="D79" s="292"/>
      <c r="E79" s="292"/>
      <c r="F79" s="292"/>
      <c r="G79" s="292"/>
      <c r="H79" s="292"/>
      <c r="I79" s="292"/>
      <c r="J79" s="292"/>
      <c r="K79" s="292"/>
      <c r="L79" s="292"/>
      <c r="M79" s="292"/>
      <c r="N79" s="293"/>
      <c r="O79" s="289" t="s">
        <v>14</v>
      </c>
      <c r="P79" s="290"/>
      <c r="Q79" s="291" t="s">
        <v>155</v>
      </c>
      <c r="R79" s="292"/>
      <c r="S79" s="292"/>
      <c r="T79" s="292"/>
      <c r="U79" s="292"/>
      <c r="V79" s="292"/>
      <c r="W79" s="292"/>
      <c r="X79" s="292"/>
      <c r="Y79" s="292"/>
      <c r="Z79" s="292"/>
      <c r="AA79" s="292"/>
      <c r="AB79" s="293"/>
      <c r="AC79" s="289" t="s">
        <v>14</v>
      </c>
      <c r="AD79" s="290"/>
      <c r="AE79" s="291" t="s">
        <v>155</v>
      </c>
      <c r="AF79" s="292"/>
      <c r="AG79" s="292"/>
      <c r="AH79" s="292"/>
      <c r="AI79" s="292"/>
      <c r="AJ79" s="292"/>
      <c r="AK79" s="292"/>
      <c r="AL79" s="292"/>
      <c r="AM79" s="292"/>
      <c r="AN79" s="292"/>
      <c r="AO79" s="292"/>
      <c r="AP79" s="293"/>
    </row>
  </sheetData>
  <sheetProtection formatCells="0" formatColumns="0" formatRows="0" insertColumns="0" insertRows="0" insertHyperlinks="0" deleteColumns="0" deleteRows="0" sort="0" autoFilter="0" pivotTables="0"/>
  <dataConsolidate/>
  <mergeCells count="791">
    <mergeCell ref="A78:B78"/>
    <mergeCell ref="C78:E78"/>
    <mergeCell ref="F78:K78"/>
    <mergeCell ref="L78:N78"/>
    <mergeCell ref="O78:P78"/>
    <mergeCell ref="Q78:S78"/>
    <mergeCell ref="A79:B79"/>
    <mergeCell ref="C79:N79"/>
    <mergeCell ref="O79:P79"/>
    <mergeCell ref="Q79:AB79"/>
    <mergeCell ref="AE77:AG77"/>
    <mergeCell ref="AH77:AM77"/>
    <mergeCell ref="AN77:AP77"/>
    <mergeCell ref="C76:E76"/>
    <mergeCell ref="F76:H76"/>
    <mergeCell ref="I76:K76"/>
    <mergeCell ref="L76:N76"/>
    <mergeCell ref="Q76:S76"/>
    <mergeCell ref="AC79:AD79"/>
    <mergeCell ref="AE79:AP79"/>
    <mergeCell ref="T78:Y78"/>
    <mergeCell ref="Z78:AB78"/>
    <mergeCell ref="AC78:AD78"/>
    <mergeCell ref="AE78:AG78"/>
    <mergeCell ref="AH78:AM78"/>
    <mergeCell ref="AN78:AP78"/>
    <mergeCell ref="W76:Y76"/>
    <mergeCell ref="Z76:AB76"/>
    <mergeCell ref="A77:B77"/>
    <mergeCell ref="C77:E77"/>
    <mergeCell ref="F77:K77"/>
    <mergeCell ref="L77:N77"/>
    <mergeCell ref="O77:P77"/>
    <mergeCell ref="Q77:S77"/>
    <mergeCell ref="T77:Y77"/>
    <mergeCell ref="Z77:AB77"/>
    <mergeCell ref="AC77:AD77"/>
    <mergeCell ref="W75:Y75"/>
    <mergeCell ref="Z75:AB75"/>
    <mergeCell ref="AH74:AJ74"/>
    <mergeCell ref="AK74:AM74"/>
    <mergeCell ref="AN74:AP74"/>
    <mergeCell ref="W74:Y74"/>
    <mergeCell ref="Z74:AB74"/>
    <mergeCell ref="AC74:AD74"/>
    <mergeCell ref="AE74:AG74"/>
    <mergeCell ref="AK75:AM75"/>
    <mergeCell ref="AN75:AP75"/>
    <mergeCell ref="AC75:AD76"/>
    <mergeCell ref="AE75:AG75"/>
    <mergeCell ref="AH75:AJ75"/>
    <mergeCell ref="AE76:AG76"/>
    <mergeCell ref="AH76:AJ76"/>
    <mergeCell ref="AK76:AM76"/>
    <mergeCell ref="AN76:AP76"/>
    <mergeCell ref="A75:B76"/>
    <mergeCell ref="C75:E75"/>
    <mergeCell ref="F75:H75"/>
    <mergeCell ref="I75:K75"/>
    <mergeCell ref="L75:N75"/>
    <mergeCell ref="O75:P76"/>
    <mergeCell ref="Q75:S75"/>
    <mergeCell ref="Q74:S74"/>
    <mergeCell ref="T74:V74"/>
    <mergeCell ref="A74:B74"/>
    <mergeCell ref="C74:E74"/>
    <mergeCell ref="F74:H74"/>
    <mergeCell ref="I74:K74"/>
    <mergeCell ref="L74:N74"/>
    <mergeCell ref="O74:P74"/>
    <mergeCell ref="T76:V76"/>
    <mergeCell ref="T75:V75"/>
    <mergeCell ref="AN72:AP73"/>
    <mergeCell ref="C72:E73"/>
    <mergeCell ref="F72:H73"/>
    <mergeCell ref="I72:K73"/>
    <mergeCell ref="L72:N73"/>
    <mergeCell ref="Q72:S73"/>
    <mergeCell ref="T72:V73"/>
    <mergeCell ref="AC66:AD73"/>
    <mergeCell ref="AE66:AG66"/>
    <mergeCell ref="AH66:AJ66"/>
    <mergeCell ref="AE67:AG67"/>
    <mergeCell ref="AH67:AJ67"/>
    <mergeCell ref="AE68:AG69"/>
    <mergeCell ref="AH68:AJ69"/>
    <mergeCell ref="AK67:AM67"/>
    <mergeCell ref="AN67:AP67"/>
    <mergeCell ref="AK68:AM69"/>
    <mergeCell ref="AN68:AP69"/>
    <mergeCell ref="AE71:AG71"/>
    <mergeCell ref="W70:Y70"/>
    <mergeCell ref="Z70:AB70"/>
    <mergeCell ref="W71:Y71"/>
    <mergeCell ref="Z71:AB71"/>
    <mergeCell ref="W72:Y73"/>
    <mergeCell ref="Z72:AB73"/>
    <mergeCell ref="AE72:AG73"/>
    <mergeCell ref="AH72:AJ73"/>
    <mergeCell ref="AK72:AM73"/>
    <mergeCell ref="F71:H71"/>
    <mergeCell ref="I71:K71"/>
    <mergeCell ref="L71:N71"/>
    <mergeCell ref="Q71:S71"/>
    <mergeCell ref="T71:V71"/>
    <mergeCell ref="C70:E70"/>
    <mergeCell ref="F70:H70"/>
    <mergeCell ref="I70:K70"/>
    <mergeCell ref="L70:N70"/>
    <mergeCell ref="Q70:S70"/>
    <mergeCell ref="T70:V70"/>
    <mergeCell ref="AH71:AJ71"/>
    <mergeCell ref="AK71:AM71"/>
    <mergeCell ref="AN71:AP71"/>
    <mergeCell ref="AE70:AG70"/>
    <mergeCell ref="AH70:AJ70"/>
    <mergeCell ref="AK70:AM70"/>
    <mergeCell ref="AN70:AP70"/>
    <mergeCell ref="C71:E71"/>
    <mergeCell ref="C67:E67"/>
    <mergeCell ref="F67:H67"/>
    <mergeCell ref="I67:K67"/>
    <mergeCell ref="L67:N67"/>
    <mergeCell ref="Q67:S67"/>
    <mergeCell ref="T67:V67"/>
    <mergeCell ref="W67:Y67"/>
    <mergeCell ref="Z67:AB67"/>
    <mergeCell ref="C68:E69"/>
    <mergeCell ref="F68:H69"/>
    <mergeCell ref="I68:K69"/>
    <mergeCell ref="L68:N69"/>
    <mergeCell ref="Q68:S69"/>
    <mergeCell ref="T68:V69"/>
    <mergeCell ref="W68:Y69"/>
    <mergeCell ref="Z68:AB69"/>
    <mergeCell ref="T66:V66"/>
    <mergeCell ref="W66:Y66"/>
    <mergeCell ref="Z66:AB66"/>
    <mergeCell ref="AH64:AJ65"/>
    <mergeCell ref="AK64:AM65"/>
    <mergeCell ref="AN64:AP65"/>
    <mergeCell ref="A66:B73"/>
    <mergeCell ref="C66:E66"/>
    <mergeCell ref="F66:H66"/>
    <mergeCell ref="I66:K66"/>
    <mergeCell ref="L66:N66"/>
    <mergeCell ref="O66:P73"/>
    <mergeCell ref="Q66:S66"/>
    <mergeCell ref="Q64:S65"/>
    <mergeCell ref="T64:V65"/>
    <mergeCell ref="W64:Y65"/>
    <mergeCell ref="Z64:AB65"/>
    <mergeCell ref="AC64:AD65"/>
    <mergeCell ref="AE64:AG65"/>
    <mergeCell ref="A64:B65"/>
    <mergeCell ref="C64:E65"/>
    <mergeCell ref="F64:H65"/>
    <mergeCell ref="I64:K65"/>
    <mergeCell ref="L64:N65"/>
    <mergeCell ref="O64:P65"/>
    <mergeCell ref="AK66:AM66"/>
    <mergeCell ref="AN66:AP66"/>
    <mergeCell ref="A62:B62"/>
    <mergeCell ref="O62:P62"/>
    <mergeCell ref="AC62:AD62"/>
    <mergeCell ref="A63:B63"/>
    <mergeCell ref="O63:P63"/>
    <mergeCell ref="AC63:AD63"/>
    <mergeCell ref="AB61:AB63"/>
    <mergeCell ref="AC61:AD61"/>
    <mergeCell ref="AE61:AF63"/>
    <mergeCell ref="S61:S63"/>
    <mergeCell ref="T61:U63"/>
    <mergeCell ref="V61:V63"/>
    <mergeCell ref="W61:X63"/>
    <mergeCell ref="Y61:Y63"/>
    <mergeCell ref="Z61:AA63"/>
    <mergeCell ref="I61:J63"/>
    <mergeCell ref="K61:K63"/>
    <mergeCell ref="Q61:R63"/>
    <mergeCell ref="A61:B61"/>
    <mergeCell ref="C61:D63"/>
    <mergeCell ref="E61:E63"/>
    <mergeCell ref="AM58:AM60"/>
    <mergeCell ref="AN58:AO60"/>
    <mergeCell ref="AP58:AP60"/>
    <mergeCell ref="AG58:AG60"/>
    <mergeCell ref="AH58:AI60"/>
    <mergeCell ref="AK61:AL63"/>
    <mergeCell ref="AM61:AM63"/>
    <mergeCell ref="AN61:AO63"/>
    <mergeCell ref="AP61:AP63"/>
    <mergeCell ref="AG61:AG63"/>
    <mergeCell ref="AH61:AI63"/>
    <mergeCell ref="AJ61:AJ63"/>
    <mergeCell ref="L55:M56"/>
    <mergeCell ref="N55:N56"/>
    <mergeCell ref="F61:G63"/>
    <mergeCell ref="H61:H63"/>
    <mergeCell ref="N58:N60"/>
    <mergeCell ref="P56:P57"/>
    <mergeCell ref="AJ58:AJ60"/>
    <mergeCell ref="AK58:AL60"/>
    <mergeCell ref="K58:K60"/>
    <mergeCell ref="L58:M60"/>
    <mergeCell ref="L57:N57"/>
    <mergeCell ref="Q57:S57"/>
    <mergeCell ref="Q55:R56"/>
    <mergeCell ref="S55:S56"/>
    <mergeCell ref="T55:U56"/>
    <mergeCell ref="V55:V56"/>
    <mergeCell ref="W55:X56"/>
    <mergeCell ref="Y55:Y56"/>
    <mergeCell ref="AE58:AF60"/>
    <mergeCell ref="Q58:R60"/>
    <mergeCell ref="S58:S60"/>
    <mergeCell ref="T58:U60"/>
    <mergeCell ref="V58:V60"/>
    <mergeCell ref="T57:V57"/>
    <mergeCell ref="C57:E57"/>
    <mergeCell ref="F57:H57"/>
    <mergeCell ref="I57:K57"/>
    <mergeCell ref="L61:M63"/>
    <mergeCell ref="N61:N63"/>
    <mergeCell ref="O61:P61"/>
    <mergeCell ref="A46:A60"/>
    <mergeCell ref="C46:D47"/>
    <mergeCell ref="E46:E47"/>
    <mergeCell ref="F46:G47"/>
    <mergeCell ref="H46:H47"/>
    <mergeCell ref="I46:J47"/>
    <mergeCell ref="B56:B57"/>
    <mergeCell ref="C58:D60"/>
    <mergeCell ref="E58:E60"/>
    <mergeCell ref="F58:G60"/>
    <mergeCell ref="H58:H60"/>
    <mergeCell ref="I58:J60"/>
    <mergeCell ref="C55:D56"/>
    <mergeCell ref="E55:E56"/>
    <mergeCell ref="F55:G56"/>
    <mergeCell ref="H55:H56"/>
    <mergeCell ref="I55:J56"/>
    <mergeCell ref="K55:K56"/>
    <mergeCell ref="W57:Y57"/>
    <mergeCell ref="Z57:AB57"/>
    <mergeCell ref="AE57:AG57"/>
    <mergeCell ref="AK54:AM54"/>
    <mergeCell ref="AN54:AP54"/>
    <mergeCell ref="T54:V54"/>
    <mergeCell ref="AE54:AG54"/>
    <mergeCell ref="AH54:AJ54"/>
    <mergeCell ref="AK55:AL56"/>
    <mergeCell ref="AM55:AM56"/>
    <mergeCell ref="AN55:AO56"/>
    <mergeCell ref="AP55:AP56"/>
    <mergeCell ref="AG55:AG56"/>
    <mergeCell ref="AH55:AI56"/>
    <mergeCell ref="AJ55:AJ56"/>
    <mergeCell ref="AD56:AD57"/>
    <mergeCell ref="AH57:AJ57"/>
    <mergeCell ref="AK57:AM57"/>
    <mergeCell ref="AN57:AP57"/>
    <mergeCell ref="Z55:AA56"/>
    <mergeCell ref="AB55:AB56"/>
    <mergeCell ref="AE55:AF56"/>
    <mergeCell ref="AP50:AP51"/>
    <mergeCell ref="C52:D53"/>
    <mergeCell ref="E52:E53"/>
    <mergeCell ref="F52:G53"/>
    <mergeCell ref="H52:H53"/>
    <mergeCell ref="I52:J53"/>
    <mergeCell ref="K52:K53"/>
    <mergeCell ref="L52:M53"/>
    <mergeCell ref="N52:N53"/>
    <mergeCell ref="Q52:R53"/>
    <mergeCell ref="AG50:AG51"/>
    <mergeCell ref="AH50:AI51"/>
    <mergeCell ref="AJ50:AJ51"/>
    <mergeCell ref="AK50:AL51"/>
    <mergeCell ref="AM50:AM51"/>
    <mergeCell ref="AN50:AO51"/>
    <mergeCell ref="T50:U51"/>
    <mergeCell ref="V50:V51"/>
    <mergeCell ref="W50:X51"/>
    <mergeCell ref="Y50:Y51"/>
    <mergeCell ref="Z50:AA51"/>
    <mergeCell ref="AB50:AB51"/>
    <mergeCell ref="AM52:AM53"/>
    <mergeCell ref="AP52:AP53"/>
    <mergeCell ref="AN52:AO53"/>
    <mergeCell ref="B50:B51"/>
    <mergeCell ref="C50:D51"/>
    <mergeCell ref="E50:E51"/>
    <mergeCell ref="F50:G51"/>
    <mergeCell ref="H50:H51"/>
    <mergeCell ref="I50:J51"/>
    <mergeCell ref="K50:K51"/>
    <mergeCell ref="L50:M51"/>
    <mergeCell ref="N50:N51"/>
    <mergeCell ref="B53:B54"/>
    <mergeCell ref="P53:P54"/>
    <mergeCell ref="AD53:AD54"/>
    <mergeCell ref="C54:E54"/>
    <mergeCell ref="F54:H54"/>
    <mergeCell ref="I54:K54"/>
    <mergeCell ref="L54:N54"/>
    <mergeCell ref="AB52:AB53"/>
    <mergeCell ref="AE52:AF53"/>
    <mergeCell ref="AG52:AG53"/>
    <mergeCell ref="AH52:AI53"/>
    <mergeCell ref="AJ52:AJ53"/>
    <mergeCell ref="AK52:AL53"/>
    <mergeCell ref="S52:S53"/>
    <mergeCell ref="AN48:AP48"/>
    <mergeCell ref="C49:D49"/>
    <mergeCell ref="F49:G49"/>
    <mergeCell ref="I49:J49"/>
    <mergeCell ref="L49:M49"/>
    <mergeCell ref="Q49:R49"/>
    <mergeCell ref="T49:U49"/>
    <mergeCell ref="W49:X49"/>
    <mergeCell ref="Z49:AA49"/>
    <mergeCell ref="AE49:AF49"/>
    <mergeCell ref="T48:V48"/>
    <mergeCell ref="W48:Y48"/>
    <mergeCell ref="Z48:AB48"/>
    <mergeCell ref="AE48:AG48"/>
    <mergeCell ref="AH48:AJ48"/>
    <mergeCell ref="AK48:AM48"/>
    <mergeCell ref="AN49:AO49"/>
    <mergeCell ref="AM46:AM47"/>
    <mergeCell ref="AN46:AO47"/>
    <mergeCell ref="AP46:AP47"/>
    <mergeCell ref="B47:B48"/>
    <mergeCell ref="P47:P48"/>
    <mergeCell ref="AD47:AD48"/>
    <mergeCell ref="C48:E48"/>
    <mergeCell ref="F48:H48"/>
    <mergeCell ref="I48:K48"/>
    <mergeCell ref="L48:N48"/>
    <mergeCell ref="AC46:AC60"/>
    <mergeCell ref="AE46:AF47"/>
    <mergeCell ref="AG46:AG47"/>
    <mergeCell ref="AH46:AI47"/>
    <mergeCell ref="AJ46:AJ47"/>
    <mergeCell ref="AK46:AL47"/>
    <mergeCell ref="AH49:AI49"/>
    <mergeCell ref="AK49:AL49"/>
    <mergeCell ref="AD50:AD51"/>
    <mergeCell ref="AE50:AF51"/>
    <mergeCell ref="T46:U47"/>
    <mergeCell ref="V46:V47"/>
    <mergeCell ref="W46:X47"/>
    <mergeCell ref="Y46:Y47"/>
    <mergeCell ref="Z46:AA47"/>
    <mergeCell ref="AB46:AB47"/>
    <mergeCell ref="K46:K47"/>
    <mergeCell ref="L46:M47"/>
    <mergeCell ref="N46:N47"/>
    <mergeCell ref="O46:O60"/>
    <mergeCell ref="Q46:R47"/>
    <mergeCell ref="S46:S47"/>
    <mergeCell ref="Q48:S48"/>
    <mergeCell ref="P50:P51"/>
    <mergeCell ref="Q50:R51"/>
    <mergeCell ref="S50:S51"/>
    <mergeCell ref="Z54:AB54"/>
    <mergeCell ref="W54:Y54"/>
    <mergeCell ref="Q54:S54"/>
    <mergeCell ref="T52:U53"/>
    <mergeCell ref="V52:V53"/>
    <mergeCell ref="W52:X53"/>
    <mergeCell ref="Y52:Y53"/>
    <mergeCell ref="Z52:AA53"/>
    <mergeCell ref="W58:X60"/>
    <mergeCell ref="Y58:Y60"/>
    <mergeCell ref="Z58:AA60"/>
    <mergeCell ref="AB58:AB60"/>
    <mergeCell ref="Z45:AB45"/>
    <mergeCell ref="AC45:AD45"/>
    <mergeCell ref="AE45:AG45"/>
    <mergeCell ref="AH45:AJ45"/>
    <mergeCell ref="AK45:AM45"/>
    <mergeCell ref="AN45:AP45"/>
    <mergeCell ref="AN44:AO44"/>
    <mergeCell ref="A45:B45"/>
    <mergeCell ref="C45:E45"/>
    <mergeCell ref="F45:H45"/>
    <mergeCell ref="I45:K45"/>
    <mergeCell ref="L45:N45"/>
    <mergeCell ref="O45:P45"/>
    <mergeCell ref="Q45:S45"/>
    <mergeCell ref="T45:V45"/>
    <mergeCell ref="W45:Y45"/>
    <mergeCell ref="W44:X44"/>
    <mergeCell ref="Z44:AA44"/>
    <mergeCell ref="AC44:AD44"/>
    <mergeCell ref="AE44:AF44"/>
    <mergeCell ref="AH44:AI44"/>
    <mergeCell ref="AK44:AL44"/>
    <mergeCell ref="A44:B44"/>
    <mergeCell ref="C44:D44"/>
    <mergeCell ref="F44:G44"/>
    <mergeCell ref="I44:J44"/>
    <mergeCell ref="L44:M44"/>
    <mergeCell ref="O44:P44"/>
    <mergeCell ref="Q44:R44"/>
    <mergeCell ref="T44:U44"/>
    <mergeCell ref="T43:U43"/>
    <mergeCell ref="AK42:AM42"/>
    <mergeCell ref="AN42:AP42"/>
    <mergeCell ref="AN43:AO43"/>
    <mergeCell ref="A43:B43"/>
    <mergeCell ref="C43:D43"/>
    <mergeCell ref="F43:G43"/>
    <mergeCell ref="I43:J43"/>
    <mergeCell ref="L43:M43"/>
    <mergeCell ref="O43:P43"/>
    <mergeCell ref="Q43:R43"/>
    <mergeCell ref="A41:B42"/>
    <mergeCell ref="AK43:AL43"/>
    <mergeCell ref="W43:X43"/>
    <mergeCell ref="Z43:AA43"/>
    <mergeCell ref="AC43:AD43"/>
    <mergeCell ref="AE43:AF43"/>
    <mergeCell ref="AH43:AI43"/>
    <mergeCell ref="AH41:AJ41"/>
    <mergeCell ref="AK41:AM41"/>
    <mergeCell ref="AN41:AP41"/>
    <mergeCell ref="C42:E42"/>
    <mergeCell ref="F42:H42"/>
    <mergeCell ref="I42:K42"/>
    <mergeCell ref="L42:N42"/>
    <mergeCell ref="Q42:S42"/>
    <mergeCell ref="T42:V42"/>
    <mergeCell ref="W42:Y42"/>
    <mergeCell ref="Q41:S41"/>
    <mergeCell ref="T41:V41"/>
    <mergeCell ref="W41:Y41"/>
    <mergeCell ref="Z41:AB41"/>
    <mergeCell ref="AC41:AD42"/>
    <mergeCell ref="AE41:AG41"/>
    <mergeCell ref="Z42:AB42"/>
    <mergeCell ref="AE42:AG42"/>
    <mergeCell ref="C41:E41"/>
    <mergeCell ref="F41:H41"/>
    <mergeCell ref="I41:K41"/>
    <mergeCell ref="L41:N41"/>
    <mergeCell ref="O41:P42"/>
    <mergeCell ref="AH42:AJ42"/>
    <mergeCell ref="A36:AP36"/>
    <mergeCell ref="A37:N39"/>
    <mergeCell ref="O37:AB39"/>
    <mergeCell ref="AC37:AP39"/>
    <mergeCell ref="A40:N40"/>
    <mergeCell ref="O40:AB40"/>
    <mergeCell ref="AC40:AP40"/>
    <mergeCell ref="W33:Y33"/>
    <mergeCell ref="Z33:AB33"/>
    <mergeCell ref="AE33:AG33"/>
    <mergeCell ref="AH33:AJ33"/>
    <mergeCell ref="AK33:AM33"/>
    <mergeCell ref="AN33:AP33"/>
    <mergeCell ref="C33:E33"/>
    <mergeCell ref="F33:H33"/>
    <mergeCell ref="I33:K33"/>
    <mergeCell ref="L33:N33"/>
    <mergeCell ref="Q33:S33"/>
    <mergeCell ref="T33:V33"/>
    <mergeCell ref="W32:Y32"/>
    <mergeCell ref="Z32:AB32"/>
    <mergeCell ref="AE32:AG32"/>
    <mergeCell ref="AH32:AJ32"/>
    <mergeCell ref="AK32:AM32"/>
    <mergeCell ref="AN32:AP32"/>
    <mergeCell ref="C32:E32"/>
    <mergeCell ref="F32:H32"/>
    <mergeCell ref="I32:K32"/>
    <mergeCell ref="L32:N32"/>
    <mergeCell ref="Q32:S32"/>
    <mergeCell ref="T32:V32"/>
    <mergeCell ref="W31:Y31"/>
    <mergeCell ref="Z31:AB31"/>
    <mergeCell ref="AE31:AG31"/>
    <mergeCell ref="AH31:AJ31"/>
    <mergeCell ref="AK31:AM31"/>
    <mergeCell ref="AN31:AP31"/>
    <mergeCell ref="C31:E31"/>
    <mergeCell ref="F31:H31"/>
    <mergeCell ref="I31:K31"/>
    <mergeCell ref="L31:N31"/>
    <mergeCell ref="Q31:S31"/>
    <mergeCell ref="T31:V31"/>
    <mergeCell ref="W30:Y30"/>
    <mergeCell ref="Z30:AB30"/>
    <mergeCell ref="AE30:AG30"/>
    <mergeCell ref="AH30:AJ30"/>
    <mergeCell ref="AK30:AM30"/>
    <mergeCell ref="AN30:AP30"/>
    <mergeCell ref="C30:E30"/>
    <mergeCell ref="F30:H30"/>
    <mergeCell ref="I30:K30"/>
    <mergeCell ref="L30:N30"/>
    <mergeCell ref="Q30:S30"/>
    <mergeCell ref="T30:V30"/>
    <mergeCell ref="W29:Y29"/>
    <mergeCell ref="Z29:AB29"/>
    <mergeCell ref="AE29:AG29"/>
    <mergeCell ref="AH29:AJ29"/>
    <mergeCell ref="AK29:AM29"/>
    <mergeCell ref="AN29:AP29"/>
    <mergeCell ref="C29:E29"/>
    <mergeCell ref="F29:H29"/>
    <mergeCell ref="I29:K29"/>
    <mergeCell ref="L29:N29"/>
    <mergeCell ref="Q29:S29"/>
    <mergeCell ref="T29:V29"/>
    <mergeCell ref="W28:Y28"/>
    <mergeCell ref="Z28:AB28"/>
    <mergeCell ref="AE28:AG28"/>
    <mergeCell ref="AH28:AJ28"/>
    <mergeCell ref="AK28:AM28"/>
    <mergeCell ref="AN28:AP28"/>
    <mergeCell ref="C28:E28"/>
    <mergeCell ref="F28:H28"/>
    <mergeCell ref="I28:K28"/>
    <mergeCell ref="L28:N28"/>
    <mergeCell ref="Q28:S28"/>
    <mergeCell ref="T28:V28"/>
    <mergeCell ref="A26:B26"/>
    <mergeCell ref="C26:N26"/>
    <mergeCell ref="O26:P26"/>
    <mergeCell ref="Q26:AB26"/>
    <mergeCell ref="AC26:AD26"/>
    <mergeCell ref="AE26:AP26"/>
    <mergeCell ref="AK23:AM23"/>
    <mergeCell ref="AN23:AP23"/>
    <mergeCell ref="C24:E24"/>
    <mergeCell ref="F24:H24"/>
    <mergeCell ref="I24:K24"/>
    <mergeCell ref="L24:N24"/>
    <mergeCell ref="Q24:S24"/>
    <mergeCell ref="T24:V24"/>
    <mergeCell ref="W24:Y24"/>
    <mergeCell ref="Z24:AB24"/>
    <mergeCell ref="T23:V23"/>
    <mergeCell ref="W23:Y23"/>
    <mergeCell ref="Z23:AB23"/>
    <mergeCell ref="AC23:AC24"/>
    <mergeCell ref="AE23:AG23"/>
    <mergeCell ref="AH23:AJ23"/>
    <mergeCell ref="AE24:AG24"/>
    <mergeCell ref="AH24:AJ24"/>
    <mergeCell ref="AH21:AJ21"/>
    <mergeCell ref="AK21:AM21"/>
    <mergeCell ref="AN21:AP21"/>
    <mergeCell ref="A23:A24"/>
    <mergeCell ref="C23:E23"/>
    <mergeCell ref="F23:H23"/>
    <mergeCell ref="I23:K23"/>
    <mergeCell ref="L23:N23"/>
    <mergeCell ref="O23:O24"/>
    <mergeCell ref="Q23:S23"/>
    <mergeCell ref="AK24:AM24"/>
    <mergeCell ref="AN24:AP24"/>
    <mergeCell ref="C21:E21"/>
    <mergeCell ref="F21:H21"/>
    <mergeCell ref="I21:K21"/>
    <mergeCell ref="L21:N21"/>
    <mergeCell ref="Q21:S21"/>
    <mergeCell ref="T21:V21"/>
    <mergeCell ref="W21:Y21"/>
    <mergeCell ref="Z21:AB21"/>
    <mergeCell ref="AE21:AG21"/>
    <mergeCell ref="A11:A21"/>
    <mergeCell ref="C11:E11"/>
    <mergeCell ref="F11:H11"/>
    <mergeCell ref="AH19:AJ19"/>
    <mergeCell ref="AK19:AM19"/>
    <mergeCell ref="AN19:AP19"/>
    <mergeCell ref="C20:E20"/>
    <mergeCell ref="F20:H20"/>
    <mergeCell ref="I20:K20"/>
    <mergeCell ref="L20:N20"/>
    <mergeCell ref="Q20:S20"/>
    <mergeCell ref="AN20:AP20"/>
    <mergeCell ref="T20:V20"/>
    <mergeCell ref="W20:Y20"/>
    <mergeCell ref="Z20:AB20"/>
    <mergeCell ref="AE20:AG20"/>
    <mergeCell ref="AH20:AJ20"/>
    <mergeCell ref="AK20:AM20"/>
    <mergeCell ref="C19:E19"/>
    <mergeCell ref="F19:H19"/>
    <mergeCell ref="I19:K19"/>
    <mergeCell ref="L19:N19"/>
    <mergeCell ref="Q19:S19"/>
    <mergeCell ref="T19:V19"/>
    <mergeCell ref="W19:Y19"/>
    <mergeCell ref="Z19:AB19"/>
    <mergeCell ref="AE19:AG19"/>
    <mergeCell ref="C17:E17"/>
    <mergeCell ref="F17:H17"/>
    <mergeCell ref="I17:K17"/>
    <mergeCell ref="L17:N17"/>
    <mergeCell ref="Q17:S17"/>
    <mergeCell ref="AN17:AP17"/>
    <mergeCell ref="C18:E18"/>
    <mergeCell ref="F18:H18"/>
    <mergeCell ref="I18:K18"/>
    <mergeCell ref="L18:N18"/>
    <mergeCell ref="Q18:S18"/>
    <mergeCell ref="T18:V18"/>
    <mergeCell ref="W18:Y18"/>
    <mergeCell ref="Z18:AB18"/>
    <mergeCell ref="AE18:AG18"/>
    <mergeCell ref="T17:V17"/>
    <mergeCell ref="W17:Y17"/>
    <mergeCell ref="Z17:AB17"/>
    <mergeCell ref="AE17:AG17"/>
    <mergeCell ref="AH17:AJ17"/>
    <mergeCell ref="AK17:AM17"/>
    <mergeCell ref="AH18:AJ18"/>
    <mergeCell ref="AK18:AM18"/>
    <mergeCell ref="AN18:AP18"/>
    <mergeCell ref="AH15:AJ15"/>
    <mergeCell ref="AK15:AM15"/>
    <mergeCell ref="AN15:AP15"/>
    <mergeCell ref="C16:E16"/>
    <mergeCell ref="F16:H16"/>
    <mergeCell ref="I16:K16"/>
    <mergeCell ref="L16:N16"/>
    <mergeCell ref="Q16:S16"/>
    <mergeCell ref="T16:V16"/>
    <mergeCell ref="W16:Y16"/>
    <mergeCell ref="Z16:AB16"/>
    <mergeCell ref="AE16:AG16"/>
    <mergeCell ref="AH16:AJ16"/>
    <mergeCell ref="AK16:AM16"/>
    <mergeCell ref="AN16:AP16"/>
    <mergeCell ref="C15:E15"/>
    <mergeCell ref="F15:H15"/>
    <mergeCell ref="I15:K15"/>
    <mergeCell ref="L15:N15"/>
    <mergeCell ref="Q15:S15"/>
    <mergeCell ref="T15:V15"/>
    <mergeCell ref="W15:Y15"/>
    <mergeCell ref="Z15:AB15"/>
    <mergeCell ref="AE15:AG15"/>
    <mergeCell ref="AK12:AM12"/>
    <mergeCell ref="AN12:AP12"/>
    <mergeCell ref="B13:B14"/>
    <mergeCell ref="C13:E14"/>
    <mergeCell ref="F13:H14"/>
    <mergeCell ref="I13:K14"/>
    <mergeCell ref="L13:N14"/>
    <mergeCell ref="P13:P14"/>
    <mergeCell ref="AN13:AP14"/>
    <mergeCell ref="W13:Y14"/>
    <mergeCell ref="Z13:AB14"/>
    <mergeCell ref="AD13:AD14"/>
    <mergeCell ref="AE13:AG14"/>
    <mergeCell ref="AH13:AJ14"/>
    <mergeCell ref="AK13:AM14"/>
    <mergeCell ref="I11:K11"/>
    <mergeCell ref="L11:N11"/>
    <mergeCell ref="AE11:AG11"/>
    <mergeCell ref="AH11:AJ11"/>
    <mergeCell ref="AK11:AM11"/>
    <mergeCell ref="AN11:AP11"/>
    <mergeCell ref="C12:E12"/>
    <mergeCell ref="F12:H12"/>
    <mergeCell ref="I12:K12"/>
    <mergeCell ref="L12:N12"/>
    <mergeCell ref="Q12:S12"/>
    <mergeCell ref="T12:V12"/>
    <mergeCell ref="O11:O21"/>
    <mergeCell ref="Q11:S11"/>
    <mergeCell ref="T11:V11"/>
    <mergeCell ref="W11:Y11"/>
    <mergeCell ref="Z11:AB11"/>
    <mergeCell ref="AC11:AC21"/>
    <mergeCell ref="W12:Y12"/>
    <mergeCell ref="Z12:AB12"/>
    <mergeCell ref="Q13:S14"/>
    <mergeCell ref="T13:V14"/>
    <mergeCell ref="AE12:AG12"/>
    <mergeCell ref="AH12:AJ12"/>
    <mergeCell ref="AH8:AJ8"/>
    <mergeCell ref="AK8:AM8"/>
    <mergeCell ref="AN8:AP8"/>
    <mergeCell ref="C9:E9"/>
    <mergeCell ref="F9:H9"/>
    <mergeCell ref="I9:K9"/>
    <mergeCell ref="L9:N9"/>
    <mergeCell ref="Q9:S9"/>
    <mergeCell ref="T9:V9"/>
    <mergeCell ref="W9:Y9"/>
    <mergeCell ref="Z9:AB9"/>
    <mergeCell ref="AE9:AG9"/>
    <mergeCell ref="AH9:AJ9"/>
    <mergeCell ref="AK9:AM9"/>
    <mergeCell ref="AN9:AP9"/>
    <mergeCell ref="C8:E8"/>
    <mergeCell ref="F8:H8"/>
    <mergeCell ref="I8:K8"/>
    <mergeCell ref="L8:N8"/>
    <mergeCell ref="Q8:S8"/>
    <mergeCell ref="T8:V8"/>
    <mergeCell ref="W8:Y8"/>
    <mergeCell ref="Z8:AB8"/>
    <mergeCell ref="AE8:AG8"/>
    <mergeCell ref="AH6:AJ6"/>
    <mergeCell ref="AK6:AM6"/>
    <mergeCell ref="AN6:AP6"/>
    <mergeCell ref="C7:E7"/>
    <mergeCell ref="F7:H7"/>
    <mergeCell ref="I7:K7"/>
    <mergeCell ref="L7:N7"/>
    <mergeCell ref="Q7:S7"/>
    <mergeCell ref="AN7:AP7"/>
    <mergeCell ref="T7:V7"/>
    <mergeCell ref="W7:Y7"/>
    <mergeCell ref="Z7:AB7"/>
    <mergeCell ref="AE7:AG7"/>
    <mergeCell ref="AH7:AJ7"/>
    <mergeCell ref="AK7:AM7"/>
    <mergeCell ref="C6:E6"/>
    <mergeCell ref="F6:H6"/>
    <mergeCell ref="I6:K6"/>
    <mergeCell ref="L6:N6"/>
    <mergeCell ref="Q6:S6"/>
    <mergeCell ref="T6:V6"/>
    <mergeCell ref="W6:Y6"/>
    <mergeCell ref="Z6:AB6"/>
    <mergeCell ref="AE6:AG6"/>
    <mergeCell ref="AH4:AJ4"/>
    <mergeCell ref="AK4:AM4"/>
    <mergeCell ref="AN4:AP4"/>
    <mergeCell ref="C5:E5"/>
    <mergeCell ref="F5:H5"/>
    <mergeCell ref="I5:K5"/>
    <mergeCell ref="L5:N5"/>
    <mergeCell ref="Q5:S5"/>
    <mergeCell ref="T5:V5"/>
    <mergeCell ref="W5:Y5"/>
    <mergeCell ref="AH5:AJ5"/>
    <mergeCell ref="AK5:AM5"/>
    <mergeCell ref="AN5:AP5"/>
    <mergeCell ref="T3:V3"/>
    <mergeCell ref="W3:Y3"/>
    <mergeCell ref="Z3:AB3"/>
    <mergeCell ref="AC3:AC9"/>
    <mergeCell ref="AE3:AG3"/>
    <mergeCell ref="Z4:AB4"/>
    <mergeCell ref="AE4:AG4"/>
    <mergeCell ref="Z5:AB5"/>
    <mergeCell ref="AE5:AG5"/>
    <mergeCell ref="AN2:AP2"/>
    <mergeCell ref="A3:A9"/>
    <mergeCell ref="C3:E3"/>
    <mergeCell ref="F3:H3"/>
    <mergeCell ref="I3:K3"/>
    <mergeCell ref="L3:N3"/>
    <mergeCell ref="O3:O9"/>
    <mergeCell ref="O2:P2"/>
    <mergeCell ref="Q2:S2"/>
    <mergeCell ref="T2:V2"/>
    <mergeCell ref="W2:Y2"/>
    <mergeCell ref="Z2:AB2"/>
    <mergeCell ref="AC2:AD2"/>
    <mergeCell ref="AH3:AJ3"/>
    <mergeCell ref="AK3:AM3"/>
    <mergeCell ref="AN3:AP3"/>
    <mergeCell ref="C4:E4"/>
    <mergeCell ref="F4:H4"/>
    <mergeCell ref="I4:K4"/>
    <mergeCell ref="L4:N4"/>
    <mergeCell ref="Q4:S4"/>
    <mergeCell ref="T4:V4"/>
    <mergeCell ref="W4:Y4"/>
    <mergeCell ref="Q3:S3"/>
    <mergeCell ref="A1:N1"/>
    <mergeCell ref="A2:B2"/>
    <mergeCell ref="C2:E2"/>
    <mergeCell ref="F2:H2"/>
    <mergeCell ref="I2:K2"/>
    <mergeCell ref="L2:N2"/>
    <mergeCell ref="AE2:AG2"/>
    <mergeCell ref="AH2:AJ2"/>
    <mergeCell ref="AK2:AM2"/>
  </mergeCells>
  <phoneticPr fontId="3"/>
  <conditionalFormatting sqref="C11:N11 C13:N15">
    <cfRule type="containsBlanks" dxfId="167" priority="51">
      <formula>LEN(TRIM(C11))=0</formula>
    </cfRule>
  </conditionalFormatting>
  <conditionalFormatting sqref="C26">
    <cfRule type="containsBlanks" dxfId="166" priority="50">
      <formula>LEN(TRIM(C26))=0</formula>
    </cfRule>
  </conditionalFormatting>
  <conditionalFormatting sqref="F12 L12 C12 I12">
    <cfRule type="expression" dxfId="165" priority="48">
      <formula>ISBLANK(C$11)=FALSE</formula>
    </cfRule>
  </conditionalFormatting>
  <conditionalFormatting sqref="C20:N20">
    <cfRule type="expression" dxfId="164" priority="44">
      <formula>AND(ISBLANK(C17)=FALSE,ISBLANK(C20)=FALSE)</formula>
    </cfRule>
    <cfRule type="expression" dxfId="163" priority="46">
      <formula>ISBLANK(C$17)=FALSE</formula>
    </cfRule>
  </conditionalFormatting>
  <conditionalFormatting sqref="C16:N16">
    <cfRule type="expression" dxfId="162" priority="45">
      <formula>AND(ISBLANK(C15)=FALSE,ISBLANK(C16)=FALSE)</formula>
    </cfRule>
    <cfRule type="expression" dxfId="161" priority="47">
      <formula>ISBLANK(C$15)=FALSE</formula>
    </cfRule>
  </conditionalFormatting>
  <conditionalFormatting sqref="C11:N21">
    <cfRule type="expression" dxfId="160" priority="35">
      <formula>C$9="非常用"</formula>
    </cfRule>
  </conditionalFormatting>
  <conditionalFormatting sqref="C17:H17 L17:N17">
    <cfRule type="containsBlanks" dxfId="159" priority="43">
      <formula>LEN(TRIM(C17))=0</formula>
    </cfRule>
  </conditionalFormatting>
  <conditionalFormatting sqref="C18:N18">
    <cfRule type="expression" dxfId="158" priority="40">
      <formula>AND(ISBLANK(C$17)=FALSE,ISBLANK(C$18)=FALSE)</formula>
    </cfRule>
    <cfRule type="expression" dxfId="157" priority="41">
      <formula>ISBLANK(C$17)=FALSE</formula>
    </cfRule>
  </conditionalFormatting>
  <conditionalFormatting sqref="C19:N19">
    <cfRule type="expression" dxfId="156" priority="38">
      <formula>AND(ISBLANK(C$17)=FALSE,ISBLANK(C$19)=FALSE)</formula>
    </cfRule>
    <cfRule type="expression" dxfId="155" priority="39">
      <formula>ISBLANK(C$17)=FALSE</formula>
    </cfRule>
  </conditionalFormatting>
  <conditionalFormatting sqref="C4:N7 C23:N24">
    <cfRule type="containsBlanks" dxfId="154" priority="37">
      <formula>LEN(TRIM(C4))=0</formula>
    </cfRule>
  </conditionalFormatting>
  <conditionalFormatting sqref="C3:N3 C8:N9">
    <cfRule type="containsBlanks" dxfId="153" priority="36">
      <formula>LEN(TRIM(C3))=0</formula>
    </cfRule>
  </conditionalFormatting>
  <conditionalFormatting sqref="I17:K17">
    <cfRule type="containsBlanks" dxfId="152" priority="42">
      <formula>LEN(TRIM(I17))=0</formula>
    </cfRule>
  </conditionalFormatting>
  <conditionalFormatting sqref="C12 F12 I12 L12">
    <cfRule type="expression" dxfId="151" priority="49">
      <formula>AND(ISBLANK(C11)=FALSE,ISBLANK(C12)=FALSE)</formula>
    </cfRule>
  </conditionalFormatting>
  <conditionalFormatting sqref="Q11:AB11 Q13:AB15">
    <cfRule type="containsBlanks" dxfId="150" priority="34">
      <formula>LEN(TRIM(Q11))=0</formula>
    </cfRule>
  </conditionalFormatting>
  <conditionalFormatting sqref="Q26">
    <cfRule type="containsBlanks" dxfId="149" priority="33">
      <formula>LEN(TRIM(Q26))=0</formula>
    </cfRule>
  </conditionalFormatting>
  <conditionalFormatting sqref="T12 Z12 Q12 W12">
    <cfRule type="expression" dxfId="148" priority="31">
      <formula>ISBLANK(Q$11)=FALSE</formula>
    </cfRule>
  </conditionalFormatting>
  <conditionalFormatting sqref="Q20:AB20">
    <cfRule type="expression" dxfId="147" priority="27">
      <formula>AND(ISBLANK(Q17)=FALSE,ISBLANK(Q20)=FALSE)</formula>
    </cfRule>
    <cfRule type="expression" dxfId="146" priority="29">
      <formula>ISBLANK(Q$17)=FALSE</formula>
    </cfRule>
  </conditionalFormatting>
  <conditionalFormatting sqref="Q16:AB16">
    <cfRule type="expression" dxfId="145" priority="28">
      <formula>AND(ISBLANK(Q15)=FALSE,ISBLANK(Q16)=FALSE)</formula>
    </cfRule>
    <cfRule type="expression" dxfId="144" priority="30">
      <formula>ISBLANK(Q$15)=FALSE</formula>
    </cfRule>
  </conditionalFormatting>
  <conditionalFormatting sqref="Q11:AB21">
    <cfRule type="expression" dxfId="143" priority="18">
      <formula>Q$9="非常用"</formula>
    </cfRule>
  </conditionalFormatting>
  <conditionalFormatting sqref="Q17:V17 Z17:AB17">
    <cfRule type="containsBlanks" dxfId="142" priority="26">
      <formula>LEN(TRIM(Q17))=0</formula>
    </cfRule>
  </conditionalFormatting>
  <conditionalFormatting sqref="Q18:AB18">
    <cfRule type="expression" dxfId="141" priority="23">
      <formula>AND(ISBLANK(Q$17)=FALSE,ISBLANK(Q$18)=FALSE)</formula>
    </cfRule>
    <cfRule type="expression" dxfId="140" priority="24">
      <formula>ISBLANK(Q$17)=FALSE</formula>
    </cfRule>
  </conditionalFormatting>
  <conditionalFormatting sqref="Q19:AB19">
    <cfRule type="expression" dxfId="139" priority="21">
      <formula>AND(ISBLANK(Q$17)=FALSE,ISBLANK(Q$19)=FALSE)</formula>
    </cfRule>
    <cfRule type="expression" dxfId="138" priority="22">
      <formula>ISBLANK(Q$17)=FALSE</formula>
    </cfRule>
  </conditionalFormatting>
  <conditionalFormatting sqref="Q4:AB7 Q23:AB24">
    <cfRule type="containsBlanks" dxfId="137" priority="20">
      <formula>LEN(TRIM(Q4))=0</formula>
    </cfRule>
  </conditionalFormatting>
  <conditionalFormatting sqref="Q3:AB3 Q8:AB9">
    <cfRule type="containsBlanks" dxfId="136" priority="19">
      <formula>LEN(TRIM(Q3))=0</formula>
    </cfRule>
  </conditionalFormatting>
  <conditionalFormatting sqref="W17:Y17">
    <cfRule type="containsBlanks" dxfId="135" priority="25">
      <formula>LEN(TRIM(W17))=0</formula>
    </cfRule>
  </conditionalFormatting>
  <conditionalFormatting sqref="Q12 T12 W12 Z12">
    <cfRule type="expression" dxfId="134" priority="32">
      <formula>AND(ISBLANK(Q11)=FALSE,ISBLANK(Q12)=FALSE)</formula>
    </cfRule>
  </conditionalFormatting>
  <conditionalFormatting sqref="AE11:AP11 AE13:AP15">
    <cfRule type="containsBlanks" dxfId="133" priority="17">
      <formula>LEN(TRIM(AE11))=0</formula>
    </cfRule>
  </conditionalFormatting>
  <conditionalFormatting sqref="AE26">
    <cfRule type="containsBlanks" dxfId="132" priority="16">
      <formula>LEN(TRIM(AE26))=0</formula>
    </cfRule>
  </conditionalFormatting>
  <conditionalFormatting sqref="AH12 AN12 AE12 AK12">
    <cfRule type="expression" dxfId="131" priority="14">
      <formula>ISBLANK(AE$11)=FALSE</formula>
    </cfRule>
  </conditionalFormatting>
  <conditionalFormatting sqref="AE20:AP20">
    <cfRule type="expression" dxfId="130" priority="10">
      <formula>AND(ISBLANK(AE17)=FALSE,ISBLANK(AE20)=FALSE)</formula>
    </cfRule>
    <cfRule type="expression" dxfId="129" priority="12">
      <formula>ISBLANK(AE$17)=FALSE</formula>
    </cfRule>
  </conditionalFormatting>
  <conditionalFormatting sqref="AE16:AP16">
    <cfRule type="expression" dxfId="128" priority="11">
      <formula>AND(ISBLANK(AE15)=FALSE,ISBLANK(AE16)=FALSE)</formula>
    </cfRule>
    <cfRule type="expression" dxfId="127" priority="13">
      <formula>ISBLANK(AE$15)=FALSE</formula>
    </cfRule>
  </conditionalFormatting>
  <conditionalFormatting sqref="AE11:AP21">
    <cfRule type="expression" dxfId="126" priority="1">
      <formula>AE$9="非常用"</formula>
    </cfRule>
  </conditionalFormatting>
  <conditionalFormatting sqref="AE17:AJ17 AN17:AP17">
    <cfRule type="containsBlanks" dxfId="125" priority="9">
      <formula>LEN(TRIM(AE17))=0</formula>
    </cfRule>
  </conditionalFormatting>
  <conditionalFormatting sqref="AE18:AP18">
    <cfRule type="expression" dxfId="124" priority="6">
      <formula>AND(ISBLANK(AE$17)=FALSE,ISBLANK(AE$18)=FALSE)</formula>
    </cfRule>
    <cfRule type="expression" dxfId="123" priority="7">
      <formula>ISBLANK(AE$17)=FALSE</formula>
    </cfRule>
  </conditionalFormatting>
  <conditionalFormatting sqref="AE19:AP19">
    <cfRule type="expression" dxfId="122" priority="4">
      <formula>AND(ISBLANK(AE$17)=FALSE,ISBLANK(AE$19)=FALSE)</formula>
    </cfRule>
    <cfRule type="expression" dxfId="121" priority="5">
      <formula>ISBLANK(AE$17)=FALSE</formula>
    </cfRule>
  </conditionalFormatting>
  <conditionalFormatting sqref="AE4:AP7 AE23:AP24">
    <cfRule type="containsBlanks" dxfId="120" priority="3">
      <formula>LEN(TRIM(AE4))=0</formula>
    </cfRule>
  </conditionalFormatting>
  <conditionalFormatting sqref="AE3:AP3 AE8:AP9">
    <cfRule type="containsBlanks" dxfId="119" priority="2">
      <formula>LEN(TRIM(AE3))=0</formula>
    </cfRule>
  </conditionalFormatting>
  <conditionalFormatting sqref="AK17:AM17">
    <cfRule type="containsBlanks" dxfId="118" priority="8">
      <formula>LEN(TRIM(AK17))=0</formula>
    </cfRule>
  </conditionalFormatting>
  <conditionalFormatting sqref="AE12 AH12 AK12 AN12">
    <cfRule type="expression" dxfId="117" priority="15">
      <formula>AND(ISBLANK(AE11)=FALSE,ISBLANK(AE12)=FALSE)</formula>
    </cfRule>
  </conditionalFormatting>
  <dataValidations count="23">
    <dataValidation allowBlank="1" showInputMessage="1" showErrorMessage="1" promptTitle="防音対策の具体的内容" prompt="その他の具体的な内容があれば_x000a_記載してください。_x000a_" sqref="C74:N74 Q74:AB74 AE74:AP74"/>
    <dataValidation allowBlank="1" showInputMessage="1" showErrorMessage="1" promptTitle="騒音レベルの入力" prompt="基準距離での騒音レベル[dB]を入力。" sqref="C6:K6 Q6:Y6 AE6:AM6"/>
    <dataValidation allowBlank="1" showInputMessage="1" showErrorMessage="1" promptTitle="基準距離の入力" prompt="基準距離[m]を入力。" sqref="Q5:Y5 C5:K5 AE5:AM5"/>
    <dataValidation allowBlank="1" showInputMessage="1" showErrorMessage="1" promptTitle="型式名等の入力" prompt="型式や管理番号を入力。_x000a_(例)A1／AB-50C" sqref="Q4:Y4 C4:K4 AE4:AM4"/>
    <dataValidation type="list" allowBlank="1" showInputMessage="1" showErrorMessage="1" promptTitle="特定施設名の選択" prompt="プルダウンから特定施設名を選択。_x000a_(例)機械プレス" sqref="Q3:Y3 C3:K3 AE3:AM3">
      <formula1>特定施設</formula1>
    </dataValidation>
    <dataValidation allowBlank="1" showInputMessage="1" showErrorMessage="1" promptTitle="騒音レベルの入力" prompt="基準距離での騒音レベル[dB]を入力してください。" sqref="Z6:AB6 L6:N6 AN6:AP6"/>
    <dataValidation allowBlank="1" showInputMessage="1" showErrorMessage="1" promptTitle="基準距離の入力" prompt="基準距離[m]を入力してください。" sqref="Z5:AB5 L5:N5 AN5:AP5"/>
    <dataValidation allowBlank="1" errorTitle="エラー" error="プルダウンから選択してください。" promptTitle="用途地域の選択" prompt="プルダウンから用途地域を選択してください。" sqref="A78:B78 AE27:AE34 O78:P78 AN28:AN34 F28:F34 L28:L34 C27:C34 W28:W34 T28:T34 Q27:Q34 AK28:AK34 I28:I34 AH28:AH34 Z28:Z34 AC78:AD78"/>
    <dataValidation allowBlank="1" sqref="C43:D44 C41:N42 I43:J44 F43:G44 Q43:R44 K52:L52 M49:M51 I66:I68 C46:K47 E49:E52 E55 I54:I55 M46:N47 C48:C52 Q41:AB42 C66:C68 L54:L55 F66:F68 W43:X44 J49:K51 N49:N52 F54:F55 L43:M44 G58:H63 M58:N63 T43:U44 I71:I72 K55 C71:C72 F71:F72 C54:C55 C57:C64 Y52:Z52 L71:L72 I57:I64 J58:K63 AA49:AA51 G49:G51 D49:D51 H49:H52 W66:W68 L66:L68 Q46:Y47 S49:S52 S55 N55 F48:F52 I48:I52 F57:F64 H55 W54:W55 AA46:AB47 Q48:Q52 Q66:Q68 L57:L64 Z54:Z55 T66:T68 L46:L51 X49:Y51 AB49:AB52 T54:T55 Z43:AA44 U58:V63 AA58:AB63 W71:W72 Y55 Q71:Q72 T71:T72 Q54:Q55 Q57:Q64 Z71:Z72 W57:W64 X58:Y63 U49:U51 R49:R51 V49:V52 Z66:Z68 AB55 T48:T52 W48:W52 T57:T64 V55 Z57:Z64 Z46:Z51 R58:S63 D58:E63 AE43:AF44 AE41:AP42 AK43:AL44 AH43:AI44 AM52:AN52 AO49:AO51 AK66:AK68 AE46:AM47 AG49:AG52 AG55 AK54:AK55 AO46:AP47 AE48:AE52 AE66:AE68 AN54:AN55 AH66:AH68 AL49:AM51 AP49:AP52 AH54:AH55 AN43:AO44 AI58:AJ63 AO58:AP63 AK71:AK72 AM55 AE71:AE72 AH71:AH72 AE54:AE55 AE57:AE64 AN71:AN72 AK57:AK64 AL58:AM63 AI49:AI51 AF49:AF51 AJ49:AJ52 AN66:AN68 AP55 AH48:AH52 AK48:AK52 AH57:AH64 AJ55 AN57:AN64 AN46:AN51 AF58:AG63"/>
    <dataValidation type="list" allowBlank="1" showInputMessage="1" showErrorMessage="1" promptTitle="根拠の選択" prompt="基準距離と騒音レベルを実測した⇒実測_x000a_資料の値を使用した⇒資料有" sqref="C8:N8 Q8:AB8 AE8:AP8">
      <formula1>実測かどうか</formula1>
    </dataValidation>
    <dataValidation allowBlank="1" promptTitle="実測フラグ" prompt="実測の場合は、□を■に変更してください。_x000a_(例)■　実測" sqref="C45:N45 Q45:AB45 AE45:AP45"/>
    <dataValidation allowBlank="1" showInputMessage="1" showErrorMessage="1" promptTitle="型式名等の入力" prompt="型式や管理番号を入力してください。_x000a_(例)A1／AB-50C" sqref="Z4:AB4 L4:N4 AN4:AP4"/>
    <dataValidation type="time" imeMode="halfAlpha" operator="greaterThanOrEqual" allowBlank="1" errorTitle="エラー" error="時刻のみを入力してください。" promptTitle="時間の入力" prompt="時刻のみ入力してください。_x000a_上段：開始時刻_x000a_下段：終了時刻_x000a_【入力例】_x000a_上段　8:00_x000a_下段　17:00" sqref="C75:N76 Q75:AB76 AE75:AP76">
      <formula1>0</formula1>
    </dataValidation>
    <dataValidation allowBlank="1" showInputMessage="1" showErrorMessage="1" promptTitle="入力不要" prompt="用途地域を選択すると_x000a_自動で表示されます。" sqref="C78:D78 F78:M78 Q78:R78 T78:AA78 AE78:AF78 AH78:AO78"/>
    <dataValidation type="list" allowBlank="1" showInputMessage="1" showErrorMessage="1" promptTitle="特定施設名の入力" prompt="プルダウンから特定施設名を選択してください。_x000a_(例)機械プレス_x000a_下段には型式等を入力してください。_x000a_(例)AB-50C" sqref="Z3:AB3 L3:N3 AN3:AP3">
      <formula1>特定施設</formula1>
    </dataValidation>
    <dataValidation type="list" allowBlank="1" showInputMessage="1" showErrorMessage="1" errorTitle="エラー" error="プルダウンから選択してください。" promptTitle="用途地域の選択" prompt="プルダウンから用途地域を選択してください。" sqref="C26 Q26 AE26">
      <formula1>用途地域</formula1>
    </dataValidation>
    <dataValidation type="list" allowBlank="1" showInputMessage="1" showErrorMessage="1" promptTitle="非常用設備の選択" prompt="非常用設備の場合は、_x000a_「非常用」を選択してください。" sqref="Q9:AB9 C9:N9 AE9:AP9">
      <formula1>非常用かどうか</formula1>
    </dataValidation>
    <dataValidation allowBlank="1" showInputMessage="1" showErrorMessage="1" promptTitle="記号または番号の記入" prompt="添付図面に記載した敷地境界線上の記号または番号を記入してください。" sqref="Q7:AB7 C7:N7 AE7:AP7"/>
    <dataValidation allowBlank="1" showInputMessage="1" showErrorMessage="1" promptTitle="防音壁等の対策" prompt="防音壁がある場合は、別シート「回折減衰」の計算結果「受音点での騒音レベル」を記入してください。" sqref="P17 B17 AD17"/>
    <dataValidation type="list" allowBlank="1" showErrorMessage="1" promptTitle="防音壁等の対策" prompt="防音壁がある場合は、別シート「回折減衰」の計算結果「受音点での騒音レベル」を記入してください。" sqref="Q17:AB17 C17:N17 AE17:AP17">
      <formula1>"有, "</formula1>
    </dataValidation>
    <dataValidation allowBlank="1" showInputMessage="1" showErrorMessage="1" promptTitle="防音壁等の対策" prompt="別シート「回折減衰」の計算結果「受音点での騒音レベル」を記入してください。" sqref="B18:N18 P18:AB18 AD18:AP18"/>
    <dataValidation allowBlank="1" showInputMessage="1" showErrorMessage="1" promptTitle="防音壁等の対策" prompt="別シート「回折減衰」の計算結果「回折減衰量」を記入してください。" sqref="B19:N19 P19:AB19 AD19:AP19"/>
    <dataValidation allowBlank="1" showErrorMessage="1" sqref="P20:AB20 B20:N20 AD20:AP20"/>
  </dataValidations>
  <printOptions horizontalCentered="1" verticalCentered="1"/>
  <pageMargins left="0.78740157480314965" right="0.78740157480314965" top="0.78740157480314965" bottom="0.78740157480314965" header="0.31496062992125984" footer="0.31496062992125984"/>
  <pageSetup paperSize="9" orientation="portrait" blackAndWhite="1" errors="blank"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9"/>
  <sheetViews>
    <sheetView topLeftCell="A4" zoomScale="85" zoomScaleNormal="85" workbookViewId="0">
      <selection activeCell="C44" sqref="C44:D44"/>
    </sheetView>
  </sheetViews>
  <sheetFormatPr defaultColWidth="9" defaultRowHeight="13.5" x14ac:dyDescent="0.15"/>
  <cols>
    <col min="1" max="1" width="4.75" style="78" customWidth="1"/>
    <col min="2" max="2" width="19.625" style="78" customWidth="1"/>
    <col min="3" max="3" width="7.125" style="78" customWidth="1"/>
    <col min="4" max="5" width="3.875" style="78" customWidth="1"/>
    <col min="6" max="6" width="7.125" style="78" customWidth="1"/>
    <col min="7" max="8" width="3.875" style="78" customWidth="1"/>
    <col min="9" max="9" width="7.125" style="78" customWidth="1"/>
    <col min="10" max="11" width="3.875" style="78" customWidth="1"/>
    <col min="12" max="12" width="7.125" style="78" customWidth="1"/>
    <col min="13" max="14" width="3.875" style="78" customWidth="1"/>
    <col min="15" max="15" width="4.75" style="78" customWidth="1"/>
    <col min="16" max="16" width="19.625" style="78" customWidth="1"/>
    <col min="17" max="17" width="7.125" style="78" customWidth="1"/>
    <col min="18" max="19" width="3.875" style="78" customWidth="1"/>
    <col min="20" max="20" width="7.125" style="78" customWidth="1"/>
    <col min="21" max="22" width="3.875" style="78" customWidth="1"/>
    <col min="23" max="23" width="7.125" style="78" customWidth="1"/>
    <col min="24" max="25" width="3.875" style="78" customWidth="1"/>
    <col min="26" max="26" width="7.125" style="78" customWidth="1"/>
    <col min="27" max="28" width="3.875" style="78" customWidth="1"/>
    <col min="29" max="29" width="4.75" style="78" customWidth="1"/>
    <col min="30" max="30" width="19.625" style="78" customWidth="1"/>
    <col min="31" max="31" width="7.125" style="78" customWidth="1"/>
    <col min="32" max="33" width="3.875" style="78" customWidth="1"/>
    <col min="34" max="34" width="7.125" style="78" customWidth="1"/>
    <col min="35" max="36" width="3.875" style="78" customWidth="1"/>
    <col min="37" max="37" width="7.125" style="78" customWidth="1"/>
    <col min="38" max="39" width="3.875" style="78" customWidth="1"/>
    <col min="40" max="40" width="7.125" style="78" customWidth="1"/>
    <col min="41" max="42" width="3.875" style="78" customWidth="1"/>
    <col min="43" max="16384" width="9" style="78"/>
  </cols>
  <sheetData>
    <row r="1" spans="1:42" ht="50.25" customHeight="1" thickBot="1" x14ac:dyDescent="0.2">
      <c r="A1" s="312" t="s">
        <v>193</v>
      </c>
      <c r="B1" s="313"/>
      <c r="C1" s="313"/>
      <c r="D1" s="313"/>
      <c r="E1" s="313"/>
      <c r="F1" s="313"/>
      <c r="G1" s="313"/>
      <c r="H1" s="313"/>
      <c r="I1" s="313"/>
      <c r="J1" s="313"/>
      <c r="K1" s="313"/>
      <c r="L1" s="313"/>
      <c r="M1" s="313"/>
      <c r="N1" s="313"/>
    </row>
    <row r="2" spans="1:42" ht="14.25" thickBot="1" x14ac:dyDescent="0.2">
      <c r="A2" s="128"/>
      <c r="B2" s="129"/>
      <c r="C2" s="130">
        <v>1</v>
      </c>
      <c r="D2" s="131"/>
      <c r="E2" s="132"/>
      <c r="F2" s="130">
        <f>C2+1</f>
        <v>2</v>
      </c>
      <c r="G2" s="131"/>
      <c r="H2" s="132"/>
      <c r="I2" s="130">
        <f t="shared" ref="I2" si="0">F2+1</f>
        <v>3</v>
      </c>
      <c r="J2" s="131"/>
      <c r="K2" s="132"/>
      <c r="L2" s="130">
        <f t="shared" ref="L2" si="1">I2+1</f>
        <v>4</v>
      </c>
      <c r="M2" s="131"/>
      <c r="N2" s="132"/>
      <c r="O2" s="128"/>
      <c r="P2" s="129"/>
      <c r="Q2" s="130">
        <v>5</v>
      </c>
      <c r="R2" s="131"/>
      <c r="S2" s="132"/>
      <c r="T2" s="130">
        <f>Q2+1</f>
        <v>6</v>
      </c>
      <c r="U2" s="131"/>
      <c r="V2" s="132"/>
      <c r="W2" s="130">
        <f t="shared" ref="W2" si="2">T2+1</f>
        <v>7</v>
      </c>
      <c r="X2" s="131"/>
      <c r="Y2" s="132"/>
      <c r="Z2" s="130">
        <f t="shared" ref="Z2" si="3">W2+1</f>
        <v>8</v>
      </c>
      <c r="AA2" s="131"/>
      <c r="AB2" s="132"/>
      <c r="AC2" s="128"/>
      <c r="AD2" s="129"/>
      <c r="AE2" s="130">
        <v>9</v>
      </c>
      <c r="AF2" s="131"/>
      <c r="AG2" s="132"/>
      <c r="AH2" s="130">
        <f>AE2+1</f>
        <v>10</v>
      </c>
      <c r="AI2" s="131"/>
      <c r="AJ2" s="132"/>
      <c r="AK2" s="130">
        <f t="shared" ref="AK2" si="4">AH2+1</f>
        <v>11</v>
      </c>
      <c r="AL2" s="131"/>
      <c r="AM2" s="132"/>
      <c r="AN2" s="130">
        <f t="shared" ref="AN2" si="5">AK2+1</f>
        <v>12</v>
      </c>
      <c r="AO2" s="131"/>
      <c r="AP2" s="133"/>
    </row>
    <row r="3" spans="1:42" ht="13.5" customHeight="1" thickTop="1" x14ac:dyDescent="0.15">
      <c r="A3" s="134" t="s">
        <v>123</v>
      </c>
      <c r="B3" s="47" t="s">
        <v>147</v>
      </c>
      <c r="C3" s="137"/>
      <c r="D3" s="138"/>
      <c r="E3" s="139"/>
      <c r="F3" s="137"/>
      <c r="G3" s="138"/>
      <c r="H3" s="139"/>
      <c r="I3" s="137"/>
      <c r="J3" s="138"/>
      <c r="K3" s="139"/>
      <c r="L3" s="137"/>
      <c r="M3" s="138"/>
      <c r="N3" s="138"/>
      <c r="O3" s="134" t="s">
        <v>123</v>
      </c>
      <c r="P3" s="47" t="s">
        <v>147</v>
      </c>
      <c r="Q3" s="137"/>
      <c r="R3" s="138"/>
      <c r="S3" s="139"/>
      <c r="T3" s="137"/>
      <c r="U3" s="138"/>
      <c r="V3" s="139"/>
      <c r="W3" s="137"/>
      <c r="X3" s="138"/>
      <c r="Y3" s="139"/>
      <c r="Z3" s="137"/>
      <c r="AA3" s="138"/>
      <c r="AB3" s="138"/>
      <c r="AC3" s="134" t="s">
        <v>123</v>
      </c>
      <c r="AD3" s="47" t="s">
        <v>147</v>
      </c>
      <c r="AE3" s="137"/>
      <c r="AF3" s="138"/>
      <c r="AG3" s="139"/>
      <c r="AH3" s="137"/>
      <c r="AI3" s="138"/>
      <c r="AJ3" s="139"/>
      <c r="AK3" s="137"/>
      <c r="AL3" s="138"/>
      <c r="AM3" s="139"/>
      <c r="AN3" s="137"/>
      <c r="AO3" s="138"/>
      <c r="AP3" s="138"/>
    </row>
    <row r="4" spans="1:42" x14ac:dyDescent="0.15">
      <c r="A4" s="135"/>
      <c r="B4" s="48" t="s">
        <v>132</v>
      </c>
      <c r="C4" s="140"/>
      <c r="D4" s="141"/>
      <c r="E4" s="142"/>
      <c r="F4" s="140"/>
      <c r="G4" s="141"/>
      <c r="H4" s="142"/>
      <c r="I4" s="140"/>
      <c r="J4" s="141"/>
      <c r="K4" s="142"/>
      <c r="L4" s="143"/>
      <c r="M4" s="141"/>
      <c r="N4" s="141"/>
      <c r="O4" s="135"/>
      <c r="P4" s="48" t="s">
        <v>132</v>
      </c>
      <c r="Q4" s="140"/>
      <c r="R4" s="141"/>
      <c r="S4" s="142"/>
      <c r="T4" s="140"/>
      <c r="U4" s="141"/>
      <c r="V4" s="142"/>
      <c r="W4" s="140"/>
      <c r="X4" s="141"/>
      <c r="Y4" s="142"/>
      <c r="Z4" s="143"/>
      <c r="AA4" s="141"/>
      <c r="AB4" s="141"/>
      <c r="AC4" s="135"/>
      <c r="AD4" s="48" t="s">
        <v>132</v>
      </c>
      <c r="AE4" s="140"/>
      <c r="AF4" s="141"/>
      <c r="AG4" s="142"/>
      <c r="AH4" s="140"/>
      <c r="AI4" s="141"/>
      <c r="AJ4" s="142"/>
      <c r="AK4" s="140"/>
      <c r="AL4" s="141"/>
      <c r="AM4" s="142"/>
      <c r="AN4" s="143"/>
      <c r="AO4" s="141"/>
      <c r="AP4" s="141"/>
    </row>
    <row r="5" spans="1:42" ht="13.5" customHeight="1" x14ac:dyDescent="0.15">
      <c r="A5" s="135"/>
      <c r="B5" s="48" t="s">
        <v>121</v>
      </c>
      <c r="C5" s="308"/>
      <c r="D5" s="309"/>
      <c r="E5" s="310"/>
      <c r="F5" s="308"/>
      <c r="G5" s="309"/>
      <c r="H5" s="310"/>
      <c r="I5" s="308"/>
      <c r="J5" s="309"/>
      <c r="K5" s="310"/>
      <c r="L5" s="308"/>
      <c r="M5" s="309"/>
      <c r="N5" s="309"/>
      <c r="O5" s="135"/>
      <c r="P5" s="48" t="s">
        <v>121</v>
      </c>
      <c r="Q5" s="308"/>
      <c r="R5" s="309"/>
      <c r="S5" s="310"/>
      <c r="T5" s="308"/>
      <c r="U5" s="309"/>
      <c r="V5" s="310"/>
      <c r="W5" s="308"/>
      <c r="X5" s="309"/>
      <c r="Y5" s="310"/>
      <c r="Z5" s="308"/>
      <c r="AA5" s="309"/>
      <c r="AB5" s="309"/>
      <c r="AC5" s="135"/>
      <c r="AD5" s="48" t="s">
        <v>121</v>
      </c>
      <c r="AE5" s="308"/>
      <c r="AF5" s="309"/>
      <c r="AG5" s="310"/>
      <c r="AH5" s="308"/>
      <c r="AI5" s="309"/>
      <c r="AJ5" s="310"/>
      <c r="AK5" s="308"/>
      <c r="AL5" s="309"/>
      <c r="AM5" s="310"/>
      <c r="AN5" s="308"/>
      <c r="AO5" s="309"/>
      <c r="AP5" s="309"/>
    </row>
    <row r="6" spans="1:42" x14ac:dyDescent="0.15">
      <c r="A6" s="135"/>
      <c r="B6" s="48" t="s">
        <v>122</v>
      </c>
      <c r="C6" s="308"/>
      <c r="D6" s="309"/>
      <c r="E6" s="310"/>
      <c r="F6" s="308"/>
      <c r="G6" s="309"/>
      <c r="H6" s="310"/>
      <c r="I6" s="308"/>
      <c r="J6" s="309"/>
      <c r="K6" s="310"/>
      <c r="L6" s="308"/>
      <c r="M6" s="309"/>
      <c r="N6" s="309"/>
      <c r="O6" s="135"/>
      <c r="P6" s="48" t="s">
        <v>122</v>
      </c>
      <c r="Q6" s="308"/>
      <c r="R6" s="309"/>
      <c r="S6" s="310"/>
      <c r="T6" s="308"/>
      <c r="U6" s="309"/>
      <c r="V6" s="310"/>
      <c r="W6" s="308"/>
      <c r="X6" s="309"/>
      <c r="Y6" s="310"/>
      <c r="Z6" s="308"/>
      <c r="AA6" s="309"/>
      <c r="AB6" s="309"/>
      <c r="AC6" s="135"/>
      <c r="AD6" s="48" t="s">
        <v>122</v>
      </c>
      <c r="AE6" s="308"/>
      <c r="AF6" s="309"/>
      <c r="AG6" s="310"/>
      <c r="AH6" s="308"/>
      <c r="AI6" s="309"/>
      <c r="AJ6" s="310"/>
      <c r="AK6" s="308"/>
      <c r="AL6" s="309"/>
      <c r="AM6" s="310"/>
      <c r="AN6" s="308"/>
      <c r="AO6" s="309"/>
      <c r="AP6" s="309"/>
    </row>
    <row r="7" spans="1:42" ht="26.25" customHeight="1" x14ac:dyDescent="0.15">
      <c r="A7" s="135"/>
      <c r="B7" s="49" t="s">
        <v>153</v>
      </c>
      <c r="C7" s="308"/>
      <c r="D7" s="309"/>
      <c r="E7" s="310"/>
      <c r="F7" s="308"/>
      <c r="G7" s="309"/>
      <c r="H7" s="310"/>
      <c r="I7" s="308"/>
      <c r="J7" s="309"/>
      <c r="K7" s="310"/>
      <c r="L7" s="308"/>
      <c r="M7" s="309"/>
      <c r="N7" s="311"/>
      <c r="O7" s="135"/>
      <c r="P7" s="49" t="s">
        <v>153</v>
      </c>
      <c r="Q7" s="308"/>
      <c r="R7" s="309"/>
      <c r="S7" s="310"/>
      <c r="T7" s="308"/>
      <c r="U7" s="309"/>
      <c r="V7" s="310"/>
      <c r="W7" s="308"/>
      <c r="X7" s="309"/>
      <c r="Y7" s="310"/>
      <c r="Z7" s="308"/>
      <c r="AA7" s="309"/>
      <c r="AB7" s="311"/>
      <c r="AC7" s="135"/>
      <c r="AD7" s="49" t="s">
        <v>153</v>
      </c>
      <c r="AE7" s="308"/>
      <c r="AF7" s="309"/>
      <c r="AG7" s="310"/>
      <c r="AH7" s="308"/>
      <c r="AI7" s="309"/>
      <c r="AJ7" s="310"/>
      <c r="AK7" s="308"/>
      <c r="AL7" s="309"/>
      <c r="AM7" s="310"/>
      <c r="AN7" s="308"/>
      <c r="AO7" s="309"/>
      <c r="AP7" s="311"/>
    </row>
    <row r="8" spans="1:42" ht="14.25" thickBot="1" x14ac:dyDescent="0.2">
      <c r="A8" s="135"/>
      <c r="B8" s="50" t="s">
        <v>148</v>
      </c>
      <c r="C8" s="303"/>
      <c r="D8" s="184"/>
      <c r="E8" s="185"/>
      <c r="F8" s="303"/>
      <c r="G8" s="184"/>
      <c r="H8" s="185"/>
      <c r="I8" s="303"/>
      <c r="J8" s="184"/>
      <c r="K8" s="185"/>
      <c r="L8" s="303"/>
      <c r="M8" s="184"/>
      <c r="N8" s="185"/>
      <c r="O8" s="135"/>
      <c r="P8" s="50" t="s">
        <v>148</v>
      </c>
      <c r="Q8" s="303"/>
      <c r="R8" s="184"/>
      <c r="S8" s="185"/>
      <c r="T8" s="303"/>
      <c r="U8" s="184"/>
      <c r="V8" s="185"/>
      <c r="W8" s="303"/>
      <c r="X8" s="184"/>
      <c r="Y8" s="185"/>
      <c r="Z8" s="303"/>
      <c r="AA8" s="184"/>
      <c r="AB8" s="185"/>
      <c r="AC8" s="135"/>
      <c r="AD8" s="50" t="s">
        <v>148</v>
      </c>
      <c r="AE8" s="303"/>
      <c r="AF8" s="184"/>
      <c r="AG8" s="185"/>
      <c r="AH8" s="303"/>
      <c r="AI8" s="184"/>
      <c r="AJ8" s="185"/>
      <c r="AK8" s="303"/>
      <c r="AL8" s="184"/>
      <c r="AM8" s="185"/>
      <c r="AN8" s="303"/>
      <c r="AO8" s="184"/>
      <c r="AP8" s="185"/>
    </row>
    <row r="9" spans="1:42" ht="15" thickTop="1" thickBot="1" x14ac:dyDescent="0.2">
      <c r="A9" s="136"/>
      <c r="B9" s="50" t="s">
        <v>151</v>
      </c>
      <c r="C9" s="304"/>
      <c r="D9" s="305"/>
      <c r="E9" s="306"/>
      <c r="F9" s="304"/>
      <c r="G9" s="305"/>
      <c r="H9" s="306"/>
      <c r="I9" s="304"/>
      <c r="J9" s="305"/>
      <c r="K9" s="306"/>
      <c r="L9" s="304"/>
      <c r="M9" s="305"/>
      <c r="N9" s="307"/>
      <c r="O9" s="136"/>
      <c r="P9" s="50" t="s">
        <v>151</v>
      </c>
      <c r="Q9" s="304"/>
      <c r="R9" s="305"/>
      <c r="S9" s="306"/>
      <c r="T9" s="304"/>
      <c r="U9" s="305"/>
      <c r="V9" s="306"/>
      <c r="W9" s="304"/>
      <c r="X9" s="305"/>
      <c r="Y9" s="306"/>
      <c r="Z9" s="304"/>
      <c r="AA9" s="305"/>
      <c r="AB9" s="307"/>
      <c r="AC9" s="136"/>
      <c r="AD9" s="50" t="s">
        <v>151</v>
      </c>
      <c r="AE9" s="304"/>
      <c r="AF9" s="305"/>
      <c r="AG9" s="306"/>
      <c r="AH9" s="304"/>
      <c r="AI9" s="305"/>
      <c r="AJ9" s="306"/>
      <c r="AK9" s="304"/>
      <c r="AL9" s="305"/>
      <c r="AM9" s="306"/>
      <c r="AN9" s="304"/>
      <c r="AO9" s="305"/>
      <c r="AP9" s="307"/>
    </row>
    <row r="10" spans="1:42" ht="15" thickTop="1" thickBot="1" x14ac:dyDescent="0.2">
      <c r="A10" s="51"/>
      <c r="B10" s="52"/>
      <c r="C10" s="53"/>
      <c r="D10" s="54"/>
      <c r="E10" s="55"/>
      <c r="F10" s="53"/>
      <c r="G10" s="54"/>
      <c r="H10" s="55"/>
      <c r="I10" s="53"/>
      <c r="J10" s="54"/>
      <c r="K10" s="55"/>
      <c r="L10" s="54"/>
      <c r="M10" s="54"/>
      <c r="N10" s="54"/>
      <c r="O10" s="51"/>
      <c r="P10" s="52"/>
      <c r="Q10" s="53"/>
      <c r="R10" s="54"/>
      <c r="S10" s="55"/>
      <c r="T10" s="53"/>
      <c r="U10" s="54"/>
      <c r="V10" s="55"/>
      <c r="W10" s="53"/>
      <c r="X10" s="54"/>
      <c r="Y10" s="55"/>
      <c r="Z10" s="54"/>
      <c r="AA10" s="54"/>
      <c r="AB10" s="54"/>
      <c r="AC10" s="51"/>
      <c r="AD10" s="52"/>
      <c r="AE10" s="53"/>
      <c r="AF10" s="54"/>
      <c r="AG10" s="55"/>
      <c r="AH10" s="53"/>
      <c r="AI10" s="54"/>
      <c r="AJ10" s="55"/>
      <c r="AK10" s="53"/>
      <c r="AL10" s="54"/>
      <c r="AM10" s="55"/>
      <c r="AN10" s="54"/>
      <c r="AO10" s="54"/>
      <c r="AP10" s="54"/>
    </row>
    <row r="11" spans="1:42" ht="13.5" customHeight="1" thickTop="1" x14ac:dyDescent="0.15">
      <c r="A11" s="134" t="s">
        <v>128</v>
      </c>
      <c r="B11" s="56" t="s">
        <v>124</v>
      </c>
      <c r="C11" s="155"/>
      <c r="D11" s="156"/>
      <c r="E11" s="157"/>
      <c r="F11" s="155"/>
      <c r="G11" s="156"/>
      <c r="H11" s="157"/>
      <c r="I11" s="155"/>
      <c r="J11" s="156"/>
      <c r="K11" s="157"/>
      <c r="L11" s="155"/>
      <c r="M11" s="156"/>
      <c r="N11" s="156"/>
      <c r="O11" s="134" t="s">
        <v>128</v>
      </c>
      <c r="P11" s="56" t="s">
        <v>124</v>
      </c>
      <c r="Q11" s="155"/>
      <c r="R11" s="156"/>
      <c r="S11" s="157"/>
      <c r="T11" s="155"/>
      <c r="U11" s="156"/>
      <c r="V11" s="157"/>
      <c r="W11" s="155"/>
      <c r="X11" s="156"/>
      <c r="Y11" s="157"/>
      <c r="Z11" s="155"/>
      <c r="AA11" s="156"/>
      <c r="AB11" s="156"/>
      <c r="AC11" s="134" t="s">
        <v>128</v>
      </c>
      <c r="AD11" s="56" t="s">
        <v>124</v>
      </c>
      <c r="AE11" s="155"/>
      <c r="AF11" s="156"/>
      <c r="AG11" s="157"/>
      <c r="AH11" s="155"/>
      <c r="AI11" s="156"/>
      <c r="AJ11" s="157"/>
      <c r="AK11" s="155"/>
      <c r="AL11" s="156"/>
      <c r="AM11" s="157"/>
      <c r="AN11" s="155"/>
      <c r="AO11" s="156"/>
      <c r="AP11" s="156"/>
    </row>
    <row r="12" spans="1:42" ht="13.5" customHeight="1" thickBot="1" x14ac:dyDescent="0.2">
      <c r="A12" s="135"/>
      <c r="B12" s="57" t="s">
        <v>139</v>
      </c>
      <c r="C12" s="158"/>
      <c r="D12" s="159"/>
      <c r="E12" s="160"/>
      <c r="F12" s="158"/>
      <c r="G12" s="159"/>
      <c r="H12" s="160"/>
      <c r="I12" s="158"/>
      <c r="J12" s="159"/>
      <c r="K12" s="160"/>
      <c r="L12" s="158"/>
      <c r="M12" s="159"/>
      <c r="N12" s="159"/>
      <c r="O12" s="135"/>
      <c r="P12" s="57" t="s">
        <v>139</v>
      </c>
      <c r="Q12" s="158"/>
      <c r="R12" s="159"/>
      <c r="S12" s="160"/>
      <c r="T12" s="158"/>
      <c r="U12" s="159"/>
      <c r="V12" s="160"/>
      <c r="W12" s="158"/>
      <c r="X12" s="159"/>
      <c r="Y12" s="160"/>
      <c r="Z12" s="158"/>
      <c r="AA12" s="159"/>
      <c r="AB12" s="159"/>
      <c r="AC12" s="135"/>
      <c r="AD12" s="57" t="s">
        <v>139</v>
      </c>
      <c r="AE12" s="158"/>
      <c r="AF12" s="159"/>
      <c r="AG12" s="160"/>
      <c r="AH12" s="158"/>
      <c r="AI12" s="159"/>
      <c r="AJ12" s="160"/>
      <c r="AK12" s="158"/>
      <c r="AL12" s="159"/>
      <c r="AM12" s="160"/>
      <c r="AN12" s="158"/>
      <c r="AO12" s="159"/>
      <c r="AP12" s="159"/>
    </row>
    <row r="13" spans="1:42" ht="14.25" thickTop="1" x14ac:dyDescent="0.15">
      <c r="A13" s="135"/>
      <c r="B13" s="167" t="s">
        <v>125</v>
      </c>
      <c r="C13" s="161"/>
      <c r="D13" s="162"/>
      <c r="E13" s="163"/>
      <c r="F13" s="161"/>
      <c r="G13" s="162"/>
      <c r="H13" s="163"/>
      <c r="I13" s="161"/>
      <c r="J13" s="162"/>
      <c r="K13" s="163"/>
      <c r="L13" s="161"/>
      <c r="M13" s="162"/>
      <c r="N13" s="162"/>
      <c r="O13" s="135"/>
      <c r="P13" s="167" t="s">
        <v>125</v>
      </c>
      <c r="Q13" s="161"/>
      <c r="R13" s="162"/>
      <c r="S13" s="163"/>
      <c r="T13" s="161"/>
      <c r="U13" s="162"/>
      <c r="V13" s="163"/>
      <c r="W13" s="161"/>
      <c r="X13" s="162"/>
      <c r="Y13" s="163"/>
      <c r="Z13" s="161"/>
      <c r="AA13" s="162"/>
      <c r="AB13" s="162"/>
      <c r="AC13" s="135"/>
      <c r="AD13" s="167" t="s">
        <v>125</v>
      </c>
      <c r="AE13" s="161"/>
      <c r="AF13" s="162"/>
      <c r="AG13" s="163"/>
      <c r="AH13" s="161"/>
      <c r="AI13" s="162"/>
      <c r="AJ13" s="163"/>
      <c r="AK13" s="161"/>
      <c r="AL13" s="162"/>
      <c r="AM13" s="163"/>
      <c r="AN13" s="161"/>
      <c r="AO13" s="162"/>
      <c r="AP13" s="162"/>
    </row>
    <row r="14" spans="1:42" ht="14.25" thickBot="1" x14ac:dyDescent="0.2">
      <c r="A14" s="135"/>
      <c r="B14" s="168"/>
      <c r="C14" s="164"/>
      <c r="D14" s="165"/>
      <c r="E14" s="166"/>
      <c r="F14" s="164"/>
      <c r="G14" s="165"/>
      <c r="H14" s="166"/>
      <c r="I14" s="164"/>
      <c r="J14" s="165"/>
      <c r="K14" s="166"/>
      <c r="L14" s="164"/>
      <c r="M14" s="165"/>
      <c r="N14" s="165"/>
      <c r="O14" s="135"/>
      <c r="P14" s="168"/>
      <c r="Q14" s="164"/>
      <c r="R14" s="165"/>
      <c r="S14" s="166"/>
      <c r="T14" s="164"/>
      <c r="U14" s="165"/>
      <c r="V14" s="166"/>
      <c r="W14" s="164"/>
      <c r="X14" s="165"/>
      <c r="Y14" s="166"/>
      <c r="Z14" s="164"/>
      <c r="AA14" s="165"/>
      <c r="AB14" s="165"/>
      <c r="AC14" s="135"/>
      <c r="AD14" s="168"/>
      <c r="AE14" s="164"/>
      <c r="AF14" s="165"/>
      <c r="AG14" s="166"/>
      <c r="AH14" s="164"/>
      <c r="AI14" s="165"/>
      <c r="AJ14" s="166"/>
      <c r="AK14" s="164"/>
      <c r="AL14" s="165"/>
      <c r="AM14" s="166"/>
      <c r="AN14" s="164"/>
      <c r="AO14" s="165"/>
      <c r="AP14" s="165"/>
    </row>
    <row r="15" spans="1:42" ht="14.25" thickTop="1" x14ac:dyDescent="0.15">
      <c r="A15" s="135"/>
      <c r="B15" s="58" t="s">
        <v>126</v>
      </c>
      <c r="C15" s="155"/>
      <c r="D15" s="156"/>
      <c r="E15" s="157"/>
      <c r="F15" s="155"/>
      <c r="G15" s="156"/>
      <c r="H15" s="157"/>
      <c r="I15" s="155"/>
      <c r="J15" s="156"/>
      <c r="K15" s="157"/>
      <c r="L15" s="155"/>
      <c r="M15" s="156"/>
      <c r="N15" s="156"/>
      <c r="O15" s="135"/>
      <c r="P15" s="58" t="s">
        <v>126</v>
      </c>
      <c r="Q15" s="155"/>
      <c r="R15" s="156"/>
      <c r="S15" s="157"/>
      <c r="T15" s="155"/>
      <c r="U15" s="156"/>
      <c r="V15" s="157"/>
      <c r="W15" s="155"/>
      <c r="X15" s="156"/>
      <c r="Y15" s="157"/>
      <c r="Z15" s="155"/>
      <c r="AA15" s="156"/>
      <c r="AB15" s="156"/>
      <c r="AC15" s="135"/>
      <c r="AD15" s="58" t="s">
        <v>126</v>
      </c>
      <c r="AE15" s="155"/>
      <c r="AF15" s="156"/>
      <c r="AG15" s="157"/>
      <c r="AH15" s="155"/>
      <c r="AI15" s="156"/>
      <c r="AJ15" s="157"/>
      <c r="AK15" s="155"/>
      <c r="AL15" s="156"/>
      <c r="AM15" s="157"/>
      <c r="AN15" s="155"/>
      <c r="AO15" s="156"/>
      <c r="AP15" s="156"/>
    </row>
    <row r="16" spans="1:42" ht="14.25" thickBot="1" x14ac:dyDescent="0.2">
      <c r="A16" s="135"/>
      <c r="B16" s="59" t="s">
        <v>139</v>
      </c>
      <c r="C16" s="158"/>
      <c r="D16" s="159"/>
      <c r="E16" s="160"/>
      <c r="F16" s="158"/>
      <c r="G16" s="159"/>
      <c r="H16" s="160"/>
      <c r="I16" s="158"/>
      <c r="J16" s="159"/>
      <c r="K16" s="160"/>
      <c r="L16" s="158"/>
      <c r="M16" s="159"/>
      <c r="N16" s="159"/>
      <c r="O16" s="135"/>
      <c r="P16" s="59" t="s">
        <v>139</v>
      </c>
      <c r="Q16" s="158"/>
      <c r="R16" s="159"/>
      <c r="S16" s="160"/>
      <c r="T16" s="158"/>
      <c r="U16" s="159"/>
      <c r="V16" s="160"/>
      <c r="W16" s="158"/>
      <c r="X16" s="159"/>
      <c r="Y16" s="160"/>
      <c r="Z16" s="158"/>
      <c r="AA16" s="159"/>
      <c r="AB16" s="159"/>
      <c r="AC16" s="135"/>
      <c r="AD16" s="59" t="s">
        <v>139</v>
      </c>
      <c r="AE16" s="158"/>
      <c r="AF16" s="159"/>
      <c r="AG16" s="160"/>
      <c r="AH16" s="158"/>
      <c r="AI16" s="159"/>
      <c r="AJ16" s="160"/>
      <c r="AK16" s="158"/>
      <c r="AL16" s="159"/>
      <c r="AM16" s="160"/>
      <c r="AN16" s="158"/>
      <c r="AO16" s="159"/>
      <c r="AP16" s="159"/>
    </row>
    <row r="17" spans="1:42" ht="14.25" thickTop="1" x14ac:dyDescent="0.15">
      <c r="A17" s="135"/>
      <c r="B17" s="71" t="s">
        <v>177</v>
      </c>
      <c r="C17" s="169"/>
      <c r="D17" s="170"/>
      <c r="E17" s="171"/>
      <c r="F17" s="169"/>
      <c r="G17" s="170"/>
      <c r="H17" s="171"/>
      <c r="I17" s="169"/>
      <c r="J17" s="170"/>
      <c r="K17" s="171"/>
      <c r="L17" s="169"/>
      <c r="M17" s="170"/>
      <c r="N17" s="170"/>
      <c r="O17" s="135"/>
      <c r="P17" s="71" t="s">
        <v>177</v>
      </c>
      <c r="Q17" s="169"/>
      <c r="R17" s="170"/>
      <c r="S17" s="171"/>
      <c r="T17" s="169"/>
      <c r="U17" s="170"/>
      <c r="V17" s="171"/>
      <c r="W17" s="169"/>
      <c r="X17" s="170"/>
      <c r="Y17" s="171"/>
      <c r="Z17" s="169"/>
      <c r="AA17" s="170"/>
      <c r="AB17" s="170"/>
      <c r="AC17" s="135"/>
      <c r="AD17" s="71" t="s">
        <v>177</v>
      </c>
      <c r="AE17" s="169"/>
      <c r="AF17" s="170"/>
      <c r="AG17" s="171"/>
      <c r="AH17" s="169"/>
      <c r="AI17" s="170"/>
      <c r="AJ17" s="171"/>
      <c r="AK17" s="169"/>
      <c r="AL17" s="170"/>
      <c r="AM17" s="171"/>
      <c r="AN17" s="169"/>
      <c r="AO17" s="170"/>
      <c r="AP17" s="170"/>
    </row>
    <row r="18" spans="1:42" hidden="1" x14ac:dyDescent="0.15">
      <c r="A18" s="135"/>
      <c r="B18" s="75" t="s">
        <v>175</v>
      </c>
      <c r="C18" s="172"/>
      <c r="D18" s="173"/>
      <c r="E18" s="174"/>
      <c r="F18" s="172"/>
      <c r="G18" s="173"/>
      <c r="H18" s="174"/>
      <c r="I18" s="172"/>
      <c r="J18" s="173"/>
      <c r="K18" s="174"/>
      <c r="L18" s="172"/>
      <c r="M18" s="173"/>
      <c r="N18" s="174"/>
      <c r="O18" s="135"/>
      <c r="P18" s="75" t="s">
        <v>175</v>
      </c>
      <c r="Q18" s="172"/>
      <c r="R18" s="173"/>
      <c r="S18" s="174"/>
      <c r="T18" s="172"/>
      <c r="U18" s="173"/>
      <c r="V18" s="174"/>
      <c r="W18" s="172"/>
      <c r="X18" s="173"/>
      <c r="Y18" s="174"/>
      <c r="Z18" s="172"/>
      <c r="AA18" s="173"/>
      <c r="AB18" s="174"/>
      <c r="AC18" s="135"/>
      <c r="AD18" s="75" t="s">
        <v>175</v>
      </c>
      <c r="AE18" s="172"/>
      <c r="AF18" s="173"/>
      <c r="AG18" s="174"/>
      <c r="AH18" s="172"/>
      <c r="AI18" s="173"/>
      <c r="AJ18" s="174"/>
      <c r="AK18" s="172"/>
      <c r="AL18" s="173"/>
      <c r="AM18" s="174"/>
      <c r="AN18" s="172"/>
      <c r="AO18" s="173"/>
      <c r="AP18" s="174"/>
    </row>
    <row r="19" spans="1:42" hidden="1" x14ac:dyDescent="0.15">
      <c r="A19" s="135"/>
      <c r="B19" s="75" t="s">
        <v>176</v>
      </c>
      <c r="C19" s="172"/>
      <c r="D19" s="173"/>
      <c r="E19" s="174"/>
      <c r="F19" s="172"/>
      <c r="G19" s="173"/>
      <c r="H19" s="174"/>
      <c r="I19" s="172"/>
      <c r="J19" s="173"/>
      <c r="K19" s="174"/>
      <c r="L19" s="172"/>
      <c r="M19" s="173"/>
      <c r="N19" s="174"/>
      <c r="O19" s="135"/>
      <c r="P19" s="75" t="s">
        <v>176</v>
      </c>
      <c r="Q19" s="172"/>
      <c r="R19" s="173"/>
      <c r="S19" s="174"/>
      <c r="T19" s="172"/>
      <c r="U19" s="173"/>
      <c r="V19" s="174"/>
      <c r="W19" s="172"/>
      <c r="X19" s="173"/>
      <c r="Y19" s="174"/>
      <c r="Z19" s="172"/>
      <c r="AA19" s="173"/>
      <c r="AB19" s="174"/>
      <c r="AC19" s="135"/>
      <c r="AD19" s="75" t="s">
        <v>176</v>
      </c>
      <c r="AE19" s="172"/>
      <c r="AF19" s="173"/>
      <c r="AG19" s="174"/>
      <c r="AH19" s="172"/>
      <c r="AI19" s="173"/>
      <c r="AJ19" s="174"/>
      <c r="AK19" s="172"/>
      <c r="AL19" s="173"/>
      <c r="AM19" s="174"/>
      <c r="AN19" s="172"/>
      <c r="AO19" s="173"/>
      <c r="AP19" s="174"/>
    </row>
    <row r="20" spans="1:42" ht="14.25" thickBot="1" x14ac:dyDescent="0.2">
      <c r="A20" s="135"/>
      <c r="B20" s="60" t="s">
        <v>139</v>
      </c>
      <c r="C20" s="175"/>
      <c r="D20" s="176"/>
      <c r="E20" s="177"/>
      <c r="F20" s="158"/>
      <c r="G20" s="159"/>
      <c r="H20" s="160"/>
      <c r="I20" s="158"/>
      <c r="J20" s="159"/>
      <c r="K20" s="160"/>
      <c r="L20" s="158"/>
      <c r="M20" s="159"/>
      <c r="N20" s="159"/>
      <c r="O20" s="135"/>
      <c r="P20" s="60" t="s">
        <v>139</v>
      </c>
      <c r="Q20" s="175"/>
      <c r="R20" s="176"/>
      <c r="S20" s="177"/>
      <c r="T20" s="158"/>
      <c r="U20" s="159"/>
      <c r="V20" s="160"/>
      <c r="W20" s="158"/>
      <c r="X20" s="159"/>
      <c r="Y20" s="160"/>
      <c r="Z20" s="158"/>
      <c r="AA20" s="159"/>
      <c r="AB20" s="159"/>
      <c r="AC20" s="135"/>
      <c r="AD20" s="60" t="s">
        <v>139</v>
      </c>
      <c r="AE20" s="175"/>
      <c r="AF20" s="176"/>
      <c r="AG20" s="177"/>
      <c r="AH20" s="158"/>
      <c r="AI20" s="159"/>
      <c r="AJ20" s="160"/>
      <c r="AK20" s="158"/>
      <c r="AL20" s="159"/>
      <c r="AM20" s="160"/>
      <c r="AN20" s="158"/>
      <c r="AO20" s="159"/>
      <c r="AP20" s="159"/>
    </row>
    <row r="21" spans="1:42" ht="63.75" customHeight="1" thickTop="1" thickBot="1" x14ac:dyDescent="0.2">
      <c r="A21" s="136"/>
      <c r="B21" s="61" t="s">
        <v>145</v>
      </c>
      <c r="C21" s="178"/>
      <c r="D21" s="179"/>
      <c r="E21" s="180"/>
      <c r="F21" s="178"/>
      <c r="G21" s="179"/>
      <c r="H21" s="180"/>
      <c r="I21" s="178"/>
      <c r="J21" s="179"/>
      <c r="K21" s="180"/>
      <c r="L21" s="178"/>
      <c r="M21" s="179"/>
      <c r="N21" s="179"/>
      <c r="O21" s="136"/>
      <c r="P21" s="61" t="s">
        <v>145</v>
      </c>
      <c r="Q21" s="178"/>
      <c r="R21" s="179"/>
      <c r="S21" s="180"/>
      <c r="T21" s="178"/>
      <c r="U21" s="179"/>
      <c r="V21" s="180"/>
      <c r="W21" s="178"/>
      <c r="X21" s="179"/>
      <c r="Y21" s="180"/>
      <c r="Z21" s="178"/>
      <c r="AA21" s="179"/>
      <c r="AB21" s="179"/>
      <c r="AC21" s="136"/>
      <c r="AD21" s="61" t="s">
        <v>145</v>
      </c>
      <c r="AE21" s="178"/>
      <c r="AF21" s="179"/>
      <c r="AG21" s="180"/>
      <c r="AH21" s="178"/>
      <c r="AI21" s="179"/>
      <c r="AJ21" s="180"/>
      <c r="AK21" s="178"/>
      <c r="AL21" s="179"/>
      <c r="AM21" s="180"/>
      <c r="AN21" s="178"/>
      <c r="AO21" s="179"/>
      <c r="AP21" s="179"/>
    </row>
    <row r="22" spans="1:42" ht="15" thickTop="1" thickBot="1" x14ac:dyDescent="0.2">
      <c r="A22" s="62"/>
      <c r="B22" s="63"/>
      <c r="C22" s="64"/>
      <c r="D22" s="65"/>
      <c r="E22" s="66"/>
      <c r="F22" s="64"/>
      <c r="G22" s="65"/>
      <c r="H22" s="66"/>
      <c r="I22" s="64"/>
      <c r="J22" s="65"/>
      <c r="K22" s="66"/>
      <c r="L22" s="65"/>
      <c r="M22" s="65"/>
      <c r="N22" s="65"/>
      <c r="O22" s="62"/>
      <c r="P22" s="63"/>
      <c r="Q22" s="64"/>
      <c r="R22" s="65"/>
      <c r="S22" s="66"/>
      <c r="T22" s="64"/>
      <c r="U22" s="65"/>
      <c r="V22" s="66"/>
      <c r="W22" s="64"/>
      <c r="X22" s="65"/>
      <c r="Y22" s="66"/>
      <c r="Z22" s="65"/>
      <c r="AA22" s="65"/>
      <c r="AB22" s="65"/>
      <c r="AC22" s="62"/>
      <c r="AD22" s="63"/>
      <c r="AE22" s="64"/>
      <c r="AF22" s="65"/>
      <c r="AG22" s="66"/>
      <c r="AH22" s="64"/>
      <c r="AI22" s="65"/>
      <c r="AJ22" s="66"/>
      <c r="AK22" s="64"/>
      <c r="AL22" s="65"/>
      <c r="AM22" s="66"/>
      <c r="AN22" s="65"/>
      <c r="AO22" s="65"/>
      <c r="AP22" s="65"/>
    </row>
    <row r="23" spans="1:42" ht="13.5" customHeight="1" thickTop="1" x14ac:dyDescent="0.15">
      <c r="A23" s="134" t="s">
        <v>129</v>
      </c>
      <c r="B23" s="67" t="s">
        <v>130</v>
      </c>
      <c r="C23" s="182"/>
      <c r="D23" s="156"/>
      <c r="E23" s="157"/>
      <c r="F23" s="182"/>
      <c r="G23" s="156"/>
      <c r="H23" s="157"/>
      <c r="I23" s="182"/>
      <c r="J23" s="156"/>
      <c r="K23" s="157"/>
      <c r="L23" s="182"/>
      <c r="M23" s="156"/>
      <c r="N23" s="156"/>
      <c r="O23" s="134" t="s">
        <v>129</v>
      </c>
      <c r="P23" s="67" t="s">
        <v>130</v>
      </c>
      <c r="Q23" s="182"/>
      <c r="R23" s="156"/>
      <c r="S23" s="157"/>
      <c r="T23" s="182"/>
      <c r="U23" s="156"/>
      <c r="V23" s="157"/>
      <c r="W23" s="182"/>
      <c r="X23" s="156"/>
      <c r="Y23" s="157"/>
      <c r="Z23" s="182"/>
      <c r="AA23" s="156"/>
      <c r="AB23" s="156"/>
      <c r="AC23" s="134" t="s">
        <v>129</v>
      </c>
      <c r="AD23" s="67" t="s">
        <v>130</v>
      </c>
      <c r="AE23" s="182"/>
      <c r="AF23" s="156"/>
      <c r="AG23" s="157"/>
      <c r="AH23" s="182"/>
      <c r="AI23" s="156"/>
      <c r="AJ23" s="157"/>
      <c r="AK23" s="182"/>
      <c r="AL23" s="156"/>
      <c r="AM23" s="157"/>
      <c r="AN23" s="182"/>
      <c r="AO23" s="156"/>
      <c r="AP23" s="156"/>
    </row>
    <row r="24" spans="1:42" ht="14.25" thickBot="1" x14ac:dyDescent="0.2">
      <c r="A24" s="181"/>
      <c r="B24" s="68" t="s">
        <v>131</v>
      </c>
      <c r="C24" s="183"/>
      <c r="D24" s="184"/>
      <c r="E24" s="185"/>
      <c r="F24" s="183"/>
      <c r="G24" s="184"/>
      <c r="H24" s="185"/>
      <c r="I24" s="183"/>
      <c r="J24" s="184"/>
      <c r="K24" s="185"/>
      <c r="L24" s="183"/>
      <c r="M24" s="184"/>
      <c r="N24" s="184"/>
      <c r="O24" s="181"/>
      <c r="P24" s="68" t="s">
        <v>131</v>
      </c>
      <c r="Q24" s="183"/>
      <c r="R24" s="184"/>
      <c r="S24" s="185"/>
      <c r="T24" s="183"/>
      <c r="U24" s="184"/>
      <c r="V24" s="185"/>
      <c r="W24" s="183"/>
      <c r="X24" s="184"/>
      <c r="Y24" s="185"/>
      <c r="Z24" s="183"/>
      <c r="AA24" s="184"/>
      <c r="AB24" s="184"/>
      <c r="AC24" s="181"/>
      <c r="AD24" s="68" t="s">
        <v>131</v>
      </c>
      <c r="AE24" s="183"/>
      <c r="AF24" s="184"/>
      <c r="AG24" s="185"/>
      <c r="AH24" s="183"/>
      <c r="AI24" s="184"/>
      <c r="AJ24" s="185"/>
      <c r="AK24" s="183"/>
      <c r="AL24" s="184"/>
      <c r="AM24" s="185"/>
      <c r="AN24" s="183"/>
      <c r="AO24" s="184"/>
      <c r="AP24" s="184"/>
    </row>
    <row r="25" spans="1:42" ht="15" thickTop="1" thickBot="1" x14ac:dyDescent="0.2">
      <c r="A25" s="69"/>
      <c r="B25" s="70"/>
      <c r="C25" s="74"/>
      <c r="D25" s="74"/>
      <c r="E25" s="74"/>
      <c r="F25" s="74"/>
      <c r="G25" s="74"/>
      <c r="H25" s="74"/>
      <c r="I25" s="74"/>
      <c r="J25" s="74"/>
      <c r="K25" s="74"/>
      <c r="L25" s="74"/>
      <c r="M25" s="74"/>
      <c r="N25" s="74"/>
      <c r="O25" s="69"/>
      <c r="P25" s="70"/>
      <c r="Q25" s="74"/>
      <c r="R25" s="74"/>
      <c r="S25" s="74"/>
      <c r="T25" s="74"/>
      <c r="U25" s="74"/>
      <c r="V25" s="74"/>
      <c r="W25" s="74"/>
      <c r="X25" s="74"/>
      <c r="Y25" s="74"/>
      <c r="Z25" s="74"/>
      <c r="AA25" s="74"/>
      <c r="AB25" s="74"/>
      <c r="AC25" s="69"/>
      <c r="AD25" s="70"/>
      <c r="AE25" s="74"/>
      <c r="AF25" s="74"/>
      <c r="AG25" s="74"/>
      <c r="AH25" s="74"/>
      <c r="AI25" s="74"/>
      <c r="AJ25" s="74"/>
      <c r="AK25" s="74"/>
      <c r="AL25" s="74"/>
      <c r="AM25" s="74"/>
      <c r="AN25" s="74"/>
      <c r="AO25" s="74"/>
      <c r="AP25" s="74"/>
    </row>
    <row r="26" spans="1:42" ht="13.5" customHeight="1" thickTop="1" thickBot="1" x14ac:dyDescent="0.2">
      <c r="A26" s="186" t="s">
        <v>149</v>
      </c>
      <c r="B26" s="187"/>
      <c r="C26" s="188"/>
      <c r="D26" s="189"/>
      <c r="E26" s="189"/>
      <c r="F26" s="189"/>
      <c r="G26" s="189"/>
      <c r="H26" s="189"/>
      <c r="I26" s="189"/>
      <c r="J26" s="189"/>
      <c r="K26" s="189"/>
      <c r="L26" s="189"/>
      <c r="M26" s="189"/>
      <c r="N26" s="189"/>
      <c r="O26" s="186" t="s">
        <v>149</v>
      </c>
      <c r="P26" s="187"/>
      <c r="Q26" s="188"/>
      <c r="R26" s="189"/>
      <c r="S26" s="189"/>
      <c r="T26" s="189"/>
      <c r="U26" s="189"/>
      <c r="V26" s="189"/>
      <c r="W26" s="189"/>
      <c r="X26" s="189"/>
      <c r="Y26" s="189"/>
      <c r="Z26" s="189"/>
      <c r="AA26" s="189"/>
      <c r="AB26" s="189"/>
      <c r="AC26" s="186" t="s">
        <v>149</v>
      </c>
      <c r="AD26" s="187"/>
      <c r="AE26" s="188"/>
      <c r="AF26" s="189"/>
      <c r="AG26" s="189"/>
      <c r="AH26" s="189"/>
      <c r="AI26" s="189"/>
      <c r="AJ26" s="189"/>
      <c r="AK26" s="189"/>
      <c r="AL26" s="189"/>
      <c r="AM26" s="189"/>
      <c r="AN26" s="189"/>
      <c r="AO26" s="189"/>
      <c r="AP26" s="189"/>
    </row>
    <row r="27" spans="1:42" ht="13.5" hidden="1" customHeight="1" x14ac:dyDescent="0.15">
      <c r="A27" s="41"/>
      <c r="B27" s="41" t="s">
        <v>181</v>
      </c>
      <c r="C27" s="77"/>
      <c r="D27" s="77"/>
      <c r="E27" s="77"/>
      <c r="F27" s="77"/>
      <c r="G27" s="77"/>
      <c r="H27" s="77"/>
      <c r="I27" s="77"/>
      <c r="J27" s="77"/>
      <c r="K27" s="77"/>
      <c r="L27" s="77"/>
      <c r="M27" s="77"/>
      <c r="N27" s="77"/>
      <c r="O27" s="41"/>
      <c r="P27" s="41" t="s">
        <v>181</v>
      </c>
      <c r="Q27" s="77"/>
      <c r="R27" s="77"/>
      <c r="S27" s="77"/>
      <c r="T27" s="77"/>
      <c r="U27" s="77"/>
      <c r="V27" s="77"/>
      <c r="W27" s="77"/>
      <c r="X27" s="77"/>
      <c r="Y27" s="77"/>
      <c r="Z27" s="77"/>
      <c r="AA27" s="77"/>
      <c r="AB27" s="77"/>
      <c r="AC27" s="41"/>
      <c r="AD27" s="41" t="s">
        <v>181</v>
      </c>
      <c r="AE27" s="77"/>
      <c r="AF27" s="77"/>
      <c r="AG27" s="77"/>
      <c r="AH27" s="77"/>
      <c r="AI27" s="77"/>
      <c r="AJ27" s="77"/>
      <c r="AK27" s="77"/>
      <c r="AL27" s="77"/>
      <c r="AM27" s="77"/>
      <c r="AN27" s="77"/>
      <c r="AO27" s="77"/>
      <c r="AP27" s="77"/>
    </row>
    <row r="28" spans="1:42" ht="13.5" hidden="1" customHeight="1" x14ac:dyDescent="0.15">
      <c r="A28" s="41"/>
      <c r="B28" s="41" t="s">
        <v>135</v>
      </c>
      <c r="C28" s="190">
        <f>IFERROR(ROUNDDOWN(20*LOG10(C13/C5),1),0)</f>
        <v>0</v>
      </c>
      <c r="D28" s="190"/>
      <c r="E28" s="190"/>
      <c r="F28" s="190">
        <f t="shared" ref="F28" si="6">IFERROR(ROUNDDOWN(20*LOG10(F13/F5),1),0)</f>
        <v>0</v>
      </c>
      <c r="G28" s="190"/>
      <c r="H28" s="190"/>
      <c r="I28" s="190">
        <f t="shared" ref="I28" si="7">IFERROR(ROUNDDOWN(20*LOG10(I13/I5),1),0)</f>
        <v>0</v>
      </c>
      <c r="J28" s="190"/>
      <c r="K28" s="190"/>
      <c r="L28" s="190">
        <f t="shared" ref="L28" si="8">IFERROR(ROUNDDOWN(20*LOG10(L13/L5),1),0)</f>
        <v>0</v>
      </c>
      <c r="M28" s="190"/>
      <c r="N28" s="190"/>
      <c r="O28" s="41"/>
      <c r="P28" s="41" t="s">
        <v>135</v>
      </c>
      <c r="Q28" s="190">
        <f>IFERROR(ROUNDDOWN(20*LOG10(Q13/Q5),1),0)</f>
        <v>0</v>
      </c>
      <c r="R28" s="190"/>
      <c r="S28" s="190"/>
      <c r="T28" s="190">
        <f t="shared" ref="T28" si="9">IFERROR(ROUNDDOWN(20*LOG10(T13/T5),1),0)</f>
        <v>0</v>
      </c>
      <c r="U28" s="190"/>
      <c r="V28" s="190"/>
      <c r="W28" s="190">
        <f t="shared" ref="W28" si="10">IFERROR(ROUNDDOWN(20*LOG10(W13/W5),1),0)</f>
        <v>0</v>
      </c>
      <c r="X28" s="190"/>
      <c r="Y28" s="190"/>
      <c r="Z28" s="190">
        <f t="shared" ref="Z28" si="11">IFERROR(ROUNDDOWN(20*LOG10(Z13/Z5),1),0)</f>
        <v>0</v>
      </c>
      <c r="AA28" s="190"/>
      <c r="AB28" s="190"/>
      <c r="AC28" s="41"/>
      <c r="AD28" s="41" t="s">
        <v>135</v>
      </c>
      <c r="AE28" s="190">
        <f>IFERROR(ROUNDDOWN(20*LOG10(AE13/AE5),1),0)</f>
        <v>0</v>
      </c>
      <c r="AF28" s="190"/>
      <c r="AG28" s="190"/>
      <c r="AH28" s="190">
        <f t="shared" ref="AH28" si="12">IFERROR(ROUNDDOWN(20*LOG10(AH13/AH5),1),0)</f>
        <v>0</v>
      </c>
      <c r="AI28" s="190"/>
      <c r="AJ28" s="190"/>
      <c r="AK28" s="190">
        <f t="shared" ref="AK28" si="13">IFERROR(ROUNDDOWN(20*LOG10(AK13/AK5),1),0)</f>
        <v>0</v>
      </c>
      <c r="AL28" s="190"/>
      <c r="AM28" s="190"/>
      <c r="AN28" s="190">
        <f t="shared" ref="AN28" si="14">IFERROR(ROUNDDOWN(20*LOG10(AN13/AN5),1),0)</f>
        <v>0</v>
      </c>
      <c r="AO28" s="190"/>
      <c r="AP28" s="190"/>
    </row>
    <row r="29" spans="1:42" ht="13.5" hidden="1" customHeight="1" x14ac:dyDescent="0.15">
      <c r="A29" s="41"/>
      <c r="B29" s="41" t="s">
        <v>136</v>
      </c>
      <c r="C29" s="190">
        <f>ROUNDDOWN(C11+C15+C28,1)</f>
        <v>0</v>
      </c>
      <c r="D29" s="190"/>
      <c r="E29" s="190"/>
      <c r="F29" s="190">
        <f t="shared" ref="F29" si="15">ROUNDDOWN(F11+F15+F28,1)</f>
        <v>0</v>
      </c>
      <c r="G29" s="190"/>
      <c r="H29" s="190"/>
      <c r="I29" s="190">
        <f t="shared" ref="I29" si="16">ROUNDDOWN(I11+I15+I28,1)</f>
        <v>0</v>
      </c>
      <c r="J29" s="190"/>
      <c r="K29" s="190"/>
      <c r="L29" s="190">
        <f t="shared" ref="L29" si="17">ROUNDDOWN(L11+L15+L28,1)</f>
        <v>0</v>
      </c>
      <c r="M29" s="190"/>
      <c r="N29" s="190"/>
      <c r="O29" s="41"/>
      <c r="P29" s="41" t="s">
        <v>136</v>
      </c>
      <c r="Q29" s="190">
        <f>ROUNDDOWN(Q11+Q15+Q28,1)</f>
        <v>0</v>
      </c>
      <c r="R29" s="190"/>
      <c r="S29" s="190"/>
      <c r="T29" s="190">
        <f t="shared" ref="T29" si="18">ROUNDDOWN(T11+T15+T28,1)</f>
        <v>0</v>
      </c>
      <c r="U29" s="190"/>
      <c r="V29" s="190"/>
      <c r="W29" s="190">
        <f t="shared" ref="W29" si="19">ROUNDDOWN(W11+W15+W28,1)</f>
        <v>0</v>
      </c>
      <c r="X29" s="190"/>
      <c r="Y29" s="190"/>
      <c r="Z29" s="190">
        <f t="shared" ref="Z29" si="20">ROUNDDOWN(Z11+Z15+Z28,1)</f>
        <v>0</v>
      </c>
      <c r="AA29" s="190"/>
      <c r="AB29" s="190"/>
      <c r="AC29" s="41"/>
      <c r="AD29" s="41" t="s">
        <v>136</v>
      </c>
      <c r="AE29" s="190">
        <f>ROUNDDOWN(AE11+AE15+AE28,1)</f>
        <v>0</v>
      </c>
      <c r="AF29" s="190"/>
      <c r="AG29" s="190"/>
      <c r="AH29" s="190">
        <f t="shared" ref="AH29" si="21">ROUNDDOWN(AH11+AH15+AH28,1)</f>
        <v>0</v>
      </c>
      <c r="AI29" s="190"/>
      <c r="AJ29" s="190"/>
      <c r="AK29" s="190">
        <f t="shared" ref="AK29" si="22">ROUNDDOWN(AK11+AK15+AK28,1)</f>
        <v>0</v>
      </c>
      <c r="AL29" s="190"/>
      <c r="AM29" s="190"/>
      <c r="AN29" s="190">
        <f t="shared" ref="AN29" si="23">ROUNDDOWN(AN11+AN15+AN28,1)</f>
        <v>0</v>
      </c>
      <c r="AO29" s="190"/>
      <c r="AP29" s="190"/>
    </row>
    <row r="30" spans="1:42" ht="13.5" hidden="1" customHeight="1" x14ac:dyDescent="0.15">
      <c r="A30" s="41"/>
      <c r="B30" s="41" t="s">
        <v>137</v>
      </c>
      <c r="C30" s="190">
        <f>ROUNDDOWN(C6-C29,1)</f>
        <v>0</v>
      </c>
      <c r="D30" s="190"/>
      <c r="E30" s="190"/>
      <c r="F30" s="190">
        <f t="shared" ref="F30" si="24">ROUNDDOWN(F6-F29,1)</f>
        <v>0</v>
      </c>
      <c r="G30" s="190"/>
      <c r="H30" s="190"/>
      <c r="I30" s="190">
        <f t="shared" ref="I30" si="25">ROUNDDOWN(I6-I29,1)</f>
        <v>0</v>
      </c>
      <c r="J30" s="190"/>
      <c r="K30" s="190"/>
      <c r="L30" s="190">
        <f t="shared" ref="L30" si="26">ROUNDDOWN(L6-L29,1)</f>
        <v>0</v>
      </c>
      <c r="M30" s="190"/>
      <c r="N30" s="190"/>
      <c r="O30" s="41"/>
      <c r="P30" s="41" t="s">
        <v>137</v>
      </c>
      <c r="Q30" s="190">
        <f>ROUNDDOWN(Q6-Q29,1)</f>
        <v>0</v>
      </c>
      <c r="R30" s="190"/>
      <c r="S30" s="190"/>
      <c r="T30" s="190">
        <f t="shared" ref="T30" si="27">ROUNDDOWN(T6-T29,1)</f>
        <v>0</v>
      </c>
      <c r="U30" s="190"/>
      <c r="V30" s="190"/>
      <c r="W30" s="190">
        <f t="shared" ref="W30" si="28">ROUNDDOWN(W6-W29,1)</f>
        <v>0</v>
      </c>
      <c r="X30" s="190"/>
      <c r="Y30" s="190"/>
      <c r="Z30" s="190">
        <f t="shared" ref="Z30" si="29">ROUNDDOWN(Z6-Z29,1)</f>
        <v>0</v>
      </c>
      <c r="AA30" s="190"/>
      <c r="AB30" s="190"/>
      <c r="AC30" s="41"/>
      <c r="AD30" s="41" t="s">
        <v>137</v>
      </c>
      <c r="AE30" s="190">
        <f>ROUNDDOWN(AE6-AE29,1)</f>
        <v>0</v>
      </c>
      <c r="AF30" s="190"/>
      <c r="AG30" s="190"/>
      <c r="AH30" s="190">
        <f t="shared" ref="AH30" si="30">ROUNDDOWN(AH6-AH29,1)</f>
        <v>0</v>
      </c>
      <c r="AI30" s="190"/>
      <c r="AJ30" s="190"/>
      <c r="AK30" s="190">
        <f t="shared" ref="AK30" si="31">ROUNDDOWN(AK6-AK29,1)</f>
        <v>0</v>
      </c>
      <c r="AL30" s="190"/>
      <c r="AM30" s="190"/>
      <c r="AN30" s="190">
        <f t="shared" ref="AN30" si="32">ROUNDDOWN(AN6-AN29,1)</f>
        <v>0</v>
      </c>
      <c r="AO30" s="190"/>
      <c r="AP30" s="190"/>
    </row>
    <row r="31" spans="1:42" ht="13.5" hidden="1" customHeight="1" x14ac:dyDescent="0.15">
      <c r="A31" s="41"/>
      <c r="B31" s="41" t="s">
        <v>182</v>
      </c>
      <c r="C31" s="190" t="s">
        <v>178</v>
      </c>
      <c r="D31" s="190"/>
      <c r="E31" s="190"/>
      <c r="F31" s="190" t="s">
        <v>178</v>
      </c>
      <c r="G31" s="190"/>
      <c r="H31" s="190"/>
      <c r="I31" s="190" t="s">
        <v>178</v>
      </c>
      <c r="J31" s="190"/>
      <c r="K31" s="190"/>
      <c r="L31" s="190" t="s">
        <v>178</v>
      </c>
      <c r="M31" s="190"/>
      <c r="N31" s="190"/>
      <c r="O31" s="41"/>
      <c r="P31" s="41" t="s">
        <v>182</v>
      </c>
      <c r="Q31" s="190" t="s">
        <v>178</v>
      </c>
      <c r="R31" s="190"/>
      <c r="S31" s="190"/>
      <c r="T31" s="190" t="s">
        <v>178</v>
      </c>
      <c r="U31" s="190"/>
      <c r="V31" s="190"/>
      <c r="W31" s="190" t="s">
        <v>178</v>
      </c>
      <c r="X31" s="190"/>
      <c r="Y31" s="190"/>
      <c r="Z31" s="190" t="s">
        <v>178</v>
      </c>
      <c r="AA31" s="190"/>
      <c r="AB31" s="190"/>
      <c r="AC31" s="41"/>
      <c r="AD31" s="41" t="s">
        <v>182</v>
      </c>
      <c r="AE31" s="190" t="s">
        <v>178</v>
      </c>
      <c r="AF31" s="190"/>
      <c r="AG31" s="190"/>
      <c r="AH31" s="190" t="s">
        <v>178</v>
      </c>
      <c r="AI31" s="190"/>
      <c r="AJ31" s="190"/>
      <c r="AK31" s="190" t="s">
        <v>178</v>
      </c>
      <c r="AL31" s="190"/>
      <c r="AM31" s="190"/>
      <c r="AN31" s="190" t="s">
        <v>178</v>
      </c>
      <c r="AO31" s="190"/>
      <c r="AP31" s="190"/>
    </row>
    <row r="32" spans="1:42" ht="13.5" hidden="1" customHeight="1" x14ac:dyDescent="0.15">
      <c r="A32" s="41"/>
      <c r="B32" s="41" t="s">
        <v>179</v>
      </c>
      <c r="C32" s="190">
        <f>IF(C17="有",C31,C29)</f>
        <v>0</v>
      </c>
      <c r="D32" s="190"/>
      <c r="E32" s="190"/>
      <c r="F32" s="190">
        <f t="shared" ref="F32" si="33">IF(F17="有",F31,F29)</f>
        <v>0</v>
      </c>
      <c r="G32" s="190"/>
      <c r="H32" s="190"/>
      <c r="I32" s="190">
        <f t="shared" ref="I32" si="34">IF(I17="有",I31,I29)</f>
        <v>0</v>
      </c>
      <c r="J32" s="190"/>
      <c r="K32" s="190"/>
      <c r="L32" s="190">
        <f t="shared" ref="L32" si="35">IF(L17="有",L31,L29)</f>
        <v>0</v>
      </c>
      <c r="M32" s="190"/>
      <c r="N32" s="190"/>
      <c r="O32" s="41"/>
      <c r="P32" s="41" t="s">
        <v>179</v>
      </c>
      <c r="Q32" s="190">
        <f>IF(Q17="有",Q31,Q29)</f>
        <v>0</v>
      </c>
      <c r="R32" s="190"/>
      <c r="S32" s="190"/>
      <c r="T32" s="190">
        <f t="shared" ref="T32" si="36">IF(T17="有",T31,T29)</f>
        <v>0</v>
      </c>
      <c r="U32" s="190"/>
      <c r="V32" s="190"/>
      <c r="W32" s="190">
        <f t="shared" ref="W32" si="37">IF(W17="有",W31,W29)</f>
        <v>0</v>
      </c>
      <c r="X32" s="190"/>
      <c r="Y32" s="190"/>
      <c r="Z32" s="190">
        <f t="shared" ref="Z32" si="38">IF(Z17="有",Z31,Z29)</f>
        <v>0</v>
      </c>
      <c r="AA32" s="190"/>
      <c r="AB32" s="190"/>
      <c r="AC32" s="41"/>
      <c r="AD32" s="41" t="s">
        <v>179</v>
      </c>
      <c r="AE32" s="190">
        <f>IF(AE17="有",AE31,AE29)</f>
        <v>0</v>
      </c>
      <c r="AF32" s="190"/>
      <c r="AG32" s="190"/>
      <c r="AH32" s="190">
        <f t="shared" ref="AH32" si="39">IF(AH17="有",AH31,AH29)</f>
        <v>0</v>
      </c>
      <c r="AI32" s="190"/>
      <c r="AJ32" s="190"/>
      <c r="AK32" s="190">
        <f t="shared" ref="AK32" si="40">IF(AK17="有",AK31,AK29)</f>
        <v>0</v>
      </c>
      <c r="AL32" s="190"/>
      <c r="AM32" s="190"/>
      <c r="AN32" s="190">
        <f t="shared" ref="AN32" si="41">IF(AN17="有",AN31,AN29)</f>
        <v>0</v>
      </c>
      <c r="AO32" s="190"/>
      <c r="AP32" s="190"/>
    </row>
    <row r="33" spans="1:42" ht="13.5" hidden="1" customHeight="1" x14ac:dyDescent="0.15">
      <c r="A33" s="41"/>
      <c r="B33" s="41" t="s">
        <v>180</v>
      </c>
      <c r="C33" s="190">
        <f>IF(C17="有",C31,C30)</f>
        <v>0</v>
      </c>
      <c r="D33" s="190"/>
      <c r="E33" s="190"/>
      <c r="F33" s="190">
        <f t="shared" ref="F33" si="42">IF(F17="有",F31,F30)</f>
        <v>0</v>
      </c>
      <c r="G33" s="190"/>
      <c r="H33" s="190"/>
      <c r="I33" s="190">
        <f t="shared" ref="I33" si="43">IF(I17="有",I31,I30)</f>
        <v>0</v>
      </c>
      <c r="J33" s="190"/>
      <c r="K33" s="190"/>
      <c r="L33" s="190">
        <f t="shared" ref="L33" si="44">IF(L17="有",L31,L30)</f>
        <v>0</v>
      </c>
      <c r="M33" s="190"/>
      <c r="N33" s="190"/>
      <c r="O33" s="41"/>
      <c r="P33" s="41" t="s">
        <v>180</v>
      </c>
      <c r="Q33" s="190">
        <f>IF(Q17="有",Q31,Q30)</f>
        <v>0</v>
      </c>
      <c r="R33" s="190"/>
      <c r="S33" s="190"/>
      <c r="T33" s="190">
        <f t="shared" ref="T33" si="45">IF(T17="有",T31,T30)</f>
        <v>0</v>
      </c>
      <c r="U33" s="190"/>
      <c r="V33" s="190"/>
      <c r="W33" s="190">
        <f t="shared" ref="W33" si="46">IF(W17="有",W31,W30)</f>
        <v>0</v>
      </c>
      <c r="X33" s="190"/>
      <c r="Y33" s="190"/>
      <c r="Z33" s="190">
        <f t="shared" ref="Z33" si="47">IF(Z17="有",Z31,Z30)</f>
        <v>0</v>
      </c>
      <c r="AA33" s="190"/>
      <c r="AB33" s="190"/>
      <c r="AC33" s="41"/>
      <c r="AD33" s="41" t="s">
        <v>180</v>
      </c>
      <c r="AE33" s="190">
        <f>IF(AE17="有",AE31,AE30)</f>
        <v>0</v>
      </c>
      <c r="AF33" s="190"/>
      <c r="AG33" s="190"/>
      <c r="AH33" s="190">
        <f t="shared" ref="AH33" si="48">IF(AH17="有",AH31,AH30)</f>
        <v>0</v>
      </c>
      <c r="AI33" s="190"/>
      <c r="AJ33" s="190"/>
      <c r="AK33" s="190">
        <f t="shared" ref="AK33" si="49">IF(AK17="有",AK31,AK30)</f>
        <v>0</v>
      </c>
      <c r="AL33" s="190"/>
      <c r="AM33" s="190"/>
      <c r="AN33" s="190">
        <f t="shared" ref="AN33" si="50">IF(AN17="有",AN31,AN30)</f>
        <v>0</v>
      </c>
      <c r="AO33" s="190"/>
      <c r="AP33" s="190"/>
    </row>
    <row r="34" spans="1:42" ht="13.5" customHeight="1" x14ac:dyDescent="0.15">
      <c r="A34" s="41"/>
      <c r="B34" s="41"/>
      <c r="C34" s="77"/>
      <c r="D34" s="77"/>
      <c r="E34" s="77"/>
      <c r="F34" s="77"/>
      <c r="G34" s="77"/>
      <c r="H34" s="77"/>
      <c r="I34" s="77"/>
      <c r="J34" s="77"/>
      <c r="K34" s="77"/>
      <c r="L34" s="77"/>
      <c r="M34" s="77"/>
      <c r="N34" s="77"/>
      <c r="P34" s="41"/>
      <c r="Q34" s="77"/>
      <c r="R34" s="77"/>
      <c r="S34" s="77"/>
      <c r="T34" s="77"/>
      <c r="U34" s="77"/>
      <c r="V34" s="77"/>
      <c r="W34" s="77"/>
      <c r="X34" s="77"/>
      <c r="Y34" s="77"/>
      <c r="Z34" s="77"/>
      <c r="AA34" s="77"/>
      <c r="AB34" s="77"/>
      <c r="AD34" s="41"/>
      <c r="AE34" s="77"/>
      <c r="AF34" s="77"/>
      <c r="AG34" s="77"/>
      <c r="AH34" s="77"/>
      <c r="AI34" s="77"/>
      <c r="AJ34" s="77"/>
      <c r="AK34" s="77"/>
      <c r="AL34" s="77"/>
      <c r="AM34" s="77"/>
      <c r="AN34" s="77"/>
      <c r="AO34" s="77"/>
      <c r="AP34" s="77"/>
    </row>
    <row r="35" spans="1:42" ht="14.25" thickBot="1" x14ac:dyDescent="0.2"/>
    <row r="36" spans="1:42" ht="14.25" thickBot="1" x14ac:dyDescent="0.2">
      <c r="A36" s="300" t="s">
        <v>134</v>
      </c>
      <c r="B36" s="301"/>
      <c r="C36" s="301"/>
      <c r="D36" s="301"/>
      <c r="E36" s="301"/>
      <c r="F36" s="301"/>
      <c r="G36" s="301"/>
      <c r="H36" s="301"/>
      <c r="I36" s="301"/>
      <c r="J36" s="301"/>
      <c r="K36" s="301"/>
      <c r="L36" s="301"/>
      <c r="M36" s="301"/>
      <c r="N36" s="301"/>
      <c r="O36" s="301"/>
      <c r="P36" s="301"/>
      <c r="Q36" s="301"/>
      <c r="R36" s="301"/>
      <c r="S36" s="301"/>
      <c r="T36" s="301"/>
      <c r="U36" s="301"/>
      <c r="V36" s="301"/>
      <c r="W36" s="301"/>
      <c r="X36" s="301"/>
      <c r="Y36" s="301"/>
      <c r="Z36" s="301"/>
      <c r="AA36" s="301"/>
      <c r="AB36" s="301"/>
      <c r="AC36" s="301"/>
      <c r="AD36" s="301"/>
      <c r="AE36" s="301"/>
      <c r="AF36" s="301"/>
      <c r="AG36" s="301"/>
      <c r="AH36" s="301"/>
      <c r="AI36" s="301"/>
      <c r="AJ36" s="301"/>
      <c r="AK36" s="301"/>
      <c r="AL36" s="301"/>
      <c r="AM36" s="301"/>
      <c r="AN36" s="301"/>
      <c r="AO36" s="301"/>
      <c r="AP36" s="302"/>
    </row>
    <row r="37" spans="1:42" ht="13.5" customHeight="1" x14ac:dyDescent="0.15">
      <c r="A37" s="194" t="s">
        <v>16</v>
      </c>
      <c r="B37" s="194"/>
      <c r="C37" s="194"/>
      <c r="D37" s="194"/>
      <c r="E37" s="194"/>
      <c r="F37" s="194"/>
      <c r="G37" s="194"/>
      <c r="H37" s="194"/>
      <c r="I37" s="194"/>
      <c r="J37" s="194"/>
      <c r="K37" s="194"/>
      <c r="L37" s="194"/>
      <c r="M37" s="194"/>
      <c r="N37" s="194"/>
      <c r="O37" s="194" t="s">
        <v>16</v>
      </c>
      <c r="P37" s="194"/>
      <c r="Q37" s="194"/>
      <c r="R37" s="194"/>
      <c r="S37" s="194"/>
      <c r="T37" s="194"/>
      <c r="U37" s="194"/>
      <c r="V37" s="194"/>
      <c r="W37" s="194"/>
      <c r="X37" s="194"/>
      <c r="Y37" s="194"/>
      <c r="Z37" s="194"/>
      <c r="AA37" s="194"/>
      <c r="AB37" s="194"/>
      <c r="AC37" s="194" t="s">
        <v>16</v>
      </c>
      <c r="AD37" s="194"/>
      <c r="AE37" s="194"/>
      <c r="AF37" s="194"/>
      <c r="AG37" s="194"/>
      <c r="AH37" s="194"/>
      <c r="AI37" s="194"/>
      <c r="AJ37" s="194"/>
      <c r="AK37" s="194"/>
      <c r="AL37" s="194"/>
      <c r="AM37" s="194"/>
      <c r="AN37" s="194"/>
      <c r="AO37" s="194"/>
      <c r="AP37" s="194"/>
    </row>
    <row r="38" spans="1:42" ht="13.5" customHeight="1" x14ac:dyDescent="0.15">
      <c r="A38" s="194"/>
      <c r="B38" s="19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4"/>
      <c r="AN38" s="194"/>
      <c r="AO38" s="194"/>
      <c r="AP38" s="194"/>
    </row>
    <row r="39" spans="1:42" ht="13.5" customHeight="1" x14ac:dyDescent="0.15">
      <c r="A39" s="194"/>
      <c r="B39" s="194"/>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c r="AK39" s="194"/>
      <c r="AL39" s="194"/>
      <c r="AM39" s="194"/>
      <c r="AN39" s="194"/>
      <c r="AO39" s="194"/>
      <c r="AP39" s="194"/>
    </row>
    <row r="40" spans="1:42" ht="21" customHeight="1" x14ac:dyDescent="0.15">
      <c r="A40" s="195"/>
      <c r="B40" s="195"/>
      <c r="C40" s="195"/>
      <c r="D40" s="195"/>
      <c r="E40" s="195"/>
      <c r="F40" s="195"/>
      <c r="G40" s="195"/>
      <c r="H40" s="195"/>
      <c r="I40" s="195"/>
      <c r="J40" s="195"/>
      <c r="K40" s="195"/>
      <c r="L40" s="195"/>
      <c r="M40" s="195"/>
      <c r="N40" s="195"/>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row>
    <row r="41" spans="1:42" ht="22.5" customHeight="1" x14ac:dyDescent="0.15">
      <c r="A41" s="203" t="s">
        <v>0</v>
      </c>
      <c r="B41" s="204"/>
      <c r="C41" s="197" t="str">
        <f>C3&amp;""</f>
        <v/>
      </c>
      <c r="D41" s="198"/>
      <c r="E41" s="199"/>
      <c r="F41" s="197" t="str">
        <f>F3&amp;""</f>
        <v/>
      </c>
      <c r="G41" s="198"/>
      <c r="H41" s="199"/>
      <c r="I41" s="197" t="str">
        <f>I3&amp;""</f>
        <v/>
      </c>
      <c r="J41" s="198"/>
      <c r="K41" s="199"/>
      <c r="L41" s="197" t="str">
        <f>L3&amp;""</f>
        <v/>
      </c>
      <c r="M41" s="198"/>
      <c r="N41" s="199"/>
      <c r="O41" s="203" t="s">
        <v>0</v>
      </c>
      <c r="P41" s="204"/>
      <c r="Q41" s="197" t="str">
        <f>Q3&amp;""</f>
        <v/>
      </c>
      <c r="R41" s="198"/>
      <c r="S41" s="199"/>
      <c r="T41" s="197" t="str">
        <f>T3&amp;""</f>
        <v/>
      </c>
      <c r="U41" s="198"/>
      <c r="V41" s="199"/>
      <c r="W41" s="197" t="str">
        <f>W3&amp;""</f>
        <v/>
      </c>
      <c r="X41" s="198"/>
      <c r="Y41" s="199"/>
      <c r="Z41" s="197" t="str">
        <f>Z3&amp;""</f>
        <v/>
      </c>
      <c r="AA41" s="198"/>
      <c r="AB41" s="199"/>
      <c r="AC41" s="203" t="s">
        <v>0</v>
      </c>
      <c r="AD41" s="204"/>
      <c r="AE41" s="197" t="str">
        <f>AE3&amp;""</f>
        <v/>
      </c>
      <c r="AF41" s="198"/>
      <c r="AG41" s="199"/>
      <c r="AH41" s="197" t="str">
        <f>AH3&amp;""</f>
        <v/>
      </c>
      <c r="AI41" s="198"/>
      <c r="AJ41" s="199"/>
      <c r="AK41" s="197" t="str">
        <f>AK3&amp;""</f>
        <v/>
      </c>
      <c r="AL41" s="198"/>
      <c r="AM41" s="199"/>
      <c r="AN41" s="197" t="str">
        <f>AN3&amp;""</f>
        <v/>
      </c>
      <c r="AO41" s="198"/>
      <c r="AP41" s="199"/>
    </row>
    <row r="42" spans="1:42" ht="22.5" customHeight="1" x14ac:dyDescent="0.15">
      <c r="A42" s="205"/>
      <c r="B42" s="206"/>
      <c r="C42" s="200" t="str">
        <f>C4&amp;""</f>
        <v/>
      </c>
      <c r="D42" s="201"/>
      <c r="E42" s="202"/>
      <c r="F42" s="200" t="str">
        <f>F4&amp;""</f>
        <v/>
      </c>
      <c r="G42" s="201"/>
      <c r="H42" s="202"/>
      <c r="I42" s="200" t="str">
        <f>I4&amp;""</f>
        <v/>
      </c>
      <c r="J42" s="201"/>
      <c r="K42" s="202"/>
      <c r="L42" s="200" t="str">
        <f>L4&amp;""</f>
        <v/>
      </c>
      <c r="M42" s="201"/>
      <c r="N42" s="202"/>
      <c r="O42" s="205"/>
      <c r="P42" s="206"/>
      <c r="Q42" s="200" t="str">
        <f>Q4&amp;""</f>
        <v/>
      </c>
      <c r="R42" s="201"/>
      <c r="S42" s="202"/>
      <c r="T42" s="200" t="str">
        <f>T4&amp;""</f>
        <v/>
      </c>
      <c r="U42" s="201"/>
      <c r="V42" s="202"/>
      <c r="W42" s="200" t="str">
        <f>W4&amp;""</f>
        <v/>
      </c>
      <c r="X42" s="201"/>
      <c r="Y42" s="202"/>
      <c r="Z42" s="200" t="str">
        <f>Z4&amp;""</f>
        <v/>
      </c>
      <c r="AA42" s="201"/>
      <c r="AB42" s="202"/>
      <c r="AC42" s="205"/>
      <c r="AD42" s="206"/>
      <c r="AE42" s="200" t="str">
        <f>AE4&amp;""</f>
        <v/>
      </c>
      <c r="AF42" s="201"/>
      <c r="AG42" s="202"/>
      <c r="AH42" s="200" t="str">
        <f>AH4&amp;""</f>
        <v/>
      </c>
      <c r="AI42" s="201"/>
      <c r="AJ42" s="202"/>
      <c r="AK42" s="200" t="str">
        <f>AK4&amp;""</f>
        <v/>
      </c>
      <c r="AL42" s="201"/>
      <c r="AM42" s="202"/>
      <c r="AN42" s="200" t="str">
        <f>AN4&amp;""</f>
        <v/>
      </c>
      <c r="AO42" s="201"/>
      <c r="AP42" s="202"/>
    </row>
    <row r="43" spans="1:42" ht="15" customHeight="1" x14ac:dyDescent="0.15">
      <c r="A43" s="207" t="s">
        <v>1</v>
      </c>
      <c r="B43" s="208"/>
      <c r="C43" s="209" t="str">
        <f>IF(ISBLANK(C5)=FALSE,C5,"")</f>
        <v/>
      </c>
      <c r="D43" s="210"/>
      <c r="E43" s="42" t="s">
        <v>88</v>
      </c>
      <c r="F43" s="209" t="str">
        <f>IF(ISBLANK(F5)=FALSE,F5,"")</f>
        <v/>
      </c>
      <c r="G43" s="210"/>
      <c r="H43" s="42" t="s">
        <v>88</v>
      </c>
      <c r="I43" s="209" t="str">
        <f>IF(ISBLANK(I5)=FALSE,I5,"")</f>
        <v/>
      </c>
      <c r="J43" s="210"/>
      <c r="K43" s="42" t="s">
        <v>88</v>
      </c>
      <c r="L43" s="209" t="str">
        <f>IF(ISBLANK(L5)=FALSE,L5,"")</f>
        <v/>
      </c>
      <c r="M43" s="210"/>
      <c r="N43" s="42" t="s">
        <v>88</v>
      </c>
      <c r="O43" s="207" t="s">
        <v>1</v>
      </c>
      <c r="P43" s="208"/>
      <c r="Q43" s="209" t="str">
        <f>IF(ISBLANK(Q5)=FALSE,Q5,"")</f>
        <v/>
      </c>
      <c r="R43" s="210"/>
      <c r="S43" s="42" t="s">
        <v>88</v>
      </c>
      <c r="T43" s="209" t="str">
        <f>IF(ISBLANK(T5)=FALSE,T5,"")</f>
        <v/>
      </c>
      <c r="U43" s="210"/>
      <c r="V43" s="42" t="s">
        <v>88</v>
      </c>
      <c r="W43" s="209" t="str">
        <f>IF(ISBLANK(W5)=FALSE,W5,"")</f>
        <v/>
      </c>
      <c r="X43" s="210"/>
      <c r="Y43" s="42" t="s">
        <v>88</v>
      </c>
      <c r="Z43" s="209" t="str">
        <f>IF(ISBLANK(Z5)=FALSE,Z5,"")</f>
        <v/>
      </c>
      <c r="AA43" s="210"/>
      <c r="AB43" s="42" t="s">
        <v>88</v>
      </c>
      <c r="AC43" s="207" t="s">
        <v>1</v>
      </c>
      <c r="AD43" s="208"/>
      <c r="AE43" s="209" t="str">
        <f>IF(ISBLANK(AE5)=FALSE,AE5,"")</f>
        <v/>
      </c>
      <c r="AF43" s="210"/>
      <c r="AG43" s="42" t="s">
        <v>88</v>
      </c>
      <c r="AH43" s="209" t="str">
        <f>IF(ISBLANK(AH5)=FALSE,AH5,"")</f>
        <v/>
      </c>
      <c r="AI43" s="210"/>
      <c r="AJ43" s="42" t="s">
        <v>88</v>
      </c>
      <c r="AK43" s="209" t="str">
        <f>IF(ISBLANK(AK5)=FALSE,AK5,"")</f>
        <v/>
      </c>
      <c r="AL43" s="210"/>
      <c r="AM43" s="42" t="s">
        <v>88</v>
      </c>
      <c r="AN43" s="209" t="str">
        <f>IF(ISBLANK(AN5)=FALSE,AN5,"")</f>
        <v/>
      </c>
      <c r="AO43" s="210"/>
      <c r="AP43" s="42" t="s">
        <v>88</v>
      </c>
    </row>
    <row r="44" spans="1:42" ht="15" customHeight="1" x14ac:dyDescent="0.15">
      <c r="A44" s="213" t="s">
        <v>2</v>
      </c>
      <c r="B44" s="214"/>
      <c r="C44" s="211" t="str">
        <f>IF(ISBLANK(C6)=FALSE,C6,"")</f>
        <v/>
      </c>
      <c r="D44" s="212"/>
      <c r="E44" s="76" t="s">
        <v>65</v>
      </c>
      <c r="F44" s="211" t="str">
        <f>IF(ISBLANK(F6)=FALSE,F6,"")</f>
        <v/>
      </c>
      <c r="G44" s="212"/>
      <c r="H44" s="76" t="s">
        <v>65</v>
      </c>
      <c r="I44" s="211" t="str">
        <f>IF(ISBLANK(I6)=FALSE,I6,"")</f>
        <v/>
      </c>
      <c r="J44" s="212"/>
      <c r="K44" s="76" t="s">
        <v>65</v>
      </c>
      <c r="L44" s="211" t="str">
        <f>IF(ISBLANK(L6)=FALSE,L6,"")</f>
        <v/>
      </c>
      <c r="M44" s="212"/>
      <c r="N44" s="76" t="s">
        <v>65</v>
      </c>
      <c r="O44" s="213" t="s">
        <v>2</v>
      </c>
      <c r="P44" s="214"/>
      <c r="Q44" s="211" t="str">
        <f>IF(ISBLANK(Q6)=FALSE,Q6,"")</f>
        <v/>
      </c>
      <c r="R44" s="212"/>
      <c r="S44" s="76" t="s">
        <v>65</v>
      </c>
      <c r="T44" s="211" t="str">
        <f>IF(ISBLANK(T6)=FALSE,T6,"")</f>
        <v/>
      </c>
      <c r="U44" s="212"/>
      <c r="V44" s="76" t="s">
        <v>65</v>
      </c>
      <c r="W44" s="211" t="str">
        <f>IF(ISBLANK(W6)=FALSE,W6,"")</f>
        <v/>
      </c>
      <c r="X44" s="212"/>
      <c r="Y44" s="76" t="s">
        <v>65</v>
      </c>
      <c r="Z44" s="211" t="str">
        <f>IF(ISBLANK(Z6)=FALSE,Z6,"")</f>
        <v/>
      </c>
      <c r="AA44" s="212"/>
      <c r="AB44" s="76" t="s">
        <v>65</v>
      </c>
      <c r="AC44" s="213" t="s">
        <v>2</v>
      </c>
      <c r="AD44" s="214"/>
      <c r="AE44" s="211" t="str">
        <f>IF(ISBLANK(AE6)=FALSE,AE6,"")</f>
        <v/>
      </c>
      <c r="AF44" s="212"/>
      <c r="AG44" s="76" t="s">
        <v>65</v>
      </c>
      <c r="AH44" s="211" t="str">
        <f>IF(ISBLANK(AH6)=FALSE,AH6,"")</f>
        <v/>
      </c>
      <c r="AI44" s="212"/>
      <c r="AJ44" s="76" t="s">
        <v>65</v>
      </c>
      <c r="AK44" s="211" t="str">
        <f>IF(ISBLANK(AK6)=FALSE,AK6,"")</f>
        <v/>
      </c>
      <c r="AL44" s="212"/>
      <c r="AM44" s="76" t="s">
        <v>65</v>
      </c>
      <c r="AN44" s="211" t="str">
        <f>IF(ISBLANK(AN6)=FALSE,AN6,"")</f>
        <v/>
      </c>
      <c r="AO44" s="212"/>
      <c r="AP44" s="76" t="s">
        <v>65</v>
      </c>
    </row>
    <row r="45" spans="1:42" ht="15" customHeight="1" x14ac:dyDescent="0.15">
      <c r="A45" s="218"/>
      <c r="B45" s="219"/>
      <c r="C45" s="215" t="str">
        <f>IF(ISBLANK(C8)=TRUE,"",IF(C8="実測","実測","別添資料参照"))</f>
        <v/>
      </c>
      <c r="D45" s="216"/>
      <c r="E45" s="217"/>
      <c r="F45" s="215" t="str">
        <f>IF(ISBLANK(F8)=TRUE,"",IF(F8="実測","実測","別添資料参照"))</f>
        <v/>
      </c>
      <c r="G45" s="216"/>
      <c r="H45" s="217"/>
      <c r="I45" s="215" t="str">
        <f>IF(ISBLANK(I8)=TRUE,"",IF(I8="実測","実測","別添資料参照"))</f>
        <v/>
      </c>
      <c r="J45" s="216"/>
      <c r="K45" s="217"/>
      <c r="L45" s="215" t="str">
        <f>IF(ISBLANK(L8)=TRUE,"",IF(L8="実測","実測","別添資料参照"))</f>
        <v/>
      </c>
      <c r="M45" s="216"/>
      <c r="N45" s="217"/>
      <c r="O45" s="218"/>
      <c r="P45" s="219"/>
      <c r="Q45" s="215" t="str">
        <f>IF(ISBLANK(Q8)=TRUE,"",IF(Q8="実測","実測","別添資料参照"))</f>
        <v/>
      </c>
      <c r="R45" s="216"/>
      <c r="S45" s="217"/>
      <c r="T45" s="215" t="str">
        <f>IF(ISBLANK(T8)=TRUE,"",IF(T8="実測","実測","別添資料参照"))</f>
        <v/>
      </c>
      <c r="U45" s="216"/>
      <c r="V45" s="217"/>
      <c r="W45" s="215" t="str">
        <f>IF(ISBLANK(W8)=TRUE,"",IF(W8="実測","実測","別添資料参照"))</f>
        <v/>
      </c>
      <c r="X45" s="216"/>
      <c r="Y45" s="217"/>
      <c r="Z45" s="215" t="str">
        <f>IF(ISBLANK(Z8)=TRUE,"",IF(Z8="実測","実測","別添資料参照"))</f>
        <v/>
      </c>
      <c r="AA45" s="216"/>
      <c r="AB45" s="217"/>
      <c r="AC45" s="218"/>
      <c r="AD45" s="219"/>
      <c r="AE45" s="215" t="str">
        <f>IF(ISBLANK(AE8)=TRUE,"",IF(AE8="実測","実測","別添資料参照"))</f>
        <v/>
      </c>
      <c r="AF45" s="216"/>
      <c r="AG45" s="217"/>
      <c r="AH45" s="215" t="str">
        <f>IF(ISBLANK(AH8)=TRUE,"",IF(AH8="実測","実測","別添資料参照"))</f>
        <v/>
      </c>
      <c r="AI45" s="216"/>
      <c r="AJ45" s="217"/>
      <c r="AK45" s="215" t="str">
        <f>IF(ISBLANK(AK8)=TRUE,"",IF(AK8="実測","実測","別添資料参照"))</f>
        <v/>
      </c>
      <c r="AL45" s="216"/>
      <c r="AM45" s="217"/>
      <c r="AN45" s="215" t="str">
        <f>IF(ISBLANK(AN8)=TRUE,"",IF(AN8="実測","実測","別添資料参照"))</f>
        <v/>
      </c>
      <c r="AO45" s="216"/>
      <c r="AP45" s="217"/>
    </row>
    <row r="46" spans="1:42" ht="15" customHeight="1" x14ac:dyDescent="0.15">
      <c r="A46" s="226" t="s">
        <v>3</v>
      </c>
      <c r="B46" s="43" t="s">
        <v>4</v>
      </c>
      <c r="C46" s="220" t="str">
        <f>IF(C9="非常用","-",IF(ISBLANK(C11)=FALSE,C11,""))</f>
        <v/>
      </c>
      <c r="D46" s="221"/>
      <c r="E46" s="224" t="s">
        <v>65</v>
      </c>
      <c r="F46" s="220" t="str">
        <f>IF(F9="非常用","-",IF(ISBLANK(F11)=FALSE,F11,""))</f>
        <v/>
      </c>
      <c r="G46" s="221"/>
      <c r="H46" s="224" t="s">
        <v>65</v>
      </c>
      <c r="I46" s="220" t="str">
        <f>IF(I9="非常用","-",IF(ISBLANK(I11)=FALSE,I11,""))</f>
        <v/>
      </c>
      <c r="J46" s="221"/>
      <c r="K46" s="224" t="s">
        <v>65</v>
      </c>
      <c r="L46" s="220" t="str">
        <f>IF(L9="非常用","-",IF(ISBLANK(L11)=FALSE,L11,""))</f>
        <v/>
      </c>
      <c r="M46" s="221"/>
      <c r="N46" s="224" t="s">
        <v>65</v>
      </c>
      <c r="O46" s="226" t="s">
        <v>3</v>
      </c>
      <c r="P46" s="43" t="s">
        <v>4</v>
      </c>
      <c r="Q46" s="220" t="str">
        <f>IF(Q9="非常用","-",IF(ISBLANK(Q11)=FALSE,Q11,""))</f>
        <v/>
      </c>
      <c r="R46" s="221"/>
      <c r="S46" s="224" t="s">
        <v>65</v>
      </c>
      <c r="T46" s="220" t="str">
        <f>IF(T9="非常用","-",IF(ISBLANK(T11)=FALSE,T11,""))</f>
        <v/>
      </c>
      <c r="U46" s="221"/>
      <c r="V46" s="224" t="s">
        <v>65</v>
      </c>
      <c r="W46" s="220" t="str">
        <f>IF(W9="非常用","-",IF(ISBLANK(W11)=FALSE,W11,""))</f>
        <v/>
      </c>
      <c r="X46" s="221"/>
      <c r="Y46" s="224" t="s">
        <v>65</v>
      </c>
      <c r="Z46" s="220" t="str">
        <f>IF(Z9="非常用","-",IF(ISBLANK(Z11)=FALSE,Z11,""))</f>
        <v/>
      </c>
      <c r="AA46" s="221"/>
      <c r="AB46" s="224" t="s">
        <v>65</v>
      </c>
      <c r="AC46" s="226" t="s">
        <v>3</v>
      </c>
      <c r="AD46" s="43" t="s">
        <v>4</v>
      </c>
      <c r="AE46" s="220" t="str">
        <f>IF(AE9="非常用","-",IF(ISBLANK(AE11)=FALSE,AE11,""))</f>
        <v/>
      </c>
      <c r="AF46" s="221"/>
      <c r="AG46" s="224" t="s">
        <v>65</v>
      </c>
      <c r="AH46" s="220" t="str">
        <f>IF(AH9="非常用","-",IF(ISBLANK(AH11)=FALSE,AH11,""))</f>
        <v/>
      </c>
      <c r="AI46" s="221"/>
      <c r="AJ46" s="224" t="s">
        <v>65</v>
      </c>
      <c r="AK46" s="220" t="str">
        <f>IF(AK9="非常用","-",IF(ISBLANK(AK11)=FALSE,AK11,""))</f>
        <v/>
      </c>
      <c r="AL46" s="221"/>
      <c r="AM46" s="224" t="s">
        <v>65</v>
      </c>
      <c r="AN46" s="220" t="str">
        <f>IF(AN9="非常用","-",IF(ISBLANK(AN11)=FALSE,AN11,""))</f>
        <v/>
      </c>
      <c r="AO46" s="221"/>
      <c r="AP46" s="224" t="s">
        <v>65</v>
      </c>
    </row>
    <row r="47" spans="1:42" x14ac:dyDescent="0.15">
      <c r="A47" s="227"/>
      <c r="B47" s="232" t="s">
        <v>20</v>
      </c>
      <c r="C47" s="222"/>
      <c r="D47" s="223"/>
      <c r="E47" s="225"/>
      <c r="F47" s="222"/>
      <c r="G47" s="223"/>
      <c r="H47" s="225"/>
      <c r="I47" s="222"/>
      <c r="J47" s="223"/>
      <c r="K47" s="225"/>
      <c r="L47" s="222"/>
      <c r="M47" s="223"/>
      <c r="N47" s="225"/>
      <c r="O47" s="227"/>
      <c r="P47" s="232" t="s">
        <v>20</v>
      </c>
      <c r="Q47" s="222"/>
      <c r="R47" s="223"/>
      <c r="S47" s="225"/>
      <c r="T47" s="222"/>
      <c r="U47" s="223"/>
      <c r="V47" s="225"/>
      <c r="W47" s="222"/>
      <c r="X47" s="223"/>
      <c r="Y47" s="225"/>
      <c r="Z47" s="222"/>
      <c r="AA47" s="223"/>
      <c r="AB47" s="225"/>
      <c r="AC47" s="227"/>
      <c r="AD47" s="232" t="s">
        <v>20</v>
      </c>
      <c r="AE47" s="222"/>
      <c r="AF47" s="223"/>
      <c r="AG47" s="225"/>
      <c r="AH47" s="222"/>
      <c r="AI47" s="223"/>
      <c r="AJ47" s="225"/>
      <c r="AK47" s="222"/>
      <c r="AL47" s="223"/>
      <c r="AM47" s="225"/>
      <c r="AN47" s="222"/>
      <c r="AO47" s="223"/>
      <c r="AP47" s="225"/>
    </row>
    <row r="48" spans="1:42" ht="15" customHeight="1" x14ac:dyDescent="0.15">
      <c r="A48" s="227"/>
      <c r="B48" s="233"/>
      <c r="C48" s="229" t="str">
        <f>IF(C9="非常用","-",IF(ISBLANK(C11)=FALSE,"別添資料参照",""))</f>
        <v/>
      </c>
      <c r="D48" s="230"/>
      <c r="E48" s="231"/>
      <c r="F48" s="229" t="str">
        <f>IF(F9="非常用","-",IF(ISBLANK(F11)=FALSE,"別添資料参照",""))</f>
        <v/>
      </c>
      <c r="G48" s="230"/>
      <c r="H48" s="231"/>
      <c r="I48" s="229" t="str">
        <f>IF(I9="非常用","-",IF(ISBLANK(I11)=FALSE,"別添資料参照",""))</f>
        <v/>
      </c>
      <c r="J48" s="230"/>
      <c r="K48" s="231"/>
      <c r="L48" s="229" t="str">
        <f>IF(L9="非常用","-",IF(ISBLANK(L11)=FALSE,"別添資料参照",""))</f>
        <v/>
      </c>
      <c r="M48" s="230"/>
      <c r="N48" s="231"/>
      <c r="O48" s="227"/>
      <c r="P48" s="233"/>
      <c r="Q48" s="229" t="str">
        <f>IF(Q9="非常用","-",IF(ISBLANK(Q11)=FALSE,"別添資料参照",""))</f>
        <v/>
      </c>
      <c r="R48" s="230"/>
      <c r="S48" s="231"/>
      <c r="T48" s="229" t="str">
        <f>IF(T9="非常用","-",IF(ISBLANK(T11)=FALSE,"別添資料参照",""))</f>
        <v/>
      </c>
      <c r="U48" s="230"/>
      <c r="V48" s="231"/>
      <c r="W48" s="229" t="str">
        <f>IF(W9="非常用","-",IF(ISBLANK(W11)=FALSE,"別添資料参照",""))</f>
        <v/>
      </c>
      <c r="X48" s="230"/>
      <c r="Y48" s="231"/>
      <c r="Z48" s="229" t="str">
        <f>IF(Z9="非常用","-",IF(ISBLANK(Z11)=FALSE,"別添資料参照",""))</f>
        <v/>
      </c>
      <c r="AA48" s="230"/>
      <c r="AB48" s="231"/>
      <c r="AC48" s="227"/>
      <c r="AD48" s="233"/>
      <c r="AE48" s="229" t="str">
        <f>IF(AE9="非常用","-",IF(ISBLANK(AE11)=FALSE,"別添資料参照",""))</f>
        <v/>
      </c>
      <c r="AF48" s="230"/>
      <c r="AG48" s="231"/>
      <c r="AH48" s="229" t="str">
        <f>IF(AH9="非常用","-",IF(ISBLANK(AH11)=FALSE,"別添資料参照",""))</f>
        <v/>
      </c>
      <c r="AI48" s="230"/>
      <c r="AJ48" s="231"/>
      <c r="AK48" s="229" t="str">
        <f>IF(AK9="非常用","-",IF(ISBLANK(AK11)=FALSE,"別添資料参照",""))</f>
        <v/>
      </c>
      <c r="AL48" s="230"/>
      <c r="AM48" s="231"/>
      <c r="AN48" s="229" t="str">
        <f>IF(AN9="非常用","-",IF(ISBLANK(AN11)=FALSE,"別添資料参照",""))</f>
        <v/>
      </c>
      <c r="AO48" s="230"/>
      <c r="AP48" s="231"/>
    </row>
    <row r="49" spans="1:42" ht="15" customHeight="1" x14ac:dyDescent="0.15">
      <c r="A49" s="227"/>
      <c r="B49" s="43" t="s">
        <v>5</v>
      </c>
      <c r="C49" s="220" t="str">
        <f>IF(ISBLANK(C13)=FALSE,C13,"")</f>
        <v/>
      </c>
      <c r="D49" s="221"/>
      <c r="E49" s="42" t="s">
        <v>88</v>
      </c>
      <c r="F49" s="220" t="str">
        <f>IF(ISBLANK(F13)=FALSE,F13,"")</f>
        <v/>
      </c>
      <c r="G49" s="221"/>
      <c r="H49" s="42" t="s">
        <v>88</v>
      </c>
      <c r="I49" s="220" t="str">
        <f>IF(ISBLANK(I13)=FALSE,I13,"")</f>
        <v/>
      </c>
      <c r="J49" s="221"/>
      <c r="K49" s="42" t="s">
        <v>88</v>
      </c>
      <c r="L49" s="220" t="str">
        <f>IF(ISBLANK(L13)=FALSE,L13,"")</f>
        <v/>
      </c>
      <c r="M49" s="221"/>
      <c r="N49" s="42" t="s">
        <v>88</v>
      </c>
      <c r="O49" s="227"/>
      <c r="P49" s="43" t="s">
        <v>5</v>
      </c>
      <c r="Q49" s="220" t="str">
        <f>IF(ISBLANK(Q13)=FALSE,Q13,"")</f>
        <v/>
      </c>
      <c r="R49" s="221"/>
      <c r="S49" s="42" t="s">
        <v>88</v>
      </c>
      <c r="T49" s="220" t="str">
        <f>IF(ISBLANK(T13)=FALSE,T13,"")</f>
        <v/>
      </c>
      <c r="U49" s="221"/>
      <c r="V49" s="42" t="s">
        <v>88</v>
      </c>
      <c r="W49" s="220" t="str">
        <f>IF(ISBLANK(W13)=FALSE,W13,"")</f>
        <v/>
      </c>
      <c r="X49" s="221"/>
      <c r="Y49" s="42" t="s">
        <v>88</v>
      </c>
      <c r="Z49" s="220" t="str">
        <f>IF(ISBLANK(Z13)=FALSE,Z13,"")</f>
        <v/>
      </c>
      <c r="AA49" s="221"/>
      <c r="AB49" s="42" t="s">
        <v>88</v>
      </c>
      <c r="AC49" s="227"/>
      <c r="AD49" s="43" t="s">
        <v>5</v>
      </c>
      <c r="AE49" s="220" t="str">
        <f>IF(ISBLANK(AE13)=FALSE,AE13,"")</f>
        <v/>
      </c>
      <c r="AF49" s="221"/>
      <c r="AG49" s="42" t="s">
        <v>88</v>
      </c>
      <c r="AH49" s="220" t="str">
        <f>IF(ISBLANK(AH13)=FALSE,AH13,"")</f>
        <v/>
      </c>
      <c r="AI49" s="221"/>
      <c r="AJ49" s="42" t="s">
        <v>88</v>
      </c>
      <c r="AK49" s="220" t="str">
        <f>IF(ISBLANK(AK13)=FALSE,AK13,"")</f>
        <v/>
      </c>
      <c r="AL49" s="221"/>
      <c r="AM49" s="42" t="s">
        <v>88</v>
      </c>
      <c r="AN49" s="220" t="str">
        <f>IF(ISBLANK(AN13)=FALSE,AN13,"")</f>
        <v/>
      </c>
      <c r="AO49" s="221"/>
      <c r="AP49" s="42" t="s">
        <v>88</v>
      </c>
    </row>
    <row r="50" spans="1:42" ht="15" customHeight="1" x14ac:dyDescent="0.15">
      <c r="A50" s="227"/>
      <c r="B50" s="232" t="s">
        <v>6</v>
      </c>
      <c r="C50" s="234" t="str">
        <f>IF(C9="非常用","-",IF(C28=0,"",C28))</f>
        <v/>
      </c>
      <c r="D50" s="235"/>
      <c r="E50" s="238" t="s">
        <v>65</v>
      </c>
      <c r="F50" s="234" t="str">
        <f>IF(F9="非常用","-",IF(F28=0,"",F28))</f>
        <v/>
      </c>
      <c r="G50" s="235"/>
      <c r="H50" s="238" t="s">
        <v>65</v>
      </c>
      <c r="I50" s="234" t="str">
        <f>IF(I9="非常用","-",IF(I28=0,"",I28))</f>
        <v/>
      </c>
      <c r="J50" s="235"/>
      <c r="K50" s="238" t="s">
        <v>65</v>
      </c>
      <c r="L50" s="234" t="str">
        <f>IF(L9="非常用","-",IF(L28=0,"",L28))</f>
        <v/>
      </c>
      <c r="M50" s="235"/>
      <c r="N50" s="238" t="s">
        <v>65</v>
      </c>
      <c r="O50" s="227"/>
      <c r="P50" s="232" t="s">
        <v>6</v>
      </c>
      <c r="Q50" s="234" t="str">
        <f>IF(Q9="非常用","-",IF(Q28=0,"",Q28))</f>
        <v/>
      </c>
      <c r="R50" s="235"/>
      <c r="S50" s="238" t="s">
        <v>65</v>
      </c>
      <c r="T50" s="234" t="str">
        <f>IF(T9="非常用","-",IF(T28=0,"",T28))</f>
        <v/>
      </c>
      <c r="U50" s="235"/>
      <c r="V50" s="238" t="s">
        <v>65</v>
      </c>
      <c r="W50" s="234" t="str">
        <f>IF(W9="非常用","-",IF(W28=0,"",W28))</f>
        <v/>
      </c>
      <c r="X50" s="235"/>
      <c r="Y50" s="238" t="s">
        <v>65</v>
      </c>
      <c r="Z50" s="234" t="str">
        <f>IF(Z9="非常用","-",IF(Z28=0,"",Z28))</f>
        <v/>
      </c>
      <c r="AA50" s="235"/>
      <c r="AB50" s="238" t="s">
        <v>65</v>
      </c>
      <c r="AC50" s="227"/>
      <c r="AD50" s="232" t="s">
        <v>6</v>
      </c>
      <c r="AE50" s="234" t="str">
        <f>IF(AE9="非常用","-",IF(AE28=0,"",AE28))</f>
        <v/>
      </c>
      <c r="AF50" s="235"/>
      <c r="AG50" s="238" t="s">
        <v>65</v>
      </c>
      <c r="AH50" s="234" t="str">
        <f>IF(AH9="非常用","-",IF(AH28=0,"",AH28))</f>
        <v/>
      </c>
      <c r="AI50" s="235"/>
      <c r="AJ50" s="238" t="s">
        <v>65</v>
      </c>
      <c r="AK50" s="234" t="str">
        <f>IF(AK9="非常用","-",IF(AK28=0,"",AK28))</f>
        <v/>
      </c>
      <c r="AL50" s="235"/>
      <c r="AM50" s="238" t="s">
        <v>65</v>
      </c>
      <c r="AN50" s="234" t="str">
        <f>IF(AN9="非常用","-",IF(AN28=0,"",AN28))</f>
        <v/>
      </c>
      <c r="AO50" s="235"/>
      <c r="AP50" s="238" t="s">
        <v>65</v>
      </c>
    </row>
    <row r="51" spans="1:42" ht="15" customHeight="1" x14ac:dyDescent="0.15">
      <c r="A51" s="227"/>
      <c r="B51" s="233"/>
      <c r="C51" s="236"/>
      <c r="D51" s="237"/>
      <c r="E51" s="239"/>
      <c r="F51" s="236"/>
      <c r="G51" s="237"/>
      <c r="H51" s="239"/>
      <c r="I51" s="236"/>
      <c r="J51" s="237"/>
      <c r="K51" s="239"/>
      <c r="L51" s="236"/>
      <c r="M51" s="237"/>
      <c r="N51" s="239"/>
      <c r="O51" s="227"/>
      <c r="P51" s="233"/>
      <c r="Q51" s="236"/>
      <c r="R51" s="237"/>
      <c r="S51" s="239"/>
      <c r="T51" s="236"/>
      <c r="U51" s="237"/>
      <c r="V51" s="239"/>
      <c r="W51" s="236"/>
      <c r="X51" s="237"/>
      <c r="Y51" s="239"/>
      <c r="Z51" s="236"/>
      <c r="AA51" s="237"/>
      <c r="AB51" s="239"/>
      <c r="AC51" s="227"/>
      <c r="AD51" s="233"/>
      <c r="AE51" s="236"/>
      <c r="AF51" s="237"/>
      <c r="AG51" s="239"/>
      <c r="AH51" s="236"/>
      <c r="AI51" s="237"/>
      <c r="AJ51" s="239"/>
      <c r="AK51" s="236"/>
      <c r="AL51" s="237"/>
      <c r="AM51" s="239"/>
      <c r="AN51" s="236"/>
      <c r="AO51" s="237"/>
      <c r="AP51" s="239"/>
    </row>
    <row r="52" spans="1:42" ht="15" customHeight="1" x14ac:dyDescent="0.15">
      <c r="A52" s="227"/>
      <c r="B52" s="43" t="s">
        <v>7</v>
      </c>
      <c r="C52" s="220" t="str">
        <f>IF(C9="非常用","-",IF(ISBLANK(C15)=FALSE,C15,""))</f>
        <v/>
      </c>
      <c r="D52" s="221"/>
      <c r="E52" s="224" t="str">
        <f>IF(C52="省略","","dB")</f>
        <v>dB</v>
      </c>
      <c r="F52" s="220" t="str">
        <f>IF(F9="非常用","-",IF(ISBLANK(F15)=FALSE,F15,""))</f>
        <v/>
      </c>
      <c r="G52" s="221"/>
      <c r="H52" s="224" t="str">
        <f>IF(F52="省略","","dB")</f>
        <v>dB</v>
      </c>
      <c r="I52" s="220" t="str">
        <f>IF(I9="非常用","-",IF(ISBLANK(I15)=FALSE,I15,""))</f>
        <v/>
      </c>
      <c r="J52" s="221"/>
      <c r="K52" s="224" t="str">
        <f>IF(I52="省略","","dB")</f>
        <v>dB</v>
      </c>
      <c r="L52" s="220" t="str">
        <f>IF(L9="非常用","-",IF(ISBLANK(L15)=FALSE,L15,""))</f>
        <v/>
      </c>
      <c r="M52" s="221"/>
      <c r="N52" s="224" t="str">
        <f>IF(L52="省略","","dB")</f>
        <v>dB</v>
      </c>
      <c r="O52" s="227"/>
      <c r="P52" s="43" t="s">
        <v>7</v>
      </c>
      <c r="Q52" s="220" t="str">
        <f>IF(Q9="非常用","-",IF(ISBLANK(Q15)=FALSE,Q15,""))</f>
        <v/>
      </c>
      <c r="R52" s="221"/>
      <c r="S52" s="224" t="str">
        <f>IF(Q52="省略","","dB")</f>
        <v>dB</v>
      </c>
      <c r="T52" s="220" t="str">
        <f>IF(T9="非常用","-",IF(ISBLANK(T15)=FALSE,T15,""))</f>
        <v/>
      </c>
      <c r="U52" s="221"/>
      <c r="V52" s="224" t="str">
        <f>IF(T52="省略","","dB")</f>
        <v>dB</v>
      </c>
      <c r="W52" s="220" t="str">
        <f>IF(W9="非常用","-",IF(ISBLANK(W15)=FALSE,W15,""))</f>
        <v/>
      </c>
      <c r="X52" s="221"/>
      <c r="Y52" s="224" t="str">
        <f>IF(W52="省略","","dB")</f>
        <v>dB</v>
      </c>
      <c r="Z52" s="220" t="str">
        <f>IF(Z9="非常用","-",IF(ISBLANK(Z15)=FALSE,Z15,""))</f>
        <v/>
      </c>
      <c r="AA52" s="221"/>
      <c r="AB52" s="224" t="str">
        <f>IF(Z52="省略","","dB")</f>
        <v>dB</v>
      </c>
      <c r="AC52" s="227"/>
      <c r="AD52" s="43" t="s">
        <v>7</v>
      </c>
      <c r="AE52" s="220" t="str">
        <f>IF(AE9="非常用","-",IF(ISBLANK(AE15)=FALSE,AE15,""))</f>
        <v/>
      </c>
      <c r="AF52" s="221"/>
      <c r="AG52" s="224" t="str">
        <f>IF(AE52="省略","","dB")</f>
        <v>dB</v>
      </c>
      <c r="AH52" s="220" t="str">
        <f>IF(AH9="非常用","-",IF(ISBLANK(AH15)=FALSE,AH15,""))</f>
        <v/>
      </c>
      <c r="AI52" s="221"/>
      <c r="AJ52" s="224" t="str">
        <f>IF(AH52="省略","","dB")</f>
        <v>dB</v>
      </c>
      <c r="AK52" s="220" t="str">
        <f>IF(AK9="非常用","-",IF(ISBLANK(AK15)=FALSE,AK15,""))</f>
        <v/>
      </c>
      <c r="AL52" s="221"/>
      <c r="AM52" s="224" t="str">
        <f>IF(AK52="省略","","dB")</f>
        <v>dB</v>
      </c>
      <c r="AN52" s="220" t="str">
        <f>IF(AN9="非常用","-",IF(ISBLANK(AN15)=FALSE,AN15,""))</f>
        <v/>
      </c>
      <c r="AO52" s="221"/>
      <c r="AP52" s="224" t="str">
        <f>IF(AN52="省略","","dB")</f>
        <v>dB</v>
      </c>
    </row>
    <row r="53" spans="1:42" ht="15" customHeight="1" x14ac:dyDescent="0.15">
      <c r="A53" s="227"/>
      <c r="B53" s="245" t="s">
        <v>22</v>
      </c>
      <c r="C53" s="222"/>
      <c r="D53" s="223"/>
      <c r="E53" s="225"/>
      <c r="F53" s="222"/>
      <c r="G53" s="223"/>
      <c r="H53" s="225"/>
      <c r="I53" s="222"/>
      <c r="J53" s="223"/>
      <c r="K53" s="225"/>
      <c r="L53" s="222"/>
      <c r="M53" s="223"/>
      <c r="N53" s="225"/>
      <c r="O53" s="227"/>
      <c r="P53" s="245" t="s">
        <v>22</v>
      </c>
      <c r="Q53" s="222"/>
      <c r="R53" s="223"/>
      <c r="S53" s="225"/>
      <c r="T53" s="222"/>
      <c r="U53" s="223"/>
      <c r="V53" s="225"/>
      <c r="W53" s="222"/>
      <c r="X53" s="223"/>
      <c r="Y53" s="225"/>
      <c r="Z53" s="222"/>
      <c r="AA53" s="223"/>
      <c r="AB53" s="225"/>
      <c r="AC53" s="227"/>
      <c r="AD53" s="245" t="s">
        <v>22</v>
      </c>
      <c r="AE53" s="222"/>
      <c r="AF53" s="223"/>
      <c r="AG53" s="225"/>
      <c r="AH53" s="222"/>
      <c r="AI53" s="223"/>
      <c r="AJ53" s="225"/>
      <c r="AK53" s="222"/>
      <c r="AL53" s="223"/>
      <c r="AM53" s="225"/>
      <c r="AN53" s="222"/>
      <c r="AO53" s="223"/>
      <c r="AP53" s="225"/>
    </row>
    <row r="54" spans="1:42" ht="13.5" customHeight="1" x14ac:dyDescent="0.15">
      <c r="A54" s="227"/>
      <c r="B54" s="246"/>
      <c r="C54" s="229" t="str">
        <f>IF(C9="非常用","-",IF(ISBLANK(C15)=FALSE,"別添資料参照",""))</f>
        <v/>
      </c>
      <c r="D54" s="230"/>
      <c r="E54" s="231"/>
      <c r="F54" s="229" t="str">
        <f>IF(F9="非常用","-",IF(ISBLANK(F15)=FALSE,"別添資料参照",""))</f>
        <v/>
      </c>
      <c r="G54" s="230"/>
      <c r="H54" s="231"/>
      <c r="I54" s="229" t="str">
        <f>IF(I9="非常用","-",IF(ISBLANK(I15)=FALSE,"別添資料参照",""))</f>
        <v/>
      </c>
      <c r="J54" s="230"/>
      <c r="K54" s="231"/>
      <c r="L54" s="229" t="str">
        <f>IF(L9="非常用","-",IF(ISBLANK(L15)=FALSE,"別添資料参照",""))</f>
        <v/>
      </c>
      <c r="M54" s="230"/>
      <c r="N54" s="231"/>
      <c r="O54" s="227"/>
      <c r="P54" s="246"/>
      <c r="Q54" s="229" t="str">
        <f>IF(Q9="非常用","-",IF(ISBLANK(Q15)=FALSE,"別添資料参照",""))</f>
        <v/>
      </c>
      <c r="R54" s="230"/>
      <c r="S54" s="231"/>
      <c r="T54" s="229" t="str">
        <f>IF(T9="非常用","-",IF(ISBLANK(T15)=FALSE,"別添資料参照",""))</f>
        <v/>
      </c>
      <c r="U54" s="230"/>
      <c r="V54" s="231"/>
      <c r="W54" s="229" t="str">
        <f>IF(W9="非常用","-",IF(ISBLANK(W15)=FALSE,"別添資料参照",""))</f>
        <v/>
      </c>
      <c r="X54" s="230"/>
      <c r="Y54" s="231"/>
      <c r="Z54" s="229" t="str">
        <f>IF(Z9="非常用","-",IF(ISBLANK(Z15)=FALSE,"別添資料参照",""))</f>
        <v/>
      </c>
      <c r="AA54" s="230"/>
      <c r="AB54" s="231"/>
      <c r="AC54" s="227"/>
      <c r="AD54" s="246"/>
      <c r="AE54" s="229" t="str">
        <f>IF(AE9="非常用","-",IF(ISBLANK(AE15)=FALSE,"別添資料参照",""))</f>
        <v/>
      </c>
      <c r="AF54" s="230"/>
      <c r="AG54" s="231"/>
      <c r="AH54" s="229" t="str">
        <f>IF(AH9="非常用","-",IF(ISBLANK(AH15)=FALSE,"別添資料参照",""))</f>
        <v/>
      </c>
      <c r="AI54" s="230"/>
      <c r="AJ54" s="231"/>
      <c r="AK54" s="229" t="str">
        <f>IF(AK9="非常用","-",IF(ISBLANK(AK15)=FALSE,"別添資料参照",""))</f>
        <v/>
      </c>
      <c r="AL54" s="230"/>
      <c r="AM54" s="231"/>
      <c r="AN54" s="229" t="str">
        <f>IF(AN9="非常用","-",IF(ISBLANK(AN15)=FALSE,"別添資料参照",""))</f>
        <v/>
      </c>
      <c r="AO54" s="230"/>
      <c r="AP54" s="231"/>
    </row>
    <row r="55" spans="1:42" ht="15" customHeight="1" x14ac:dyDescent="0.15">
      <c r="A55" s="227"/>
      <c r="B55" s="43" t="s">
        <v>8</v>
      </c>
      <c r="C55" s="220" t="str">
        <f>IF(C9="非常用","-",IF(ISBLANK(C17)=FALSE,C19,""))</f>
        <v/>
      </c>
      <c r="D55" s="221"/>
      <c r="E55" s="224" t="str">
        <f>IF(C55="有","","dB")</f>
        <v>dB</v>
      </c>
      <c r="F55" s="220" t="str">
        <f>IF(F9="非常用","-",IF(ISBLANK(F17)=FALSE,F17,""))</f>
        <v/>
      </c>
      <c r="G55" s="221"/>
      <c r="H55" s="224" t="str">
        <f>IF(F55="有","","dB")</f>
        <v>dB</v>
      </c>
      <c r="I55" s="220" t="str">
        <f>IF(I9="非常用","-",IF(ISBLANK(I17)=FALSE,I17,""))</f>
        <v/>
      </c>
      <c r="J55" s="221"/>
      <c r="K55" s="224" t="str">
        <f>IF(I55="有","","dB")</f>
        <v>dB</v>
      </c>
      <c r="L55" s="220" t="str">
        <f>IF(L9="非常用","-",IF(ISBLANK(L17)=FALSE,L17,""))</f>
        <v/>
      </c>
      <c r="M55" s="221"/>
      <c r="N55" s="224" t="str">
        <f>IF(L55="有","","dB")</f>
        <v>dB</v>
      </c>
      <c r="O55" s="227"/>
      <c r="P55" s="43" t="s">
        <v>8</v>
      </c>
      <c r="Q55" s="220" t="str">
        <f>IF(Q9="非常用","-",IF(ISBLANK(Q17)=FALSE,Q19,""))</f>
        <v/>
      </c>
      <c r="R55" s="221"/>
      <c r="S55" s="224" t="str">
        <f>IF(Q55="有","","dB")</f>
        <v>dB</v>
      </c>
      <c r="T55" s="220" t="str">
        <f>IF(T9="非常用","-",IF(ISBLANK(T17)=FALSE,T17,""))</f>
        <v/>
      </c>
      <c r="U55" s="221"/>
      <c r="V55" s="224" t="str">
        <f>IF(T55="有","","dB")</f>
        <v>dB</v>
      </c>
      <c r="W55" s="220" t="str">
        <f>IF(W9="非常用","-",IF(ISBLANK(W17)=FALSE,W17,""))</f>
        <v/>
      </c>
      <c r="X55" s="221"/>
      <c r="Y55" s="224" t="str">
        <f>IF(W55="有","","dB")</f>
        <v>dB</v>
      </c>
      <c r="Z55" s="220" t="str">
        <f>IF(Z9="非常用","-",IF(ISBLANK(Z17)=FALSE,Z17,""))</f>
        <v/>
      </c>
      <c r="AA55" s="221"/>
      <c r="AB55" s="224" t="str">
        <f>IF(Z55="有","","dB")</f>
        <v>dB</v>
      </c>
      <c r="AC55" s="227"/>
      <c r="AD55" s="43" t="s">
        <v>8</v>
      </c>
      <c r="AE55" s="220" t="str">
        <f>IF(AE9="非常用","-",IF(ISBLANK(AE17)=FALSE,AE19,""))</f>
        <v/>
      </c>
      <c r="AF55" s="221"/>
      <c r="AG55" s="224" t="str">
        <f>IF(AE55="有","","dB")</f>
        <v>dB</v>
      </c>
      <c r="AH55" s="220" t="str">
        <f>IF(AH9="非常用","-",IF(ISBLANK(AH17)=FALSE,AH17,""))</f>
        <v/>
      </c>
      <c r="AI55" s="221"/>
      <c r="AJ55" s="224" t="str">
        <f>IF(AH55="有","","dB")</f>
        <v>dB</v>
      </c>
      <c r="AK55" s="220" t="str">
        <f>IF(AK9="非常用","-",IF(ISBLANK(AK17)=FALSE,AK17,""))</f>
        <v/>
      </c>
      <c r="AL55" s="221"/>
      <c r="AM55" s="224" t="str">
        <f>IF(AK55="有","","dB")</f>
        <v>dB</v>
      </c>
      <c r="AN55" s="220" t="str">
        <f>IF(AN9="非常用","-",IF(ISBLANK(AN17)=FALSE,AN17,""))</f>
        <v/>
      </c>
      <c r="AO55" s="221"/>
      <c r="AP55" s="224" t="str">
        <f>IF(AN55="有","","dB")</f>
        <v>dB</v>
      </c>
    </row>
    <row r="56" spans="1:42" ht="15" customHeight="1" x14ac:dyDescent="0.15">
      <c r="A56" s="227"/>
      <c r="B56" s="232" t="s">
        <v>21</v>
      </c>
      <c r="C56" s="222"/>
      <c r="D56" s="223"/>
      <c r="E56" s="225"/>
      <c r="F56" s="222"/>
      <c r="G56" s="223"/>
      <c r="H56" s="225"/>
      <c r="I56" s="222"/>
      <c r="J56" s="223"/>
      <c r="K56" s="225"/>
      <c r="L56" s="222"/>
      <c r="M56" s="223"/>
      <c r="N56" s="225"/>
      <c r="O56" s="227"/>
      <c r="P56" s="232" t="s">
        <v>21</v>
      </c>
      <c r="Q56" s="222"/>
      <c r="R56" s="223"/>
      <c r="S56" s="225"/>
      <c r="T56" s="222"/>
      <c r="U56" s="223"/>
      <c r="V56" s="225"/>
      <c r="W56" s="222"/>
      <c r="X56" s="223"/>
      <c r="Y56" s="225"/>
      <c r="Z56" s="222"/>
      <c r="AA56" s="223"/>
      <c r="AB56" s="225"/>
      <c r="AC56" s="227"/>
      <c r="AD56" s="232" t="s">
        <v>21</v>
      </c>
      <c r="AE56" s="222"/>
      <c r="AF56" s="223"/>
      <c r="AG56" s="225"/>
      <c r="AH56" s="222"/>
      <c r="AI56" s="223"/>
      <c r="AJ56" s="225"/>
      <c r="AK56" s="222"/>
      <c r="AL56" s="223"/>
      <c r="AM56" s="225"/>
      <c r="AN56" s="222"/>
      <c r="AO56" s="223"/>
      <c r="AP56" s="225"/>
    </row>
    <row r="57" spans="1:42" ht="13.5" customHeight="1" x14ac:dyDescent="0.15">
      <c r="A57" s="227"/>
      <c r="B57" s="233"/>
      <c r="C57" s="229" t="str">
        <f>IF(C9="非常用","-",IF(ISBLANK(C17)=FALSE,"別添資料参照",""))</f>
        <v/>
      </c>
      <c r="D57" s="230"/>
      <c r="E57" s="231"/>
      <c r="F57" s="229" t="str">
        <f>IF(F9="非常用","-",IF(ISBLANK(F17)=FALSE,"別添資料参照",""))</f>
        <v/>
      </c>
      <c r="G57" s="230"/>
      <c r="H57" s="231"/>
      <c r="I57" s="229" t="str">
        <f>IF(I9="非常用","-",IF(ISBLANK(I17)=FALSE,"別添資料参照",""))</f>
        <v/>
      </c>
      <c r="J57" s="230"/>
      <c r="K57" s="231"/>
      <c r="L57" s="229" t="str">
        <f>IF(L9="非常用","-",IF(ISBLANK(L17)=FALSE,"別添資料参照",""))</f>
        <v/>
      </c>
      <c r="M57" s="230"/>
      <c r="N57" s="231"/>
      <c r="O57" s="227"/>
      <c r="P57" s="233"/>
      <c r="Q57" s="229" t="str">
        <f>IF(Q9="非常用","-",IF(ISBLANK(Q17)=FALSE,"別添資料参照",""))</f>
        <v/>
      </c>
      <c r="R57" s="230"/>
      <c r="S57" s="231"/>
      <c r="T57" s="229" t="str">
        <f>IF(T9="非常用","-",IF(ISBLANK(T17)=FALSE,"別添資料参照",""))</f>
        <v/>
      </c>
      <c r="U57" s="230"/>
      <c r="V57" s="231"/>
      <c r="W57" s="229" t="str">
        <f>IF(W9="非常用","-",IF(ISBLANK(W17)=FALSE,"別添資料参照",""))</f>
        <v/>
      </c>
      <c r="X57" s="230"/>
      <c r="Y57" s="231"/>
      <c r="Z57" s="229" t="str">
        <f>IF(Z9="非常用","-",IF(ISBLANK(Z17)=FALSE,"別添資料参照",""))</f>
        <v/>
      </c>
      <c r="AA57" s="230"/>
      <c r="AB57" s="231"/>
      <c r="AC57" s="227"/>
      <c r="AD57" s="233"/>
      <c r="AE57" s="229" t="str">
        <f>IF(AE9="非常用","-",IF(ISBLANK(AE17)=FALSE,"別添資料参照",""))</f>
        <v/>
      </c>
      <c r="AF57" s="230"/>
      <c r="AG57" s="231"/>
      <c r="AH57" s="229" t="str">
        <f>IF(AH9="非常用","-",IF(ISBLANK(AH17)=FALSE,"別添資料参照",""))</f>
        <v/>
      </c>
      <c r="AI57" s="230"/>
      <c r="AJ57" s="231"/>
      <c r="AK57" s="229" t="str">
        <f>IF(AK9="非常用","-",IF(ISBLANK(AK17)=FALSE,"別添資料参照",""))</f>
        <v/>
      </c>
      <c r="AL57" s="230"/>
      <c r="AM57" s="231"/>
      <c r="AN57" s="229" t="str">
        <f>IF(AN9="非常用","-",IF(ISBLANK(AN17)=FALSE,"別添資料参照",""))</f>
        <v/>
      </c>
      <c r="AO57" s="230"/>
      <c r="AP57" s="231"/>
    </row>
    <row r="58" spans="1:42" ht="15" customHeight="1" x14ac:dyDescent="0.15">
      <c r="A58" s="227"/>
      <c r="B58" s="44" t="s">
        <v>9</v>
      </c>
      <c r="C58" s="240" t="str">
        <f>IF(C9="非常用","省略",IF(C32=0,"",C32))</f>
        <v/>
      </c>
      <c r="D58" s="241"/>
      <c r="E58" s="242" t="str">
        <f>IF(OR(C58="別紙参照",C58="省略"),"","dB")</f>
        <v>dB</v>
      </c>
      <c r="F58" s="240" t="str">
        <f>IF(F9="非常用","省略",IF(F32=0,"",F32))</f>
        <v/>
      </c>
      <c r="G58" s="241"/>
      <c r="H58" s="242" t="str">
        <f>IF(OR(F58="別紙参照",F58="省略"),"","dB")</f>
        <v>dB</v>
      </c>
      <c r="I58" s="240" t="str">
        <f>IF(I9="非常用","省略",IF(I32=0,"",I32))</f>
        <v/>
      </c>
      <c r="J58" s="241"/>
      <c r="K58" s="242" t="str">
        <f>IF(OR(I58="別紙参照",I58="省略"),"","dB")</f>
        <v>dB</v>
      </c>
      <c r="L58" s="240" t="str">
        <f>IF(L9="非常用","省略",IF(L32=0,"",L32))</f>
        <v/>
      </c>
      <c r="M58" s="241"/>
      <c r="N58" s="242" t="str">
        <f>IF(OR(L58="別紙参照",L58="省略"),"","dB")</f>
        <v>dB</v>
      </c>
      <c r="O58" s="227"/>
      <c r="P58" s="44" t="s">
        <v>9</v>
      </c>
      <c r="Q58" s="240" t="str">
        <f>IF(Q9="非常用","省略",IF(Q32=0,"",Q32))</f>
        <v/>
      </c>
      <c r="R58" s="241"/>
      <c r="S58" s="242" t="str">
        <f>IF(OR(Q58="別紙参照",Q58="省略"),"","dB")</f>
        <v>dB</v>
      </c>
      <c r="T58" s="240" t="str">
        <f>IF(T9="非常用","省略",IF(T32=0,"",T32))</f>
        <v/>
      </c>
      <c r="U58" s="241"/>
      <c r="V58" s="242" t="str">
        <f>IF(OR(T58="別紙参照",T58="省略"),"","dB")</f>
        <v>dB</v>
      </c>
      <c r="W58" s="240" t="str">
        <f>IF(W9="非常用","省略",IF(W32=0,"",W32))</f>
        <v/>
      </c>
      <c r="X58" s="241"/>
      <c r="Y58" s="242" t="str">
        <f>IF(OR(W58="別紙参照",W58="省略"),"","dB")</f>
        <v>dB</v>
      </c>
      <c r="Z58" s="240" t="str">
        <f>IF(Z9="非常用","省略",IF(Z32=0,"",Z32))</f>
        <v/>
      </c>
      <c r="AA58" s="241"/>
      <c r="AB58" s="242" t="str">
        <f>IF(OR(Z58="別紙参照",Z58="省略"),"","dB")</f>
        <v>dB</v>
      </c>
      <c r="AC58" s="227"/>
      <c r="AD58" s="44" t="s">
        <v>9</v>
      </c>
      <c r="AE58" s="240" t="str">
        <f>IF(AE9="非常用","省略",IF(AE32=0,"",AE32))</f>
        <v/>
      </c>
      <c r="AF58" s="241"/>
      <c r="AG58" s="242" t="str">
        <f>IF(OR(AE58="別紙参照",AE58="省略"),"","dB")</f>
        <v>dB</v>
      </c>
      <c r="AH58" s="240" t="str">
        <f>IF(AH9="非常用","省略",IF(AH32=0,"",AH32))</f>
        <v/>
      </c>
      <c r="AI58" s="241"/>
      <c r="AJ58" s="242" t="str">
        <f>IF(OR(AH58="別紙参照",AH58="省略"),"","dB")</f>
        <v>dB</v>
      </c>
      <c r="AK58" s="240" t="str">
        <f>IF(AK9="非常用","省略",IF(AK32=0,"",AK32))</f>
        <v/>
      </c>
      <c r="AL58" s="241"/>
      <c r="AM58" s="242" t="str">
        <f>IF(OR(AK58="別紙参照",AK58="省略"),"","dB")</f>
        <v>dB</v>
      </c>
      <c r="AN58" s="240" t="str">
        <f>IF(AN9="非常用","省略",IF(AN32=0,"",AN32))</f>
        <v/>
      </c>
      <c r="AO58" s="241"/>
      <c r="AP58" s="242" t="str">
        <f>IF(OR(AN58="別紙参照",AN58="省略"),"","dB")</f>
        <v>dB</v>
      </c>
    </row>
    <row r="59" spans="1:42" ht="15" customHeight="1" x14ac:dyDescent="0.15">
      <c r="A59" s="227"/>
      <c r="B59" s="45" t="s">
        <v>10</v>
      </c>
      <c r="C59" s="234"/>
      <c r="D59" s="235"/>
      <c r="E59" s="243"/>
      <c r="F59" s="234"/>
      <c r="G59" s="235"/>
      <c r="H59" s="243"/>
      <c r="I59" s="234"/>
      <c r="J59" s="235"/>
      <c r="K59" s="243"/>
      <c r="L59" s="234"/>
      <c r="M59" s="235"/>
      <c r="N59" s="243"/>
      <c r="O59" s="227"/>
      <c r="P59" s="45" t="s">
        <v>10</v>
      </c>
      <c r="Q59" s="234"/>
      <c r="R59" s="235"/>
      <c r="S59" s="243"/>
      <c r="T59" s="234"/>
      <c r="U59" s="235"/>
      <c r="V59" s="243"/>
      <c r="W59" s="234"/>
      <c r="X59" s="235"/>
      <c r="Y59" s="243"/>
      <c r="Z59" s="234"/>
      <c r="AA59" s="235"/>
      <c r="AB59" s="243"/>
      <c r="AC59" s="227"/>
      <c r="AD59" s="45" t="s">
        <v>10</v>
      </c>
      <c r="AE59" s="234"/>
      <c r="AF59" s="235"/>
      <c r="AG59" s="243"/>
      <c r="AH59" s="234"/>
      <c r="AI59" s="235"/>
      <c r="AJ59" s="243"/>
      <c r="AK59" s="234"/>
      <c r="AL59" s="235"/>
      <c r="AM59" s="243"/>
      <c r="AN59" s="234"/>
      <c r="AO59" s="235"/>
      <c r="AP59" s="243"/>
    </row>
    <row r="60" spans="1:42" ht="15" customHeight="1" x14ac:dyDescent="0.15">
      <c r="A60" s="228"/>
      <c r="B60" s="46" t="s">
        <v>11</v>
      </c>
      <c r="C60" s="236"/>
      <c r="D60" s="237"/>
      <c r="E60" s="244"/>
      <c r="F60" s="236"/>
      <c r="G60" s="237"/>
      <c r="H60" s="244"/>
      <c r="I60" s="236"/>
      <c r="J60" s="237"/>
      <c r="K60" s="244"/>
      <c r="L60" s="236"/>
      <c r="M60" s="237"/>
      <c r="N60" s="244"/>
      <c r="O60" s="228"/>
      <c r="P60" s="46" t="s">
        <v>11</v>
      </c>
      <c r="Q60" s="236"/>
      <c r="R60" s="237"/>
      <c r="S60" s="244"/>
      <c r="T60" s="236"/>
      <c r="U60" s="237"/>
      <c r="V60" s="244"/>
      <c r="W60" s="236"/>
      <c r="X60" s="237"/>
      <c r="Y60" s="244"/>
      <c r="Z60" s="236"/>
      <c r="AA60" s="237"/>
      <c r="AB60" s="244"/>
      <c r="AC60" s="228"/>
      <c r="AD60" s="46" t="s">
        <v>11</v>
      </c>
      <c r="AE60" s="236"/>
      <c r="AF60" s="237"/>
      <c r="AG60" s="244"/>
      <c r="AH60" s="236"/>
      <c r="AI60" s="237"/>
      <c r="AJ60" s="244"/>
      <c r="AK60" s="236"/>
      <c r="AL60" s="237"/>
      <c r="AM60" s="244"/>
      <c r="AN60" s="236"/>
      <c r="AO60" s="237"/>
      <c r="AP60" s="244"/>
    </row>
    <row r="61" spans="1:42" ht="15" customHeight="1" x14ac:dyDescent="0.15">
      <c r="A61" s="207" t="s">
        <v>18</v>
      </c>
      <c r="B61" s="208"/>
      <c r="C61" s="247" t="str">
        <f>IF(C9="非常用","非常用につき計算省略",IF(C33=0,"",C33))</f>
        <v/>
      </c>
      <c r="D61" s="248"/>
      <c r="E61" s="242" t="str">
        <f>IF(OR(C61="別紙参照",C61="非常用につき計算省略"),"","dB")</f>
        <v>dB</v>
      </c>
      <c r="F61" s="247" t="str">
        <f>IF(F9="非常用","非常用につき計算省略",IF(F33=0,"",F33))</f>
        <v/>
      </c>
      <c r="G61" s="248"/>
      <c r="H61" s="242" t="str">
        <f>IF(OR(F61="別紙参照",F61="非常用につき計算省略"),"","dB")</f>
        <v>dB</v>
      </c>
      <c r="I61" s="247" t="str">
        <f>IF(I9="非常用","非常用につき計算省略",IF(I33=0,"",I33))</f>
        <v/>
      </c>
      <c r="J61" s="248"/>
      <c r="K61" s="242" t="str">
        <f>IF(OR(I61="別紙参照",I61="非常用につき計算省略"),"","dB")</f>
        <v>dB</v>
      </c>
      <c r="L61" s="247" t="str">
        <f>IF(L9="非常用","非常用につき計算省略",IF(L33=0,"",L33))</f>
        <v/>
      </c>
      <c r="M61" s="248"/>
      <c r="N61" s="242" t="str">
        <f>IF(OR(L61="別紙参照",L61="非常用につき計算省略"),"","dB")</f>
        <v>dB</v>
      </c>
      <c r="O61" s="207" t="s">
        <v>18</v>
      </c>
      <c r="P61" s="208"/>
      <c r="Q61" s="247" t="str">
        <f>IF(Q9="非常用","非常用につき計算省略",IF(Q33=0,"",Q33))</f>
        <v/>
      </c>
      <c r="R61" s="248"/>
      <c r="S61" s="242" t="str">
        <f>IF(OR(Q61="別紙参照",Q61="非常用につき計算省略"),"","dB")</f>
        <v>dB</v>
      </c>
      <c r="T61" s="247" t="str">
        <f>IF(T9="非常用","非常用につき計算省略",IF(T33=0,"",T33))</f>
        <v/>
      </c>
      <c r="U61" s="248"/>
      <c r="V61" s="242" t="str">
        <f>IF(OR(T61="別紙参照",T61="非常用につき計算省略"),"","dB")</f>
        <v>dB</v>
      </c>
      <c r="W61" s="247" t="str">
        <f>IF(W9="非常用","非常用につき計算省略",IF(W33=0,"",W33))</f>
        <v/>
      </c>
      <c r="X61" s="248"/>
      <c r="Y61" s="242" t="str">
        <f>IF(OR(W61="別紙参照",W61="非常用につき計算省略"),"","dB")</f>
        <v>dB</v>
      </c>
      <c r="Z61" s="247" t="str">
        <f>IF(Z9="非常用","非常用につき計算省略",IF(Z33=0,"",Z33))</f>
        <v/>
      </c>
      <c r="AA61" s="248"/>
      <c r="AB61" s="242" t="str">
        <f>IF(OR(Z61="別紙参照",Z61="非常用につき計算省略"),"","dB")</f>
        <v>dB</v>
      </c>
      <c r="AC61" s="207" t="s">
        <v>18</v>
      </c>
      <c r="AD61" s="208"/>
      <c r="AE61" s="247" t="str">
        <f>IF(AE9="非常用","非常用につき計算省略",IF(AE33=0,"",AE33))</f>
        <v/>
      </c>
      <c r="AF61" s="248"/>
      <c r="AG61" s="242" t="str">
        <f>IF(OR(AE61="別紙参照",AE61="非常用につき計算省略"),"","dB")</f>
        <v>dB</v>
      </c>
      <c r="AH61" s="247" t="str">
        <f>IF(AH9="非常用","非常用につき計算省略",IF(AH33=0,"",AH33))</f>
        <v/>
      </c>
      <c r="AI61" s="248"/>
      <c r="AJ61" s="242" t="str">
        <f>IF(OR(AH61="別紙参照",AH61="非常用につき計算省略"),"","dB")</f>
        <v>dB</v>
      </c>
      <c r="AK61" s="247" t="str">
        <f>IF(AK9="非常用","非常用につき計算省略",IF(AK33=0,"",AK33))</f>
        <v/>
      </c>
      <c r="AL61" s="248"/>
      <c r="AM61" s="242" t="str">
        <f>IF(OR(AK61="別紙参照",AK61="非常用につき計算省略"),"","dB")</f>
        <v>dB</v>
      </c>
      <c r="AN61" s="247" t="str">
        <f>IF(AN9="非常用","非常用につき計算省略",IF(AN33=0,"",AN33))</f>
        <v/>
      </c>
      <c r="AO61" s="248"/>
      <c r="AP61" s="242" t="str">
        <f>IF(OR(AN61="別紙参照",AN61="非常用につき計算省略"),"","dB")</f>
        <v>dB</v>
      </c>
    </row>
    <row r="62" spans="1:42" ht="15" customHeight="1" x14ac:dyDescent="0.15">
      <c r="A62" s="207" t="s">
        <v>19</v>
      </c>
      <c r="B62" s="208"/>
      <c r="C62" s="249"/>
      <c r="D62" s="250"/>
      <c r="E62" s="243"/>
      <c r="F62" s="249"/>
      <c r="G62" s="250"/>
      <c r="H62" s="243"/>
      <c r="I62" s="249"/>
      <c r="J62" s="250"/>
      <c r="K62" s="243"/>
      <c r="L62" s="249"/>
      <c r="M62" s="250"/>
      <c r="N62" s="243"/>
      <c r="O62" s="207" t="s">
        <v>19</v>
      </c>
      <c r="P62" s="208"/>
      <c r="Q62" s="249"/>
      <c r="R62" s="250"/>
      <c r="S62" s="243"/>
      <c r="T62" s="249"/>
      <c r="U62" s="250"/>
      <c r="V62" s="243"/>
      <c r="W62" s="249"/>
      <c r="X62" s="250"/>
      <c r="Y62" s="243"/>
      <c r="Z62" s="249"/>
      <c r="AA62" s="250"/>
      <c r="AB62" s="243"/>
      <c r="AC62" s="207" t="s">
        <v>19</v>
      </c>
      <c r="AD62" s="208"/>
      <c r="AE62" s="249"/>
      <c r="AF62" s="250"/>
      <c r="AG62" s="243"/>
      <c r="AH62" s="249"/>
      <c r="AI62" s="250"/>
      <c r="AJ62" s="243"/>
      <c r="AK62" s="249"/>
      <c r="AL62" s="250"/>
      <c r="AM62" s="243"/>
      <c r="AN62" s="249"/>
      <c r="AO62" s="250"/>
      <c r="AP62" s="243"/>
    </row>
    <row r="63" spans="1:42" ht="15" customHeight="1" x14ac:dyDescent="0.15">
      <c r="A63" s="260" t="s">
        <v>12</v>
      </c>
      <c r="B63" s="261"/>
      <c r="C63" s="251"/>
      <c r="D63" s="252"/>
      <c r="E63" s="244"/>
      <c r="F63" s="251"/>
      <c r="G63" s="252"/>
      <c r="H63" s="244"/>
      <c r="I63" s="251"/>
      <c r="J63" s="252"/>
      <c r="K63" s="244"/>
      <c r="L63" s="251"/>
      <c r="M63" s="252"/>
      <c r="N63" s="244"/>
      <c r="O63" s="260" t="s">
        <v>12</v>
      </c>
      <c r="P63" s="261"/>
      <c r="Q63" s="251"/>
      <c r="R63" s="252"/>
      <c r="S63" s="244"/>
      <c r="T63" s="251"/>
      <c r="U63" s="252"/>
      <c r="V63" s="244"/>
      <c r="W63" s="251"/>
      <c r="X63" s="252"/>
      <c r="Y63" s="244"/>
      <c r="Z63" s="251"/>
      <c r="AA63" s="252"/>
      <c r="AB63" s="244"/>
      <c r="AC63" s="260" t="s">
        <v>12</v>
      </c>
      <c r="AD63" s="261"/>
      <c r="AE63" s="251"/>
      <c r="AF63" s="252"/>
      <c r="AG63" s="244"/>
      <c r="AH63" s="251"/>
      <c r="AI63" s="252"/>
      <c r="AJ63" s="244"/>
      <c r="AK63" s="251"/>
      <c r="AL63" s="252"/>
      <c r="AM63" s="244"/>
      <c r="AN63" s="251"/>
      <c r="AO63" s="252"/>
      <c r="AP63" s="244"/>
    </row>
    <row r="64" spans="1:42" ht="15" customHeight="1" x14ac:dyDescent="0.15">
      <c r="A64" s="253" t="s">
        <v>146</v>
      </c>
      <c r="B64" s="254"/>
      <c r="C64" s="262" t="str">
        <f>IF(ISBLANK(C7)=FALSE,C7,"")</f>
        <v/>
      </c>
      <c r="D64" s="263"/>
      <c r="E64" s="264"/>
      <c r="F64" s="262" t="str">
        <f>IF(ISBLANK(F7)=FALSE,F7,"")</f>
        <v/>
      </c>
      <c r="G64" s="263"/>
      <c r="H64" s="264"/>
      <c r="I64" s="262" t="str">
        <f>IF(ISBLANK(I7)=FALSE,I7,"")</f>
        <v/>
      </c>
      <c r="J64" s="263"/>
      <c r="K64" s="264"/>
      <c r="L64" s="262" t="str">
        <f>IF(ISBLANK(L7)=FALSE,L7,"")</f>
        <v/>
      </c>
      <c r="M64" s="263"/>
      <c r="N64" s="264"/>
      <c r="O64" s="253" t="s">
        <v>146</v>
      </c>
      <c r="P64" s="254"/>
      <c r="Q64" s="262" t="str">
        <f>IF(ISBLANK(Q7)=FALSE,Q7,"")</f>
        <v/>
      </c>
      <c r="R64" s="263"/>
      <c r="S64" s="264"/>
      <c r="T64" s="262" t="str">
        <f>IF(ISBLANK(T7)=FALSE,T7,"")</f>
        <v/>
      </c>
      <c r="U64" s="263"/>
      <c r="V64" s="264"/>
      <c r="W64" s="262" t="str">
        <f>IF(ISBLANK(W7)=FALSE,W7,"")</f>
        <v/>
      </c>
      <c r="X64" s="263"/>
      <c r="Y64" s="264"/>
      <c r="Z64" s="262" t="str">
        <f>IF(ISBLANK(Z7)=FALSE,Z7,"")</f>
        <v/>
      </c>
      <c r="AA64" s="263"/>
      <c r="AB64" s="264"/>
      <c r="AC64" s="253" t="s">
        <v>146</v>
      </c>
      <c r="AD64" s="254"/>
      <c r="AE64" s="262" t="str">
        <f>IF(ISBLANK(AE7)=FALSE,AE7,"")</f>
        <v/>
      </c>
      <c r="AF64" s="263"/>
      <c r="AG64" s="264"/>
      <c r="AH64" s="262" t="str">
        <f>IF(ISBLANK(AH7)=FALSE,AH7,"")</f>
        <v/>
      </c>
      <c r="AI64" s="263"/>
      <c r="AJ64" s="264"/>
      <c r="AK64" s="262" t="str">
        <f>IF(ISBLANK(AK7)=FALSE,AK7,"")</f>
        <v/>
      </c>
      <c r="AL64" s="263"/>
      <c r="AM64" s="264"/>
      <c r="AN64" s="262" t="str">
        <f>IF(ISBLANK(AN7)=FALSE,AN7,"")</f>
        <v/>
      </c>
      <c r="AO64" s="263"/>
      <c r="AP64" s="264"/>
    </row>
    <row r="65" spans="1:42" ht="15" customHeight="1" x14ac:dyDescent="0.15">
      <c r="A65" s="255"/>
      <c r="B65" s="256"/>
      <c r="C65" s="265"/>
      <c r="D65" s="266"/>
      <c r="E65" s="267"/>
      <c r="F65" s="265"/>
      <c r="G65" s="266"/>
      <c r="H65" s="267"/>
      <c r="I65" s="265"/>
      <c r="J65" s="266"/>
      <c r="K65" s="267"/>
      <c r="L65" s="265"/>
      <c r="M65" s="266"/>
      <c r="N65" s="267"/>
      <c r="O65" s="255"/>
      <c r="P65" s="256"/>
      <c r="Q65" s="265"/>
      <c r="R65" s="266"/>
      <c r="S65" s="267"/>
      <c r="T65" s="265"/>
      <c r="U65" s="266"/>
      <c r="V65" s="267"/>
      <c r="W65" s="265"/>
      <c r="X65" s="266"/>
      <c r="Y65" s="267"/>
      <c r="Z65" s="265"/>
      <c r="AA65" s="266"/>
      <c r="AB65" s="267"/>
      <c r="AC65" s="255"/>
      <c r="AD65" s="256"/>
      <c r="AE65" s="265"/>
      <c r="AF65" s="266"/>
      <c r="AG65" s="267"/>
      <c r="AH65" s="265"/>
      <c r="AI65" s="266"/>
      <c r="AJ65" s="267"/>
      <c r="AK65" s="265"/>
      <c r="AL65" s="266"/>
      <c r="AM65" s="267"/>
      <c r="AN65" s="265"/>
      <c r="AO65" s="266"/>
      <c r="AP65" s="267"/>
    </row>
    <row r="66" spans="1:42" ht="15" customHeight="1" x14ac:dyDescent="0.15">
      <c r="A66" s="203" t="s">
        <v>141</v>
      </c>
      <c r="B66" s="268"/>
      <c r="C66" s="257" t="str">
        <f>IF(ISBLANK(C13)=TRUE,"□　距離","■　距離")</f>
        <v>□　距離</v>
      </c>
      <c r="D66" s="258"/>
      <c r="E66" s="259"/>
      <c r="F66" s="257" t="str">
        <f>IF(ISBLANK(F13)=TRUE,"□　距離","■　距離")</f>
        <v>□　距離</v>
      </c>
      <c r="G66" s="258"/>
      <c r="H66" s="259"/>
      <c r="I66" s="257" t="str">
        <f>IF(ISBLANK(I13)=TRUE,"□　距離","■　距離")</f>
        <v>□　距離</v>
      </c>
      <c r="J66" s="258"/>
      <c r="K66" s="259"/>
      <c r="L66" s="257" t="str">
        <f>IF(ISBLANK(L13)=TRUE,"□　距離","■　距離")</f>
        <v>□　距離</v>
      </c>
      <c r="M66" s="258"/>
      <c r="N66" s="259"/>
      <c r="O66" s="203" t="s">
        <v>141</v>
      </c>
      <c r="P66" s="268"/>
      <c r="Q66" s="257" t="str">
        <f>IF(ISBLANK(Q13)=TRUE,"□　距離","■　距離")</f>
        <v>□　距離</v>
      </c>
      <c r="R66" s="258"/>
      <c r="S66" s="259"/>
      <c r="T66" s="257" t="str">
        <f>IF(ISBLANK(T13)=TRUE,"□　距離","■　距離")</f>
        <v>□　距離</v>
      </c>
      <c r="U66" s="258"/>
      <c r="V66" s="259"/>
      <c r="W66" s="257" t="str">
        <f>IF(ISBLANK(W13)=TRUE,"□　距離","■　距離")</f>
        <v>□　距離</v>
      </c>
      <c r="X66" s="258"/>
      <c r="Y66" s="259"/>
      <c r="Z66" s="257" t="str">
        <f>IF(ISBLANK(Z13)=TRUE,"□　距離","■　距離")</f>
        <v>□　距離</v>
      </c>
      <c r="AA66" s="258"/>
      <c r="AB66" s="259"/>
      <c r="AC66" s="203" t="s">
        <v>141</v>
      </c>
      <c r="AD66" s="268"/>
      <c r="AE66" s="257" t="str">
        <f>IF(ISBLANK(AE13)=TRUE,"□　距離","■　距離")</f>
        <v>□　距離</v>
      </c>
      <c r="AF66" s="258"/>
      <c r="AG66" s="259"/>
      <c r="AH66" s="257" t="str">
        <f>IF(ISBLANK(AH13)=TRUE,"□　距離","■　距離")</f>
        <v>□　距離</v>
      </c>
      <c r="AI66" s="258"/>
      <c r="AJ66" s="259"/>
      <c r="AK66" s="257" t="str">
        <f>IF(ISBLANK(AK13)=TRUE,"□　距離","■　距離")</f>
        <v>□　距離</v>
      </c>
      <c r="AL66" s="258"/>
      <c r="AM66" s="259"/>
      <c r="AN66" s="257" t="str">
        <f>IF(ISBLANK(AN13)=TRUE,"□　距離","■　距離")</f>
        <v>□　距離</v>
      </c>
      <c r="AO66" s="258"/>
      <c r="AP66" s="259"/>
    </row>
    <row r="67" spans="1:42" ht="15" customHeight="1" x14ac:dyDescent="0.15">
      <c r="A67" s="213"/>
      <c r="B67" s="269"/>
      <c r="C67" s="270" t="str">
        <f>IF(ISBLANK(C15)=TRUE,"□　建屋","■　建屋")</f>
        <v>□　建屋</v>
      </c>
      <c r="D67" s="271"/>
      <c r="E67" s="272"/>
      <c r="F67" s="270" t="str">
        <f>IF(ISBLANK(F15)=TRUE,"□　建屋","■　建屋")</f>
        <v>□　建屋</v>
      </c>
      <c r="G67" s="271"/>
      <c r="H67" s="272"/>
      <c r="I67" s="270" t="str">
        <f>IF(ISBLANK(I15)=TRUE,"□　建屋","■　建屋")</f>
        <v>□　建屋</v>
      </c>
      <c r="J67" s="271"/>
      <c r="K67" s="272"/>
      <c r="L67" s="270" t="str">
        <f>IF(ISBLANK(L15)=TRUE,"□　建屋","■　建屋")</f>
        <v>□　建屋</v>
      </c>
      <c r="M67" s="271"/>
      <c r="N67" s="272"/>
      <c r="O67" s="213"/>
      <c r="P67" s="269"/>
      <c r="Q67" s="270" t="str">
        <f>IF(ISBLANK(Q15)=TRUE,"□　建屋","■　建屋")</f>
        <v>□　建屋</v>
      </c>
      <c r="R67" s="271"/>
      <c r="S67" s="272"/>
      <c r="T67" s="270" t="str">
        <f>IF(ISBLANK(T15)=TRUE,"□　建屋","■　建屋")</f>
        <v>□　建屋</v>
      </c>
      <c r="U67" s="271"/>
      <c r="V67" s="272"/>
      <c r="W67" s="270" t="str">
        <f>IF(ISBLANK(W15)=TRUE,"□　建屋","■　建屋")</f>
        <v>□　建屋</v>
      </c>
      <c r="X67" s="271"/>
      <c r="Y67" s="272"/>
      <c r="Z67" s="270" t="str">
        <f>IF(ISBLANK(Z15)=TRUE,"□　建屋","■　建屋")</f>
        <v>□　建屋</v>
      </c>
      <c r="AA67" s="271"/>
      <c r="AB67" s="272"/>
      <c r="AC67" s="213"/>
      <c r="AD67" s="269"/>
      <c r="AE67" s="270" t="str">
        <f>IF(ISBLANK(AE15)=TRUE,"□　建屋","■　建屋")</f>
        <v>□　建屋</v>
      </c>
      <c r="AF67" s="271"/>
      <c r="AG67" s="272"/>
      <c r="AH67" s="270" t="str">
        <f>IF(ISBLANK(AH15)=TRUE,"□　建屋","■　建屋")</f>
        <v>□　建屋</v>
      </c>
      <c r="AI67" s="271"/>
      <c r="AJ67" s="272"/>
      <c r="AK67" s="270" t="str">
        <f>IF(ISBLANK(AK15)=TRUE,"□　建屋","■　建屋")</f>
        <v>□　建屋</v>
      </c>
      <c r="AL67" s="271"/>
      <c r="AM67" s="272"/>
      <c r="AN67" s="270" t="str">
        <f>IF(ISBLANK(AN15)=TRUE,"□　建屋","■　建屋")</f>
        <v>□　建屋</v>
      </c>
      <c r="AO67" s="271"/>
      <c r="AP67" s="272"/>
    </row>
    <row r="68" spans="1:42" ht="15" customHeight="1" x14ac:dyDescent="0.15">
      <c r="A68" s="213"/>
      <c r="B68" s="269"/>
      <c r="C68" s="273" t="str">
        <f>IF(ISBLANK(C16)=TRUE,"","("&amp;C16&amp;")")</f>
        <v/>
      </c>
      <c r="D68" s="274"/>
      <c r="E68" s="275"/>
      <c r="F68" s="273" t="str">
        <f>IF(ISBLANK(F16)=TRUE,"","("&amp;F16&amp;")")</f>
        <v/>
      </c>
      <c r="G68" s="274"/>
      <c r="H68" s="275"/>
      <c r="I68" s="273" t="str">
        <f>IF(ISBLANK(I16)=TRUE,"","("&amp;I16&amp;")")</f>
        <v/>
      </c>
      <c r="J68" s="274"/>
      <c r="K68" s="275"/>
      <c r="L68" s="273" t="str">
        <f>IF(ISBLANK(L16)=TRUE,"","("&amp;L16&amp;")")</f>
        <v/>
      </c>
      <c r="M68" s="274"/>
      <c r="N68" s="275"/>
      <c r="O68" s="213"/>
      <c r="P68" s="269"/>
      <c r="Q68" s="273" t="str">
        <f>IF(ISBLANK(Q16)=TRUE,"","("&amp;Q16&amp;")")</f>
        <v/>
      </c>
      <c r="R68" s="274"/>
      <c r="S68" s="275"/>
      <c r="T68" s="273" t="str">
        <f>IF(ISBLANK(T16)=TRUE,"","("&amp;T16&amp;")")</f>
        <v/>
      </c>
      <c r="U68" s="274"/>
      <c r="V68" s="275"/>
      <c r="W68" s="273" t="str">
        <f>IF(ISBLANK(W16)=TRUE,"","("&amp;W16&amp;")")</f>
        <v/>
      </c>
      <c r="X68" s="274"/>
      <c r="Y68" s="275"/>
      <c r="Z68" s="273" t="str">
        <f>IF(ISBLANK(Z16)=TRUE,"","("&amp;Z16&amp;")")</f>
        <v/>
      </c>
      <c r="AA68" s="274"/>
      <c r="AB68" s="275"/>
      <c r="AC68" s="213"/>
      <c r="AD68" s="269"/>
      <c r="AE68" s="273" t="str">
        <f>IF(ISBLANK(AE16)=TRUE,"","("&amp;AE16&amp;")")</f>
        <v/>
      </c>
      <c r="AF68" s="274"/>
      <c r="AG68" s="275"/>
      <c r="AH68" s="273" t="str">
        <f>IF(ISBLANK(AH16)=TRUE,"","("&amp;AH16&amp;")")</f>
        <v/>
      </c>
      <c r="AI68" s="274"/>
      <c r="AJ68" s="275"/>
      <c r="AK68" s="273" t="str">
        <f>IF(ISBLANK(AK16)=TRUE,"","("&amp;AK16&amp;")")</f>
        <v/>
      </c>
      <c r="AL68" s="274"/>
      <c r="AM68" s="275"/>
      <c r="AN68" s="273" t="str">
        <f>IF(ISBLANK(AN16)=TRUE,"","("&amp;AN16&amp;")")</f>
        <v/>
      </c>
      <c r="AO68" s="274"/>
      <c r="AP68" s="275"/>
    </row>
    <row r="69" spans="1:42" ht="15" customHeight="1" x14ac:dyDescent="0.15">
      <c r="A69" s="213"/>
      <c r="B69" s="269"/>
      <c r="C69" s="273"/>
      <c r="D69" s="274"/>
      <c r="E69" s="275"/>
      <c r="F69" s="273"/>
      <c r="G69" s="274"/>
      <c r="H69" s="275"/>
      <c r="I69" s="273"/>
      <c r="J69" s="274"/>
      <c r="K69" s="275"/>
      <c r="L69" s="273"/>
      <c r="M69" s="274"/>
      <c r="N69" s="275"/>
      <c r="O69" s="213"/>
      <c r="P69" s="269"/>
      <c r="Q69" s="273"/>
      <c r="R69" s="274"/>
      <c r="S69" s="275"/>
      <c r="T69" s="273"/>
      <c r="U69" s="274"/>
      <c r="V69" s="275"/>
      <c r="W69" s="273"/>
      <c r="X69" s="274"/>
      <c r="Y69" s="275"/>
      <c r="Z69" s="273"/>
      <c r="AA69" s="274"/>
      <c r="AB69" s="275"/>
      <c r="AC69" s="213"/>
      <c r="AD69" s="269"/>
      <c r="AE69" s="273"/>
      <c r="AF69" s="274"/>
      <c r="AG69" s="275"/>
      <c r="AH69" s="273"/>
      <c r="AI69" s="274"/>
      <c r="AJ69" s="275"/>
      <c r="AK69" s="273"/>
      <c r="AL69" s="274"/>
      <c r="AM69" s="275"/>
      <c r="AN69" s="273"/>
      <c r="AO69" s="274"/>
      <c r="AP69" s="275"/>
    </row>
    <row r="70" spans="1:42" ht="15" customHeight="1" x14ac:dyDescent="0.15">
      <c r="A70" s="213"/>
      <c r="B70" s="269"/>
      <c r="C70" s="273" t="str">
        <f>IF(AND(ISBLANK(C11)=TRUE,ISBLANK(C17)=TRUE),"□　その他","■　その他")</f>
        <v>□　その他</v>
      </c>
      <c r="D70" s="274"/>
      <c r="E70" s="275"/>
      <c r="F70" s="273" t="str">
        <f>IF(AND(ISBLANK(F11)=TRUE,ISBLANK(F17)=TRUE),"□　その他","■　その他")</f>
        <v>□　その他</v>
      </c>
      <c r="G70" s="274"/>
      <c r="H70" s="275"/>
      <c r="I70" s="273" t="str">
        <f>IF(AND(ISBLANK(I11)=TRUE,ISBLANK(I17)=TRUE),"□　その他","■　その他")</f>
        <v>□　その他</v>
      </c>
      <c r="J70" s="274"/>
      <c r="K70" s="275"/>
      <c r="L70" s="273" t="str">
        <f>IF(AND(ISBLANK(L11)=TRUE,ISBLANK(L17)=TRUE),"□　その他","■　その他")</f>
        <v>□　その他</v>
      </c>
      <c r="M70" s="274"/>
      <c r="N70" s="275"/>
      <c r="O70" s="213"/>
      <c r="P70" s="269"/>
      <c r="Q70" s="273" t="str">
        <f>IF(AND(ISBLANK(Q11)=TRUE,ISBLANK(Q17)=TRUE),"□　その他","■　その他")</f>
        <v>□　その他</v>
      </c>
      <c r="R70" s="274"/>
      <c r="S70" s="275"/>
      <c r="T70" s="273" t="str">
        <f>IF(AND(ISBLANK(T11)=TRUE,ISBLANK(T17)=TRUE),"□　その他","■　その他")</f>
        <v>□　その他</v>
      </c>
      <c r="U70" s="274"/>
      <c r="V70" s="275"/>
      <c r="W70" s="273" t="str">
        <f>IF(AND(ISBLANK(W11)=TRUE,ISBLANK(W17)=TRUE),"□　その他","■　その他")</f>
        <v>□　その他</v>
      </c>
      <c r="X70" s="274"/>
      <c r="Y70" s="275"/>
      <c r="Z70" s="273" t="str">
        <f>IF(AND(ISBLANK(Z11)=TRUE,ISBLANK(Z17)=TRUE),"□　その他","■　その他")</f>
        <v>□　その他</v>
      </c>
      <c r="AA70" s="274"/>
      <c r="AB70" s="275"/>
      <c r="AC70" s="213"/>
      <c r="AD70" s="269"/>
      <c r="AE70" s="273" t="str">
        <f>IF(AND(ISBLANK(AE11)=TRUE,ISBLANK(AE17)=TRUE),"□　その他","■　その他")</f>
        <v>□　その他</v>
      </c>
      <c r="AF70" s="274"/>
      <c r="AG70" s="275"/>
      <c r="AH70" s="273" t="str">
        <f>IF(AND(ISBLANK(AH11)=TRUE,ISBLANK(AH17)=TRUE),"□　その他","■　その他")</f>
        <v>□　その他</v>
      </c>
      <c r="AI70" s="274"/>
      <c r="AJ70" s="275"/>
      <c r="AK70" s="273" t="str">
        <f>IF(AND(ISBLANK(AK11)=TRUE,ISBLANK(AK17)=TRUE),"□　その他","■　その他")</f>
        <v>□　その他</v>
      </c>
      <c r="AL70" s="274"/>
      <c r="AM70" s="275"/>
      <c r="AN70" s="273" t="str">
        <f>IF(AND(ISBLANK(AN11)=TRUE,ISBLANK(AN17)=TRUE),"□　その他","■　その他")</f>
        <v>□　その他</v>
      </c>
      <c r="AO70" s="274"/>
      <c r="AP70" s="275"/>
    </row>
    <row r="71" spans="1:42" ht="15" customHeight="1" x14ac:dyDescent="0.15">
      <c r="A71" s="213"/>
      <c r="B71" s="269"/>
      <c r="C71" s="276" t="str">
        <f>IF(ISBLANK(C12)=TRUE,"","音源("&amp;C12&amp;")")</f>
        <v/>
      </c>
      <c r="D71" s="277"/>
      <c r="E71" s="278"/>
      <c r="F71" s="276" t="str">
        <f>IF(ISBLANK(F12)=TRUE,"","音源("&amp;F12&amp;")")</f>
        <v/>
      </c>
      <c r="G71" s="277"/>
      <c r="H71" s="278"/>
      <c r="I71" s="276" t="str">
        <f>IF(ISBLANK(I12)=TRUE,"","音源("&amp;I12&amp;")")</f>
        <v/>
      </c>
      <c r="J71" s="277"/>
      <c r="K71" s="278"/>
      <c r="L71" s="276" t="str">
        <f>IF(ISBLANK(L12)=TRUE,"","音源("&amp;L12&amp;")")</f>
        <v/>
      </c>
      <c r="M71" s="277"/>
      <c r="N71" s="278"/>
      <c r="O71" s="213"/>
      <c r="P71" s="269"/>
      <c r="Q71" s="276" t="str">
        <f>IF(ISBLANK(Q12)=TRUE,"","音源("&amp;Q12&amp;")")</f>
        <v/>
      </c>
      <c r="R71" s="277"/>
      <c r="S71" s="278"/>
      <c r="T71" s="276" t="str">
        <f>IF(ISBLANK(T12)=TRUE,"","音源("&amp;T12&amp;")")</f>
        <v/>
      </c>
      <c r="U71" s="277"/>
      <c r="V71" s="278"/>
      <c r="W71" s="276" t="str">
        <f>IF(ISBLANK(W12)=TRUE,"","音源("&amp;W12&amp;")")</f>
        <v/>
      </c>
      <c r="X71" s="277"/>
      <c r="Y71" s="278"/>
      <c r="Z71" s="276" t="str">
        <f>IF(ISBLANK(Z12)=TRUE,"","音源("&amp;Z12&amp;")")</f>
        <v/>
      </c>
      <c r="AA71" s="277"/>
      <c r="AB71" s="278"/>
      <c r="AC71" s="213"/>
      <c r="AD71" s="269"/>
      <c r="AE71" s="276" t="str">
        <f>IF(ISBLANK(AE12)=TRUE,"","音源("&amp;AE12&amp;")")</f>
        <v/>
      </c>
      <c r="AF71" s="277"/>
      <c r="AG71" s="278"/>
      <c r="AH71" s="276" t="str">
        <f>IF(ISBLANK(AH12)=TRUE,"","音源("&amp;AH12&amp;")")</f>
        <v/>
      </c>
      <c r="AI71" s="277"/>
      <c r="AJ71" s="278"/>
      <c r="AK71" s="276" t="str">
        <f>IF(ISBLANK(AK12)=TRUE,"","音源("&amp;AK12&amp;")")</f>
        <v/>
      </c>
      <c r="AL71" s="277"/>
      <c r="AM71" s="278"/>
      <c r="AN71" s="276" t="str">
        <f>IF(ISBLANK(AN12)=TRUE,"","音源("&amp;AN12&amp;")")</f>
        <v/>
      </c>
      <c r="AO71" s="277"/>
      <c r="AP71" s="278"/>
    </row>
    <row r="72" spans="1:42" ht="15" customHeight="1" x14ac:dyDescent="0.15">
      <c r="A72" s="213"/>
      <c r="B72" s="269"/>
      <c r="C72" s="270" t="str">
        <f>IF(ISBLANK(C20)=TRUE,"","防音壁等("&amp;C20&amp;")")</f>
        <v/>
      </c>
      <c r="D72" s="271"/>
      <c r="E72" s="272"/>
      <c r="F72" s="270" t="str">
        <f>IF(ISBLANK(F20)=TRUE,"","防音壁等("&amp;F20&amp;")")</f>
        <v/>
      </c>
      <c r="G72" s="271"/>
      <c r="H72" s="272"/>
      <c r="I72" s="270" t="str">
        <f>IF(ISBLANK(I20)=TRUE,"","防音壁等("&amp;I20&amp;")")</f>
        <v/>
      </c>
      <c r="J72" s="271"/>
      <c r="K72" s="272"/>
      <c r="L72" s="270" t="str">
        <f>IF(ISBLANK(L20)=TRUE,"","防音壁等("&amp;L20&amp;")")</f>
        <v/>
      </c>
      <c r="M72" s="271"/>
      <c r="N72" s="272"/>
      <c r="O72" s="213"/>
      <c r="P72" s="269"/>
      <c r="Q72" s="270" t="str">
        <f>IF(ISBLANK(Q20)=TRUE,"","防音壁等("&amp;Q20&amp;")")</f>
        <v/>
      </c>
      <c r="R72" s="271"/>
      <c r="S72" s="272"/>
      <c r="T72" s="270" t="str">
        <f>IF(ISBLANK(T20)=TRUE,"","防音壁等("&amp;T20&amp;")")</f>
        <v/>
      </c>
      <c r="U72" s="271"/>
      <c r="V72" s="272"/>
      <c r="W72" s="270" t="str">
        <f>IF(ISBLANK(W20)=TRUE,"","防音壁等("&amp;W20&amp;")")</f>
        <v/>
      </c>
      <c r="X72" s="271"/>
      <c r="Y72" s="272"/>
      <c r="Z72" s="270" t="str">
        <f>IF(ISBLANK(Z20)=TRUE,"","防音壁等("&amp;Z20&amp;")")</f>
        <v/>
      </c>
      <c r="AA72" s="271"/>
      <c r="AB72" s="272"/>
      <c r="AC72" s="213"/>
      <c r="AD72" s="269"/>
      <c r="AE72" s="270" t="str">
        <f>IF(ISBLANK(AE20)=TRUE,"","防音壁等("&amp;AE20&amp;")")</f>
        <v/>
      </c>
      <c r="AF72" s="271"/>
      <c r="AG72" s="272"/>
      <c r="AH72" s="270" t="str">
        <f>IF(ISBLANK(AH20)=TRUE,"","防音壁等("&amp;AH20&amp;")")</f>
        <v/>
      </c>
      <c r="AI72" s="271"/>
      <c r="AJ72" s="272"/>
      <c r="AK72" s="270" t="str">
        <f>IF(ISBLANK(AK20)=TRUE,"","防音壁等("&amp;AK20&amp;")")</f>
        <v/>
      </c>
      <c r="AL72" s="271"/>
      <c r="AM72" s="272"/>
      <c r="AN72" s="270" t="str">
        <f>IF(ISBLANK(AN20)=TRUE,"","防音壁等("&amp;AN20&amp;")")</f>
        <v/>
      </c>
      <c r="AO72" s="271"/>
      <c r="AP72" s="272"/>
    </row>
    <row r="73" spans="1:42" ht="15" customHeight="1" x14ac:dyDescent="0.15">
      <c r="A73" s="213"/>
      <c r="B73" s="269"/>
      <c r="C73" s="270"/>
      <c r="D73" s="271"/>
      <c r="E73" s="272"/>
      <c r="F73" s="270"/>
      <c r="G73" s="271"/>
      <c r="H73" s="272"/>
      <c r="I73" s="270"/>
      <c r="J73" s="271"/>
      <c r="K73" s="272"/>
      <c r="L73" s="270"/>
      <c r="M73" s="271"/>
      <c r="N73" s="272"/>
      <c r="O73" s="213"/>
      <c r="P73" s="269"/>
      <c r="Q73" s="270"/>
      <c r="R73" s="271"/>
      <c r="S73" s="272"/>
      <c r="T73" s="270"/>
      <c r="U73" s="271"/>
      <c r="V73" s="272"/>
      <c r="W73" s="270"/>
      <c r="X73" s="271"/>
      <c r="Y73" s="272"/>
      <c r="Z73" s="270"/>
      <c r="AA73" s="271"/>
      <c r="AB73" s="272"/>
      <c r="AC73" s="213"/>
      <c r="AD73" s="269"/>
      <c r="AE73" s="270"/>
      <c r="AF73" s="271"/>
      <c r="AG73" s="272"/>
      <c r="AH73" s="270"/>
      <c r="AI73" s="271"/>
      <c r="AJ73" s="272"/>
      <c r="AK73" s="270"/>
      <c r="AL73" s="271"/>
      <c r="AM73" s="272"/>
      <c r="AN73" s="270"/>
      <c r="AO73" s="271"/>
      <c r="AP73" s="272"/>
    </row>
    <row r="74" spans="1:42" ht="42" customHeight="1" x14ac:dyDescent="0.15">
      <c r="A74" s="205"/>
      <c r="B74" s="206"/>
      <c r="C74" s="282" t="str">
        <f>IF(ISBLANK(C21)=TRUE,"","("&amp;C21&amp;")")</f>
        <v/>
      </c>
      <c r="D74" s="283"/>
      <c r="E74" s="284"/>
      <c r="F74" s="282" t="str">
        <f>IF(ISBLANK(F21)=TRUE,"","("&amp;F21&amp;")")</f>
        <v/>
      </c>
      <c r="G74" s="283"/>
      <c r="H74" s="284"/>
      <c r="I74" s="282" t="str">
        <f>IF(ISBLANK(I21)=TRUE,"","("&amp;I21&amp;")")</f>
        <v/>
      </c>
      <c r="J74" s="283"/>
      <c r="K74" s="284"/>
      <c r="L74" s="282" t="str">
        <f>IF(ISBLANK(L21)=TRUE,"","("&amp;L21&amp;")")</f>
        <v/>
      </c>
      <c r="M74" s="283"/>
      <c r="N74" s="284"/>
      <c r="O74" s="205"/>
      <c r="P74" s="206"/>
      <c r="Q74" s="282" t="str">
        <f>IF(ISBLANK(Q21)=TRUE,"","("&amp;Q21&amp;")")</f>
        <v/>
      </c>
      <c r="R74" s="283"/>
      <c r="S74" s="284"/>
      <c r="T74" s="282" t="str">
        <f>IF(ISBLANK(T21)=TRUE,"","("&amp;T21&amp;")")</f>
        <v/>
      </c>
      <c r="U74" s="283"/>
      <c r="V74" s="284"/>
      <c r="W74" s="282" t="str">
        <f>IF(ISBLANK(W21)=TRUE,"","("&amp;W21&amp;")")</f>
        <v/>
      </c>
      <c r="X74" s="283"/>
      <c r="Y74" s="284"/>
      <c r="Z74" s="282" t="str">
        <f>IF(ISBLANK(Z21)=TRUE,"","("&amp;Z21&amp;")")</f>
        <v/>
      </c>
      <c r="AA74" s="283"/>
      <c r="AB74" s="284"/>
      <c r="AC74" s="205"/>
      <c r="AD74" s="206"/>
      <c r="AE74" s="282" t="str">
        <f>IF(ISBLANK(AE21)=TRUE,"","("&amp;AE21&amp;")")</f>
        <v/>
      </c>
      <c r="AF74" s="283"/>
      <c r="AG74" s="284"/>
      <c r="AH74" s="282" t="str">
        <f>IF(ISBLANK(AH21)=TRUE,"","("&amp;AH21&amp;")")</f>
        <v/>
      </c>
      <c r="AI74" s="283"/>
      <c r="AJ74" s="284"/>
      <c r="AK74" s="282" t="str">
        <f>IF(ISBLANK(AK21)=TRUE,"","("&amp;AK21&amp;")")</f>
        <v/>
      </c>
      <c r="AL74" s="283"/>
      <c r="AM74" s="284"/>
      <c r="AN74" s="282" t="str">
        <f>IF(ISBLANK(AN21)=TRUE,"","("&amp;AN21&amp;")")</f>
        <v/>
      </c>
      <c r="AO74" s="283"/>
      <c r="AP74" s="284"/>
    </row>
    <row r="75" spans="1:42" ht="21.95" customHeight="1" x14ac:dyDescent="0.15">
      <c r="A75" s="203" t="s">
        <v>13</v>
      </c>
      <c r="B75" s="204"/>
      <c r="C75" s="279" t="str">
        <f>IF(C9="非常用","非常時",IF(ISBLANK(C23)=FALSE,C23,""))</f>
        <v/>
      </c>
      <c r="D75" s="280"/>
      <c r="E75" s="281"/>
      <c r="F75" s="279" t="str">
        <f>IF(F9="非常用","非常時",IF(ISBLANK(F23)=FALSE,F23,""))</f>
        <v/>
      </c>
      <c r="G75" s="280"/>
      <c r="H75" s="281"/>
      <c r="I75" s="279" t="str">
        <f>IF(I9="非常用","非常時",IF(ISBLANK(I23)=FALSE,I23,""))</f>
        <v/>
      </c>
      <c r="J75" s="280"/>
      <c r="K75" s="281"/>
      <c r="L75" s="279" t="str">
        <f>IF(L9="非常用","非常時",IF(ISBLANK(L23)=FALSE,L23,""))</f>
        <v/>
      </c>
      <c r="M75" s="280"/>
      <c r="N75" s="281"/>
      <c r="O75" s="203" t="s">
        <v>13</v>
      </c>
      <c r="P75" s="204"/>
      <c r="Q75" s="279" t="str">
        <f>IF(Q9="非常用","非常時",IF(ISBLANK(Q23)=FALSE,Q23,""))</f>
        <v/>
      </c>
      <c r="R75" s="280"/>
      <c r="S75" s="281"/>
      <c r="T75" s="279" t="str">
        <f>IF(T9="非常用","非常時",IF(ISBLANK(T23)=FALSE,T23,""))</f>
        <v/>
      </c>
      <c r="U75" s="280"/>
      <c r="V75" s="281"/>
      <c r="W75" s="279" t="str">
        <f>IF(W9="非常用","非常時",IF(ISBLANK(W23)=FALSE,W23,""))</f>
        <v/>
      </c>
      <c r="X75" s="280"/>
      <c r="Y75" s="281"/>
      <c r="Z75" s="279" t="str">
        <f>IF(Z9="非常用","非常時",IF(ISBLANK(Z23)=FALSE,Z23,""))</f>
        <v/>
      </c>
      <c r="AA75" s="280"/>
      <c r="AB75" s="281"/>
      <c r="AC75" s="203" t="s">
        <v>13</v>
      </c>
      <c r="AD75" s="204"/>
      <c r="AE75" s="279" t="str">
        <f>IF(AE9="非常用","非常時",IF(ISBLANK(AE23)=FALSE,AE23,""))</f>
        <v/>
      </c>
      <c r="AF75" s="280"/>
      <c r="AG75" s="281"/>
      <c r="AH75" s="279" t="str">
        <f>IF(AH9="非常用","非常時",IF(ISBLANK(AH23)=FALSE,AH23,""))</f>
        <v/>
      </c>
      <c r="AI75" s="280"/>
      <c r="AJ75" s="281"/>
      <c r="AK75" s="279" t="str">
        <f>IF(AK9="非常用","非常時",IF(ISBLANK(AK23)=FALSE,AK23,""))</f>
        <v/>
      </c>
      <c r="AL75" s="280"/>
      <c r="AM75" s="281"/>
      <c r="AN75" s="279" t="str">
        <f>IF(AN9="非常用","非常時",IF(ISBLANK(AN23)=FALSE,AN23,""))</f>
        <v/>
      </c>
      <c r="AO75" s="280"/>
      <c r="AP75" s="281"/>
    </row>
    <row r="76" spans="1:42" ht="21.95" customHeight="1" x14ac:dyDescent="0.15">
      <c r="A76" s="205"/>
      <c r="B76" s="206"/>
      <c r="C76" s="285" t="str">
        <f>IF(C9="非常用","",IF(ISBLANK(C24)=FALSE,C24,""))</f>
        <v/>
      </c>
      <c r="D76" s="286"/>
      <c r="E76" s="287"/>
      <c r="F76" s="285" t="str">
        <f>IF(F9="非常用","",IF(ISBLANK(F24)=FALSE,F24,""))</f>
        <v/>
      </c>
      <c r="G76" s="286"/>
      <c r="H76" s="287"/>
      <c r="I76" s="285" t="str">
        <f>IF(I9="非常用","",IF(ISBLANK(I24)=FALSE,I24,""))</f>
        <v/>
      </c>
      <c r="J76" s="286"/>
      <c r="K76" s="287"/>
      <c r="L76" s="285" t="str">
        <f>IF(L9="非常用","",IF(ISBLANK(L24)=FALSE,L24,""))</f>
        <v/>
      </c>
      <c r="M76" s="286"/>
      <c r="N76" s="287"/>
      <c r="O76" s="205"/>
      <c r="P76" s="206"/>
      <c r="Q76" s="285" t="str">
        <f>IF(Q9="非常用","",IF(ISBLANK(Q24)=FALSE,Q24,""))</f>
        <v/>
      </c>
      <c r="R76" s="286"/>
      <c r="S76" s="287"/>
      <c r="T76" s="285" t="str">
        <f>IF(T9="非常用","",IF(ISBLANK(T24)=FALSE,T24,""))</f>
        <v/>
      </c>
      <c r="U76" s="286"/>
      <c r="V76" s="287"/>
      <c r="W76" s="285" t="str">
        <f>IF(W9="非常用","",IF(ISBLANK(W24)=FALSE,W24,""))</f>
        <v/>
      </c>
      <c r="X76" s="286"/>
      <c r="Y76" s="287"/>
      <c r="Z76" s="285" t="str">
        <f>IF(Z9="非常用","",IF(ISBLANK(Z24)=FALSE,Z24,""))</f>
        <v/>
      </c>
      <c r="AA76" s="286"/>
      <c r="AB76" s="287"/>
      <c r="AC76" s="205"/>
      <c r="AD76" s="206"/>
      <c r="AE76" s="285" t="str">
        <f>IF(AE9="非常用","",IF(ISBLANK(AE24)=FALSE,AE24,""))</f>
        <v/>
      </c>
      <c r="AF76" s="286"/>
      <c r="AG76" s="287"/>
      <c r="AH76" s="285" t="str">
        <f>IF(AH9="非常用","",IF(ISBLANK(AH24)=FALSE,AH24,""))</f>
        <v/>
      </c>
      <c r="AI76" s="286"/>
      <c r="AJ76" s="287"/>
      <c r="AK76" s="285" t="str">
        <f>IF(AK9="非常用","",IF(ISBLANK(AK24)=FALSE,AK24,""))</f>
        <v/>
      </c>
      <c r="AL76" s="286"/>
      <c r="AM76" s="287"/>
      <c r="AN76" s="285" t="str">
        <f>IF(AN9="非常用","",IF(ISBLANK(AN24)=FALSE,AN24,""))</f>
        <v/>
      </c>
      <c r="AO76" s="286"/>
      <c r="AP76" s="287"/>
    </row>
    <row r="77" spans="1:42" ht="41.85" customHeight="1" x14ac:dyDescent="0.15">
      <c r="A77" s="253" t="s">
        <v>17</v>
      </c>
      <c r="B77" s="254"/>
      <c r="C77" s="253" t="s">
        <v>38</v>
      </c>
      <c r="D77" s="288"/>
      <c r="E77" s="254"/>
      <c r="F77" s="203" t="s">
        <v>150</v>
      </c>
      <c r="G77" s="268"/>
      <c r="H77" s="268"/>
      <c r="I77" s="268"/>
      <c r="J77" s="268"/>
      <c r="K77" s="204"/>
      <c r="L77" s="253" t="s">
        <v>90</v>
      </c>
      <c r="M77" s="288"/>
      <c r="N77" s="254"/>
      <c r="O77" s="253" t="s">
        <v>17</v>
      </c>
      <c r="P77" s="254"/>
      <c r="Q77" s="253" t="s">
        <v>38</v>
      </c>
      <c r="R77" s="288"/>
      <c r="S77" s="254"/>
      <c r="T77" s="203" t="s">
        <v>150</v>
      </c>
      <c r="U77" s="268"/>
      <c r="V77" s="268"/>
      <c r="W77" s="268"/>
      <c r="X77" s="268"/>
      <c r="Y77" s="204"/>
      <c r="Z77" s="253" t="s">
        <v>90</v>
      </c>
      <c r="AA77" s="288"/>
      <c r="AB77" s="254"/>
      <c r="AC77" s="253" t="s">
        <v>17</v>
      </c>
      <c r="AD77" s="254"/>
      <c r="AE77" s="253" t="s">
        <v>38</v>
      </c>
      <c r="AF77" s="288"/>
      <c r="AG77" s="254"/>
      <c r="AH77" s="203" t="s">
        <v>150</v>
      </c>
      <c r="AI77" s="268"/>
      <c r="AJ77" s="268"/>
      <c r="AK77" s="268"/>
      <c r="AL77" s="268"/>
      <c r="AM77" s="204"/>
      <c r="AN77" s="253" t="s">
        <v>90</v>
      </c>
      <c r="AO77" s="288"/>
      <c r="AP77" s="254"/>
    </row>
    <row r="78" spans="1:42" ht="41.85" customHeight="1" x14ac:dyDescent="0.15">
      <c r="A78" s="200" t="str">
        <f>C26&amp;""</f>
        <v/>
      </c>
      <c r="B78" s="202"/>
      <c r="C78" s="297" t="str">
        <f>IFERROR(INDEX(規制基準,MATCH(A78,用途地域,0),MATCH(C77,時間帯,0)),"")</f>
        <v/>
      </c>
      <c r="D78" s="298"/>
      <c r="E78" s="299"/>
      <c r="F78" s="294" t="str">
        <f>IFERROR(INDEX(規制基準,MATCH(A78,用途地域,0),MATCH(F77,時間帯,0)),"")</f>
        <v/>
      </c>
      <c r="G78" s="295"/>
      <c r="H78" s="295"/>
      <c r="I78" s="295"/>
      <c r="J78" s="295"/>
      <c r="K78" s="296"/>
      <c r="L78" s="297" t="str">
        <f>IFERROR(INDEX(規制基準,MATCH(A78,用途地域,0),MATCH(L77,時間帯,0)),"")</f>
        <v/>
      </c>
      <c r="M78" s="298"/>
      <c r="N78" s="299"/>
      <c r="O78" s="200" t="str">
        <f>Q26&amp;""</f>
        <v/>
      </c>
      <c r="P78" s="202"/>
      <c r="Q78" s="297" t="str">
        <f>IFERROR(INDEX(規制基準,MATCH(O78,用途地域,0),MATCH(Q77,時間帯,0)),"")</f>
        <v/>
      </c>
      <c r="R78" s="298"/>
      <c r="S78" s="299"/>
      <c r="T78" s="294" t="str">
        <f>IFERROR(INDEX(規制基準,MATCH(O78,用途地域,0),MATCH(T77,時間帯,0)),"")</f>
        <v/>
      </c>
      <c r="U78" s="295"/>
      <c r="V78" s="295"/>
      <c r="W78" s="295"/>
      <c r="X78" s="295"/>
      <c r="Y78" s="296"/>
      <c r="Z78" s="297" t="str">
        <f>IFERROR(INDEX(規制基準,MATCH(O78,用途地域,0),MATCH(Z77,時間帯,0)),"")</f>
        <v/>
      </c>
      <c r="AA78" s="298"/>
      <c r="AB78" s="299"/>
      <c r="AC78" s="200" t="str">
        <f>AE26&amp;""</f>
        <v/>
      </c>
      <c r="AD78" s="202"/>
      <c r="AE78" s="297" t="str">
        <f>IFERROR(INDEX(規制基準,MATCH(AC78,用途地域,0),MATCH(AE77,時間帯,0)),"")</f>
        <v/>
      </c>
      <c r="AF78" s="298"/>
      <c r="AG78" s="299"/>
      <c r="AH78" s="294" t="str">
        <f>IFERROR(INDEX(規制基準,MATCH(AC78,用途地域,0),MATCH(AH77,時間帯,0)),"")</f>
        <v/>
      </c>
      <c r="AI78" s="295"/>
      <c r="AJ78" s="295"/>
      <c r="AK78" s="295"/>
      <c r="AL78" s="295"/>
      <c r="AM78" s="296"/>
      <c r="AN78" s="297" t="str">
        <f>IFERROR(INDEX(規制基準,MATCH(AC78,用途地域,0),MATCH(AN77,時間帯,0)),"")</f>
        <v/>
      </c>
      <c r="AO78" s="298"/>
      <c r="AP78" s="299"/>
    </row>
    <row r="79" spans="1:42" ht="13.5" customHeight="1" x14ac:dyDescent="0.15">
      <c r="A79" s="289" t="s">
        <v>14</v>
      </c>
      <c r="B79" s="290"/>
      <c r="C79" s="291" t="s">
        <v>155</v>
      </c>
      <c r="D79" s="292"/>
      <c r="E79" s="292"/>
      <c r="F79" s="292"/>
      <c r="G79" s="292"/>
      <c r="H79" s="292"/>
      <c r="I79" s="292"/>
      <c r="J79" s="292"/>
      <c r="K79" s="292"/>
      <c r="L79" s="292"/>
      <c r="M79" s="292"/>
      <c r="N79" s="293"/>
      <c r="O79" s="289" t="s">
        <v>14</v>
      </c>
      <c r="P79" s="290"/>
      <c r="Q79" s="291" t="s">
        <v>155</v>
      </c>
      <c r="R79" s="292"/>
      <c r="S79" s="292"/>
      <c r="T79" s="292"/>
      <c r="U79" s="292"/>
      <c r="V79" s="292"/>
      <c r="W79" s="292"/>
      <c r="X79" s="292"/>
      <c r="Y79" s="292"/>
      <c r="Z79" s="292"/>
      <c r="AA79" s="292"/>
      <c r="AB79" s="293"/>
      <c r="AC79" s="289" t="s">
        <v>14</v>
      </c>
      <c r="AD79" s="290"/>
      <c r="AE79" s="291" t="s">
        <v>155</v>
      </c>
      <c r="AF79" s="292"/>
      <c r="AG79" s="292"/>
      <c r="AH79" s="292"/>
      <c r="AI79" s="292"/>
      <c r="AJ79" s="292"/>
      <c r="AK79" s="292"/>
      <c r="AL79" s="292"/>
      <c r="AM79" s="292"/>
      <c r="AN79" s="292"/>
      <c r="AO79" s="292"/>
      <c r="AP79" s="293"/>
    </row>
  </sheetData>
  <sheetProtection sheet="1" formatCells="0" formatColumns="0" formatRows="0" autoFilter="0"/>
  <dataConsolidate/>
  <mergeCells count="791">
    <mergeCell ref="A1:N1"/>
    <mergeCell ref="A2:B2"/>
    <mergeCell ref="C2:E2"/>
    <mergeCell ref="F2:H2"/>
    <mergeCell ref="I2:K2"/>
    <mergeCell ref="L2:N2"/>
    <mergeCell ref="AE2:AG2"/>
    <mergeCell ref="AH2:AJ2"/>
    <mergeCell ref="AK2:AM2"/>
    <mergeCell ref="AN2:AP2"/>
    <mergeCell ref="A3:A9"/>
    <mergeCell ref="C3:E3"/>
    <mergeCell ref="F3:H3"/>
    <mergeCell ref="I3:K3"/>
    <mergeCell ref="L3:N3"/>
    <mergeCell ref="O3:O9"/>
    <mergeCell ref="O2:P2"/>
    <mergeCell ref="Q2:S2"/>
    <mergeCell ref="T2:V2"/>
    <mergeCell ref="W2:Y2"/>
    <mergeCell ref="Z2:AB2"/>
    <mergeCell ref="AC2:AD2"/>
    <mergeCell ref="AH3:AJ3"/>
    <mergeCell ref="AK3:AM3"/>
    <mergeCell ref="AN3:AP3"/>
    <mergeCell ref="C4:E4"/>
    <mergeCell ref="F4:H4"/>
    <mergeCell ref="I4:K4"/>
    <mergeCell ref="L4:N4"/>
    <mergeCell ref="Q4:S4"/>
    <mergeCell ref="T4:V4"/>
    <mergeCell ref="W4:Y4"/>
    <mergeCell ref="Q3:S3"/>
    <mergeCell ref="T3:V3"/>
    <mergeCell ref="W3:Y3"/>
    <mergeCell ref="Z3:AB3"/>
    <mergeCell ref="AC3:AC9"/>
    <mergeCell ref="AE3:AG3"/>
    <mergeCell ref="Z4:AB4"/>
    <mergeCell ref="AE4:AG4"/>
    <mergeCell ref="Z5:AB5"/>
    <mergeCell ref="AE5:AG5"/>
    <mergeCell ref="AH4:AJ4"/>
    <mergeCell ref="AK4:AM4"/>
    <mergeCell ref="AN4:AP4"/>
    <mergeCell ref="C5:E5"/>
    <mergeCell ref="F5:H5"/>
    <mergeCell ref="I5:K5"/>
    <mergeCell ref="L5:N5"/>
    <mergeCell ref="Q5:S5"/>
    <mergeCell ref="T5:V5"/>
    <mergeCell ref="W5:Y5"/>
    <mergeCell ref="AH5:AJ5"/>
    <mergeCell ref="AK5:AM5"/>
    <mergeCell ref="AN5:AP5"/>
    <mergeCell ref="AH6:AJ6"/>
    <mergeCell ref="AK6:AM6"/>
    <mergeCell ref="AN6:AP6"/>
    <mergeCell ref="C7:E7"/>
    <mergeCell ref="F7:H7"/>
    <mergeCell ref="I7:K7"/>
    <mergeCell ref="L7:N7"/>
    <mergeCell ref="Q7:S7"/>
    <mergeCell ref="AN7:AP7"/>
    <mergeCell ref="T7:V7"/>
    <mergeCell ref="W7:Y7"/>
    <mergeCell ref="Z7:AB7"/>
    <mergeCell ref="AE7:AG7"/>
    <mergeCell ref="AH7:AJ7"/>
    <mergeCell ref="AK7:AM7"/>
    <mergeCell ref="C6:E6"/>
    <mergeCell ref="F6:H6"/>
    <mergeCell ref="I6:K6"/>
    <mergeCell ref="L6:N6"/>
    <mergeCell ref="Q6:S6"/>
    <mergeCell ref="T6:V6"/>
    <mergeCell ref="W6:Y6"/>
    <mergeCell ref="Z6:AB6"/>
    <mergeCell ref="AE6:AG6"/>
    <mergeCell ref="AH8:AJ8"/>
    <mergeCell ref="AK8:AM8"/>
    <mergeCell ref="AN8:AP8"/>
    <mergeCell ref="C9:E9"/>
    <mergeCell ref="F9:H9"/>
    <mergeCell ref="I9:K9"/>
    <mergeCell ref="L9:N9"/>
    <mergeCell ref="Q9:S9"/>
    <mergeCell ref="T9:V9"/>
    <mergeCell ref="W9:Y9"/>
    <mergeCell ref="Z9:AB9"/>
    <mergeCell ref="AE9:AG9"/>
    <mergeCell ref="AH9:AJ9"/>
    <mergeCell ref="AK9:AM9"/>
    <mergeCell ref="AN9:AP9"/>
    <mergeCell ref="C8:E8"/>
    <mergeCell ref="F8:H8"/>
    <mergeCell ref="I8:K8"/>
    <mergeCell ref="L8:N8"/>
    <mergeCell ref="Q8:S8"/>
    <mergeCell ref="T8:V8"/>
    <mergeCell ref="W8:Y8"/>
    <mergeCell ref="Z8:AB8"/>
    <mergeCell ref="AE8:AG8"/>
    <mergeCell ref="I11:K11"/>
    <mergeCell ref="L11:N11"/>
    <mergeCell ref="AE11:AG11"/>
    <mergeCell ref="AH11:AJ11"/>
    <mergeCell ref="AK11:AM11"/>
    <mergeCell ref="AN11:AP11"/>
    <mergeCell ref="C12:E12"/>
    <mergeCell ref="F12:H12"/>
    <mergeCell ref="I12:K12"/>
    <mergeCell ref="L12:N12"/>
    <mergeCell ref="Q12:S12"/>
    <mergeCell ref="T12:V12"/>
    <mergeCell ref="O11:O21"/>
    <mergeCell ref="Q11:S11"/>
    <mergeCell ref="T11:V11"/>
    <mergeCell ref="W11:Y11"/>
    <mergeCell ref="Z11:AB11"/>
    <mergeCell ref="AC11:AC21"/>
    <mergeCell ref="W12:Y12"/>
    <mergeCell ref="Z12:AB12"/>
    <mergeCell ref="Q13:S14"/>
    <mergeCell ref="T13:V14"/>
    <mergeCell ref="AE12:AG12"/>
    <mergeCell ref="AH12:AJ12"/>
    <mergeCell ref="AK12:AM12"/>
    <mergeCell ref="AN12:AP12"/>
    <mergeCell ref="B13:B14"/>
    <mergeCell ref="C13:E14"/>
    <mergeCell ref="F13:H14"/>
    <mergeCell ref="I13:K14"/>
    <mergeCell ref="L13:N14"/>
    <mergeCell ref="P13:P14"/>
    <mergeCell ref="AN13:AP14"/>
    <mergeCell ref="W13:Y14"/>
    <mergeCell ref="Z13:AB14"/>
    <mergeCell ref="AD13:AD14"/>
    <mergeCell ref="AE13:AG14"/>
    <mergeCell ref="AH13:AJ14"/>
    <mergeCell ref="AK13:AM14"/>
    <mergeCell ref="AH15:AJ15"/>
    <mergeCell ref="AK15:AM15"/>
    <mergeCell ref="AN15:AP15"/>
    <mergeCell ref="C16:E16"/>
    <mergeCell ref="F16:H16"/>
    <mergeCell ref="I16:K16"/>
    <mergeCell ref="L16:N16"/>
    <mergeCell ref="Q16:S16"/>
    <mergeCell ref="T16:V16"/>
    <mergeCell ref="W16:Y16"/>
    <mergeCell ref="Z16:AB16"/>
    <mergeCell ref="AE16:AG16"/>
    <mergeCell ref="AH16:AJ16"/>
    <mergeCell ref="AK16:AM16"/>
    <mergeCell ref="AN16:AP16"/>
    <mergeCell ref="C15:E15"/>
    <mergeCell ref="F15:H15"/>
    <mergeCell ref="I15:K15"/>
    <mergeCell ref="L15:N15"/>
    <mergeCell ref="Q15:S15"/>
    <mergeCell ref="T15:V15"/>
    <mergeCell ref="W15:Y15"/>
    <mergeCell ref="Z15:AB15"/>
    <mergeCell ref="AE15:AG15"/>
    <mergeCell ref="C17:E17"/>
    <mergeCell ref="F17:H17"/>
    <mergeCell ref="I17:K17"/>
    <mergeCell ref="L17:N17"/>
    <mergeCell ref="Q17:S17"/>
    <mergeCell ref="AN17:AP17"/>
    <mergeCell ref="C18:E18"/>
    <mergeCell ref="F18:H18"/>
    <mergeCell ref="I18:K18"/>
    <mergeCell ref="L18:N18"/>
    <mergeCell ref="Q18:S18"/>
    <mergeCell ref="T18:V18"/>
    <mergeCell ref="W18:Y18"/>
    <mergeCell ref="Z18:AB18"/>
    <mergeCell ref="AE18:AG18"/>
    <mergeCell ref="T17:V17"/>
    <mergeCell ref="W17:Y17"/>
    <mergeCell ref="Z17:AB17"/>
    <mergeCell ref="AE17:AG17"/>
    <mergeCell ref="AH17:AJ17"/>
    <mergeCell ref="AK17:AM17"/>
    <mergeCell ref="AH18:AJ18"/>
    <mergeCell ref="AK18:AM18"/>
    <mergeCell ref="AN18:AP18"/>
    <mergeCell ref="AH19:AJ19"/>
    <mergeCell ref="AK19:AM19"/>
    <mergeCell ref="AN19:AP19"/>
    <mergeCell ref="C20:E20"/>
    <mergeCell ref="F20:H20"/>
    <mergeCell ref="I20:K20"/>
    <mergeCell ref="L20:N20"/>
    <mergeCell ref="Q20:S20"/>
    <mergeCell ref="AN20:AP20"/>
    <mergeCell ref="T20:V20"/>
    <mergeCell ref="W20:Y20"/>
    <mergeCell ref="Z20:AB20"/>
    <mergeCell ref="AE20:AG20"/>
    <mergeCell ref="AH20:AJ20"/>
    <mergeCell ref="AK20:AM20"/>
    <mergeCell ref="C19:E19"/>
    <mergeCell ref="F19:H19"/>
    <mergeCell ref="I19:K19"/>
    <mergeCell ref="L19:N19"/>
    <mergeCell ref="Q19:S19"/>
    <mergeCell ref="T19:V19"/>
    <mergeCell ref="W19:Y19"/>
    <mergeCell ref="Z19:AB19"/>
    <mergeCell ref="AE19:AG19"/>
    <mergeCell ref="AH21:AJ21"/>
    <mergeCell ref="AK21:AM21"/>
    <mergeCell ref="AN21:AP21"/>
    <mergeCell ref="A23:A24"/>
    <mergeCell ref="C23:E23"/>
    <mergeCell ref="F23:H23"/>
    <mergeCell ref="I23:K23"/>
    <mergeCell ref="L23:N23"/>
    <mergeCell ref="O23:O24"/>
    <mergeCell ref="Q23:S23"/>
    <mergeCell ref="AK24:AM24"/>
    <mergeCell ref="AN24:AP24"/>
    <mergeCell ref="C21:E21"/>
    <mergeCell ref="F21:H21"/>
    <mergeCell ref="I21:K21"/>
    <mergeCell ref="L21:N21"/>
    <mergeCell ref="Q21:S21"/>
    <mergeCell ref="T21:V21"/>
    <mergeCell ref="W21:Y21"/>
    <mergeCell ref="Z21:AB21"/>
    <mergeCell ref="AE21:AG21"/>
    <mergeCell ref="A11:A21"/>
    <mergeCell ref="C11:E11"/>
    <mergeCell ref="F11:H11"/>
    <mergeCell ref="A26:B26"/>
    <mergeCell ref="C26:N26"/>
    <mergeCell ref="O26:P26"/>
    <mergeCell ref="Q26:AB26"/>
    <mergeCell ref="AC26:AD26"/>
    <mergeCell ref="AE26:AP26"/>
    <mergeCell ref="AK23:AM23"/>
    <mergeCell ref="AN23:AP23"/>
    <mergeCell ref="C24:E24"/>
    <mergeCell ref="F24:H24"/>
    <mergeCell ref="I24:K24"/>
    <mergeCell ref="L24:N24"/>
    <mergeCell ref="Q24:S24"/>
    <mergeCell ref="T24:V24"/>
    <mergeCell ref="W24:Y24"/>
    <mergeCell ref="Z24:AB24"/>
    <mergeCell ref="T23:V23"/>
    <mergeCell ref="W23:Y23"/>
    <mergeCell ref="Z23:AB23"/>
    <mergeCell ref="AC23:AC24"/>
    <mergeCell ref="AE23:AG23"/>
    <mergeCell ref="AH23:AJ23"/>
    <mergeCell ref="AE24:AG24"/>
    <mergeCell ref="AH24:AJ24"/>
    <mergeCell ref="W28:Y28"/>
    <mergeCell ref="Z28:AB28"/>
    <mergeCell ref="AE28:AG28"/>
    <mergeCell ref="AH28:AJ28"/>
    <mergeCell ref="AK28:AM28"/>
    <mergeCell ref="AN28:AP28"/>
    <mergeCell ref="C28:E28"/>
    <mergeCell ref="F28:H28"/>
    <mergeCell ref="I28:K28"/>
    <mergeCell ref="L28:N28"/>
    <mergeCell ref="Q28:S28"/>
    <mergeCell ref="T28:V28"/>
    <mergeCell ref="W29:Y29"/>
    <mergeCell ref="Z29:AB29"/>
    <mergeCell ref="AE29:AG29"/>
    <mergeCell ref="AH29:AJ29"/>
    <mergeCell ref="AK29:AM29"/>
    <mergeCell ref="AN29:AP29"/>
    <mergeCell ref="C29:E29"/>
    <mergeCell ref="F29:H29"/>
    <mergeCell ref="I29:K29"/>
    <mergeCell ref="L29:N29"/>
    <mergeCell ref="Q29:S29"/>
    <mergeCell ref="T29:V29"/>
    <mergeCell ref="W30:Y30"/>
    <mergeCell ref="Z30:AB30"/>
    <mergeCell ref="AE30:AG30"/>
    <mergeCell ref="AH30:AJ30"/>
    <mergeCell ref="AK30:AM30"/>
    <mergeCell ref="AN30:AP30"/>
    <mergeCell ref="C30:E30"/>
    <mergeCell ref="F30:H30"/>
    <mergeCell ref="I30:K30"/>
    <mergeCell ref="L30:N30"/>
    <mergeCell ref="Q30:S30"/>
    <mergeCell ref="T30:V30"/>
    <mergeCell ref="AC40:AP40"/>
    <mergeCell ref="A41:B42"/>
    <mergeCell ref="C41:E41"/>
    <mergeCell ref="F41:H41"/>
    <mergeCell ref="I41:K41"/>
    <mergeCell ref="L41:N41"/>
    <mergeCell ref="O41:P42"/>
    <mergeCell ref="Q41:S41"/>
    <mergeCell ref="C31:E31"/>
    <mergeCell ref="C32:E32"/>
    <mergeCell ref="C33:E33"/>
    <mergeCell ref="A36:AP36"/>
    <mergeCell ref="A37:N39"/>
    <mergeCell ref="O37:AB39"/>
    <mergeCell ref="AC37:AP39"/>
    <mergeCell ref="F31:H31"/>
    <mergeCell ref="I31:K31"/>
    <mergeCell ref="L31:N31"/>
    <mergeCell ref="AK41:AM41"/>
    <mergeCell ref="AN41:AP41"/>
    <mergeCell ref="C42:E42"/>
    <mergeCell ref="F42:H42"/>
    <mergeCell ref="I42:K42"/>
    <mergeCell ref="L42:N42"/>
    <mergeCell ref="AH41:AJ41"/>
    <mergeCell ref="AE42:AG42"/>
    <mergeCell ref="AH42:AJ42"/>
    <mergeCell ref="AK42:AM42"/>
    <mergeCell ref="AN42:AP42"/>
    <mergeCell ref="A43:B43"/>
    <mergeCell ref="C43:D43"/>
    <mergeCell ref="F43:G43"/>
    <mergeCell ref="I43:J43"/>
    <mergeCell ref="L43:M43"/>
    <mergeCell ref="O43:P43"/>
    <mergeCell ref="Q43:R43"/>
    <mergeCell ref="T43:U43"/>
    <mergeCell ref="Q42:S42"/>
    <mergeCell ref="T42:V42"/>
    <mergeCell ref="W42:Y42"/>
    <mergeCell ref="Z42:AB42"/>
    <mergeCell ref="T41:V41"/>
    <mergeCell ref="W41:Y41"/>
    <mergeCell ref="Z41:AB41"/>
    <mergeCell ref="AC41:AD42"/>
    <mergeCell ref="AE41:AG41"/>
    <mergeCell ref="Z44:AA44"/>
    <mergeCell ref="AC44:AD44"/>
    <mergeCell ref="AE44:AF44"/>
    <mergeCell ref="AH44:AI44"/>
    <mergeCell ref="AK44:AL44"/>
    <mergeCell ref="AN44:AO44"/>
    <mergeCell ref="AN43:AO43"/>
    <mergeCell ref="A44:B44"/>
    <mergeCell ref="C44:D44"/>
    <mergeCell ref="F44:G44"/>
    <mergeCell ref="I44:J44"/>
    <mergeCell ref="L44:M44"/>
    <mergeCell ref="O44:P44"/>
    <mergeCell ref="Q44:R44"/>
    <mergeCell ref="T44:U44"/>
    <mergeCell ref="W44:X44"/>
    <mergeCell ref="W43:X43"/>
    <mergeCell ref="Z43:AA43"/>
    <mergeCell ref="AC43:AD43"/>
    <mergeCell ref="AE43:AF43"/>
    <mergeCell ref="AH43:AI43"/>
    <mergeCell ref="AK43:AL43"/>
    <mergeCell ref="AH45:AJ45"/>
    <mergeCell ref="AK45:AM45"/>
    <mergeCell ref="AN45:AP45"/>
    <mergeCell ref="A46:A60"/>
    <mergeCell ref="C46:D47"/>
    <mergeCell ref="E46:E47"/>
    <mergeCell ref="F46:G47"/>
    <mergeCell ref="H46:H47"/>
    <mergeCell ref="I46:J47"/>
    <mergeCell ref="K46:K47"/>
    <mergeCell ref="Q45:S45"/>
    <mergeCell ref="T45:V45"/>
    <mergeCell ref="W45:Y45"/>
    <mergeCell ref="Z45:AB45"/>
    <mergeCell ref="AC45:AD45"/>
    <mergeCell ref="AE45:AG45"/>
    <mergeCell ref="A45:B45"/>
    <mergeCell ref="C45:E45"/>
    <mergeCell ref="F45:H45"/>
    <mergeCell ref="I45:K45"/>
    <mergeCell ref="L45:N45"/>
    <mergeCell ref="O45:P45"/>
    <mergeCell ref="AN46:AO47"/>
    <mergeCell ref="AP46:AP47"/>
    <mergeCell ref="B47:B48"/>
    <mergeCell ref="P47:P48"/>
    <mergeCell ref="AD47:AD48"/>
    <mergeCell ref="C48:E48"/>
    <mergeCell ref="F48:H48"/>
    <mergeCell ref="I48:K48"/>
    <mergeCell ref="L48:N48"/>
    <mergeCell ref="Q48:S48"/>
    <mergeCell ref="AE46:AF47"/>
    <mergeCell ref="AG46:AG47"/>
    <mergeCell ref="AH46:AI47"/>
    <mergeCell ref="AJ46:AJ47"/>
    <mergeCell ref="AK46:AL47"/>
    <mergeCell ref="AM46:AM47"/>
    <mergeCell ref="V46:V47"/>
    <mergeCell ref="W46:X47"/>
    <mergeCell ref="Y46:Y47"/>
    <mergeCell ref="Z46:AA47"/>
    <mergeCell ref="AB46:AB47"/>
    <mergeCell ref="AC46:AC60"/>
    <mergeCell ref="T48:V48"/>
    <mergeCell ref="W48:Y48"/>
    <mergeCell ref="AE48:AG48"/>
    <mergeCell ref="AH48:AJ48"/>
    <mergeCell ref="AK48:AM48"/>
    <mergeCell ref="AB50:AB51"/>
    <mergeCell ref="AD50:AD51"/>
    <mergeCell ref="AK57:AM57"/>
    <mergeCell ref="AN48:AP48"/>
    <mergeCell ref="C49:D49"/>
    <mergeCell ref="F49:G49"/>
    <mergeCell ref="I49:J49"/>
    <mergeCell ref="L49:M49"/>
    <mergeCell ref="Q49:R49"/>
    <mergeCell ref="T49:U49"/>
    <mergeCell ref="Z48:AB48"/>
    <mergeCell ref="W49:X49"/>
    <mergeCell ref="O46:O60"/>
    <mergeCell ref="Q46:R47"/>
    <mergeCell ref="S46:S47"/>
    <mergeCell ref="T46:U47"/>
    <mergeCell ref="S50:S51"/>
    <mergeCell ref="T50:U51"/>
    <mergeCell ref="Q52:R53"/>
    <mergeCell ref="S52:S53"/>
    <mergeCell ref="Q50:R51"/>
    <mergeCell ref="Z49:AA49"/>
    <mergeCell ref="AE49:AF49"/>
    <mergeCell ref="AH49:AI49"/>
    <mergeCell ref="AK49:AL49"/>
    <mergeCell ref="AN49:AO49"/>
    <mergeCell ref="Z50:AA51"/>
    <mergeCell ref="B50:B51"/>
    <mergeCell ref="C50:D51"/>
    <mergeCell ref="E50:E51"/>
    <mergeCell ref="F50:G51"/>
    <mergeCell ref="H50:H51"/>
    <mergeCell ref="AN50:AO51"/>
    <mergeCell ref="AP50:AP51"/>
    <mergeCell ref="C52:D53"/>
    <mergeCell ref="E52:E53"/>
    <mergeCell ref="F52:G53"/>
    <mergeCell ref="H52:H53"/>
    <mergeCell ref="I52:J53"/>
    <mergeCell ref="K52:K53"/>
    <mergeCell ref="L52:M53"/>
    <mergeCell ref="N52:N53"/>
    <mergeCell ref="AE50:AF51"/>
    <mergeCell ref="AG50:AG51"/>
    <mergeCell ref="AH50:AI51"/>
    <mergeCell ref="AJ50:AJ51"/>
    <mergeCell ref="AK50:AL51"/>
    <mergeCell ref="AM50:AM51"/>
    <mergeCell ref="V50:V51"/>
    <mergeCell ref="W50:X51"/>
    <mergeCell ref="Y50:Y51"/>
    <mergeCell ref="I50:J51"/>
    <mergeCell ref="K50:K51"/>
    <mergeCell ref="AN52:AO53"/>
    <mergeCell ref="AP52:AP53"/>
    <mergeCell ref="B53:B54"/>
    <mergeCell ref="P53:P54"/>
    <mergeCell ref="AD53:AD54"/>
    <mergeCell ref="C54:E54"/>
    <mergeCell ref="F54:H54"/>
    <mergeCell ref="I54:K54"/>
    <mergeCell ref="L54:N54"/>
    <mergeCell ref="Q54:S54"/>
    <mergeCell ref="AE52:AF53"/>
    <mergeCell ref="AG52:AG53"/>
    <mergeCell ref="AH52:AI53"/>
    <mergeCell ref="AJ52:AJ53"/>
    <mergeCell ref="AK52:AL53"/>
    <mergeCell ref="AM52:AM53"/>
    <mergeCell ref="T52:U53"/>
    <mergeCell ref="V52:V53"/>
    <mergeCell ref="W52:X53"/>
    <mergeCell ref="Y52:Y53"/>
    <mergeCell ref="Z52:AA53"/>
    <mergeCell ref="AB52:AB53"/>
    <mergeCell ref="AN54:AP54"/>
    <mergeCell ref="C55:D56"/>
    <mergeCell ref="E55:E56"/>
    <mergeCell ref="F55:G56"/>
    <mergeCell ref="H55:H56"/>
    <mergeCell ref="I55:J56"/>
    <mergeCell ref="K55:K56"/>
    <mergeCell ref="L55:M56"/>
    <mergeCell ref="N55:N56"/>
    <mergeCell ref="Q55:R56"/>
    <mergeCell ref="T54:V54"/>
    <mergeCell ref="W54:Y54"/>
    <mergeCell ref="Z54:AB54"/>
    <mergeCell ref="AE54:AG54"/>
    <mergeCell ref="AH54:AJ54"/>
    <mergeCell ref="AK54:AM54"/>
    <mergeCell ref="AM55:AM56"/>
    <mergeCell ref="AN55:AO56"/>
    <mergeCell ref="AP55:AP56"/>
    <mergeCell ref="AG55:AG56"/>
    <mergeCell ref="AH55:AI56"/>
    <mergeCell ref="AJ55:AJ56"/>
    <mergeCell ref="AK55:AL56"/>
    <mergeCell ref="B56:B57"/>
    <mergeCell ref="P56:P57"/>
    <mergeCell ref="AD56:AD57"/>
    <mergeCell ref="C57:E57"/>
    <mergeCell ref="F57:H57"/>
    <mergeCell ref="I57:K57"/>
    <mergeCell ref="L57:N57"/>
    <mergeCell ref="AB55:AB56"/>
    <mergeCell ref="AE55:AF56"/>
    <mergeCell ref="S55:S56"/>
    <mergeCell ref="T55:U56"/>
    <mergeCell ref="V55:V56"/>
    <mergeCell ref="W55:X56"/>
    <mergeCell ref="Y55:Y56"/>
    <mergeCell ref="Z55:AA56"/>
    <mergeCell ref="AN57:AP57"/>
    <mergeCell ref="C58:D60"/>
    <mergeCell ref="E58:E60"/>
    <mergeCell ref="F58:G60"/>
    <mergeCell ref="H58:H60"/>
    <mergeCell ref="I58:J60"/>
    <mergeCell ref="K58:K60"/>
    <mergeCell ref="L58:M60"/>
    <mergeCell ref="N58:N60"/>
    <mergeCell ref="Q57:S57"/>
    <mergeCell ref="T57:V57"/>
    <mergeCell ref="W57:Y57"/>
    <mergeCell ref="Z57:AB57"/>
    <mergeCell ref="AE57:AG57"/>
    <mergeCell ref="AH57:AJ57"/>
    <mergeCell ref="AK58:AL60"/>
    <mergeCell ref="AM58:AM60"/>
    <mergeCell ref="AN58:AO60"/>
    <mergeCell ref="AP58:AP60"/>
    <mergeCell ref="AG58:AG60"/>
    <mergeCell ref="AH58:AI60"/>
    <mergeCell ref="AJ58:AJ60"/>
    <mergeCell ref="A61:B61"/>
    <mergeCell ref="C61:D63"/>
    <mergeCell ref="E61:E63"/>
    <mergeCell ref="F61:G63"/>
    <mergeCell ref="H61:H63"/>
    <mergeCell ref="I61:J63"/>
    <mergeCell ref="Z58:AA60"/>
    <mergeCell ref="AB58:AB60"/>
    <mergeCell ref="AE58:AF60"/>
    <mergeCell ref="Q58:R60"/>
    <mergeCell ref="S58:S60"/>
    <mergeCell ref="T58:U60"/>
    <mergeCell ref="V58:V60"/>
    <mergeCell ref="W58:X60"/>
    <mergeCell ref="Y58:Y60"/>
    <mergeCell ref="K61:K63"/>
    <mergeCell ref="L61:M63"/>
    <mergeCell ref="N61:N63"/>
    <mergeCell ref="Q61:R63"/>
    <mergeCell ref="S61:S63"/>
    <mergeCell ref="O64:P65"/>
    <mergeCell ref="AK66:AM66"/>
    <mergeCell ref="AN66:AP66"/>
    <mergeCell ref="AM61:AM63"/>
    <mergeCell ref="AN61:AO63"/>
    <mergeCell ref="AP61:AP63"/>
    <mergeCell ref="A62:B62"/>
    <mergeCell ref="O62:P62"/>
    <mergeCell ref="AC62:AD62"/>
    <mergeCell ref="A63:B63"/>
    <mergeCell ref="O63:P63"/>
    <mergeCell ref="AC63:AD63"/>
    <mergeCell ref="AC61:AD61"/>
    <mergeCell ref="AE61:AF63"/>
    <mergeCell ref="AG61:AG63"/>
    <mergeCell ref="AH61:AI63"/>
    <mergeCell ref="AJ61:AJ63"/>
    <mergeCell ref="AK61:AL63"/>
    <mergeCell ref="T61:U63"/>
    <mergeCell ref="V61:V63"/>
    <mergeCell ref="W61:X63"/>
    <mergeCell ref="Y61:Y63"/>
    <mergeCell ref="Z61:AA63"/>
    <mergeCell ref="AB61:AB63"/>
    <mergeCell ref="T66:V66"/>
    <mergeCell ref="W66:Y66"/>
    <mergeCell ref="Z66:AB66"/>
    <mergeCell ref="AH64:AJ65"/>
    <mergeCell ref="AK64:AM65"/>
    <mergeCell ref="AN64:AP65"/>
    <mergeCell ref="A66:B73"/>
    <mergeCell ref="C66:E66"/>
    <mergeCell ref="F66:H66"/>
    <mergeCell ref="I66:K66"/>
    <mergeCell ref="L66:N66"/>
    <mergeCell ref="O66:P73"/>
    <mergeCell ref="Q66:S66"/>
    <mergeCell ref="Q64:S65"/>
    <mergeCell ref="T64:V65"/>
    <mergeCell ref="W64:Y65"/>
    <mergeCell ref="Z64:AB65"/>
    <mergeCell ref="AC64:AD65"/>
    <mergeCell ref="AE64:AG65"/>
    <mergeCell ref="A64:B65"/>
    <mergeCell ref="C64:E65"/>
    <mergeCell ref="F64:H65"/>
    <mergeCell ref="I64:K65"/>
    <mergeCell ref="L64:N65"/>
    <mergeCell ref="AH71:AJ71"/>
    <mergeCell ref="AK71:AM71"/>
    <mergeCell ref="AN71:AP71"/>
    <mergeCell ref="AE70:AG70"/>
    <mergeCell ref="AH70:AJ70"/>
    <mergeCell ref="AK70:AM70"/>
    <mergeCell ref="AN70:AP70"/>
    <mergeCell ref="C67:E67"/>
    <mergeCell ref="F67:H67"/>
    <mergeCell ref="I67:K67"/>
    <mergeCell ref="L67:N67"/>
    <mergeCell ref="Q67:S67"/>
    <mergeCell ref="T67:V67"/>
    <mergeCell ref="W67:Y67"/>
    <mergeCell ref="Z67:AB67"/>
    <mergeCell ref="C68:E69"/>
    <mergeCell ref="F68:H69"/>
    <mergeCell ref="I68:K69"/>
    <mergeCell ref="L68:N69"/>
    <mergeCell ref="Q68:S69"/>
    <mergeCell ref="T68:V69"/>
    <mergeCell ref="W68:Y69"/>
    <mergeCell ref="Z68:AB69"/>
    <mergeCell ref="Q71:S71"/>
    <mergeCell ref="T71:V71"/>
    <mergeCell ref="C70:E70"/>
    <mergeCell ref="F70:H70"/>
    <mergeCell ref="I70:K70"/>
    <mergeCell ref="L70:N70"/>
    <mergeCell ref="Q70:S70"/>
    <mergeCell ref="T70:V70"/>
    <mergeCell ref="W70:Y70"/>
    <mergeCell ref="Z70:AB70"/>
    <mergeCell ref="W71:Y71"/>
    <mergeCell ref="Z71:AB71"/>
    <mergeCell ref="W72:Y73"/>
    <mergeCell ref="Z72:AB73"/>
    <mergeCell ref="AE72:AG73"/>
    <mergeCell ref="AH72:AJ73"/>
    <mergeCell ref="AK72:AM73"/>
    <mergeCell ref="AN72:AP73"/>
    <mergeCell ref="C72:E73"/>
    <mergeCell ref="F72:H73"/>
    <mergeCell ref="I72:K73"/>
    <mergeCell ref="L72:N73"/>
    <mergeCell ref="Q72:S73"/>
    <mergeCell ref="T72:V73"/>
    <mergeCell ref="AC66:AD73"/>
    <mergeCell ref="AE66:AG66"/>
    <mergeCell ref="AH66:AJ66"/>
    <mergeCell ref="AE67:AG67"/>
    <mergeCell ref="AH67:AJ67"/>
    <mergeCell ref="AE68:AG69"/>
    <mergeCell ref="AH68:AJ69"/>
    <mergeCell ref="AK67:AM67"/>
    <mergeCell ref="AN67:AP67"/>
    <mergeCell ref="AK68:AM69"/>
    <mergeCell ref="AN68:AP69"/>
    <mergeCell ref="AE71:AG71"/>
    <mergeCell ref="A75:B76"/>
    <mergeCell ref="C75:E75"/>
    <mergeCell ref="F75:H75"/>
    <mergeCell ref="I75:K75"/>
    <mergeCell ref="L75:N75"/>
    <mergeCell ref="O75:P76"/>
    <mergeCell ref="Q75:S75"/>
    <mergeCell ref="Q74:S74"/>
    <mergeCell ref="T74:V74"/>
    <mergeCell ref="A74:B74"/>
    <mergeCell ref="C74:E74"/>
    <mergeCell ref="F74:H74"/>
    <mergeCell ref="I74:K74"/>
    <mergeCell ref="L74:N74"/>
    <mergeCell ref="O74:P74"/>
    <mergeCell ref="T76:V76"/>
    <mergeCell ref="Z76:AB76"/>
    <mergeCell ref="T75:V75"/>
    <mergeCell ref="W75:Y75"/>
    <mergeCell ref="Z75:AB75"/>
    <mergeCell ref="AH74:AJ74"/>
    <mergeCell ref="AK74:AM74"/>
    <mergeCell ref="AN74:AP74"/>
    <mergeCell ref="W74:Y74"/>
    <mergeCell ref="Z74:AB74"/>
    <mergeCell ref="AC74:AD74"/>
    <mergeCell ref="AE74:AG74"/>
    <mergeCell ref="AK75:AM75"/>
    <mergeCell ref="AN75:AP75"/>
    <mergeCell ref="AC75:AD76"/>
    <mergeCell ref="AE75:AG75"/>
    <mergeCell ref="AH75:AJ75"/>
    <mergeCell ref="AE76:AG76"/>
    <mergeCell ref="AH76:AJ76"/>
    <mergeCell ref="AK76:AM76"/>
    <mergeCell ref="AN76:AP76"/>
    <mergeCell ref="AE77:AG77"/>
    <mergeCell ref="AH77:AM77"/>
    <mergeCell ref="AN77:AP77"/>
    <mergeCell ref="C76:E76"/>
    <mergeCell ref="F76:H76"/>
    <mergeCell ref="I76:K76"/>
    <mergeCell ref="L76:N76"/>
    <mergeCell ref="Q76:S76"/>
    <mergeCell ref="A78:B78"/>
    <mergeCell ref="C78:E78"/>
    <mergeCell ref="F78:K78"/>
    <mergeCell ref="L78:N78"/>
    <mergeCell ref="O78:P78"/>
    <mergeCell ref="Q78:S78"/>
    <mergeCell ref="A77:B77"/>
    <mergeCell ref="C77:E77"/>
    <mergeCell ref="F77:K77"/>
    <mergeCell ref="L77:N77"/>
    <mergeCell ref="O77:P77"/>
    <mergeCell ref="Q77:S77"/>
    <mergeCell ref="T77:Y77"/>
    <mergeCell ref="Z77:AB77"/>
    <mergeCell ref="AC77:AD77"/>
    <mergeCell ref="W76:Y76"/>
    <mergeCell ref="Q79:AB79"/>
    <mergeCell ref="AC79:AD79"/>
    <mergeCell ref="AE79:AP79"/>
    <mergeCell ref="T78:Y78"/>
    <mergeCell ref="Z78:AB78"/>
    <mergeCell ref="AC78:AD78"/>
    <mergeCell ref="AE78:AG78"/>
    <mergeCell ref="AH78:AM78"/>
    <mergeCell ref="AN78:AP78"/>
    <mergeCell ref="F32:H32"/>
    <mergeCell ref="I32:K32"/>
    <mergeCell ref="L32:N32"/>
    <mergeCell ref="F33:H33"/>
    <mergeCell ref="I33:K33"/>
    <mergeCell ref="L33:N33"/>
    <mergeCell ref="A79:B79"/>
    <mergeCell ref="C79:N79"/>
    <mergeCell ref="O79:P79"/>
    <mergeCell ref="C71:E71"/>
    <mergeCell ref="F71:H71"/>
    <mergeCell ref="I71:K71"/>
    <mergeCell ref="L71:N71"/>
    <mergeCell ref="O61:P61"/>
    <mergeCell ref="L50:M51"/>
    <mergeCell ref="N50:N51"/>
    <mergeCell ref="P50:P51"/>
    <mergeCell ref="L46:M47"/>
    <mergeCell ref="N46:N47"/>
    <mergeCell ref="A40:N40"/>
    <mergeCell ref="O40:AB40"/>
    <mergeCell ref="Q33:S33"/>
    <mergeCell ref="T33:V33"/>
    <mergeCell ref="W33:Y33"/>
    <mergeCell ref="Z33:AB33"/>
    <mergeCell ref="AE31:AG31"/>
    <mergeCell ref="AE32:AG32"/>
    <mergeCell ref="AE33:AG33"/>
    <mergeCell ref="Q31:S31"/>
    <mergeCell ref="T31:V31"/>
    <mergeCell ref="W31:Y31"/>
    <mergeCell ref="Z31:AB31"/>
    <mergeCell ref="Q32:S32"/>
    <mergeCell ref="T32:V32"/>
    <mergeCell ref="W32:Y32"/>
    <mergeCell ref="Z32:AB32"/>
    <mergeCell ref="AN31:AP31"/>
    <mergeCell ref="AN32:AP32"/>
    <mergeCell ref="AN33:AP33"/>
    <mergeCell ref="AH31:AJ31"/>
    <mergeCell ref="AH32:AJ32"/>
    <mergeCell ref="AH33:AJ33"/>
    <mergeCell ref="AK31:AM31"/>
    <mergeCell ref="AK32:AM32"/>
    <mergeCell ref="AK33:AM33"/>
  </mergeCells>
  <phoneticPr fontId="3"/>
  <conditionalFormatting sqref="C11:N11 C13:N15">
    <cfRule type="containsBlanks" dxfId="116" priority="373">
      <formula>LEN(TRIM(C11))=0</formula>
    </cfRule>
  </conditionalFormatting>
  <conditionalFormatting sqref="C26">
    <cfRule type="containsBlanks" dxfId="115" priority="372">
      <formula>LEN(TRIM(C26))=0</formula>
    </cfRule>
  </conditionalFormatting>
  <conditionalFormatting sqref="F12 L12 C12 I12">
    <cfRule type="expression" dxfId="114" priority="369">
      <formula>ISBLANK(C$11)=FALSE</formula>
    </cfRule>
  </conditionalFormatting>
  <conditionalFormatting sqref="C20:N20">
    <cfRule type="expression" dxfId="113" priority="359">
      <formula>AND(ISBLANK(C17)=FALSE,ISBLANK(C20)=FALSE)</formula>
    </cfRule>
    <cfRule type="expression" dxfId="112" priority="367">
      <formula>ISBLANK(C$17)=FALSE</formula>
    </cfRule>
  </conditionalFormatting>
  <conditionalFormatting sqref="C16:N16">
    <cfRule type="expression" dxfId="111" priority="363">
      <formula>AND(ISBLANK(C15)=FALSE,ISBLANK(C16)=FALSE)</formula>
    </cfRule>
    <cfRule type="expression" dxfId="110" priority="368">
      <formula>ISBLANK(C$15)=FALSE</formula>
    </cfRule>
  </conditionalFormatting>
  <conditionalFormatting sqref="C11:N21">
    <cfRule type="expression" dxfId="109" priority="263">
      <formula>C$9="非常用"</formula>
    </cfRule>
  </conditionalFormatting>
  <conditionalFormatting sqref="C17:H17 L17:N17">
    <cfRule type="containsBlanks" dxfId="108" priority="327">
      <formula>LEN(TRIM(C17))=0</formula>
    </cfRule>
  </conditionalFormatting>
  <conditionalFormatting sqref="C18:N18">
    <cfRule type="expression" dxfId="107" priority="322">
      <formula>AND(ISBLANK(C$17)=FALSE,ISBLANK(C$18)=FALSE)</formula>
    </cfRule>
    <cfRule type="expression" dxfId="106" priority="323">
      <formula>ISBLANK(C$17)=FALSE</formula>
    </cfRule>
  </conditionalFormatting>
  <conditionalFormatting sqref="C19:N19">
    <cfRule type="expression" dxfId="105" priority="316">
      <formula>AND(ISBLANK(C$17)=FALSE,ISBLANK(C$19)=FALSE)</formula>
    </cfRule>
    <cfRule type="expression" dxfId="104" priority="321">
      <formula>ISBLANK(C$17)=FALSE</formula>
    </cfRule>
  </conditionalFormatting>
  <conditionalFormatting sqref="C4:N7 C23:N24">
    <cfRule type="containsBlanks" dxfId="103" priority="285">
      <formula>LEN(TRIM(C4))=0</formula>
    </cfRule>
  </conditionalFormatting>
  <conditionalFormatting sqref="C3:N3 C8:N9">
    <cfRule type="containsBlanks" dxfId="102" priority="284">
      <formula>LEN(TRIM(C3))=0</formula>
    </cfRule>
  </conditionalFormatting>
  <conditionalFormatting sqref="I17:K17">
    <cfRule type="containsBlanks" dxfId="101" priority="324">
      <formula>LEN(TRIM(I17))=0</formula>
    </cfRule>
  </conditionalFormatting>
  <conditionalFormatting sqref="C12 F12 I12 L12">
    <cfRule type="expression" dxfId="100" priority="370">
      <formula>AND(ISBLANK(C11)=FALSE,ISBLANK(C12)=FALSE)</formula>
    </cfRule>
  </conditionalFormatting>
  <conditionalFormatting sqref="Q11:AB11 Q13:AB15">
    <cfRule type="containsBlanks" dxfId="99" priority="34">
      <formula>LEN(TRIM(Q11))=0</formula>
    </cfRule>
  </conditionalFormatting>
  <conditionalFormatting sqref="Q26">
    <cfRule type="containsBlanks" dxfId="98" priority="33">
      <formula>LEN(TRIM(Q26))=0</formula>
    </cfRule>
  </conditionalFormatting>
  <conditionalFormatting sqref="T12 Z12 Q12 W12">
    <cfRule type="expression" dxfId="97" priority="31">
      <formula>ISBLANK(Q$11)=FALSE</formula>
    </cfRule>
  </conditionalFormatting>
  <conditionalFormatting sqref="Q20:AB20">
    <cfRule type="expression" dxfId="96" priority="27">
      <formula>AND(ISBLANK(Q17)=FALSE,ISBLANK(Q20)=FALSE)</formula>
    </cfRule>
    <cfRule type="expression" dxfId="95" priority="29">
      <formula>ISBLANK(Q$17)=FALSE</formula>
    </cfRule>
  </conditionalFormatting>
  <conditionalFormatting sqref="Q16:AB16">
    <cfRule type="expression" dxfId="94" priority="28">
      <formula>AND(ISBLANK(Q15)=FALSE,ISBLANK(Q16)=FALSE)</formula>
    </cfRule>
    <cfRule type="expression" dxfId="93" priority="30">
      <formula>ISBLANK(Q$15)=FALSE</formula>
    </cfRule>
  </conditionalFormatting>
  <conditionalFormatting sqref="Q11:AB21">
    <cfRule type="expression" dxfId="92" priority="18">
      <formula>Q$9="非常用"</formula>
    </cfRule>
  </conditionalFormatting>
  <conditionalFormatting sqref="Q17:V17 Z17:AB17">
    <cfRule type="containsBlanks" dxfId="91" priority="26">
      <formula>LEN(TRIM(Q17))=0</formula>
    </cfRule>
  </conditionalFormatting>
  <conditionalFormatting sqref="Q18:AB18">
    <cfRule type="expression" dxfId="90" priority="23">
      <formula>AND(ISBLANK(Q$17)=FALSE,ISBLANK(Q$18)=FALSE)</formula>
    </cfRule>
    <cfRule type="expression" dxfId="89" priority="24">
      <formula>ISBLANK(Q$17)=FALSE</formula>
    </cfRule>
  </conditionalFormatting>
  <conditionalFormatting sqref="Q19:AB19">
    <cfRule type="expression" dxfId="88" priority="21">
      <formula>AND(ISBLANK(Q$17)=FALSE,ISBLANK(Q$19)=FALSE)</formula>
    </cfRule>
    <cfRule type="expression" dxfId="87" priority="22">
      <formula>ISBLANK(Q$17)=FALSE</formula>
    </cfRule>
  </conditionalFormatting>
  <conditionalFormatting sqref="Q4:AB7 Q23:AB24">
    <cfRule type="containsBlanks" dxfId="86" priority="20">
      <formula>LEN(TRIM(Q4))=0</formula>
    </cfRule>
  </conditionalFormatting>
  <conditionalFormatting sqref="Q3:AB3 Q8:AB9">
    <cfRule type="containsBlanks" dxfId="85" priority="19">
      <formula>LEN(TRIM(Q3))=0</formula>
    </cfRule>
  </conditionalFormatting>
  <conditionalFormatting sqref="W17:Y17">
    <cfRule type="containsBlanks" dxfId="84" priority="25">
      <formula>LEN(TRIM(W17))=0</formula>
    </cfRule>
  </conditionalFormatting>
  <conditionalFormatting sqref="Q12 T12 W12 Z12">
    <cfRule type="expression" dxfId="83" priority="32">
      <formula>AND(ISBLANK(Q11)=FALSE,ISBLANK(Q12)=FALSE)</formula>
    </cfRule>
  </conditionalFormatting>
  <conditionalFormatting sqref="AE11:AP11 AE13:AP15">
    <cfRule type="containsBlanks" dxfId="82" priority="17">
      <formula>LEN(TRIM(AE11))=0</formula>
    </cfRule>
  </conditionalFormatting>
  <conditionalFormatting sqref="AE26">
    <cfRule type="containsBlanks" dxfId="81" priority="16">
      <formula>LEN(TRIM(AE26))=0</formula>
    </cfRule>
  </conditionalFormatting>
  <conditionalFormatting sqref="AH12 AN12 AE12 AK12">
    <cfRule type="expression" dxfId="80" priority="14">
      <formula>ISBLANK(AE$11)=FALSE</formula>
    </cfRule>
  </conditionalFormatting>
  <conditionalFormatting sqref="AE20:AP20">
    <cfRule type="expression" dxfId="79" priority="10">
      <formula>AND(ISBLANK(AE17)=FALSE,ISBLANK(AE20)=FALSE)</formula>
    </cfRule>
    <cfRule type="expression" dxfId="78" priority="12">
      <formula>ISBLANK(AE$17)=FALSE</formula>
    </cfRule>
  </conditionalFormatting>
  <conditionalFormatting sqref="AE16:AP16">
    <cfRule type="expression" dxfId="77" priority="11">
      <formula>AND(ISBLANK(AE15)=FALSE,ISBLANK(AE16)=FALSE)</formula>
    </cfRule>
    <cfRule type="expression" dxfId="76" priority="13">
      <formula>ISBLANK(AE$15)=FALSE</formula>
    </cfRule>
  </conditionalFormatting>
  <conditionalFormatting sqref="AE11:AP21">
    <cfRule type="expression" dxfId="75" priority="1">
      <formula>AE$9="非常用"</formula>
    </cfRule>
  </conditionalFormatting>
  <conditionalFormatting sqref="AE17:AJ17 AN17:AP17">
    <cfRule type="containsBlanks" dxfId="74" priority="9">
      <formula>LEN(TRIM(AE17))=0</formula>
    </cfRule>
  </conditionalFormatting>
  <conditionalFormatting sqref="AE18:AP18">
    <cfRule type="expression" dxfId="73" priority="6">
      <formula>AND(ISBLANK(AE$17)=FALSE,ISBLANK(AE$18)=FALSE)</formula>
    </cfRule>
    <cfRule type="expression" dxfId="72" priority="7">
      <formula>ISBLANK(AE$17)=FALSE</formula>
    </cfRule>
  </conditionalFormatting>
  <conditionalFormatting sqref="AE19:AP19">
    <cfRule type="expression" dxfId="71" priority="4">
      <formula>AND(ISBLANK(AE$17)=FALSE,ISBLANK(AE$19)=FALSE)</formula>
    </cfRule>
    <cfRule type="expression" dxfId="70" priority="5">
      <formula>ISBLANK(AE$17)=FALSE</formula>
    </cfRule>
  </conditionalFormatting>
  <conditionalFormatting sqref="AE4:AP7 AE23:AP24">
    <cfRule type="containsBlanks" dxfId="69" priority="3">
      <formula>LEN(TRIM(AE4))=0</formula>
    </cfRule>
  </conditionalFormatting>
  <conditionalFormatting sqref="AE3:AP3 AE8:AP9">
    <cfRule type="containsBlanks" dxfId="68" priority="2">
      <formula>LEN(TRIM(AE3))=0</formula>
    </cfRule>
  </conditionalFormatting>
  <conditionalFormatting sqref="AK17:AM17">
    <cfRule type="containsBlanks" dxfId="67" priority="8">
      <formula>LEN(TRIM(AK17))=0</formula>
    </cfRule>
  </conditionalFormatting>
  <conditionalFormatting sqref="AE12 AH12 AK12 AN12">
    <cfRule type="expression" dxfId="66" priority="15">
      <formula>AND(ISBLANK(AE11)=FALSE,ISBLANK(AE12)=FALSE)</formula>
    </cfRule>
  </conditionalFormatting>
  <dataValidations count="23">
    <dataValidation allowBlank="1" showErrorMessage="1" sqref="P20:AB20 B20:N20 AD20:AP20"/>
    <dataValidation allowBlank="1" showInputMessage="1" showErrorMessage="1" promptTitle="防音壁等の対策" prompt="別シート「回折減衰」の計算結果「回折減衰量」を記入してください。" sqref="B19:N19 P19:AB19 AD19:AP19"/>
    <dataValidation allowBlank="1" showInputMessage="1" showErrorMessage="1" promptTitle="防音壁等の対策" prompt="別シート「回折減衰」の計算結果「受音点での騒音レベル」を記入してください。" sqref="B18:N18 P18:AB18 AD18:AP18"/>
    <dataValidation type="list" allowBlank="1" showErrorMessage="1" promptTitle="防音壁等の対策" prompt="防音壁がある場合は、別シート「回折減衰」の計算結果「受音点での騒音レベル」を記入してください。" sqref="Q17:AB17 C17:N17 AE17:AP17">
      <formula1>"有, "</formula1>
    </dataValidation>
    <dataValidation allowBlank="1" showInputMessage="1" showErrorMessage="1" promptTitle="防音壁等の対策" prompt="防音壁がある場合は、別シート「回折減衰」の計算結果「受音点での騒音レベル」を記入してください。" sqref="P17 B17 AD17"/>
    <dataValidation allowBlank="1" showInputMessage="1" showErrorMessage="1" promptTitle="記号または番号の記入" prompt="添付図面に記載した敷地境界線上の記号または番号を記入してください。" sqref="Q7:AB7 C7:N7 AE7:AP7"/>
    <dataValidation type="list" allowBlank="1" showInputMessage="1" showErrorMessage="1" promptTitle="非常用設備の選択" prompt="非常用設備の場合は、_x000a_「非常用」を選択してください。" sqref="Q9:AB9 C9:N9 AE9:AP9">
      <formula1>非常用かどうか</formula1>
    </dataValidation>
    <dataValidation type="list" allowBlank="1" showInputMessage="1" showErrorMessage="1" errorTitle="エラー" error="プルダウンから選択してください。" promptTitle="用途地域の選択" prompt="プルダウンから用途地域を選択してください。" sqref="C26 Q26 AE26">
      <formula1>用途地域</formula1>
    </dataValidation>
    <dataValidation type="list" allowBlank="1" showInputMessage="1" showErrorMessage="1" promptTitle="特定施設名の入力" prompt="プルダウンから特定施設名を選択してください。_x000a_(例)機械プレス_x000a_下段には型式等を入力してください。_x000a_(例)AB-50C" sqref="Z3:AB3 L3:N3 AN3:AP3">
      <formula1>特定施設</formula1>
    </dataValidation>
    <dataValidation allowBlank="1" showInputMessage="1" showErrorMessage="1" promptTitle="入力不要" prompt="用途地域を選択すると_x000a_自動で表示されます。" sqref="C78:D78 F78:M78 Q78:R78 T78:AA78 AE78:AF78 AH78:AO78"/>
    <dataValidation type="time" imeMode="halfAlpha" operator="greaterThanOrEqual" allowBlank="1" errorTitle="エラー" error="時刻のみを入力してください。" promptTitle="時間の入力" prompt="時刻のみ入力してください。_x000a_上段：開始時刻_x000a_下段：終了時刻_x000a_【入力例】_x000a_上段　8:00_x000a_下段　17:00" sqref="C75:N76 Q75:AB76 AE75:AP76">
      <formula1>0</formula1>
    </dataValidation>
    <dataValidation allowBlank="1" showInputMessage="1" showErrorMessage="1" promptTitle="型式名等の入力" prompt="型式や管理番号を入力してください。_x000a_(例)A1／AB-50C" sqref="Z4:AB4 L4:N4 AN4:AP4"/>
    <dataValidation allowBlank="1" promptTitle="実測フラグ" prompt="実測の場合は、□を■に変更してください。_x000a_(例)■　実測" sqref="C45:N45 Q45:AB45 AE45:AP45"/>
    <dataValidation type="list" allowBlank="1" showInputMessage="1" showErrorMessage="1" promptTitle="根拠の選択" prompt="基準距離と騒音レベルを実測した⇒実測_x000a_資料の値を使用した⇒資料有" sqref="C8:N8 Q8:AB8 AE8:AP8">
      <formula1>実測かどうか</formula1>
    </dataValidation>
    <dataValidation allowBlank="1" sqref="C43:D44 C41:N42 I43:J44 F43:G44 Q43:R44 K52:L52 M49:M51 I66:I68 C46:K47 E49:E52 E55 I54:I55 M46:N47 C48:C52 Q41:AB42 C66:C68 L54:L55 F66:F68 W43:X44 J49:K51 N49:N52 F54:F55 L43:M44 G58:H63 M58:N63 T43:U44 I71:I72 K55 C71:C72 F71:F72 C54:C55 C57:C64 Y52:Z52 L71:L72 I57:I64 J58:K63 AA49:AA51 G49:G51 D49:D51 H49:H52 W66:W68 L66:L68 Q46:Y47 S49:S52 S55 N55 F48:F52 I48:I52 F57:F64 H55 W54:W55 AA46:AB47 Q48:Q52 Q66:Q68 L57:L64 Z54:Z55 T66:T68 L46:L51 X49:Y51 AB49:AB52 T54:T55 Z43:AA44 U58:V63 AA58:AB63 W71:W72 Y55 Q71:Q72 T71:T72 Q54:Q55 Q57:Q64 Z71:Z72 W57:W64 X58:Y63 U49:U51 R49:R51 V49:V52 Z66:Z68 AB55 T48:T52 W48:W52 T57:T64 V55 Z57:Z64 Z46:Z51 R58:S63 D58:E63 AE43:AF44 AE41:AP42 AK43:AL44 AH43:AI44 AM52:AN52 AO49:AO51 AK66:AK68 AE46:AM47 AG49:AG52 AG55 AK54:AK55 AO46:AP47 AE48:AE52 AE66:AE68 AN54:AN55 AH66:AH68 AL49:AM51 AP49:AP52 AH54:AH55 AN43:AO44 AI58:AJ63 AO58:AP63 AK71:AK72 AM55 AE71:AE72 AH71:AH72 AE54:AE55 AE57:AE64 AN71:AN72 AK57:AK64 AL58:AM63 AI49:AI51 AF49:AF51 AJ49:AJ52 AN66:AN68 AP55 AH48:AH52 AK48:AK52 AH57:AH64 AJ55 AN57:AN64 AN46:AN51 AF58:AG63"/>
    <dataValidation allowBlank="1" errorTitle="エラー" error="プルダウンから選択してください。" promptTitle="用途地域の選択" prompt="プルダウンから用途地域を選択してください。" sqref="A78:B78 AE27:AE34 O78:P78 AN28:AN34 F28:F34 L28:L34 C27:C34 W28:W34 T28:T34 Q27:Q34 AK28:AK34 I28:I34 AH28:AH34 Z28:Z34 AC78:AD78"/>
    <dataValidation allowBlank="1" showInputMessage="1" showErrorMessage="1" promptTitle="基準距離の入力" prompt="基準距離[m]を入力してください。" sqref="Z5:AB5 L5:N5 AN5:AP5"/>
    <dataValidation allowBlank="1" showInputMessage="1" showErrorMessage="1" promptTitle="騒音レベルの入力" prompt="基準距離での騒音レベル[dB]を入力してください。" sqref="Z6:AB6 L6:N6 AN6:AP6"/>
    <dataValidation type="list" allowBlank="1" showInputMessage="1" showErrorMessage="1" promptTitle="特定施設名の選択" prompt="プルダウンから特定施設名を選択。_x000a_(例)機械プレス" sqref="Q3:Y3 C3:K3 AE3:AM3">
      <formula1>特定施設</formula1>
    </dataValidation>
    <dataValidation allowBlank="1" showInputMessage="1" showErrorMessage="1" promptTitle="型式名等の入力" prompt="型式や管理番号を入力。_x000a_(例)A1／AB-50C" sqref="Q4:Y4 C4:K4 AE4:AM4"/>
    <dataValidation allowBlank="1" showInputMessage="1" showErrorMessage="1" promptTitle="基準距離の入力" prompt="基準距離[m]を入力。" sqref="Q5:Y5 C5:K5 AE5:AM5"/>
    <dataValidation allowBlank="1" showInputMessage="1" showErrorMessage="1" promptTitle="騒音レベルの入力" prompt="基準距離での騒音レベル[dB]を入力。" sqref="C6:K6 Q6:Y6 AE6:AM6"/>
    <dataValidation allowBlank="1" showInputMessage="1" showErrorMessage="1" promptTitle="防音対策の具体的内容" prompt="その他の具体的な内容があれば_x000a_記載してください。_x000a_" sqref="C74:N74 Q74:AB74 AE74:AP74"/>
  </dataValidations>
  <printOptions horizontalCentered="1" verticalCentered="1"/>
  <pageMargins left="0.78740157480314965" right="0.78740157480314965" top="0.78740157480314965" bottom="0.78740157480314965" header="0.31496062992125984" footer="0.31496062992125984"/>
  <pageSetup paperSize="9" orientation="portrait" blackAndWhite="1" errors="blank"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activeCell="B10" sqref="B10:E10"/>
    </sheetView>
  </sheetViews>
  <sheetFormatPr defaultRowHeight="13.5" x14ac:dyDescent="0.15"/>
  <cols>
    <col min="1" max="4" width="8.625" style="79" customWidth="1"/>
    <col min="5" max="5" width="4.625" style="79" customWidth="1"/>
    <col min="6" max="6" width="12.625" style="79" customWidth="1"/>
    <col min="7" max="7" width="6.625" style="79" customWidth="1"/>
    <col min="8" max="8" width="12.625" style="79" customWidth="1"/>
    <col min="9" max="9" width="6.625" style="79" customWidth="1"/>
    <col min="10" max="10" width="8.625" style="79" customWidth="1"/>
    <col min="11" max="16384" width="9" style="79"/>
  </cols>
  <sheetData>
    <row r="1" spans="1:10" x14ac:dyDescent="0.15">
      <c r="A1" s="317" t="s">
        <v>84</v>
      </c>
      <c r="B1" s="318"/>
      <c r="C1" s="318"/>
      <c r="D1" s="318"/>
      <c r="E1" s="318"/>
      <c r="F1" s="318"/>
      <c r="G1" s="318"/>
      <c r="H1" s="318"/>
      <c r="I1" s="318"/>
      <c r="J1" s="319"/>
    </row>
    <row r="2" spans="1:10" x14ac:dyDescent="0.15">
      <c r="A2" s="320"/>
      <c r="B2" s="321"/>
      <c r="C2" s="321"/>
      <c r="D2" s="321"/>
      <c r="E2" s="321"/>
      <c r="F2" s="321"/>
      <c r="G2" s="321"/>
      <c r="H2" s="321"/>
      <c r="I2" s="321"/>
      <c r="J2" s="322"/>
    </row>
    <row r="3" spans="1:10" x14ac:dyDescent="0.15">
      <c r="A3" s="320"/>
      <c r="B3" s="321"/>
      <c r="C3" s="321"/>
      <c r="D3" s="321"/>
      <c r="E3" s="321"/>
      <c r="F3" s="321"/>
      <c r="G3" s="321"/>
      <c r="H3" s="321"/>
      <c r="I3" s="321"/>
      <c r="J3" s="322"/>
    </row>
    <row r="4" spans="1:10" x14ac:dyDescent="0.15">
      <c r="A4" s="80"/>
      <c r="B4" s="81"/>
      <c r="C4" s="81"/>
      <c r="D4" s="81"/>
      <c r="E4" s="81"/>
      <c r="F4" s="81"/>
      <c r="G4" s="81"/>
      <c r="H4" s="81"/>
      <c r="I4" s="81"/>
      <c r="J4" s="82"/>
    </row>
    <row r="5" spans="1:10" x14ac:dyDescent="0.15">
      <c r="A5" s="80"/>
      <c r="B5" s="81"/>
      <c r="C5" s="81"/>
      <c r="D5" s="81"/>
      <c r="E5" s="81"/>
      <c r="F5" s="81"/>
      <c r="G5" s="81"/>
      <c r="H5" s="81"/>
      <c r="I5" s="81"/>
      <c r="J5" s="82"/>
    </row>
    <row r="6" spans="1:10" x14ac:dyDescent="0.15">
      <c r="A6" s="80"/>
      <c r="B6" s="81"/>
      <c r="C6" s="81"/>
      <c r="D6" s="81"/>
      <c r="E6" s="81"/>
      <c r="F6" s="81"/>
      <c r="G6" s="81"/>
      <c r="H6" s="81"/>
      <c r="I6" s="81"/>
      <c r="J6" s="82"/>
    </row>
    <row r="7" spans="1:10" ht="36" customHeight="1" x14ac:dyDescent="0.15">
      <c r="A7" s="80"/>
      <c r="B7" s="323" t="s">
        <v>83</v>
      </c>
      <c r="C7" s="324"/>
      <c r="D7" s="324"/>
      <c r="E7" s="325"/>
      <c r="F7" s="314"/>
      <c r="G7" s="314"/>
      <c r="H7" s="315"/>
      <c r="I7" s="316"/>
      <c r="J7" s="82"/>
    </row>
    <row r="8" spans="1:10" ht="36" customHeight="1" x14ac:dyDescent="0.15">
      <c r="A8" s="80"/>
      <c r="B8" s="323" t="s">
        <v>69</v>
      </c>
      <c r="C8" s="324"/>
      <c r="D8" s="324"/>
      <c r="E8" s="325"/>
      <c r="F8" s="90" t="str">
        <f>IF(ISERROR(VLOOKUP(F7,壁の材質と比重,2,0)),"",VLOOKUP(F7,壁の材質と比重,2,0))</f>
        <v/>
      </c>
      <c r="G8" s="83" t="s">
        <v>66</v>
      </c>
      <c r="H8" s="90" t="str">
        <f>IF(ISERROR(VLOOKUP(H7,壁の材質と比重,2,0)),"",VLOOKUP(H7,壁の材質と比重,2,0))</f>
        <v/>
      </c>
      <c r="I8" s="83" t="s">
        <v>66</v>
      </c>
      <c r="J8" s="82"/>
    </row>
    <row r="9" spans="1:10" ht="36" customHeight="1" x14ac:dyDescent="0.15">
      <c r="A9" s="80"/>
      <c r="B9" s="323" t="s">
        <v>85</v>
      </c>
      <c r="C9" s="324"/>
      <c r="D9" s="324"/>
      <c r="E9" s="325"/>
      <c r="F9" s="84"/>
      <c r="G9" s="83" t="s">
        <v>64</v>
      </c>
      <c r="H9" s="84"/>
      <c r="I9" s="83" t="s">
        <v>64</v>
      </c>
      <c r="J9" s="82"/>
    </row>
    <row r="10" spans="1:10" ht="36" customHeight="1" x14ac:dyDescent="0.15">
      <c r="A10" s="80"/>
      <c r="B10" s="323" t="s">
        <v>86</v>
      </c>
      <c r="C10" s="324"/>
      <c r="D10" s="324"/>
      <c r="E10" s="325"/>
      <c r="F10" s="107" t="str">
        <f>IF(ISERROR(18*LOG10(F8*F9)+4.6),"",ROUNDDOWN(18*LOG10(F8*F9)+4.6,1))</f>
        <v/>
      </c>
      <c r="G10" s="85" t="s">
        <v>65</v>
      </c>
      <c r="H10" s="107" t="str">
        <f>IF(ISERROR(18*LOG10(H8*H9)+4.6),"",ROUNDDOWN(18*LOG10(H8*H9)+4.6,1))</f>
        <v/>
      </c>
      <c r="I10" s="85" t="s">
        <v>65</v>
      </c>
      <c r="J10" s="82"/>
    </row>
    <row r="11" spans="1:10" ht="36" customHeight="1" x14ac:dyDescent="0.15">
      <c r="A11" s="80"/>
      <c r="B11" s="81"/>
      <c r="C11" s="81"/>
      <c r="D11" s="81"/>
      <c r="E11" s="81"/>
      <c r="F11" s="81"/>
      <c r="G11" s="81"/>
      <c r="H11" s="81"/>
      <c r="I11" s="81"/>
      <c r="J11" s="82"/>
    </row>
    <row r="12" spans="1:10" ht="36" customHeight="1" x14ac:dyDescent="0.15">
      <c r="A12" s="80"/>
      <c r="B12" s="323" t="s">
        <v>83</v>
      </c>
      <c r="C12" s="324"/>
      <c r="D12" s="324"/>
      <c r="E12" s="325"/>
      <c r="F12" s="315"/>
      <c r="G12" s="316"/>
      <c r="H12" s="315"/>
      <c r="I12" s="316"/>
      <c r="J12" s="82"/>
    </row>
    <row r="13" spans="1:10" ht="36" customHeight="1" x14ac:dyDescent="0.15">
      <c r="A13" s="80"/>
      <c r="B13" s="323" t="s">
        <v>69</v>
      </c>
      <c r="C13" s="324"/>
      <c r="D13" s="324"/>
      <c r="E13" s="325"/>
      <c r="F13" s="90" t="str">
        <f>IF(ISERROR(VLOOKUP(F12,壁の材質と比重,2,0)),"",VLOOKUP(F12,壁の材質と比重,2,0))</f>
        <v/>
      </c>
      <c r="G13" s="83" t="s">
        <v>66</v>
      </c>
      <c r="H13" s="90" t="str">
        <f>IF(ISERROR(VLOOKUP(H12,壁の材質と比重,2,0)),"",VLOOKUP(H12,壁の材質と比重,2,0))</f>
        <v/>
      </c>
      <c r="I13" s="83" t="s">
        <v>66</v>
      </c>
      <c r="J13" s="82"/>
    </row>
    <row r="14" spans="1:10" ht="36" customHeight="1" x14ac:dyDescent="0.15">
      <c r="A14" s="80"/>
      <c r="B14" s="323" t="s">
        <v>85</v>
      </c>
      <c r="C14" s="324"/>
      <c r="D14" s="324"/>
      <c r="E14" s="325"/>
      <c r="F14" s="84"/>
      <c r="G14" s="83" t="s">
        <v>64</v>
      </c>
      <c r="H14" s="84"/>
      <c r="I14" s="83" t="s">
        <v>64</v>
      </c>
      <c r="J14" s="82"/>
    </row>
    <row r="15" spans="1:10" ht="36" customHeight="1" x14ac:dyDescent="0.15">
      <c r="A15" s="80"/>
      <c r="B15" s="323" t="s">
        <v>86</v>
      </c>
      <c r="C15" s="324"/>
      <c r="D15" s="324"/>
      <c r="E15" s="325"/>
      <c r="F15" s="107" t="str">
        <f>IF(ISERROR(18*LOG10(F13*F14)+4.6),"",ROUNDDOWN(18*LOG10(F13*F14)+4.6,1))</f>
        <v/>
      </c>
      <c r="G15" s="85" t="s">
        <v>65</v>
      </c>
      <c r="H15" s="107" t="str">
        <f>IF(ISERROR(18*LOG10(H13*H14)+4.6),"",ROUNDDOWN(18*LOG10(H13*H14)+4.6,1))</f>
        <v/>
      </c>
      <c r="I15" s="85" t="s">
        <v>65</v>
      </c>
      <c r="J15" s="82"/>
    </row>
    <row r="16" spans="1:10" ht="36" customHeight="1" x14ac:dyDescent="0.15">
      <c r="A16" s="80"/>
      <c r="B16" s="81"/>
      <c r="C16" s="81"/>
      <c r="D16" s="81"/>
      <c r="E16" s="81"/>
      <c r="F16" s="81"/>
      <c r="G16" s="81"/>
      <c r="H16" s="81"/>
      <c r="I16" s="81"/>
      <c r="J16" s="82"/>
    </row>
    <row r="17" spans="1:10" ht="36" customHeight="1" x14ac:dyDescent="0.15">
      <c r="A17" s="80"/>
      <c r="B17" s="323" t="s">
        <v>83</v>
      </c>
      <c r="C17" s="324"/>
      <c r="D17" s="324"/>
      <c r="E17" s="325"/>
      <c r="F17" s="315"/>
      <c r="G17" s="316"/>
      <c r="H17" s="315"/>
      <c r="I17" s="316"/>
      <c r="J17" s="82"/>
    </row>
    <row r="18" spans="1:10" ht="36" customHeight="1" x14ac:dyDescent="0.15">
      <c r="A18" s="80"/>
      <c r="B18" s="323" t="s">
        <v>69</v>
      </c>
      <c r="C18" s="324"/>
      <c r="D18" s="324"/>
      <c r="E18" s="325"/>
      <c r="F18" s="90" t="str">
        <f>IF(ISERROR(VLOOKUP(F17,壁の材質と比重,2,0)),"",VLOOKUP(F17,壁の材質と比重,2,0))</f>
        <v/>
      </c>
      <c r="G18" s="83" t="s">
        <v>66</v>
      </c>
      <c r="H18" s="90" t="str">
        <f>IF(ISERROR(VLOOKUP(H17,壁の材質と比重,2,0)),"",VLOOKUP(H17,壁の材質と比重,2,0))</f>
        <v/>
      </c>
      <c r="I18" s="83" t="s">
        <v>66</v>
      </c>
      <c r="J18" s="82"/>
    </row>
    <row r="19" spans="1:10" ht="36" customHeight="1" x14ac:dyDescent="0.15">
      <c r="A19" s="80"/>
      <c r="B19" s="323" t="s">
        <v>85</v>
      </c>
      <c r="C19" s="324"/>
      <c r="D19" s="324"/>
      <c r="E19" s="325"/>
      <c r="F19" s="84"/>
      <c r="G19" s="83" t="s">
        <v>64</v>
      </c>
      <c r="H19" s="84"/>
      <c r="I19" s="83" t="s">
        <v>64</v>
      </c>
      <c r="J19" s="82"/>
    </row>
    <row r="20" spans="1:10" ht="36" customHeight="1" x14ac:dyDescent="0.15">
      <c r="A20" s="80"/>
      <c r="B20" s="323" t="s">
        <v>86</v>
      </c>
      <c r="C20" s="324"/>
      <c r="D20" s="324"/>
      <c r="E20" s="325"/>
      <c r="F20" s="107" t="str">
        <f>IF(ISERROR(18*LOG10(F18*F19)+4.6),"",ROUNDDOWN(18*LOG10(F18*F19)+4.6,1))</f>
        <v/>
      </c>
      <c r="G20" s="85" t="s">
        <v>65</v>
      </c>
      <c r="H20" s="107" t="str">
        <f>IF(ISERROR(18*LOG10(H18*H19)+4.6),"",ROUNDDOWN(18*LOG10(H18*H19)+4.6,1))</f>
        <v/>
      </c>
      <c r="I20" s="85" t="s">
        <v>65</v>
      </c>
      <c r="J20" s="82"/>
    </row>
    <row r="21" spans="1:10" ht="36" customHeight="1" x14ac:dyDescent="0.15">
      <c r="A21" s="80"/>
      <c r="B21" s="81"/>
      <c r="C21" s="81"/>
      <c r="D21" s="81"/>
      <c r="E21" s="81"/>
      <c r="F21" s="81"/>
      <c r="G21" s="81"/>
      <c r="H21" s="81"/>
      <c r="I21" s="81"/>
      <c r="J21" s="82"/>
    </row>
    <row r="22" spans="1:10" ht="36" customHeight="1" x14ac:dyDescent="0.15">
      <c r="A22" s="80"/>
      <c r="B22" s="86" t="s">
        <v>91</v>
      </c>
      <c r="C22" s="81"/>
      <c r="D22" s="81"/>
      <c r="E22" s="81"/>
      <c r="F22" s="81"/>
      <c r="G22" s="81"/>
      <c r="H22" s="81"/>
      <c r="I22" s="81"/>
      <c r="J22" s="82"/>
    </row>
    <row r="23" spans="1:10" x14ac:dyDescent="0.15">
      <c r="A23" s="80"/>
      <c r="B23" s="81"/>
      <c r="C23" s="81"/>
      <c r="D23" s="81"/>
      <c r="E23" s="81"/>
      <c r="F23" s="81"/>
      <c r="G23" s="81"/>
      <c r="H23" s="81"/>
      <c r="I23" s="81"/>
      <c r="J23" s="82"/>
    </row>
    <row r="24" spans="1:10" x14ac:dyDescent="0.15">
      <c r="A24" s="80"/>
      <c r="B24" s="81"/>
      <c r="C24" s="81"/>
      <c r="D24" s="81"/>
      <c r="E24" s="81"/>
      <c r="F24" s="81"/>
      <c r="G24" s="81"/>
      <c r="H24" s="81"/>
      <c r="I24" s="81"/>
      <c r="J24" s="82"/>
    </row>
    <row r="25" spans="1:10" x14ac:dyDescent="0.15">
      <c r="A25" s="80"/>
      <c r="B25" s="81"/>
      <c r="C25" s="81"/>
      <c r="D25" s="81"/>
      <c r="E25" s="81"/>
      <c r="F25" s="81"/>
      <c r="G25" s="81"/>
      <c r="H25" s="81"/>
      <c r="I25" s="81"/>
      <c r="J25" s="82"/>
    </row>
    <row r="26" spans="1:10" x14ac:dyDescent="0.15">
      <c r="A26" s="80"/>
      <c r="B26" s="81"/>
      <c r="C26" s="81"/>
      <c r="D26" s="81"/>
      <c r="E26" s="81"/>
      <c r="F26" s="81"/>
      <c r="G26" s="81"/>
      <c r="H26" s="81"/>
      <c r="I26" s="81"/>
      <c r="J26" s="82"/>
    </row>
    <row r="27" spans="1:10" x14ac:dyDescent="0.15">
      <c r="A27" s="80"/>
      <c r="B27" s="81"/>
      <c r="C27" s="81"/>
      <c r="D27" s="81"/>
      <c r="E27" s="81"/>
      <c r="F27" s="81"/>
      <c r="G27" s="81"/>
      <c r="H27" s="81"/>
      <c r="I27" s="81"/>
      <c r="J27" s="82"/>
    </row>
    <row r="28" spans="1:10" x14ac:dyDescent="0.15">
      <c r="A28" s="80"/>
      <c r="B28" s="81"/>
      <c r="C28" s="81"/>
      <c r="D28" s="81"/>
      <c r="E28" s="81"/>
      <c r="F28" s="81"/>
      <c r="G28" s="81"/>
      <c r="H28" s="81"/>
      <c r="I28" s="81"/>
      <c r="J28" s="82"/>
    </row>
    <row r="29" spans="1:10" x14ac:dyDescent="0.15">
      <c r="A29" s="80"/>
      <c r="B29" s="81"/>
      <c r="C29" s="81"/>
      <c r="D29" s="81"/>
      <c r="E29" s="81"/>
      <c r="F29" s="81"/>
      <c r="G29" s="81"/>
      <c r="H29" s="81"/>
      <c r="I29" s="81"/>
      <c r="J29" s="82"/>
    </row>
    <row r="30" spans="1:10" x14ac:dyDescent="0.15">
      <c r="A30" s="80"/>
      <c r="B30" s="81"/>
      <c r="C30" s="81"/>
      <c r="D30" s="81"/>
      <c r="E30" s="81"/>
      <c r="F30" s="81"/>
      <c r="G30" s="81"/>
      <c r="H30" s="81"/>
      <c r="I30" s="81"/>
      <c r="J30" s="82"/>
    </row>
    <row r="31" spans="1:10" x14ac:dyDescent="0.15">
      <c r="A31" s="80"/>
      <c r="B31" s="81"/>
      <c r="C31" s="81"/>
      <c r="D31" s="81"/>
      <c r="E31" s="81"/>
      <c r="F31" s="81"/>
      <c r="G31" s="81"/>
      <c r="H31" s="81"/>
      <c r="I31" s="81"/>
      <c r="J31" s="82"/>
    </row>
    <row r="32" spans="1:10" x14ac:dyDescent="0.15">
      <c r="A32" s="80"/>
      <c r="B32" s="81"/>
      <c r="C32" s="81"/>
      <c r="D32" s="81"/>
      <c r="E32" s="81"/>
      <c r="F32" s="81"/>
      <c r="G32" s="81"/>
      <c r="H32" s="81"/>
      <c r="I32" s="81"/>
      <c r="J32" s="82"/>
    </row>
    <row r="33" spans="1:10" x14ac:dyDescent="0.15">
      <c r="A33" s="87"/>
      <c r="B33" s="88"/>
      <c r="C33" s="88"/>
      <c r="D33" s="88"/>
      <c r="E33" s="88"/>
      <c r="F33" s="88"/>
      <c r="G33" s="88"/>
      <c r="H33" s="88"/>
      <c r="I33" s="88"/>
      <c r="J33" s="89"/>
    </row>
  </sheetData>
  <sheetProtection sheet="1" formatCells="0" formatColumns="0" formatRows="0"/>
  <mergeCells count="19">
    <mergeCell ref="B19:E19"/>
    <mergeCell ref="B20:E20"/>
    <mergeCell ref="F17:G17"/>
    <mergeCell ref="F12:G12"/>
    <mergeCell ref="H17:I17"/>
    <mergeCell ref="B12:E12"/>
    <mergeCell ref="B13:E13"/>
    <mergeCell ref="B14:E14"/>
    <mergeCell ref="B15:E15"/>
    <mergeCell ref="B17:E17"/>
    <mergeCell ref="H12:I12"/>
    <mergeCell ref="F7:G7"/>
    <mergeCell ref="H7:I7"/>
    <mergeCell ref="A1:J3"/>
    <mergeCell ref="B18:E18"/>
    <mergeCell ref="B7:E7"/>
    <mergeCell ref="B8:E8"/>
    <mergeCell ref="B9:E9"/>
    <mergeCell ref="B10:E10"/>
  </mergeCells>
  <phoneticPr fontId="3"/>
  <dataValidations count="1">
    <dataValidation type="list" allowBlank="1" showInputMessage="1" showErrorMessage="1" sqref="F7:I7 F12:I12 F17:I17">
      <formula1>壁の材質</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110" zoomScaleNormal="110" zoomScalePageLayoutView="55" workbookViewId="0">
      <selection activeCell="L5" sqref="L5"/>
    </sheetView>
  </sheetViews>
  <sheetFormatPr defaultRowHeight="13.5" x14ac:dyDescent="0.15"/>
  <cols>
    <col min="1" max="1" width="32.875" style="91" customWidth="1"/>
    <col min="2" max="2" width="9" style="91" customWidth="1"/>
    <col min="3" max="3" width="4.5" style="91" bestFit="1" customWidth="1"/>
    <col min="4" max="4" width="6.875" style="91" customWidth="1"/>
    <col min="5" max="8" width="9" style="91"/>
    <col min="9" max="9" width="9.875" style="91" bestFit="1" customWidth="1"/>
    <col min="10" max="256" width="9" style="91"/>
    <col min="257" max="257" width="20.75" style="91" bestFit="1" customWidth="1"/>
    <col min="258" max="258" width="5.875" style="91" bestFit="1" customWidth="1"/>
    <col min="259" max="259" width="3.625" style="91" bestFit="1" customWidth="1"/>
    <col min="260" max="512" width="9" style="91"/>
    <col min="513" max="513" width="20.75" style="91" bestFit="1" customWidth="1"/>
    <col min="514" max="514" width="5.875" style="91" bestFit="1" customWidth="1"/>
    <col min="515" max="515" width="3.625" style="91" bestFit="1" customWidth="1"/>
    <col min="516" max="768" width="9" style="91"/>
    <col min="769" max="769" width="20.75" style="91" bestFit="1" customWidth="1"/>
    <col min="770" max="770" width="5.875" style="91" bestFit="1" customWidth="1"/>
    <col min="771" max="771" width="3.625" style="91" bestFit="1" customWidth="1"/>
    <col min="772" max="1024" width="9" style="91"/>
    <col min="1025" max="1025" width="20.75" style="91" bestFit="1" customWidth="1"/>
    <col min="1026" max="1026" width="5.875" style="91" bestFit="1" customWidth="1"/>
    <col min="1027" max="1027" width="3.625" style="91" bestFit="1" customWidth="1"/>
    <col min="1028" max="1280" width="9" style="91"/>
    <col min="1281" max="1281" width="20.75" style="91" bestFit="1" customWidth="1"/>
    <col min="1282" max="1282" width="5.875" style="91" bestFit="1" customWidth="1"/>
    <col min="1283" max="1283" width="3.625" style="91" bestFit="1" customWidth="1"/>
    <col min="1284" max="1536" width="9" style="91"/>
    <col min="1537" max="1537" width="20.75" style="91" bestFit="1" customWidth="1"/>
    <col min="1538" max="1538" width="5.875" style="91" bestFit="1" customWidth="1"/>
    <col min="1539" max="1539" width="3.625" style="91" bestFit="1" customWidth="1"/>
    <col min="1540" max="1792" width="9" style="91"/>
    <col min="1793" max="1793" width="20.75" style="91" bestFit="1" customWidth="1"/>
    <col min="1794" max="1794" width="5.875" style="91" bestFit="1" customWidth="1"/>
    <col min="1795" max="1795" width="3.625" style="91" bestFit="1" customWidth="1"/>
    <col min="1796" max="2048" width="9" style="91"/>
    <col min="2049" max="2049" width="20.75" style="91" bestFit="1" customWidth="1"/>
    <col min="2050" max="2050" width="5.875" style="91" bestFit="1" customWidth="1"/>
    <col min="2051" max="2051" width="3.625" style="91" bestFit="1" customWidth="1"/>
    <col min="2052" max="2304" width="9" style="91"/>
    <col min="2305" max="2305" width="20.75" style="91" bestFit="1" customWidth="1"/>
    <col min="2306" max="2306" width="5.875" style="91" bestFit="1" customWidth="1"/>
    <col min="2307" max="2307" width="3.625" style="91" bestFit="1" customWidth="1"/>
    <col min="2308" max="2560" width="9" style="91"/>
    <col min="2561" max="2561" width="20.75" style="91" bestFit="1" customWidth="1"/>
    <col min="2562" max="2562" width="5.875" style="91" bestFit="1" customWidth="1"/>
    <col min="2563" max="2563" width="3.625" style="91" bestFit="1" customWidth="1"/>
    <col min="2564" max="2816" width="9" style="91"/>
    <col min="2817" max="2817" width="20.75" style="91" bestFit="1" customWidth="1"/>
    <col min="2818" max="2818" width="5.875" style="91" bestFit="1" customWidth="1"/>
    <col min="2819" max="2819" width="3.625" style="91" bestFit="1" customWidth="1"/>
    <col min="2820" max="3072" width="9" style="91"/>
    <col min="3073" max="3073" width="20.75" style="91" bestFit="1" customWidth="1"/>
    <col min="3074" max="3074" width="5.875" style="91" bestFit="1" customWidth="1"/>
    <col min="3075" max="3075" width="3.625" style="91" bestFit="1" customWidth="1"/>
    <col min="3076" max="3328" width="9" style="91"/>
    <col min="3329" max="3329" width="20.75" style="91" bestFit="1" customWidth="1"/>
    <col min="3330" max="3330" width="5.875" style="91" bestFit="1" customWidth="1"/>
    <col min="3331" max="3331" width="3.625" style="91" bestFit="1" customWidth="1"/>
    <col min="3332" max="3584" width="9" style="91"/>
    <col min="3585" max="3585" width="20.75" style="91" bestFit="1" customWidth="1"/>
    <col min="3586" max="3586" width="5.875" style="91" bestFit="1" customWidth="1"/>
    <col min="3587" max="3587" width="3.625" style="91" bestFit="1" customWidth="1"/>
    <col min="3588" max="3840" width="9" style="91"/>
    <col min="3841" max="3841" width="20.75" style="91" bestFit="1" customWidth="1"/>
    <col min="3842" max="3842" width="5.875" style="91" bestFit="1" customWidth="1"/>
    <col min="3843" max="3843" width="3.625" style="91" bestFit="1" customWidth="1"/>
    <col min="3844" max="4096" width="9" style="91"/>
    <col min="4097" max="4097" width="20.75" style="91" bestFit="1" customWidth="1"/>
    <col min="4098" max="4098" width="5.875" style="91" bestFit="1" customWidth="1"/>
    <col min="4099" max="4099" width="3.625" style="91" bestFit="1" customWidth="1"/>
    <col min="4100" max="4352" width="9" style="91"/>
    <col min="4353" max="4353" width="20.75" style="91" bestFit="1" customWidth="1"/>
    <col min="4354" max="4354" width="5.875" style="91" bestFit="1" customWidth="1"/>
    <col min="4355" max="4355" width="3.625" style="91" bestFit="1" customWidth="1"/>
    <col min="4356" max="4608" width="9" style="91"/>
    <col min="4609" max="4609" width="20.75" style="91" bestFit="1" customWidth="1"/>
    <col min="4610" max="4610" width="5.875" style="91" bestFit="1" customWidth="1"/>
    <col min="4611" max="4611" width="3.625" style="91" bestFit="1" customWidth="1"/>
    <col min="4612" max="4864" width="9" style="91"/>
    <col min="4865" max="4865" width="20.75" style="91" bestFit="1" customWidth="1"/>
    <col min="4866" max="4866" width="5.875" style="91" bestFit="1" customWidth="1"/>
    <col min="4867" max="4867" width="3.625" style="91" bestFit="1" customWidth="1"/>
    <col min="4868" max="5120" width="9" style="91"/>
    <col min="5121" max="5121" width="20.75" style="91" bestFit="1" customWidth="1"/>
    <col min="5122" max="5122" width="5.875" style="91" bestFit="1" customWidth="1"/>
    <col min="5123" max="5123" width="3.625" style="91" bestFit="1" customWidth="1"/>
    <col min="5124" max="5376" width="9" style="91"/>
    <col min="5377" max="5377" width="20.75" style="91" bestFit="1" customWidth="1"/>
    <col min="5378" max="5378" width="5.875" style="91" bestFit="1" customWidth="1"/>
    <col min="5379" max="5379" width="3.625" style="91" bestFit="1" customWidth="1"/>
    <col min="5380" max="5632" width="9" style="91"/>
    <col min="5633" max="5633" width="20.75" style="91" bestFit="1" customWidth="1"/>
    <col min="5634" max="5634" width="5.875" style="91" bestFit="1" customWidth="1"/>
    <col min="5635" max="5635" width="3.625" style="91" bestFit="1" customWidth="1"/>
    <col min="5636" max="5888" width="9" style="91"/>
    <col min="5889" max="5889" width="20.75" style="91" bestFit="1" customWidth="1"/>
    <col min="5890" max="5890" width="5.875" style="91" bestFit="1" customWidth="1"/>
    <col min="5891" max="5891" width="3.625" style="91" bestFit="1" customWidth="1"/>
    <col min="5892" max="6144" width="9" style="91"/>
    <col min="6145" max="6145" width="20.75" style="91" bestFit="1" customWidth="1"/>
    <col min="6146" max="6146" width="5.875" style="91" bestFit="1" customWidth="1"/>
    <col min="6147" max="6147" width="3.625" style="91" bestFit="1" customWidth="1"/>
    <col min="6148" max="6400" width="9" style="91"/>
    <col min="6401" max="6401" width="20.75" style="91" bestFit="1" customWidth="1"/>
    <col min="6402" max="6402" width="5.875" style="91" bestFit="1" customWidth="1"/>
    <col min="6403" max="6403" width="3.625" style="91" bestFit="1" customWidth="1"/>
    <col min="6404" max="6656" width="9" style="91"/>
    <col min="6657" max="6657" width="20.75" style="91" bestFit="1" customWidth="1"/>
    <col min="6658" max="6658" width="5.875" style="91" bestFit="1" customWidth="1"/>
    <col min="6659" max="6659" width="3.625" style="91" bestFit="1" customWidth="1"/>
    <col min="6660" max="6912" width="9" style="91"/>
    <col min="6913" max="6913" width="20.75" style="91" bestFit="1" customWidth="1"/>
    <col min="6914" max="6914" width="5.875" style="91" bestFit="1" customWidth="1"/>
    <col min="6915" max="6915" width="3.625" style="91" bestFit="1" customWidth="1"/>
    <col min="6916" max="7168" width="9" style="91"/>
    <col min="7169" max="7169" width="20.75" style="91" bestFit="1" customWidth="1"/>
    <col min="7170" max="7170" width="5.875" style="91" bestFit="1" customWidth="1"/>
    <col min="7171" max="7171" width="3.625" style="91" bestFit="1" customWidth="1"/>
    <col min="7172" max="7424" width="9" style="91"/>
    <col min="7425" max="7425" width="20.75" style="91" bestFit="1" customWidth="1"/>
    <col min="7426" max="7426" width="5.875" style="91" bestFit="1" customWidth="1"/>
    <col min="7427" max="7427" width="3.625" style="91" bestFit="1" customWidth="1"/>
    <col min="7428" max="7680" width="9" style="91"/>
    <col min="7681" max="7681" width="20.75" style="91" bestFit="1" customWidth="1"/>
    <col min="7682" max="7682" width="5.875" style="91" bestFit="1" customWidth="1"/>
    <col min="7683" max="7683" width="3.625" style="91" bestFit="1" customWidth="1"/>
    <col min="7684" max="7936" width="9" style="91"/>
    <col min="7937" max="7937" width="20.75" style="91" bestFit="1" customWidth="1"/>
    <col min="7938" max="7938" width="5.875" style="91" bestFit="1" customWidth="1"/>
    <col min="7939" max="7939" width="3.625" style="91" bestFit="1" customWidth="1"/>
    <col min="7940" max="8192" width="9" style="91"/>
    <col min="8193" max="8193" width="20.75" style="91" bestFit="1" customWidth="1"/>
    <col min="8194" max="8194" width="5.875" style="91" bestFit="1" customWidth="1"/>
    <col min="8195" max="8195" width="3.625" style="91" bestFit="1" customWidth="1"/>
    <col min="8196" max="8448" width="9" style="91"/>
    <col min="8449" max="8449" width="20.75" style="91" bestFit="1" customWidth="1"/>
    <col min="8450" max="8450" width="5.875" style="91" bestFit="1" customWidth="1"/>
    <col min="8451" max="8451" width="3.625" style="91" bestFit="1" customWidth="1"/>
    <col min="8452" max="8704" width="9" style="91"/>
    <col min="8705" max="8705" width="20.75" style="91" bestFit="1" customWidth="1"/>
    <col min="8706" max="8706" width="5.875" style="91" bestFit="1" customWidth="1"/>
    <col min="8707" max="8707" width="3.625" style="91" bestFit="1" customWidth="1"/>
    <col min="8708" max="8960" width="9" style="91"/>
    <col min="8961" max="8961" width="20.75" style="91" bestFit="1" customWidth="1"/>
    <col min="8962" max="8962" width="5.875" style="91" bestFit="1" customWidth="1"/>
    <col min="8963" max="8963" width="3.625" style="91" bestFit="1" customWidth="1"/>
    <col min="8964" max="9216" width="9" style="91"/>
    <col min="9217" max="9217" width="20.75" style="91" bestFit="1" customWidth="1"/>
    <col min="9218" max="9218" width="5.875" style="91" bestFit="1" customWidth="1"/>
    <col min="9219" max="9219" width="3.625" style="91" bestFit="1" customWidth="1"/>
    <col min="9220" max="9472" width="9" style="91"/>
    <col min="9473" max="9473" width="20.75" style="91" bestFit="1" customWidth="1"/>
    <col min="9474" max="9474" width="5.875" style="91" bestFit="1" customWidth="1"/>
    <col min="9475" max="9475" width="3.625" style="91" bestFit="1" customWidth="1"/>
    <col min="9476" max="9728" width="9" style="91"/>
    <col min="9729" max="9729" width="20.75" style="91" bestFit="1" customWidth="1"/>
    <col min="9730" max="9730" width="5.875" style="91" bestFit="1" customWidth="1"/>
    <col min="9731" max="9731" width="3.625" style="91" bestFit="1" customWidth="1"/>
    <col min="9732" max="9984" width="9" style="91"/>
    <col min="9985" max="9985" width="20.75" style="91" bestFit="1" customWidth="1"/>
    <col min="9986" max="9986" width="5.875" style="91" bestFit="1" customWidth="1"/>
    <col min="9987" max="9987" width="3.625" style="91" bestFit="1" customWidth="1"/>
    <col min="9988" max="10240" width="9" style="91"/>
    <col min="10241" max="10241" width="20.75" style="91" bestFit="1" customWidth="1"/>
    <col min="10242" max="10242" width="5.875" style="91" bestFit="1" customWidth="1"/>
    <col min="10243" max="10243" width="3.625" style="91" bestFit="1" customWidth="1"/>
    <col min="10244" max="10496" width="9" style="91"/>
    <col min="10497" max="10497" width="20.75" style="91" bestFit="1" customWidth="1"/>
    <col min="10498" max="10498" width="5.875" style="91" bestFit="1" customWidth="1"/>
    <col min="10499" max="10499" width="3.625" style="91" bestFit="1" customWidth="1"/>
    <col min="10500" max="10752" width="9" style="91"/>
    <col min="10753" max="10753" width="20.75" style="91" bestFit="1" customWidth="1"/>
    <col min="10754" max="10754" width="5.875" style="91" bestFit="1" customWidth="1"/>
    <col min="10755" max="10755" width="3.625" style="91" bestFit="1" customWidth="1"/>
    <col min="10756" max="11008" width="9" style="91"/>
    <col min="11009" max="11009" width="20.75" style="91" bestFit="1" customWidth="1"/>
    <col min="11010" max="11010" width="5.875" style="91" bestFit="1" customWidth="1"/>
    <col min="11011" max="11011" width="3.625" style="91" bestFit="1" customWidth="1"/>
    <col min="11012" max="11264" width="9" style="91"/>
    <col min="11265" max="11265" width="20.75" style="91" bestFit="1" customWidth="1"/>
    <col min="11266" max="11266" width="5.875" style="91" bestFit="1" customWidth="1"/>
    <col min="11267" max="11267" width="3.625" style="91" bestFit="1" customWidth="1"/>
    <col min="11268" max="11520" width="9" style="91"/>
    <col min="11521" max="11521" width="20.75" style="91" bestFit="1" customWidth="1"/>
    <col min="11522" max="11522" width="5.875" style="91" bestFit="1" customWidth="1"/>
    <col min="11523" max="11523" width="3.625" style="91" bestFit="1" customWidth="1"/>
    <col min="11524" max="11776" width="9" style="91"/>
    <col min="11777" max="11777" width="20.75" style="91" bestFit="1" customWidth="1"/>
    <col min="11778" max="11778" width="5.875" style="91" bestFit="1" customWidth="1"/>
    <col min="11779" max="11779" width="3.625" style="91" bestFit="1" customWidth="1"/>
    <col min="11780" max="12032" width="9" style="91"/>
    <col min="12033" max="12033" width="20.75" style="91" bestFit="1" customWidth="1"/>
    <col min="12034" max="12034" width="5.875" style="91" bestFit="1" customWidth="1"/>
    <col min="12035" max="12035" width="3.625" style="91" bestFit="1" customWidth="1"/>
    <col min="12036" max="12288" width="9" style="91"/>
    <col min="12289" max="12289" width="20.75" style="91" bestFit="1" customWidth="1"/>
    <col min="12290" max="12290" width="5.875" style="91" bestFit="1" customWidth="1"/>
    <col min="12291" max="12291" width="3.625" style="91" bestFit="1" customWidth="1"/>
    <col min="12292" max="12544" width="9" style="91"/>
    <col min="12545" max="12545" width="20.75" style="91" bestFit="1" customWidth="1"/>
    <col min="12546" max="12546" width="5.875" style="91" bestFit="1" customWidth="1"/>
    <col min="12547" max="12547" width="3.625" style="91" bestFit="1" customWidth="1"/>
    <col min="12548" max="12800" width="9" style="91"/>
    <col min="12801" max="12801" width="20.75" style="91" bestFit="1" customWidth="1"/>
    <col min="12802" max="12802" width="5.875" style="91" bestFit="1" customWidth="1"/>
    <col min="12803" max="12803" width="3.625" style="91" bestFit="1" customWidth="1"/>
    <col min="12804" max="13056" width="9" style="91"/>
    <col min="13057" max="13057" width="20.75" style="91" bestFit="1" customWidth="1"/>
    <col min="13058" max="13058" width="5.875" style="91" bestFit="1" customWidth="1"/>
    <col min="13059" max="13059" width="3.625" style="91" bestFit="1" customWidth="1"/>
    <col min="13060" max="13312" width="9" style="91"/>
    <col min="13313" max="13313" width="20.75" style="91" bestFit="1" customWidth="1"/>
    <col min="13314" max="13314" width="5.875" style="91" bestFit="1" customWidth="1"/>
    <col min="13315" max="13315" width="3.625" style="91" bestFit="1" customWidth="1"/>
    <col min="13316" max="13568" width="9" style="91"/>
    <col min="13569" max="13569" width="20.75" style="91" bestFit="1" customWidth="1"/>
    <col min="13570" max="13570" width="5.875" style="91" bestFit="1" customWidth="1"/>
    <col min="13571" max="13571" width="3.625" style="91" bestFit="1" customWidth="1"/>
    <col min="13572" max="13824" width="9" style="91"/>
    <col min="13825" max="13825" width="20.75" style="91" bestFit="1" customWidth="1"/>
    <col min="13826" max="13826" width="5.875" style="91" bestFit="1" customWidth="1"/>
    <col min="13827" max="13827" width="3.625" style="91" bestFit="1" customWidth="1"/>
    <col min="13828" max="14080" width="9" style="91"/>
    <col min="14081" max="14081" width="20.75" style="91" bestFit="1" customWidth="1"/>
    <col min="14082" max="14082" width="5.875" style="91" bestFit="1" customWidth="1"/>
    <col min="14083" max="14083" width="3.625" style="91" bestFit="1" customWidth="1"/>
    <col min="14084" max="14336" width="9" style="91"/>
    <col min="14337" max="14337" width="20.75" style="91" bestFit="1" customWidth="1"/>
    <col min="14338" max="14338" width="5.875" style="91" bestFit="1" customWidth="1"/>
    <col min="14339" max="14339" width="3.625" style="91" bestFit="1" customWidth="1"/>
    <col min="14340" max="14592" width="9" style="91"/>
    <col min="14593" max="14593" width="20.75" style="91" bestFit="1" customWidth="1"/>
    <col min="14594" max="14594" width="5.875" style="91" bestFit="1" customWidth="1"/>
    <col min="14595" max="14595" width="3.625" style="91" bestFit="1" customWidth="1"/>
    <col min="14596" max="14848" width="9" style="91"/>
    <col min="14849" max="14849" width="20.75" style="91" bestFit="1" customWidth="1"/>
    <col min="14850" max="14850" width="5.875" style="91" bestFit="1" customWidth="1"/>
    <col min="14851" max="14851" width="3.625" style="91" bestFit="1" customWidth="1"/>
    <col min="14852" max="15104" width="9" style="91"/>
    <col min="15105" max="15105" width="20.75" style="91" bestFit="1" customWidth="1"/>
    <col min="15106" max="15106" width="5.875" style="91" bestFit="1" customWidth="1"/>
    <col min="15107" max="15107" width="3.625" style="91" bestFit="1" customWidth="1"/>
    <col min="15108" max="15360" width="9" style="91"/>
    <col min="15361" max="15361" width="20.75" style="91" bestFit="1" customWidth="1"/>
    <col min="15362" max="15362" width="5.875" style="91" bestFit="1" customWidth="1"/>
    <col min="15363" max="15363" width="3.625" style="91" bestFit="1" customWidth="1"/>
    <col min="15364" max="15616" width="9" style="91"/>
    <col min="15617" max="15617" width="20.75" style="91" bestFit="1" customWidth="1"/>
    <col min="15618" max="15618" width="5.875" style="91" bestFit="1" customWidth="1"/>
    <col min="15619" max="15619" width="3.625" style="91" bestFit="1" customWidth="1"/>
    <col min="15620" max="15872" width="9" style="91"/>
    <col min="15873" max="15873" width="20.75" style="91" bestFit="1" customWidth="1"/>
    <col min="15874" max="15874" width="5.875" style="91" bestFit="1" customWidth="1"/>
    <col min="15875" max="15875" width="3.625" style="91" bestFit="1" customWidth="1"/>
    <col min="15876" max="16128" width="9" style="91"/>
    <col min="16129" max="16129" width="20.75" style="91" bestFit="1" customWidth="1"/>
    <col min="16130" max="16130" width="5.875" style="91" bestFit="1" customWidth="1"/>
    <col min="16131" max="16131" width="3.625" style="91" bestFit="1" customWidth="1"/>
    <col min="16132" max="16384" width="9" style="91"/>
  </cols>
  <sheetData>
    <row r="1" spans="1:12" x14ac:dyDescent="0.15">
      <c r="A1" s="91" t="s">
        <v>172</v>
      </c>
    </row>
    <row r="2" spans="1:12" x14ac:dyDescent="0.15">
      <c r="A2" s="92" t="s">
        <v>203</v>
      </c>
    </row>
    <row r="3" spans="1:12" ht="14.25" thickBot="1" x14ac:dyDescent="0.2">
      <c r="K3" s="122"/>
      <c r="L3" s="122"/>
    </row>
    <row r="4" spans="1:12" x14ac:dyDescent="0.15">
      <c r="A4" s="93" t="s">
        <v>156</v>
      </c>
      <c r="B4" s="94">
        <v>80</v>
      </c>
      <c r="C4" s="95" t="s">
        <v>157</v>
      </c>
      <c r="K4" s="122"/>
      <c r="L4" s="122"/>
    </row>
    <row r="5" spans="1:12" x14ac:dyDescent="0.15">
      <c r="A5" s="96" t="s">
        <v>158</v>
      </c>
      <c r="B5" s="97">
        <v>500</v>
      </c>
      <c r="C5" s="98" t="s">
        <v>159</v>
      </c>
      <c r="J5" s="122"/>
      <c r="K5" s="122"/>
      <c r="L5" s="122"/>
    </row>
    <row r="6" spans="1:12" x14ac:dyDescent="0.15">
      <c r="A6" s="96" t="s">
        <v>160</v>
      </c>
      <c r="B6" s="99">
        <v>1</v>
      </c>
      <c r="C6" s="98" t="s">
        <v>161</v>
      </c>
      <c r="J6" s="122"/>
      <c r="K6" s="122"/>
      <c r="L6" s="122"/>
    </row>
    <row r="7" spans="1:12" x14ac:dyDescent="0.15">
      <c r="A7" s="96" t="s">
        <v>162</v>
      </c>
      <c r="B7" s="99">
        <v>3</v>
      </c>
      <c r="C7" s="98" t="s">
        <v>161</v>
      </c>
      <c r="J7" s="122"/>
      <c r="K7" s="123"/>
      <c r="L7" s="122"/>
    </row>
    <row r="8" spans="1:12" x14ac:dyDescent="0.15">
      <c r="A8" s="96" t="s">
        <v>163</v>
      </c>
      <c r="B8" s="99">
        <v>3</v>
      </c>
      <c r="C8" s="98" t="s">
        <v>161</v>
      </c>
      <c r="J8" s="122"/>
      <c r="K8" s="122"/>
      <c r="L8" s="122"/>
    </row>
    <row r="9" spans="1:12" x14ac:dyDescent="0.15">
      <c r="A9" s="96" t="s">
        <v>164</v>
      </c>
      <c r="B9" s="99">
        <v>5</v>
      </c>
      <c r="C9" s="98" t="s">
        <v>161</v>
      </c>
      <c r="J9" s="122"/>
      <c r="K9" s="122"/>
      <c r="L9" s="122"/>
    </row>
    <row r="10" spans="1:12" x14ac:dyDescent="0.15">
      <c r="A10" s="96" t="s">
        <v>165</v>
      </c>
      <c r="B10" s="99">
        <v>2.4</v>
      </c>
      <c r="C10" s="98" t="s">
        <v>161</v>
      </c>
    </row>
    <row r="11" spans="1:12" ht="14.25" thickBot="1" x14ac:dyDescent="0.2">
      <c r="A11" s="100" t="s">
        <v>166</v>
      </c>
      <c r="B11" s="101">
        <v>5</v>
      </c>
      <c r="C11" s="102" t="s">
        <v>161</v>
      </c>
    </row>
    <row r="12" spans="1:12" ht="14.25" thickBot="1" x14ac:dyDescent="0.2"/>
    <row r="13" spans="1:12" ht="14.25" hidden="1" thickBot="1" x14ac:dyDescent="0.2">
      <c r="A13" s="91" t="s">
        <v>167</v>
      </c>
      <c r="B13" s="109">
        <f>(B7^2+(B9-B10)^2)^(1/2)+(B8^2+(B9-B11)^2)^(1/2)-(((B7+B8)^2+(B10-B11)^2)^(1/2))</f>
        <v>0.43077355854711552</v>
      </c>
      <c r="C13" s="91" t="s">
        <v>161</v>
      </c>
    </row>
    <row r="14" spans="1:12" ht="14.25" hidden="1" thickBot="1" x14ac:dyDescent="0.2">
      <c r="A14" s="91" t="s">
        <v>168</v>
      </c>
      <c r="B14" s="91">
        <f>B5/170*B13</f>
        <v>1.2669810545503399</v>
      </c>
    </row>
    <row r="15" spans="1:12" ht="14.25" hidden="1" thickBot="1" x14ac:dyDescent="0.2">
      <c r="A15" s="91" t="s">
        <v>169</v>
      </c>
      <c r="B15" s="103">
        <f>IF(B14&gt;1,10*LOG(B14,10)+13,5+9.1*LN(B14^0.485+(B14^0.97+1)^(1/2)))</f>
        <v>14.027701208299598</v>
      </c>
      <c r="C15" s="91" t="s">
        <v>157</v>
      </c>
    </row>
    <row r="16" spans="1:12" ht="14.25" hidden="1" thickBot="1" x14ac:dyDescent="0.2">
      <c r="A16" s="91" t="s">
        <v>201</v>
      </c>
      <c r="B16" s="103" t="str">
        <f>IF((B11-B10)/(B8+B7)&lt;(B9-B10)/B7,"〇","×")</f>
        <v>〇</v>
      </c>
    </row>
    <row r="17" spans="1:9" ht="14.25" thickBot="1" x14ac:dyDescent="0.2">
      <c r="A17" s="104" t="s">
        <v>170</v>
      </c>
      <c r="B17" s="105">
        <v>22.1</v>
      </c>
      <c r="C17" s="106" t="s">
        <v>157</v>
      </c>
    </row>
    <row r="19" spans="1:9" hidden="1" x14ac:dyDescent="0.15">
      <c r="A19" s="91" t="s">
        <v>173</v>
      </c>
      <c r="B19" s="121">
        <f>B4-(20*LOG(((B11-B10)^2+(B7+B8)^2)^(1/2)/B6,10)+B17)</f>
        <v>41.589623034632595</v>
      </c>
      <c r="C19" s="121" t="s">
        <v>157</v>
      </c>
      <c r="E19" s="124" t="s">
        <v>204</v>
      </c>
      <c r="I19" s="108"/>
    </row>
    <row r="20" spans="1:9" hidden="1" x14ac:dyDescent="0.15">
      <c r="A20" s="91" t="s">
        <v>174</v>
      </c>
      <c r="B20" s="121">
        <f>B4-(20*LOG(((B11-B10)^2+(B7+B8)^2)^(1/2)/B6,10)+B15)</f>
        <v>49.661921826333</v>
      </c>
      <c r="C20" s="121" t="s">
        <v>157</v>
      </c>
      <c r="E20" s="125">
        <f>(B9-B10)/B7*(B7+B8)+B10</f>
        <v>7.6</v>
      </c>
    </row>
    <row r="21" spans="1:9" hidden="1" x14ac:dyDescent="0.15">
      <c r="B21" s="121"/>
      <c r="C21" s="121"/>
      <c r="D21" s="121"/>
    </row>
    <row r="22" spans="1:9" hidden="1" x14ac:dyDescent="0.15">
      <c r="A22" s="113" t="s">
        <v>202</v>
      </c>
      <c r="B22" s="114"/>
      <c r="C22" s="115"/>
    </row>
    <row r="23" spans="1:9" hidden="1" x14ac:dyDescent="0.15">
      <c r="A23" s="116" t="s">
        <v>200</v>
      </c>
      <c r="B23" s="97" t="s">
        <v>197</v>
      </c>
      <c r="C23" s="117" t="s">
        <v>198</v>
      </c>
    </row>
    <row r="24" spans="1:9" hidden="1" x14ac:dyDescent="0.15">
      <c r="A24" s="116" t="s">
        <v>194</v>
      </c>
      <c r="B24" s="97">
        <f>-B7</f>
        <v>-3</v>
      </c>
      <c r="C24" s="117">
        <f>B10</f>
        <v>2.4</v>
      </c>
    </row>
    <row r="25" spans="1:9" hidden="1" x14ac:dyDescent="0.15">
      <c r="A25" s="116" t="s">
        <v>195</v>
      </c>
      <c r="B25" s="97">
        <v>0</v>
      </c>
      <c r="C25" s="117">
        <f>B9</f>
        <v>5</v>
      </c>
    </row>
    <row r="26" spans="1:9" hidden="1" x14ac:dyDescent="0.15">
      <c r="A26" s="116" t="s">
        <v>196</v>
      </c>
      <c r="B26" s="97">
        <f>B8</f>
        <v>3</v>
      </c>
      <c r="C26" s="117">
        <f>B11</f>
        <v>5</v>
      </c>
    </row>
    <row r="27" spans="1:9" hidden="1" x14ac:dyDescent="0.15">
      <c r="A27" s="118" t="s">
        <v>199</v>
      </c>
      <c r="B27" s="119">
        <v>0</v>
      </c>
      <c r="C27" s="120">
        <v>0</v>
      </c>
    </row>
    <row r="28" spans="1:9" hidden="1" x14ac:dyDescent="0.15">
      <c r="A28" s="97"/>
      <c r="B28" s="97"/>
      <c r="C28" s="97"/>
    </row>
    <row r="29" spans="1:9" hidden="1" x14ac:dyDescent="0.15">
      <c r="A29" s="97"/>
      <c r="B29" s="97"/>
      <c r="C29" s="97"/>
    </row>
    <row r="30" spans="1:9" hidden="1" x14ac:dyDescent="0.15"/>
    <row r="31" spans="1:9" hidden="1" x14ac:dyDescent="0.15">
      <c r="A31" s="91" t="s">
        <v>176</v>
      </c>
      <c r="B31" s="112">
        <f>IF(B14&gt;1,10*LOG(B14,10)+13,5+9.1*LN(B14^0.485+(B14^0.97+1)^(1/2)))</f>
        <v>14.027701208299598</v>
      </c>
    </row>
    <row r="32" spans="1:9" ht="14.25" thickBot="1" x14ac:dyDescent="0.2">
      <c r="B32" s="112" t="s">
        <v>205</v>
      </c>
    </row>
    <row r="33" spans="1:3" ht="14.25" thickBot="1" x14ac:dyDescent="0.2">
      <c r="A33" s="104" t="s">
        <v>171</v>
      </c>
      <c r="B33" s="110">
        <f>IF(B16="〇",ROUND(10*LOG(10^(B19/10)+10^(B20/10),10),0),"※"&amp;ROUND((B19+B17),10))</f>
        <v>50</v>
      </c>
      <c r="C33" s="106" t="s">
        <v>157</v>
      </c>
    </row>
    <row r="34" spans="1:3" ht="14.25" thickBot="1" x14ac:dyDescent="0.2">
      <c r="A34" s="104" t="s">
        <v>169</v>
      </c>
      <c r="B34" s="111">
        <f>IF(B16="〇",ROUNDDOWN(B31,1),"※"&amp;0)</f>
        <v>14</v>
      </c>
      <c r="C34" s="106" t="s">
        <v>157</v>
      </c>
    </row>
    <row r="35" spans="1:3" x14ac:dyDescent="0.15">
      <c r="A35" s="326" t="s">
        <v>206</v>
      </c>
      <c r="B35" s="326"/>
    </row>
    <row r="36" spans="1:3" x14ac:dyDescent="0.15">
      <c r="A36" s="91" t="str">
        <f>IF(B16="×","※壁より上を音が抜けていますので、距離減衰のみで計算しています。","")</f>
        <v/>
      </c>
    </row>
    <row r="37" spans="1:3" x14ac:dyDescent="0.15">
      <c r="A37" s="91" t="str">
        <f>IF(B16="×","※距離減衰のみで敷地境界での予測値を計算する場合は、受音点高さを"&amp;E20&amp;"にしてください。","")</f>
        <v/>
      </c>
    </row>
  </sheetData>
  <sheetProtection sheet="1" formatCells="0" formatColumns="0" formatRows="0"/>
  <mergeCells count="1">
    <mergeCell ref="A35:B35"/>
  </mergeCells>
  <phoneticPr fontId="3"/>
  <pageMargins left="0.25" right="0.25"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0"/>
  <sheetViews>
    <sheetView zoomScaleNormal="100" workbookViewId="0">
      <selection activeCell="C3" sqref="C3:E3"/>
    </sheetView>
  </sheetViews>
  <sheetFormatPr defaultColWidth="9" defaultRowHeight="13.5" x14ac:dyDescent="0.15"/>
  <cols>
    <col min="1" max="1" width="4.75" customWidth="1"/>
    <col min="2" max="2" width="19.625" customWidth="1"/>
    <col min="3" max="3" width="7.125" customWidth="1"/>
    <col min="4" max="5" width="3.875" customWidth="1"/>
    <col min="6" max="6" width="7.125" customWidth="1"/>
    <col min="7" max="8" width="3.875" customWidth="1"/>
    <col min="9" max="9" width="7.125" customWidth="1"/>
    <col min="10" max="11" width="3.875" customWidth="1"/>
    <col min="12" max="12" width="7.125" customWidth="1"/>
    <col min="13" max="14" width="3.875" customWidth="1"/>
    <col min="15" max="15" width="4.75" customWidth="1"/>
    <col min="16" max="16" width="19.625" customWidth="1"/>
    <col min="17" max="17" width="7.125" customWidth="1"/>
    <col min="18" max="19" width="3.875" customWidth="1"/>
    <col min="20" max="20" width="7.125" customWidth="1"/>
    <col min="21" max="22" width="3.875" customWidth="1"/>
    <col min="23" max="23" width="7.125" customWidth="1"/>
    <col min="24" max="25" width="3.875" customWidth="1"/>
    <col min="26" max="26" width="7.125" customWidth="1"/>
    <col min="27" max="28" width="3.875" customWidth="1"/>
    <col min="29" max="29" width="4.75" customWidth="1"/>
    <col min="30" max="30" width="19.625" customWidth="1"/>
    <col min="31" max="31" width="7.125" customWidth="1"/>
    <col min="32" max="33" width="3.875" customWidth="1"/>
    <col min="34" max="34" width="7.125" customWidth="1"/>
    <col min="35" max="36" width="3.875" customWidth="1"/>
    <col min="37" max="37" width="7.125" customWidth="1"/>
    <col min="38" max="39" width="3.875" customWidth="1"/>
    <col min="40" max="40" width="7.125" customWidth="1"/>
    <col min="41" max="42" width="3.875" customWidth="1"/>
  </cols>
  <sheetData>
    <row r="1" spans="1:42" ht="14.25" thickBot="1" x14ac:dyDescent="0.2">
      <c r="A1" s="463" t="s">
        <v>140</v>
      </c>
      <c r="B1" s="464"/>
      <c r="C1" s="464"/>
      <c r="D1" s="464"/>
      <c r="E1" s="464"/>
      <c r="F1" s="464"/>
      <c r="G1" s="464"/>
      <c r="H1" s="464"/>
      <c r="I1" s="464"/>
      <c r="J1" s="464"/>
      <c r="K1" s="464"/>
      <c r="L1" s="464"/>
      <c r="M1" s="464"/>
      <c r="N1" s="464"/>
    </row>
    <row r="2" spans="1:42" ht="14.25" thickBot="1" x14ac:dyDescent="0.2">
      <c r="A2" s="465"/>
      <c r="B2" s="466"/>
      <c r="C2" s="467">
        <v>1</v>
      </c>
      <c r="D2" s="468"/>
      <c r="E2" s="469"/>
      <c r="F2" s="467">
        <f>C2+1</f>
        <v>2</v>
      </c>
      <c r="G2" s="468"/>
      <c r="H2" s="469"/>
      <c r="I2" s="467">
        <f t="shared" ref="I2" si="0">F2+1</f>
        <v>3</v>
      </c>
      <c r="J2" s="468"/>
      <c r="K2" s="469"/>
      <c r="L2" s="467">
        <f t="shared" ref="L2" si="1">I2+1</f>
        <v>4</v>
      </c>
      <c r="M2" s="468"/>
      <c r="N2" s="469"/>
      <c r="O2" s="465"/>
      <c r="P2" s="466"/>
      <c r="Q2" s="467">
        <v>5</v>
      </c>
      <c r="R2" s="468"/>
      <c r="S2" s="469"/>
      <c r="T2" s="467">
        <f>Q2+1</f>
        <v>6</v>
      </c>
      <c r="U2" s="468"/>
      <c r="V2" s="469"/>
      <c r="W2" s="467">
        <f t="shared" ref="W2" si="2">T2+1</f>
        <v>7</v>
      </c>
      <c r="X2" s="468"/>
      <c r="Y2" s="469"/>
      <c r="Z2" s="467">
        <f t="shared" ref="Z2" si="3">W2+1</f>
        <v>8</v>
      </c>
      <c r="AA2" s="468"/>
      <c r="AB2" s="469"/>
      <c r="AC2" s="465"/>
      <c r="AD2" s="466"/>
      <c r="AE2" s="467">
        <v>9</v>
      </c>
      <c r="AF2" s="468"/>
      <c r="AG2" s="469"/>
      <c r="AH2" s="467">
        <f>AE2+1</f>
        <v>10</v>
      </c>
      <c r="AI2" s="468"/>
      <c r="AJ2" s="469"/>
      <c r="AK2" s="467">
        <f t="shared" ref="AK2" si="4">AH2+1</f>
        <v>11</v>
      </c>
      <c r="AL2" s="468"/>
      <c r="AM2" s="469"/>
      <c r="AN2" s="467">
        <f t="shared" ref="AN2" si="5">AK2+1</f>
        <v>12</v>
      </c>
      <c r="AO2" s="468"/>
      <c r="AP2" s="469"/>
    </row>
    <row r="3" spans="1:42" ht="13.5" customHeight="1" thickTop="1" x14ac:dyDescent="0.15">
      <c r="A3" s="332" t="s">
        <v>123</v>
      </c>
      <c r="B3" s="15" t="s">
        <v>142</v>
      </c>
      <c r="C3" s="357"/>
      <c r="D3" s="358"/>
      <c r="E3" s="359"/>
      <c r="F3" s="357"/>
      <c r="G3" s="358"/>
      <c r="H3" s="359"/>
      <c r="I3" s="357"/>
      <c r="J3" s="358"/>
      <c r="K3" s="359"/>
      <c r="L3" s="357"/>
      <c r="M3" s="358"/>
      <c r="N3" s="358"/>
      <c r="O3" s="332" t="s">
        <v>123</v>
      </c>
      <c r="P3" s="15" t="s">
        <v>142</v>
      </c>
      <c r="Q3" s="357"/>
      <c r="R3" s="358"/>
      <c r="S3" s="359"/>
      <c r="T3" s="357"/>
      <c r="U3" s="358"/>
      <c r="V3" s="359"/>
      <c r="W3" s="357"/>
      <c r="X3" s="358"/>
      <c r="Y3" s="359"/>
      <c r="Z3" s="357"/>
      <c r="AA3" s="358"/>
      <c r="AB3" s="358"/>
      <c r="AC3" s="332" t="s">
        <v>123</v>
      </c>
      <c r="AD3" s="15" t="s">
        <v>142</v>
      </c>
      <c r="AE3" s="357"/>
      <c r="AF3" s="358"/>
      <c r="AG3" s="359"/>
      <c r="AH3" s="357"/>
      <c r="AI3" s="358"/>
      <c r="AJ3" s="359"/>
      <c r="AK3" s="357"/>
      <c r="AL3" s="358"/>
      <c r="AM3" s="359"/>
      <c r="AN3" s="357"/>
      <c r="AO3" s="358"/>
      <c r="AP3" s="358"/>
    </row>
    <row r="4" spans="1:42" x14ac:dyDescent="0.15">
      <c r="A4" s="353"/>
      <c r="B4" s="16" t="s">
        <v>132</v>
      </c>
      <c r="C4" s="364"/>
      <c r="D4" s="365"/>
      <c r="E4" s="366"/>
      <c r="F4" s="364"/>
      <c r="G4" s="365"/>
      <c r="H4" s="366"/>
      <c r="I4" s="364"/>
      <c r="J4" s="365"/>
      <c r="K4" s="366"/>
      <c r="L4" s="364"/>
      <c r="M4" s="365"/>
      <c r="N4" s="365"/>
      <c r="O4" s="353"/>
      <c r="P4" s="16" t="s">
        <v>132</v>
      </c>
      <c r="Q4" s="364"/>
      <c r="R4" s="365"/>
      <c r="S4" s="366"/>
      <c r="T4" s="364"/>
      <c r="U4" s="365"/>
      <c r="V4" s="366"/>
      <c r="W4" s="364"/>
      <c r="X4" s="365"/>
      <c r="Y4" s="366"/>
      <c r="Z4" s="364"/>
      <c r="AA4" s="365"/>
      <c r="AB4" s="365"/>
      <c r="AC4" s="353"/>
      <c r="AD4" s="16" t="s">
        <v>132</v>
      </c>
      <c r="AE4" s="364"/>
      <c r="AF4" s="365"/>
      <c r="AG4" s="366"/>
      <c r="AH4" s="364"/>
      <c r="AI4" s="365"/>
      <c r="AJ4" s="366"/>
      <c r="AK4" s="364"/>
      <c r="AL4" s="365"/>
      <c r="AM4" s="366"/>
      <c r="AN4" s="364"/>
      <c r="AO4" s="365"/>
      <c r="AP4" s="365"/>
    </row>
    <row r="5" spans="1:42" ht="13.5" customHeight="1" x14ac:dyDescent="0.15">
      <c r="A5" s="353"/>
      <c r="B5" s="16" t="s">
        <v>121</v>
      </c>
      <c r="C5" s="360"/>
      <c r="D5" s="361"/>
      <c r="E5" s="362"/>
      <c r="F5" s="360"/>
      <c r="G5" s="361"/>
      <c r="H5" s="362"/>
      <c r="I5" s="360"/>
      <c r="J5" s="361"/>
      <c r="K5" s="362"/>
      <c r="L5" s="360"/>
      <c r="M5" s="361"/>
      <c r="N5" s="361"/>
      <c r="O5" s="353"/>
      <c r="P5" s="16" t="s">
        <v>121</v>
      </c>
      <c r="Q5" s="360"/>
      <c r="R5" s="361"/>
      <c r="S5" s="362"/>
      <c r="T5" s="360"/>
      <c r="U5" s="361"/>
      <c r="V5" s="362"/>
      <c r="W5" s="360"/>
      <c r="X5" s="361"/>
      <c r="Y5" s="362"/>
      <c r="Z5" s="360"/>
      <c r="AA5" s="361"/>
      <c r="AB5" s="361"/>
      <c r="AC5" s="353"/>
      <c r="AD5" s="16" t="s">
        <v>121</v>
      </c>
      <c r="AE5" s="360"/>
      <c r="AF5" s="361"/>
      <c r="AG5" s="362"/>
      <c r="AH5" s="360"/>
      <c r="AI5" s="361"/>
      <c r="AJ5" s="362"/>
      <c r="AK5" s="360"/>
      <c r="AL5" s="361"/>
      <c r="AM5" s="362"/>
      <c r="AN5" s="360"/>
      <c r="AO5" s="361"/>
      <c r="AP5" s="361"/>
    </row>
    <row r="6" spans="1:42" x14ac:dyDescent="0.15">
      <c r="A6" s="353"/>
      <c r="B6" s="16" t="s">
        <v>122</v>
      </c>
      <c r="C6" s="360"/>
      <c r="D6" s="361"/>
      <c r="E6" s="362"/>
      <c r="F6" s="360"/>
      <c r="G6" s="361"/>
      <c r="H6" s="362"/>
      <c r="I6" s="360"/>
      <c r="J6" s="361"/>
      <c r="K6" s="362"/>
      <c r="L6" s="360"/>
      <c r="M6" s="361"/>
      <c r="N6" s="361"/>
      <c r="O6" s="353"/>
      <c r="P6" s="16" t="s">
        <v>122</v>
      </c>
      <c r="Q6" s="360"/>
      <c r="R6" s="361"/>
      <c r="S6" s="362"/>
      <c r="T6" s="360"/>
      <c r="U6" s="361"/>
      <c r="V6" s="362"/>
      <c r="W6" s="360"/>
      <c r="X6" s="361"/>
      <c r="Y6" s="362"/>
      <c r="Z6" s="360"/>
      <c r="AA6" s="361"/>
      <c r="AB6" s="361"/>
      <c r="AC6" s="353"/>
      <c r="AD6" s="16" t="s">
        <v>122</v>
      </c>
      <c r="AE6" s="360"/>
      <c r="AF6" s="361"/>
      <c r="AG6" s="362"/>
      <c r="AH6" s="360"/>
      <c r="AI6" s="361"/>
      <c r="AJ6" s="362"/>
      <c r="AK6" s="360"/>
      <c r="AL6" s="361"/>
      <c r="AM6" s="362"/>
      <c r="AN6" s="360"/>
      <c r="AO6" s="361"/>
      <c r="AP6" s="361"/>
    </row>
    <row r="7" spans="1:42" ht="14.25" thickBot="1" x14ac:dyDescent="0.2">
      <c r="A7" s="354"/>
      <c r="B7" s="17" t="s">
        <v>143</v>
      </c>
      <c r="C7" s="363"/>
      <c r="D7" s="338"/>
      <c r="E7" s="339"/>
      <c r="F7" s="363"/>
      <c r="G7" s="338"/>
      <c r="H7" s="339"/>
      <c r="I7" s="363"/>
      <c r="J7" s="338"/>
      <c r="K7" s="339"/>
      <c r="L7" s="363"/>
      <c r="M7" s="338"/>
      <c r="N7" s="339"/>
      <c r="O7" s="354"/>
      <c r="P7" s="17" t="s">
        <v>143</v>
      </c>
      <c r="Q7" s="363"/>
      <c r="R7" s="338"/>
      <c r="S7" s="339"/>
      <c r="T7" s="363"/>
      <c r="U7" s="338"/>
      <c r="V7" s="339"/>
      <c r="W7" s="363"/>
      <c r="X7" s="338"/>
      <c r="Y7" s="339"/>
      <c r="Z7" s="363"/>
      <c r="AA7" s="338"/>
      <c r="AB7" s="339"/>
      <c r="AC7" s="354"/>
      <c r="AD7" s="17" t="s">
        <v>143</v>
      </c>
      <c r="AE7" s="363"/>
      <c r="AF7" s="338"/>
      <c r="AG7" s="339"/>
      <c r="AH7" s="363"/>
      <c r="AI7" s="338"/>
      <c r="AJ7" s="339"/>
      <c r="AK7" s="363"/>
      <c r="AL7" s="338"/>
      <c r="AM7" s="339"/>
      <c r="AN7" s="363"/>
      <c r="AO7" s="338"/>
      <c r="AP7" s="339"/>
    </row>
    <row r="8" spans="1:42" ht="15" thickTop="1" thickBot="1" x14ac:dyDescent="0.2">
      <c r="A8" s="9"/>
      <c r="B8" s="10"/>
      <c r="C8" s="21"/>
      <c r="D8" s="22"/>
      <c r="E8" s="23"/>
      <c r="F8" s="21"/>
      <c r="G8" s="22"/>
      <c r="H8" s="23"/>
      <c r="I8" s="21"/>
      <c r="J8" s="22"/>
      <c r="K8" s="23"/>
      <c r="L8" s="22"/>
      <c r="M8" s="22"/>
      <c r="N8" s="22"/>
      <c r="O8" s="9"/>
      <c r="P8" s="10"/>
      <c r="Q8" s="21"/>
      <c r="R8" s="22"/>
      <c r="S8" s="23"/>
      <c r="T8" s="21"/>
      <c r="U8" s="22"/>
      <c r="V8" s="23"/>
      <c r="W8" s="21"/>
      <c r="X8" s="22"/>
      <c r="Y8" s="23"/>
      <c r="Z8" s="22"/>
      <c r="AA8" s="22"/>
      <c r="AB8" s="22"/>
      <c r="AC8" s="9"/>
      <c r="AD8" s="10"/>
      <c r="AE8" s="21"/>
      <c r="AF8" s="22"/>
      <c r="AG8" s="23"/>
      <c r="AH8" s="21"/>
      <c r="AI8" s="22"/>
      <c r="AJ8" s="23"/>
      <c r="AK8" s="21"/>
      <c r="AL8" s="22"/>
      <c r="AM8" s="23"/>
      <c r="AN8" s="22"/>
      <c r="AO8" s="22"/>
      <c r="AP8" s="22"/>
    </row>
    <row r="9" spans="1:42" ht="13.5" customHeight="1" thickTop="1" x14ac:dyDescent="0.15">
      <c r="A9" s="332" t="s">
        <v>128</v>
      </c>
      <c r="B9" s="30" t="s">
        <v>124</v>
      </c>
      <c r="C9" s="346"/>
      <c r="D9" s="335"/>
      <c r="E9" s="336"/>
      <c r="F9" s="346"/>
      <c r="G9" s="335"/>
      <c r="H9" s="336"/>
      <c r="I9" s="346"/>
      <c r="J9" s="335"/>
      <c r="K9" s="336"/>
      <c r="L9" s="346"/>
      <c r="M9" s="335"/>
      <c r="N9" s="335"/>
      <c r="O9" s="332" t="s">
        <v>128</v>
      </c>
      <c r="P9" s="30" t="s">
        <v>124</v>
      </c>
      <c r="Q9" s="346"/>
      <c r="R9" s="335"/>
      <c r="S9" s="336"/>
      <c r="T9" s="346"/>
      <c r="U9" s="335"/>
      <c r="V9" s="336"/>
      <c r="W9" s="346"/>
      <c r="X9" s="335"/>
      <c r="Y9" s="336"/>
      <c r="Z9" s="346"/>
      <c r="AA9" s="335"/>
      <c r="AB9" s="335"/>
      <c r="AC9" s="332" t="s">
        <v>128</v>
      </c>
      <c r="AD9" s="30" t="s">
        <v>124</v>
      </c>
      <c r="AE9" s="346"/>
      <c r="AF9" s="335"/>
      <c r="AG9" s="336"/>
      <c r="AH9" s="346"/>
      <c r="AI9" s="335"/>
      <c r="AJ9" s="336"/>
      <c r="AK9" s="346"/>
      <c r="AL9" s="335"/>
      <c r="AM9" s="336"/>
      <c r="AN9" s="346"/>
      <c r="AO9" s="335"/>
      <c r="AP9" s="335"/>
    </row>
    <row r="10" spans="1:42" ht="13.5" customHeight="1" thickBot="1" x14ac:dyDescent="0.2">
      <c r="A10" s="353"/>
      <c r="B10" s="31" t="s">
        <v>139</v>
      </c>
      <c r="C10" s="343"/>
      <c r="D10" s="344"/>
      <c r="E10" s="345"/>
      <c r="F10" s="343"/>
      <c r="G10" s="344"/>
      <c r="H10" s="345"/>
      <c r="I10" s="343"/>
      <c r="J10" s="344"/>
      <c r="K10" s="345"/>
      <c r="L10" s="343"/>
      <c r="M10" s="344"/>
      <c r="N10" s="344"/>
      <c r="O10" s="353"/>
      <c r="P10" s="31" t="s">
        <v>139</v>
      </c>
      <c r="Q10" s="343"/>
      <c r="R10" s="344"/>
      <c r="S10" s="345"/>
      <c r="T10" s="343"/>
      <c r="U10" s="344"/>
      <c r="V10" s="345"/>
      <c r="W10" s="343"/>
      <c r="X10" s="344"/>
      <c r="Y10" s="345"/>
      <c r="Z10" s="343"/>
      <c r="AA10" s="344"/>
      <c r="AB10" s="344"/>
      <c r="AC10" s="353"/>
      <c r="AD10" s="31" t="s">
        <v>139</v>
      </c>
      <c r="AE10" s="343"/>
      <c r="AF10" s="344"/>
      <c r="AG10" s="345"/>
      <c r="AH10" s="343"/>
      <c r="AI10" s="344"/>
      <c r="AJ10" s="345"/>
      <c r="AK10" s="343"/>
      <c r="AL10" s="344"/>
      <c r="AM10" s="345"/>
      <c r="AN10" s="343"/>
      <c r="AO10" s="344"/>
      <c r="AP10" s="344"/>
    </row>
    <row r="11" spans="1:42" ht="14.25" thickTop="1" x14ac:dyDescent="0.15">
      <c r="A11" s="353"/>
      <c r="B11" s="355" t="s">
        <v>125</v>
      </c>
      <c r="C11" s="347"/>
      <c r="D11" s="348"/>
      <c r="E11" s="349"/>
      <c r="F11" s="347"/>
      <c r="G11" s="348"/>
      <c r="H11" s="349"/>
      <c r="I11" s="347"/>
      <c r="J11" s="348"/>
      <c r="K11" s="349"/>
      <c r="L11" s="347"/>
      <c r="M11" s="348"/>
      <c r="N11" s="348"/>
      <c r="O11" s="353"/>
      <c r="P11" s="355" t="s">
        <v>125</v>
      </c>
      <c r="Q11" s="347"/>
      <c r="R11" s="348"/>
      <c r="S11" s="349"/>
      <c r="T11" s="347"/>
      <c r="U11" s="348"/>
      <c r="V11" s="349"/>
      <c r="W11" s="347"/>
      <c r="X11" s="348"/>
      <c r="Y11" s="349"/>
      <c r="Z11" s="347"/>
      <c r="AA11" s="348"/>
      <c r="AB11" s="348"/>
      <c r="AC11" s="353"/>
      <c r="AD11" s="355" t="s">
        <v>125</v>
      </c>
      <c r="AE11" s="347"/>
      <c r="AF11" s="348"/>
      <c r="AG11" s="349"/>
      <c r="AH11" s="347"/>
      <c r="AI11" s="348"/>
      <c r="AJ11" s="349"/>
      <c r="AK11" s="347"/>
      <c r="AL11" s="348"/>
      <c r="AM11" s="349"/>
      <c r="AN11" s="347"/>
      <c r="AO11" s="348"/>
      <c r="AP11" s="348"/>
    </row>
    <row r="12" spans="1:42" ht="14.25" thickBot="1" x14ac:dyDescent="0.2">
      <c r="A12" s="353"/>
      <c r="B12" s="356"/>
      <c r="C12" s="350"/>
      <c r="D12" s="351"/>
      <c r="E12" s="352"/>
      <c r="F12" s="350"/>
      <c r="G12" s="351"/>
      <c r="H12" s="352"/>
      <c r="I12" s="350"/>
      <c r="J12" s="351"/>
      <c r="K12" s="352"/>
      <c r="L12" s="350"/>
      <c r="M12" s="351"/>
      <c r="N12" s="351"/>
      <c r="O12" s="353"/>
      <c r="P12" s="356"/>
      <c r="Q12" s="350"/>
      <c r="R12" s="351"/>
      <c r="S12" s="352"/>
      <c r="T12" s="350"/>
      <c r="U12" s="351"/>
      <c r="V12" s="352"/>
      <c r="W12" s="350"/>
      <c r="X12" s="351"/>
      <c r="Y12" s="352"/>
      <c r="Z12" s="350"/>
      <c r="AA12" s="351"/>
      <c r="AB12" s="351"/>
      <c r="AC12" s="353"/>
      <c r="AD12" s="356"/>
      <c r="AE12" s="350"/>
      <c r="AF12" s="351"/>
      <c r="AG12" s="352"/>
      <c r="AH12" s="350"/>
      <c r="AI12" s="351"/>
      <c r="AJ12" s="352"/>
      <c r="AK12" s="350"/>
      <c r="AL12" s="351"/>
      <c r="AM12" s="352"/>
      <c r="AN12" s="350"/>
      <c r="AO12" s="351"/>
      <c r="AP12" s="351"/>
    </row>
    <row r="13" spans="1:42" ht="14.25" thickTop="1" x14ac:dyDescent="0.15">
      <c r="A13" s="353"/>
      <c r="B13" s="32" t="s">
        <v>126</v>
      </c>
      <c r="C13" s="346"/>
      <c r="D13" s="335"/>
      <c r="E13" s="336"/>
      <c r="F13" s="346"/>
      <c r="G13" s="335"/>
      <c r="H13" s="336"/>
      <c r="I13" s="346"/>
      <c r="J13" s="335"/>
      <c r="K13" s="336"/>
      <c r="L13" s="346"/>
      <c r="M13" s="335"/>
      <c r="N13" s="335"/>
      <c r="O13" s="353"/>
      <c r="P13" s="32" t="s">
        <v>126</v>
      </c>
      <c r="Q13" s="346"/>
      <c r="R13" s="335"/>
      <c r="S13" s="336"/>
      <c r="T13" s="346"/>
      <c r="U13" s="335"/>
      <c r="V13" s="336"/>
      <c r="W13" s="346"/>
      <c r="X13" s="335"/>
      <c r="Y13" s="336"/>
      <c r="Z13" s="346"/>
      <c r="AA13" s="335"/>
      <c r="AB13" s="335"/>
      <c r="AC13" s="353"/>
      <c r="AD13" s="32" t="s">
        <v>126</v>
      </c>
      <c r="AE13" s="346"/>
      <c r="AF13" s="335"/>
      <c r="AG13" s="336"/>
      <c r="AH13" s="346"/>
      <c r="AI13" s="335"/>
      <c r="AJ13" s="336"/>
      <c r="AK13" s="346"/>
      <c r="AL13" s="335"/>
      <c r="AM13" s="336"/>
      <c r="AN13" s="346"/>
      <c r="AO13" s="335"/>
      <c r="AP13" s="335"/>
    </row>
    <row r="14" spans="1:42" ht="14.25" thickBot="1" x14ac:dyDescent="0.2">
      <c r="A14" s="353"/>
      <c r="B14" s="33" t="s">
        <v>139</v>
      </c>
      <c r="C14" s="343"/>
      <c r="D14" s="344"/>
      <c r="E14" s="345"/>
      <c r="F14" s="343"/>
      <c r="G14" s="344"/>
      <c r="H14" s="345"/>
      <c r="I14" s="343"/>
      <c r="J14" s="344"/>
      <c r="K14" s="345"/>
      <c r="L14" s="343"/>
      <c r="M14" s="344"/>
      <c r="N14" s="344"/>
      <c r="O14" s="353"/>
      <c r="P14" s="33" t="s">
        <v>139</v>
      </c>
      <c r="Q14" s="343"/>
      <c r="R14" s="344"/>
      <c r="S14" s="345"/>
      <c r="T14" s="343"/>
      <c r="U14" s="344"/>
      <c r="V14" s="345"/>
      <c r="W14" s="343"/>
      <c r="X14" s="344"/>
      <c r="Y14" s="345"/>
      <c r="Z14" s="343"/>
      <c r="AA14" s="344"/>
      <c r="AB14" s="344"/>
      <c r="AC14" s="353"/>
      <c r="AD14" s="33" t="s">
        <v>139</v>
      </c>
      <c r="AE14" s="343"/>
      <c r="AF14" s="344"/>
      <c r="AG14" s="345"/>
      <c r="AH14" s="343"/>
      <c r="AI14" s="344"/>
      <c r="AJ14" s="345"/>
      <c r="AK14" s="343"/>
      <c r="AL14" s="344"/>
      <c r="AM14" s="345"/>
      <c r="AN14" s="343"/>
      <c r="AO14" s="344"/>
      <c r="AP14" s="344"/>
    </row>
    <row r="15" spans="1:42" ht="14.25" thickTop="1" x14ac:dyDescent="0.15">
      <c r="A15" s="353"/>
      <c r="B15" s="34" t="s">
        <v>127</v>
      </c>
      <c r="C15" s="346"/>
      <c r="D15" s="335"/>
      <c r="E15" s="336"/>
      <c r="F15" s="346"/>
      <c r="G15" s="335"/>
      <c r="H15" s="336"/>
      <c r="I15" s="346"/>
      <c r="J15" s="335"/>
      <c r="K15" s="336"/>
      <c r="L15" s="346"/>
      <c r="M15" s="335"/>
      <c r="N15" s="335"/>
      <c r="O15" s="353"/>
      <c r="P15" s="34" t="s">
        <v>127</v>
      </c>
      <c r="Q15" s="346"/>
      <c r="R15" s="335"/>
      <c r="S15" s="336"/>
      <c r="T15" s="346"/>
      <c r="U15" s="335"/>
      <c r="V15" s="336"/>
      <c r="W15" s="346"/>
      <c r="X15" s="335"/>
      <c r="Y15" s="336"/>
      <c r="Z15" s="346"/>
      <c r="AA15" s="335"/>
      <c r="AB15" s="335"/>
      <c r="AC15" s="353"/>
      <c r="AD15" s="34" t="s">
        <v>127</v>
      </c>
      <c r="AE15" s="346"/>
      <c r="AF15" s="335"/>
      <c r="AG15" s="336"/>
      <c r="AH15" s="346"/>
      <c r="AI15" s="335"/>
      <c r="AJ15" s="336"/>
      <c r="AK15" s="346"/>
      <c r="AL15" s="335"/>
      <c r="AM15" s="336"/>
      <c r="AN15" s="346"/>
      <c r="AO15" s="335"/>
      <c r="AP15" s="335"/>
    </row>
    <row r="16" spans="1:42" ht="14.25" thickBot="1" x14ac:dyDescent="0.2">
      <c r="A16" s="353"/>
      <c r="B16" s="35" t="s">
        <v>139</v>
      </c>
      <c r="C16" s="343"/>
      <c r="D16" s="344"/>
      <c r="E16" s="345"/>
      <c r="F16" s="343"/>
      <c r="G16" s="344"/>
      <c r="H16" s="345"/>
      <c r="I16" s="343"/>
      <c r="J16" s="344"/>
      <c r="K16" s="345"/>
      <c r="L16" s="343"/>
      <c r="M16" s="344"/>
      <c r="N16" s="344"/>
      <c r="O16" s="353"/>
      <c r="P16" s="35" t="s">
        <v>139</v>
      </c>
      <c r="Q16" s="343"/>
      <c r="R16" s="344"/>
      <c r="S16" s="345"/>
      <c r="T16" s="343"/>
      <c r="U16" s="344"/>
      <c r="V16" s="345"/>
      <c r="W16" s="343"/>
      <c r="X16" s="344"/>
      <c r="Y16" s="345"/>
      <c r="Z16" s="343"/>
      <c r="AA16" s="344"/>
      <c r="AB16" s="344"/>
      <c r="AC16" s="353"/>
      <c r="AD16" s="35" t="s">
        <v>139</v>
      </c>
      <c r="AE16" s="343"/>
      <c r="AF16" s="344"/>
      <c r="AG16" s="345"/>
      <c r="AH16" s="343"/>
      <c r="AI16" s="344"/>
      <c r="AJ16" s="345"/>
      <c r="AK16" s="343"/>
      <c r="AL16" s="344"/>
      <c r="AM16" s="345"/>
      <c r="AN16" s="343"/>
      <c r="AO16" s="344"/>
      <c r="AP16" s="344"/>
    </row>
    <row r="17" spans="1:42" ht="63.75" customHeight="1" thickTop="1" thickBot="1" x14ac:dyDescent="0.2">
      <c r="A17" s="354"/>
      <c r="B17" s="29" t="s">
        <v>145</v>
      </c>
      <c r="C17" s="340"/>
      <c r="D17" s="341"/>
      <c r="E17" s="342"/>
      <c r="F17" s="340"/>
      <c r="G17" s="341"/>
      <c r="H17" s="342"/>
      <c r="I17" s="340"/>
      <c r="J17" s="341"/>
      <c r="K17" s="342"/>
      <c r="L17" s="340"/>
      <c r="M17" s="341"/>
      <c r="N17" s="341"/>
      <c r="O17" s="354"/>
      <c r="P17" s="29" t="s">
        <v>145</v>
      </c>
      <c r="Q17" s="340"/>
      <c r="R17" s="341"/>
      <c r="S17" s="342"/>
      <c r="T17" s="340"/>
      <c r="U17" s="341"/>
      <c r="V17" s="342"/>
      <c r="W17" s="340"/>
      <c r="X17" s="341"/>
      <c r="Y17" s="342"/>
      <c r="Z17" s="340"/>
      <c r="AA17" s="341"/>
      <c r="AB17" s="341"/>
      <c r="AC17" s="354"/>
      <c r="AD17" s="29" t="s">
        <v>145</v>
      </c>
      <c r="AE17" s="340"/>
      <c r="AF17" s="341"/>
      <c r="AG17" s="342"/>
      <c r="AH17" s="340"/>
      <c r="AI17" s="341"/>
      <c r="AJ17" s="342"/>
      <c r="AK17" s="340"/>
      <c r="AL17" s="341"/>
      <c r="AM17" s="342"/>
      <c r="AN17" s="340"/>
      <c r="AO17" s="341"/>
      <c r="AP17" s="341"/>
    </row>
    <row r="18" spans="1:42" ht="15" thickTop="1" thickBot="1" x14ac:dyDescent="0.2">
      <c r="A18" s="11"/>
      <c r="B18" s="12"/>
      <c r="C18" s="24"/>
      <c r="D18" s="25"/>
      <c r="E18" s="26"/>
      <c r="F18" s="24"/>
      <c r="G18" s="25"/>
      <c r="H18" s="26"/>
      <c r="I18" s="24"/>
      <c r="J18" s="25"/>
      <c r="K18" s="26"/>
      <c r="L18" s="25"/>
      <c r="M18" s="25"/>
      <c r="N18" s="25"/>
      <c r="O18" s="11"/>
      <c r="P18" s="12"/>
      <c r="Q18" s="24"/>
      <c r="R18" s="25"/>
      <c r="S18" s="26"/>
      <c r="T18" s="24"/>
      <c r="U18" s="25"/>
      <c r="V18" s="26"/>
      <c r="W18" s="24"/>
      <c r="X18" s="25"/>
      <c r="Y18" s="26"/>
      <c r="Z18" s="25"/>
      <c r="AA18" s="25"/>
      <c r="AB18" s="25"/>
      <c r="AC18" s="11"/>
      <c r="AD18" s="12"/>
      <c r="AE18" s="24"/>
      <c r="AF18" s="25"/>
      <c r="AG18" s="26"/>
      <c r="AH18" s="24"/>
      <c r="AI18" s="25"/>
      <c r="AJ18" s="26"/>
      <c r="AK18" s="24"/>
      <c r="AL18" s="25"/>
      <c r="AM18" s="26"/>
      <c r="AN18" s="25"/>
      <c r="AO18" s="25"/>
      <c r="AP18" s="25"/>
    </row>
    <row r="19" spans="1:42" ht="13.5" customHeight="1" thickTop="1" x14ac:dyDescent="0.15">
      <c r="A19" s="332" t="s">
        <v>129</v>
      </c>
      <c r="B19" s="18" t="s">
        <v>130</v>
      </c>
      <c r="C19" s="334"/>
      <c r="D19" s="335"/>
      <c r="E19" s="336"/>
      <c r="F19" s="334"/>
      <c r="G19" s="335"/>
      <c r="H19" s="336"/>
      <c r="I19" s="334"/>
      <c r="J19" s="335"/>
      <c r="K19" s="336"/>
      <c r="L19" s="334"/>
      <c r="M19" s="335"/>
      <c r="N19" s="335"/>
      <c r="O19" s="332" t="s">
        <v>129</v>
      </c>
      <c r="P19" s="18" t="s">
        <v>130</v>
      </c>
      <c r="Q19" s="334"/>
      <c r="R19" s="335"/>
      <c r="S19" s="336"/>
      <c r="T19" s="334"/>
      <c r="U19" s="335"/>
      <c r="V19" s="336"/>
      <c r="W19" s="334"/>
      <c r="X19" s="335"/>
      <c r="Y19" s="336"/>
      <c r="Z19" s="334"/>
      <c r="AA19" s="335"/>
      <c r="AB19" s="335"/>
      <c r="AC19" s="332" t="s">
        <v>129</v>
      </c>
      <c r="AD19" s="18" t="s">
        <v>130</v>
      </c>
      <c r="AE19" s="334"/>
      <c r="AF19" s="335"/>
      <c r="AG19" s="336"/>
      <c r="AH19" s="334"/>
      <c r="AI19" s="335"/>
      <c r="AJ19" s="336"/>
      <c r="AK19" s="334"/>
      <c r="AL19" s="335"/>
      <c r="AM19" s="336"/>
      <c r="AN19" s="334"/>
      <c r="AO19" s="335"/>
      <c r="AP19" s="335"/>
    </row>
    <row r="20" spans="1:42" ht="14.25" thickBot="1" x14ac:dyDescent="0.2">
      <c r="A20" s="333"/>
      <c r="B20" s="19" t="s">
        <v>131</v>
      </c>
      <c r="C20" s="337"/>
      <c r="D20" s="338"/>
      <c r="E20" s="339"/>
      <c r="F20" s="337"/>
      <c r="G20" s="338"/>
      <c r="H20" s="339"/>
      <c r="I20" s="337"/>
      <c r="J20" s="338"/>
      <c r="K20" s="339"/>
      <c r="L20" s="337"/>
      <c r="M20" s="338"/>
      <c r="N20" s="338"/>
      <c r="O20" s="333"/>
      <c r="P20" s="19" t="s">
        <v>131</v>
      </c>
      <c r="Q20" s="337"/>
      <c r="R20" s="338"/>
      <c r="S20" s="339"/>
      <c r="T20" s="337"/>
      <c r="U20" s="338"/>
      <c r="V20" s="339"/>
      <c r="W20" s="337"/>
      <c r="X20" s="338"/>
      <c r="Y20" s="339"/>
      <c r="Z20" s="337"/>
      <c r="AA20" s="338"/>
      <c r="AB20" s="338"/>
      <c r="AC20" s="333"/>
      <c r="AD20" s="19" t="s">
        <v>131</v>
      </c>
      <c r="AE20" s="337"/>
      <c r="AF20" s="338"/>
      <c r="AG20" s="339"/>
      <c r="AH20" s="337"/>
      <c r="AI20" s="338"/>
      <c r="AJ20" s="339"/>
      <c r="AK20" s="337"/>
      <c r="AL20" s="338"/>
      <c r="AM20" s="339"/>
      <c r="AN20" s="337"/>
      <c r="AO20" s="338"/>
      <c r="AP20" s="338"/>
    </row>
    <row r="21" spans="1:42" ht="15" thickTop="1" thickBot="1" x14ac:dyDescent="0.2">
      <c r="A21" s="13"/>
      <c r="B21" s="14"/>
      <c r="C21" s="27"/>
      <c r="D21" s="27"/>
      <c r="E21" s="27"/>
      <c r="F21" s="27"/>
      <c r="G21" s="27"/>
      <c r="H21" s="27"/>
      <c r="I21" s="27"/>
      <c r="J21" s="27"/>
      <c r="K21" s="27"/>
      <c r="L21" s="27"/>
      <c r="M21" s="27"/>
      <c r="N21" s="27"/>
      <c r="O21" s="13"/>
      <c r="P21" s="14"/>
      <c r="Q21" s="27"/>
      <c r="R21" s="27"/>
      <c r="S21" s="27"/>
      <c r="T21" s="27"/>
      <c r="U21" s="27"/>
      <c r="V21" s="27"/>
      <c r="W21" s="27"/>
      <c r="X21" s="27"/>
      <c r="Y21" s="27"/>
      <c r="Z21" s="27"/>
      <c r="AA21" s="27"/>
      <c r="AB21" s="27"/>
      <c r="AC21" s="13"/>
      <c r="AD21" s="14"/>
      <c r="AE21" s="27"/>
      <c r="AF21" s="27"/>
      <c r="AG21" s="27"/>
      <c r="AH21" s="27"/>
      <c r="AI21" s="27"/>
      <c r="AJ21" s="27"/>
      <c r="AK21" s="27"/>
      <c r="AL21" s="27"/>
      <c r="AM21" s="27"/>
      <c r="AN21" s="27"/>
      <c r="AO21" s="27"/>
      <c r="AP21" s="27"/>
    </row>
    <row r="22" spans="1:42" ht="13.5" customHeight="1" thickTop="1" thickBot="1" x14ac:dyDescent="0.2">
      <c r="A22" s="328" t="s">
        <v>144</v>
      </c>
      <c r="B22" s="329"/>
      <c r="C22" s="330"/>
      <c r="D22" s="331"/>
      <c r="E22" s="331"/>
      <c r="F22" s="331"/>
      <c r="G22" s="331"/>
      <c r="H22" s="331"/>
      <c r="I22" s="331"/>
      <c r="J22" s="331"/>
      <c r="K22" s="331"/>
      <c r="L22" s="331"/>
      <c r="M22" s="331"/>
      <c r="N22" s="331"/>
      <c r="O22" s="328" t="s">
        <v>144</v>
      </c>
      <c r="P22" s="329"/>
      <c r="Q22" s="330"/>
      <c r="R22" s="331"/>
      <c r="S22" s="331"/>
      <c r="T22" s="331"/>
      <c r="U22" s="331"/>
      <c r="V22" s="331"/>
      <c r="W22" s="331"/>
      <c r="X22" s="331"/>
      <c r="Y22" s="331"/>
      <c r="Z22" s="331"/>
      <c r="AA22" s="331"/>
      <c r="AB22" s="331"/>
      <c r="AC22" s="328" t="s">
        <v>144</v>
      </c>
      <c r="AD22" s="329"/>
      <c r="AE22" s="330"/>
      <c r="AF22" s="331"/>
      <c r="AG22" s="331"/>
      <c r="AH22" s="331"/>
      <c r="AI22" s="331"/>
      <c r="AJ22" s="331"/>
      <c r="AK22" s="331"/>
      <c r="AL22" s="331"/>
      <c r="AM22" s="331"/>
      <c r="AN22" s="331"/>
      <c r="AO22" s="331"/>
      <c r="AP22" s="331"/>
    </row>
    <row r="23" spans="1:42" ht="13.5" customHeight="1" x14ac:dyDescent="0.15">
      <c r="A23" s="2"/>
      <c r="B23" s="2"/>
      <c r="C23" s="8"/>
      <c r="D23" s="8"/>
      <c r="E23" s="8"/>
      <c r="F23" s="8"/>
      <c r="G23" s="8"/>
      <c r="H23" s="8"/>
      <c r="I23" s="8"/>
      <c r="J23" s="8"/>
      <c r="K23" s="8"/>
      <c r="L23" s="8"/>
      <c r="M23" s="8"/>
      <c r="N23" s="8"/>
    </row>
    <row r="24" spans="1:42" ht="13.5" hidden="1" customHeight="1" x14ac:dyDescent="0.15">
      <c r="A24" s="2"/>
      <c r="B24" s="20" t="s">
        <v>135</v>
      </c>
      <c r="C24" s="327" t="str">
        <f>IFERROR(ROUNDDOWN(20*LOG10(C11/C5),1),"")</f>
        <v/>
      </c>
      <c r="D24" s="327"/>
      <c r="E24" s="327"/>
      <c r="F24" s="327" t="str">
        <f>IFERROR(ROUNDDOWN(20*LOG10(F11/F5),1),"")</f>
        <v/>
      </c>
      <c r="G24" s="327"/>
      <c r="H24" s="327"/>
      <c r="I24" s="327" t="str">
        <f>IFERROR(ROUNDDOWN(20*LOG10(I11/I5),1),"")</f>
        <v/>
      </c>
      <c r="J24" s="327"/>
      <c r="K24" s="327"/>
      <c r="L24" s="327" t="str">
        <f>IFERROR(ROUNDDOWN(20*LOG10(L11/L5),1),"")</f>
        <v/>
      </c>
      <c r="M24" s="327"/>
      <c r="N24" s="327"/>
      <c r="P24" s="20"/>
      <c r="Q24" s="327" t="str">
        <f>IFERROR(ROUNDDOWN(20*LOG10(Q11/Q5),1),"")</f>
        <v/>
      </c>
      <c r="R24" s="327"/>
      <c r="S24" s="327"/>
      <c r="T24" s="327" t="str">
        <f>IFERROR(ROUNDDOWN(20*LOG10(T11/T5),1),"")</f>
        <v/>
      </c>
      <c r="U24" s="327"/>
      <c r="V24" s="327"/>
      <c r="W24" s="327" t="str">
        <f>IFERROR(ROUNDDOWN(20*LOG10(W11/W5),1),"")</f>
        <v/>
      </c>
      <c r="X24" s="327"/>
      <c r="Y24" s="327"/>
      <c r="Z24" s="327" t="str">
        <f>IFERROR(ROUNDDOWN(20*LOG10(Z11/Z5),1),"")</f>
        <v/>
      </c>
      <c r="AA24" s="327"/>
      <c r="AB24" s="327"/>
      <c r="AD24" s="20"/>
      <c r="AE24" s="327" t="str">
        <f>IFERROR(ROUNDDOWN(20*LOG10(AE11/AE5),1),"")</f>
        <v/>
      </c>
      <c r="AF24" s="327"/>
      <c r="AG24" s="327"/>
      <c r="AH24" s="327" t="str">
        <f>IFERROR(ROUNDDOWN(20*LOG10(AH11/AH5),1),"")</f>
        <v/>
      </c>
      <c r="AI24" s="327"/>
      <c r="AJ24" s="327"/>
      <c r="AK24" s="327" t="str">
        <f>IFERROR(ROUNDDOWN(20*LOG10(AK11/AK5),1),"")</f>
        <v/>
      </c>
      <c r="AL24" s="327"/>
      <c r="AM24" s="327"/>
      <c r="AN24" s="327" t="str">
        <f>IFERROR(ROUNDDOWN(20*LOG10(AN11/AN5),1),"")</f>
        <v/>
      </c>
      <c r="AO24" s="327"/>
      <c r="AP24" s="327"/>
    </row>
    <row r="25" spans="1:42" ht="13.5" hidden="1" customHeight="1" x14ac:dyDescent="0.15">
      <c r="A25" s="2"/>
      <c r="B25" s="20" t="s">
        <v>136</v>
      </c>
      <c r="C25" s="327" t="str">
        <f>IFERROR(ROUNDDOWN(C9+C13+C15+C24,1),"")</f>
        <v/>
      </c>
      <c r="D25" s="327"/>
      <c r="E25" s="327"/>
      <c r="F25" s="327" t="str">
        <f t="shared" ref="F25" si="6">IFERROR(ROUNDDOWN(F9+F13+F15+F24,1),"")</f>
        <v/>
      </c>
      <c r="G25" s="327"/>
      <c r="H25" s="327"/>
      <c r="I25" s="327" t="str">
        <f t="shared" ref="I25" si="7">IFERROR(ROUNDDOWN(I9+I13+I15+I24,1),"")</f>
        <v/>
      </c>
      <c r="J25" s="327"/>
      <c r="K25" s="327"/>
      <c r="L25" s="327" t="str">
        <f t="shared" ref="L25" si="8">IFERROR(ROUNDDOWN(L9+L13+L15+L24,1),"")</f>
        <v/>
      </c>
      <c r="M25" s="327"/>
      <c r="N25" s="327"/>
      <c r="P25" s="20"/>
      <c r="Q25" s="327" t="str">
        <f>IFERROR(ROUNDDOWN(Q9+Q13+Q15+Q24,1),"")</f>
        <v/>
      </c>
      <c r="R25" s="327"/>
      <c r="S25" s="327"/>
      <c r="T25" s="327" t="str">
        <f t="shared" ref="T25" si="9">IFERROR(ROUNDDOWN(T9+T13+T15+T24,1),"")</f>
        <v/>
      </c>
      <c r="U25" s="327"/>
      <c r="V25" s="327"/>
      <c r="W25" s="327" t="str">
        <f t="shared" ref="W25" si="10">IFERROR(ROUNDDOWN(W9+W13+W15+W24,1),"")</f>
        <v/>
      </c>
      <c r="X25" s="327"/>
      <c r="Y25" s="327"/>
      <c r="Z25" s="327" t="str">
        <f t="shared" ref="Z25" si="11">IFERROR(ROUNDDOWN(Z9+Z13+Z15+Z24,1),"")</f>
        <v/>
      </c>
      <c r="AA25" s="327"/>
      <c r="AB25" s="327"/>
      <c r="AD25" s="20"/>
      <c r="AE25" s="327" t="str">
        <f>IFERROR(ROUNDDOWN(AE9+AE13+AE15+AE24,1),"")</f>
        <v/>
      </c>
      <c r="AF25" s="327"/>
      <c r="AG25" s="327"/>
      <c r="AH25" s="327" t="str">
        <f t="shared" ref="AH25" si="12">IFERROR(ROUNDDOWN(AH9+AH13+AH15+AH24,1),"")</f>
        <v/>
      </c>
      <c r="AI25" s="327"/>
      <c r="AJ25" s="327"/>
      <c r="AK25" s="327" t="str">
        <f t="shared" ref="AK25" si="13">IFERROR(ROUNDDOWN(AK9+AK13+AK15+AK24,1),"")</f>
        <v/>
      </c>
      <c r="AL25" s="327"/>
      <c r="AM25" s="327"/>
      <c r="AN25" s="327" t="str">
        <f t="shared" ref="AN25" si="14">IFERROR(ROUNDDOWN(AN9+AN13+AN15+AN24,1),"")</f>
        <v/>
      </c>
      <c r="AO25" s="327"/>
      <c r="AP25" s="327"/>
    </row>
    <row r="26" spans="1:42" ht="13.5" hidden="1" customHeight="1" x14ac:dyDescent="0.15">
      <c r="A26" s="2"/>
      <c r="B26" s="20" t="s">
        <v>137</v>
      </c>
      <c r="C26" s="327" t="str">
        <f>IFERROR(ROUND(C6-C25,0),"")</f>
        <v/>
      </c>
      <c r="D26" s="327"/>
      <c r="E26" s="327"/>
      <c r="F26" s="327" t="str">
        <f>IFERROR(ROUND(F6-F25,0),"")</f>
        <v/>
      </c>
      <c r="G26" s="327"/>
      <c r="H26" s="327"/>
      <c r="I26" s="327" t="str">
        <f>IFERROR(ROUND(I6-I25,0),"")</f>
        <v/>
      </c>
      <c r="J26" s="327"/>
      <c r="K26" s="327"/>
      <c r="L26" s="327" t="str">
        <f>IFERROR(ROUND(L6-L25,0),"")</f>
        <v/>
      </c>
      <c r="M26" s="327"/>
      <c r="N26" s="327"/>
      <c r="P26" s="20"/>
      <c r="Q26" s="327" t="str">
        <f>IFERROR(ROUND(Q6-Q25,0),"")</f>
        <v/>
      </c>
      <c r="R26" s="327"/>
      <c r="S26" s="327"/>
      <c r="T26" s="327" t="str">
        <f>IFERROR(ROUND(T6-T25,0),"")</f>
        <v/>
      </c>
      <c r="U26" s="327"/>
      <c r="V26" s="327"/>
      <c r="W26" s="327" t="str">
        <f>IFERROR(ROUND(W6-W25,0),"")</f>
        <v/>
      </c>
      <c r="X26" s="327"/>
      <c r="Y26" s="327"/>
      <c r="Z26" s="327" t="str">
        <f>IFERROR(ROUND(Z6-Z25,0),"")</f>
        <v/>
      </c>
      <c r="AA26" s="327"/>
      <c r="AB26" s="327"/>
      <c r="AD26" s="20"/>
      <c r="AE26" s="327" t="str">
        <f>IFERROR(ROUND(AE6-AE25,0),"")</f>
        <v/>
      </c>
      <c r="AF26" s="327"/>
      <c r="AG26" s="327"/>
      <c r="AH26" s="327" t="str">
        <f>IFERROR(ROUND(AH6-AH25,0),"")</f>
        <v/>
      </c>
      <c r="AI26" s="327"/>
      <c r="AJ26" s="327"/>
      <c r="AK26" s="327" t="str">
        <f>IFERROR(ROUND(AK6-AK25,0),"")</f>
        <v/>
      </c>
      <c r="AL26" s="327"/>
      <c r="AM26" s="327"/>
      <c r="AN26" s="327" t="str">
        <f>IFERROR(ROUND(AN6-AN25,0),"")</f>
        <v/>
      </c>
      <c r="AO26" s="327"/>
      <c r="AP26" s="327"/>
    </row>
    <row r="27" spans="1:42" ht="14.25" thickBot="1" x14ac:dyDescent="0.2"/>
    <row r="28" spans="1:42" ht="14.25" thickBot="1" x14ac:dyDescent="0.2">
      <c r="A28" s="470" t="s">
        <v>134</v>
      </c>
      <c r="B28" s="471"/>
      <c r="C28" s="471"/>
      <c r="D28" s="471"/>
      <c r="E28" s="471"/>
      <c r="F28" s="471"/>
      <c r="G28" s="471"/>
      <c r="H28" s="471"/>
      <c r="I28" s="471"/>
      <c r="J28" s="471"/>
      <c r="K28" s="471"/>
      <c r="L28" s="471"/>
      <c r="M28" s="471"/>
      <c r="N28" s="471"/>
      <c r="O28" s="471"/>
      <c r="P28" s="471"/>
      <c r="Q28" s="471"/>
      <c r="R28" s="471"/>
      <c r="S28" s="471"/>
      <c r="T28" s="471"/>
      <c r="U28" s="471"/>
      <c r="V28" s="471"/>
      <c r="W28" s="471"/>
      <c r="X28" s="471"/>
      <c r="Y28" s="471"/>
      <c r="Z28" s="471"/>
      <c r="AA28" s="471"/>
      <c r="AB28" s="471"/>
      <c r="AC28" s="471"/>
      <c r="AD28" s="471"/>
      <c r="AE28" s="471"/>
      <c r="AF28" s="471"/>
      <c r="AG28" s="471"/>
      <c r="AH28" s="471"/>
      <c r="AI28" s="471"/>
      <c r="AJ28" s="471"/>
      <c r="AK28" s="471"/>
      <c r="AL28" s="471"/>
      <c r="AM28" s="471"/>
      <c r="AN28" s="471"/>
      <c r="AO28" s="471"/>
      <c r="AP28" s="472"/>
    </row>
    <row r="29" spans="1:42" ht="13.5" customHeight="1" x14ac:dyDescent="0.15">
      <c r="A29" s="455" t="s">
        <v>16</v>
      </c>
      <c r="B29" s="455"/>
      <c r="C29" s="455"/>
      <c r="D29" s="455"/>
      <c r="E29" s="455"/>
      <c r="F29" s="455"/>
      <c r="G29" s="455"/>
      <c r="H29" s="455"/>
      <c r="I29" s="455"/>
      <c r="J29" s="455"/>
      <c r="K29" s="455"/>
      <c r="L29" s="455"/>
      <c r="M29" s="455"/>
      <c r="N29" s="455"/>
      <c r="O29" s="455" t="s">
        <v>16</v>
      </c>
      <c r="P29" s="455"/>
      <c r="Q29" s="455"/>
      <c r="R29" s="455"/>
      <c r="S29" s="455"/>
      <c r="T29" s="455"/>
      <c r="U29" s="455"/>
      <c r="V29" s="455"/>
      <c r="W29" s="455"/>
      <c r="X29" s="455"/>
      <c r="Y29" s="455"/>
      <c r="Z29" s="455"/>
      <c r="AA29" s="455"/>
      <c r="AB29" s="455"/>
      <c r="AC29" s="455" t="s">
        <v>16</v>
      </c>
      <c r="AD29" s="455"/>
      <c r="AE29" s="455"/>
      <c r="AF29" s="455"/>
      <c r="AG29" s="455"/>
      <c r="AH29" s="455"/>
      <c r="AI29" s="455"/>
      <c r="AJ29" s="455"/>
      <c r="AK29" s="455"/>
      <c r="AL29" s="455"/>
      <c r="AM29" s="455"/>
      <c r="AN29" s="455"/>
      <c r="AO29" s="455"/>
      <c r="AP29" s="455"/>
    </row>
    <row r="30" spans="1:42" ht="13.5" customHeight="1" x14ac:dyDescent="0.15">
      <c r="A30" s="455"/>
      <c r="B30" s="455"/>
      <c r="C30" s="455"/>
      <c r="D30" s="455"/>
      <c r="E30" s="455"/>
      <c r="F30" s="455"/>
      <c r="G30" s="455"/>
      <c r="H30" s="455"/>
      <c r="I30" s="455"/>
      <c r="J30" s="455"/>
      <c r="K30" s="455"/>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M30" s="455"/>
      <c r="AN30" s="455"/>
      <c r="AO30" s="455"/>
      <c r="AP30" s="455"/>
    </row>
    <row r="31" spans="1:42" ht="13.5" customHeight="1" x14ac:dyDescent="0.15">
      <c r="A31" s="455"/>
      <c r="B31" s="455"/>
      <c r="C31" s="455"/>
      <c r="D31" s="455"/>
      <c r="E31" s="455"/>
      <c r="F31" s="455"/>
      <c r="G31" s="455"/>
      <c r="H31" s="455"/>
      <c r="I31" s="455"/>
      <c r="J31" s="455"/>
      <c r="K31" s="455"/>
      <c r="L31" s="455"/>
      <c r="M31" s="455"/>
      <c r="N31" s="455"/>
      <c r="O31" s="455"/>
      <c r="P31" s="455"/>
      <c r="Q31" s="455"/>
      <c r="R31" s="455"/>
      <c r="S31" s="455"/>
      <c r="T31" s="455"/>
      <c r="U31" s="455"/>
      <c r="V31" s="455"/>
      <c r="W31" s="455"/>
      <c r="X31" s="455"/>
      <c r="Y31" s="455"/>
      <c r="Z31" s="455"/>
      <c r="AA31" s="455"/>
      <c r="AB31" s="455"/>
      <c r="AC31" s="455"/>
      <c r="AD31" s="455"/>
      <c r="AE31" s="455"/>
      <c r="AF31" s="455"/>
      <c r="AG31" s="455"/>
      <c r="AH31" s="455"/>
      <c r="AI31" s="455"/>
      <c r="AJ31" s="455"/>
      <c r="AK31" s="455"/>
      <c r="AL31" s="455"/>
      <c r="AM31" s="455"/>
      <c r="AN31" s="455"/>
      <c r="AO31" s="455"/>
      <c r="AP31" s="455"/>
    </row>
    <row r="32" spans="1:42" ht="21" customHeight="1" x14ac:dyDescent="0.15">
      <c r="A32" s="462"/>
      <c r="B32" s="462"/>
      <c r="C32" s="462"/>
      <c r="D32" s="462"/>
      <c r="E32" s="462"/>
      <c r="F32" s="462"/>
      <c r="G32" s="462"/>
      <c r="H32" s="462"/>
      <c r="I32" s="462"/>
      <c r="J32" s="462"/>
      <c r="K32" s="462"/>
      <c r="L32" s="462"/>
      <c r="M32" s="462"/>
      <c r="N32" s="462"/>
      <c r="O32" s="456"/>
      <c r="P32" s="456"/>
      <c r="Q32" s="456"/>
      <c r="R32" s="456"/>
      <c r="S32" s="456"/>
      <c r="T32" s="456"/>
      <c r="U32" s="456"/>
      <c r="V32" s="456"/>
      <c r="W32" s="456"/>
      <c r="X32" s="456"/>
      <c r="Y32" s="456"/>
      <c r="Z32" s="456"/>
      <c r="AA32" s="456"/>
      <c r="AB32" s="456"/>
      <c r="AC32" s="456"/>
      <c r="AD32" s="456"/>
      <c r="AE32" s="456"/>
      <c r="AF32" s="456"/>
      <c r="AG32" s="456"/>
      <c r="AH32" s="456"/>
      <c r="AI32" s="456"/>
      <c r="AJ32" s="456"/>
      <c r="AK32" s="456"/>
      <c r="AL32" s="456"/>
      <c r="AM32" s="456"/>
      <c r="AN32" s="456"/>
      <c r="AO32" s="456"/>
      <c r="AP32" s="456"/>
    </row>
    <row r="33" spans="1:42" ht="22.5" customHeight="1" x14ac:dyDescent="0.15">
      <c r="A33" s="378" t="s">
        <v>0</v>
      </c>
      <c r="B33" s="380"/>
      <c r="C33" s="457" t="str">
        <f>C3&amp;""</f>
        <v/>
      </c>
      <c r="D33" s="458"/>
      <c r="E33" s="459"/>
      <c r="F33" s="457" t="str">
        <f>F3&amp;""</f>
        <v/>
      </c>
      <c r="G33" s="458"/>
      <c r="H33" s="459"/>
      <c r="I33" s="457" t="str">
        <f>I3&amp;""</f>
        <v/>
      </c>
      <c r="J33" s="458"/>
      <c r="K33" s="459"/>
      <c r="L33" s="457" t="str">
        <f>L3&amp;""</f>
        <v/>
      </c>
      <c r="M33" s="458"/>
      <c r="N33" s="459"/>
      <c r="O33" s="378" t="s">
        <v>0</v>
      </c>
      <c r="P33" s="380"/>
      <c r="Q33" s="457" t="str">
        <f>Q3&amp;""</f>
        <v/>
      </c>
      <c r="R33" s="458"/>
      <c r="S33" s="459"/>
      <c r="T33" s="457" t="str">
        <f>T3&amp;""</f>
        <v/>
      </c>
      <c r="U33" s="458"/>
      <c r="V33" s="459"/>
      <c r="W33" s="457" t="str">
        <f>W3&amp;""</f>
        <v/>
      </c>
      <c r="X33" s="458"/>
      <c r="Y33" s="459"/>
      <c r="Z33" s="457" t="str">
        <f>Z3&amp;""</f>
        <v/>
      </c>
      <c r="AA33" s="458"/>
      <c r="AB33" s="459"/>
      <c r="AC33" s="378" t="s">
        <v>0</v>
      </c>
      <c r="AD33" s="380"/>
      <c r="AE33" s="457" t="str">
        <f>AE3&amp;""</f>
        <v/>
      </c>
      <c r="AF33" s="458"/>
      <c r="AG33" s="459"/>
      <c r="AH33" s="457" t="str">
        <f>AH3&amp;""</f>
        <v/>
      </c>
      <c r="AI33" s="458"/>
      <c r="AJ33" s="459"/>
      <c r="AK33" s="457" t="str">
        <f>AK3&amp;""</f>
        <v/>
      </c>
      <c r="AL33" s="458"/>
      <c r="AM33" s="459"/>
      <c r="AN33" s="457" t="str">
        <f>AN3&amp;""</f>
        <v/>
      </c>
      <c r="AO33" s="458"/>
      <c r="AP33" s="459"/>
    </row>
    <row r="34" spans="1:42" ht="22.5" customHeight="1" x14ac:dyDescent="0.15">
      <c r="A34" s="381"/>
      <c r="B34" s="382"/>
      <c r="C34" s="386" t="str">
        <f>C4&amp;""</f>
        <v/>
      </c>
      <c r="D34" s="460"/>
      <c r="E34" s="387"/>
      <c r="F34" s="386" t="str">
        <f>F4&amp;""</f>
        <v/>
      </c>
      <c r="G34" s="460"/>
      <c r="H34" s="387"/>
      <c r="I34" s="386" t="str">
        <f>I4&amp;""</f>
        <v/>
      </c>
      <c r="J34" s="460"/>
      <c r="K34" s="387"/>
      <c r="L34" s="386" t="str">
        <f>L4&amp;""</f>
        <v/>
      </c>
      <c r="M34" s="460"/>
      <c r="N34" s="387"/>
      <c r="O34" s="381"/>
      <c r="P34" s="382"/>
      <c r="Q34" s="386" t="str">
        <f>Q4&amp;""</f>
        <v/>
      </c>
      <c r="R34" s="460"/>
      <c r="S34" s="387"/>
      <c r="T34" s="386" t="str">
        <f>T4&amp;""</f>
        <v/>
      </c>
      <c r="U34" s="460"/>
      <c r="V34" s="387"/>
      <c r="W34" s="386" t="str">
        <f>W4&amp;""</f>
        <v/>
      </c>
      <c r="X34" s="460"/>
      <c r="Y34" s="387"/>
      <c r="Z34" s="386" t="str">
        <f>Z4&amp;""</f>
        <v/>
      </c>
      <c r="AA34" s="460"/>
      <c r="AB34" s="387"/>
      <c r="AC34" s="381"/>
      <c r="AD34" s="382"/>
      <c r="AE34" s="386" t="str">
        <f>AE4&amp;""</f>
        <v/>
      </c>
      <c r="AF34" s="460"/>
      <c r="AG34" s="387"/>
      <c r="AH34" s="386" t="str">
        <f>AH4&amp;""</f>
        <v/>
      </c>
      <c r="AI34" s="460"/>
      <c r="AJ34" s="387"/>
      <c r="AK34" s="386" t="str">
        <f>AK4&amp;""</f>
        <v/>
      </c>
      <c r="AL34" s="460"/>
      <c r="AM34" s="387"/>
      <c r="AN34" s="386" t="str">
        <f>AN4&amp;""</f>
        <v/>
      </c>
      <c r="AO34" s="460"/>
      <c r="AP34" s="387"/>
    </row>
    <row r="35" spans="1:42" ht="15" customHeight="1" x14ac:dyDescent="0.15">
      <c r="A35" s="409" t="s">
        <v>1</v>
      </c>
      <c r="B35" s="410"/>
      <c r="C35" s="430" t="str">
        <f>IF(ISBLANK(C5)=FALSE,C5,"")</f>
        <v/>
      </c>
      <c r="D35" s="431"/>
      <c r="E35" s="3" t="s">
        <v>88</v>
      </c>
      <c r="F35" s="430" t="str">
        <f>IF(ISBLANK(F5)=FALSE,F5,"")</f>
        <v/>
      </c>
      <c r="G35" s="431"/>
      <c r="H35" s="3" t="s">
        <v>88</v>
      </c>
      <c r="I35" s="430" t="str">
        <f>IF(ISBLANK(I5)=FALSE,I5,"")</f>
        <v/>
      </c>
      <c r="J35" s="431"/>
      <c r="K35" s="3" t="s">
        <v>88</v>
      </c>
      <c r="L35" s="430" t="str">
        <f>IF(ISBLANK(L5)=FALSE,L5,"")</f>
        <v/>
      </c>
      <c r="M35" s="431"/>
      <c r="N35" s="3" t="s">
        <v>88</v>
      </c>
      <c r="O35" s="409" t="s">
        <v>1</v>
      </c>
      <c r="P35" s="410"/>
      <c r="Q35" s="430" t="str">
        <f>IF(ISBLANK(Q5)=FALSE,Q5,"")</f>
        <v/>
      </c>
      <c r="R35" s="431"/>
      <c r="S35" s="3" t="s">
        <v>88</v>
      </c>
      <c r="T35" s="430" t="str">
        <f>IF(ISBLANK(T5)=FALSE,T5,"")</f>
        <v/>
      </c>
      <c r="U35" s="431"/>
      <c r="V35" s="3" t="s">
        <v>88</v>
      </c>
      <c r="W35" s="430" t="str">
        <f>IF(ISBLANK(W5)=FALSE,W5,"")</f>
        <v/>
      </c>
      <c r="X35" s="431"/>
      <c r="Y35" s="3" t="s">
        <v>88</v>
      </c>
      <c r="Z35" s="430" t="str">
        <f>IF(ISBLANK(Z5)=FALSE,Z5,"")</f>
        <v/>
      </c>
      <c r="AA35" s="431"/>
      <c r="AB35" s="3" t="s">
        <v>88</v>
      </c>
      <c r="AC35" s="409" t="s">
        <v>1</v>
      </c>
      <c r="AD35" s="410"/>
      <c r="AE35" s="430" t="str">
        <f>IF(ISBLANK(AE5)=FALSE,AE5,"")</f>
        <v/>
      </c>
      <c r="AF35" s="431"/>
      <c r="AG35" s="3" t="s">
        <v>88</v>
      </c>
      <c r="AH35" s="430" t="str">
        <f>IF(ISBLANK(AH5)=FALSE,AH5,"")</f>
        <v/>
      </c>
      <c r="AI35" s="431"/>
      <c r="AJ35" s="3" t="s">
        <v>88</v>
      </c>
      <c r="AK35" s="430" t="str">
        <f>IF(ISBLANK(AK5)=FALSE,AK5,"")</f>
        <v/>
      </c>
      <c r="AL35" s="431"/>
      <c r="AM35" s="3" t="s">
        <v>88</v>
      </c>
      <c r="AN35" s="430" t="str">
        <f>IF(ISBLANK(AN5)=FALSE,AN5,"")</f>
        <v/>
      </c>
      <c r="AO35" s="431"/>
      <c r="AP35" s="3" t="s">
        <v>88</v>
      </c>
    </row>
    <row r="36" spans="1:42" ht="15" customHeight="1" x14ac:dyDescent="0.15">
      <c r="A36" s="413" t="s">
        <v>2</v>
      </c>
      <c r="B36" s="461"/>
      <c r="C36" s="432" t="str">
        <f>IF(ISBLANK(C6)=FALSE,C6,"")</f>
        <v/>
      </c>
      <c r="D36" s="433"/>
      <c r="E36" s="28" t="s">
        <v>65</v>
      </c>
      <c r="F36" s="432" t="str">
        <f>IF(ISBLANK(F6)=FALSE,F6,"")</f>
        <v/>
      </c>
      <c r="G36" s="433"/>
      <c r="H36" s="28" t="s">
        <v>65</v>
      </c>
      <c r="I36" s="432" t="str">
        <f>IF(ISBLANK(I6)=FALSE,I6,"")</f>
        <v/>
      </c>
      <c r="J36" s="433"/>
      <c r="K36" s="28" t="s">
        <v>65</v>
      </c>
      <c r="L36" s="432" t="str">
        <f>IF(ISBLANK(L6)=FALSE,L6,"")</f>
        <v/>
      </c>
      <c r="M36" s="433"/>
      <c r="N36" s="28" t="s">
        <v>65</v>
      </c>
      <c r="O36" s="413" t="s">
        <v>2</v>
      </c>
      <c r="P36" s="461"/>
      <c r="Q36" s="432" t="str">
        <f>IF(ISBLANK(Q6)=FALSE,Q6,"")</f>
        <v/>
      </c>
      <c r="R36" s="433"/>
      <c r="S36" s="36" t="s">
        <v>65</v>
      </c>
      <c r="T36" s="432" t="str">
        <f>IF(ISBLANK(T6)=FALSE,T6,"")</f>
        <v/>
      </c>
      <c r="U36" s="433"/>
      <c r="V36" s="36" t="s">
        <v>65</v>
      </c>
      <c r="W36" s="432" t="str">
        <f>IF(ISBLANK(W6)=FALSE,W6,"")</f>
        <v/>
      </c>
      <c r="X36" s="433"/>
      <c r="Y36" s="36" t="s">
        <v>65</v>
      </c>
      <c r="Z36" s="432" t="str">
        <f>IF(ISBLANK(Z6)=FALSE,Z6,"")</f>
        <v/>
      </c>
      <c r="AA36" s="433"/>
      <c r="AB36" s="36" t="s">
        <v>65</v>
      </c>
      <c r="AC36" s="413" t="s">
        <v>2</v>
      </c>
      <c r="AD36" s="461"/>
      <c r="AE36" s="432" t="str">
        <f>IF(ISBLANK(AE6)=FALSE,AE6,"")</f>
        <v/>
      </c>
      <c r="AF36" s="433"/>
      <c r="AG36" s="36" t="s">
        <v>65</v>
      </c>
      <c r="AH36" s="432" t="str">
        <f>IF(ISBLANK(AH6)=FALSE,AH6,"")</f>
        <v/>
      </c>
      <c r="AI36" s="433"/>
      <c r="AJ36" s="36" t="s">
        <v>65</v>
      </c>
      <c r="AK36" s="432" t="str">
        <f>IF(ISBLANK(AK6)=FALSE,AK6,"")</f>
        <v/>
      </c>
      <c r="AL36" s="433"/>
      <c r="AM36" s="36" t="s">
        <v>65</v>
      </c>
      <c r="AN36" s="432" t="str">
        <f>IF(ISBLANK(AN6)=FALSE,AN6,"")</f>
        <v/>
      </c>
      <c r="AO36" s="433"/>
      <c r="AP36" s="36" t="s">
        <v>65</v>
      </c>
    </row>
    <row r="37" spans="1:42" ht="15" customHeight="1" x14ac:dyDescent="0.15">
      <c r="A37" s="447"/>
      <c r="B37" s="448"/>
      <c r="C37" s="449" t="str">
        <f>IF(ISBLANK(C7)=TRUE,"",IF(C7="実測","実測","別添資料参照"))</f>
        <v/>
      </c>
      <c r="D37" s="450"/>
      <c r="E37" s="451"/>
      <c r="F37" s="449" t="str">
        <f>IF(ISBLANK(F7)=TRUE,"",IF(F7="実測","実測","別添資料参照"))</f>
        <v/>
      </c>
      <c r="G37" s="450"/>
      <c r="H37" s="451"/>
      <c r="I37" s="449" t="str">
        <f>IF(ISBLANK(I7)=TRUE,"",IF(I7="実測","実測","別添資料参照"))</f>
        <v/>
      </c>
      <c r="J37" s="450"/>
      <c r="K37" s="451"/>
      <c r="L37" s="449" t="str">
        <f>IF(ISBLANK(L7)=TRUE,"",IF(L7="実測","実測","別添資料参照"))</f>
        <v/>
      </c>
      <c r="M37" s="450"/>
      <c r="N37" s="451"/>
      <c r="O37" s="447"/>
      <c r="P37" s="448"/>
      <c r="Q37" s="449" t="str">
        <f>IF(ISBLANK(Q7)=TRUE,"",IF(Q7="実測","実測","別添資料参照"))</f>
        <v/>
      </c>
      <c r="R37" s="450"/>
      <c r="S37" s="451"/>
      <c r="T37" s="449" t="str">
        <f>IF(ISBLANK(T7)=TRUE,"",IF(T7="実測","実測","別添資料参照"))</f>
        <v/>
      </c>
      <c r="U37" s="450"/>
      <c r="V37" s="451"/>
      <c r="W37" s="449" t="str">
        <f>IF(ISBLANK(W7)=TRUE,"",IF(W7="実測","実測","別添資料参照"))</f>
        <v/>
      </c>
      <c r="X37" s="450"/>
      <c r="Y37" s="451"/>
      <c r="Z37" s="449" t="str">
        <f>IF(ISBLANK(Z7)=TRUE,"",IF(Z7="実測","実測","別添資料参照"))</f>
        <v/>
      </c>
      <c r="AA37" s="450"/>
      <c r="AB37" s="451"/>
      <c r="AC37" s="447"/>
      <c r="AD37" s="448"/>
      <c r="AE37" s="449" t="str">
        <f>IF(ISBLANK(AE7)=TRUE,"",IF(AE7="実測","実測","別添資料参照"))</f>
        <v/>
      </c>
      <c r="AF37" s="450"/>
      <c r="AG37" s="451"/>
      <c r="AH37" s="449" t="str">
        <f>IF(ISBLANK(AH7)=TRUE,"",IF(AH7="実測","実測","別添資料参照"))</f>
        <v/>
      </c>
      <c r="AI37" s="450"/>
      <c r="AJ37" s="451"/>
      <c r="AK37" s="449" t="str">
        <f>IF(ISBLANK(AK7)=TRUE,"",IF(AK7="実測","実測","別添資料参照"))</f>
        <v/>
      </c>
      <c r="AL37" s="450"/>
      <c r="AM37" s="451"/>
      <c r="AN37" s="449" t="str">
        <f>IF(ISBLANK(AN7)=TRUE,"",IF(AN7="実測","実測","別添資料参照"))</f>
        <v/>
      </c>
      <c r="AO37" s="450"/>
      <c r="AP37" s="451"/>
    </row>
    <row r="38" spans="1:42" ht="15" customHeight="1" x14ac:dyDescent="0.15">
      <c r="A38" s="452" t="s">
        <v>3</v>
      </c>
      <c r="B38" s="4" t="s">
        <v>4</v>
      </c>
      <c r="C38" s="430" t="str">
        <f>IF(ISBLANK(C9)=FALSE,C9,"")</f>
        <v/>
      </c>
      <c r="D38" s="431"/>
      <c r="E38" s="434" t="s">
        <v>65</v>
      </c>
      <c r="F38" s="430" t="str">
        <f>IF(ISBLANK(F9)=FALSE,F9,"")</f>
        <v/>
      </c>
      <c r="G38" s="431"/>
      <c r="H38" s="434" t="s">
        <v>65</v>
      </c>
      <c r="I38" s="430" t="str">
        <f>IF(ISBLANK(I9)=FALSE,I9,"")</f>
        <v/>
      </c>
      <c r="J38" s="431"/>
      <c r="K38" s="434" t="s">
        <v>65</v>
      </c>
      <c r="L38" s="430" t="str">
        <f>IF(ISBLANK(L9)=FALSE,L9,"")</f>
        <v/>
      </c>
      <c r="M38" s="431"/>
      <c r="N38" s="434" t="s">
        <v>65</v>
      </c>
      <c r="O38" s="452" t="s">
        <v>3</v>
      </c>
      <c r="P38" s="37" t="s">
        <v>4</v>
      </c>
      <c r="Q38" s="430" t="str">
        <f>IF(ISBLANK(Q9)=FALSE,Q9,"")</f>
        <v/>
      </c>
      <c r="R38" s="431"/>
      <c r="S38" s="434" t="s">
        <v>65</v>
      </c>
      <c r="T38" s="430" t="str">
        <f>IF(ISBLANK(T9)=FALSE,T9,"")</f>
        <v/>
      </c>
      <c r="U38" s="431"/>
      <c r="V38" s="434" t="s">
        <v>65</v>
      </c>
      <c r="W38" s="430" t="str">
        <f>IF(ISBLANK(W9)=FALSE,W9,"")</f>
        <v/>
      </c>
      <c r="X38" s="431"/>
      <c r="Y38" s="434" t="s">
        <v>65</v>
      </c>
      <c r="Z38" s="430" t="str">
        <f>IF(ISBLANK(Z9)=FALSE,Z9,"")</f>
        <v/>
      </c>
      <c r="AA38" s="431"/>
      <c r="AB38" s="434" t="s">
        <v>65</v>
      </c>
      <c r="AC38" s="452" t="s">
        <v>3</v>
      </c>
      <c r="AD38" s="37" t="s">
        <v>4</v>
      </c>
      <c r="AE38" s="430" t="str">
        <f>IF(ISBLANK(AE9)=FALSE,AE9,"")</f>
        <v/>
      </c>
      <c r="AF38" s="431"/>
      <c r="AG38" s="434" t="s">
        <v>65</v>
      </c>
      <c r="AH38" s="430" t="str">
        <f>IF(ISBLANK(AH9)=FALSE,AH9,"")</f>
        <v/>
      </c>
      <c r="AI38" s="431"/>
      <c r="AJ38" s="434" t="s">
        <v>65</v>
      </c>
      <c r="AK38" s="430" t="str">
        <f>IF(ISBLANK(AK9)=FALSE,AK9,"")</f>
        <v/>
      </c>
      <c r="AL38" s="431"/>
      <c r="AM38" s="434" t="s">
        <v>65</v>
      </c>
      <c r="AN38" s="430" t="str">
        <f>IF(ISBLANK(AN9)=FALSE,AN9,"")</f>
        <v/>
      </c>
      <c r="AO38" s="431"/>
      <c r="AP38" s="434" t="s">
        <v>65</v>
      </c>
    </row>
    <row r="39" spans="1:42" x14ac:dyDescent="0.15">
      <c r="A39" s="453"/>
      <c r="B39" s="436" t="s">
        <v>20</v>
      </c>
      <c r="C39" s="432"/>
      <c r="D39" s="433"/>
      <c r="E39" s="435"/>
      <c r="F39" s="432"/>
      <c r="G39" s="433"/>
      <c r="H39" s="435"/>
      <c r="I39" s="432"/>
      <c r="J39" s="433"/>
      <c r="K39" s="435"/>
      <c r="L39" s="432"/>
      <c r="M39" s="433"/>
      <c r="N39" s="435"/>
      <c r="O39" s="453"/>
      <c r="P39" s="436" t="s">
        <v>20</v>
      </c>
      <c r="Q39" s="432"/>
      <c r="R39" s="433"/>
      <c r="S39" s="435"/>
      <c r="T39" s="432"/>
      <c r="U39" s="433"/>
      <c r="V39" s="435"/>
      <c r="W39" s="432"/>
      <c r="X39" s="433"/>
      <c r="Y39" s="435"/>
      <c r="Z39" s="432"/>
      <c r="AA39" s="433"/>
      <c r="AB39" s="435"/>
      <c r="AC39" s="453"/>
      <c r="AD39" s="436" t="s">
        <v>20</v>
      </c>
      <c r="AE39" s="432"/>
      <c r="AF39" s="433"/>
      <c r="AG39" s="435"/>
      <c r="AH39" s="432"/>
      <c r="AI39" s="433"/>
      <c r="AJ39" s="435"/>
      <c r="AK39" s="432"/>
      <c r="AL39" s="433"/>
      <c r="AM39" s="435"/>
      <c r="AN39" s="432"/>
      <c r="AO39" s="433"/>
      <c r="AP39" s="435"/>
    </row>
    <row r="40" spans="1:42" ht="15" customHeight="1" x14ac:dyDescent="0.15">
      <c r="A40" s="453"/>
      <c r="B40" s="437"/>
      <c r="C40" s="438" t="str">
        <f>IF(ISBLANK(C9)=FALSE,"別添資料参照","")</f>
        <v/>
      </c>
      <c r="D40" s="439"/>
      <c r="E40" s="440"/>
      <c r="F40" s="438" t="str">
        <f>IF(ISBLANK(F9)=FALSE,"別添資料参照","")</f>
        <v/>
      </c>
      <c r="G40" s="439"/>
      <c r="H40" s="440"/>
      <c r="I40" s="438" t="str">
        <f>IF(ISBLANK(I9)=FALSE,"別添資料参照","")</f>
        <v/>
      </c>
      <c r="J40" s="439"/>
      <c r="K40" s="440"/>
      <c r="L40" s="438" t="str">
        <f>IF(ISBLANK(L9)=FALSE,"別添資料参照","")</f>
        <v/>
      </c>
      <c r="M40" s="439"/>
      <c r="N40" s="440"/>
      <c r="O40" s="453"/>
      <c r="P40" s="437"/>
      <c r="Q40" s="438" t="str">
        <f>IF(ISBLANK(Q9)=FALSE,"別添資料参照","")</f>
        <v/>
      </c>
      <c r="R40" s="439"/>
      <c r="S40" s="440"/>
      <c r="T40" s="438" t="str">
        <f>IF(ISBLANK(T9)=FALSE,"別添資料参照","")</f>
        <v/>
      </c>
      <c r="U40" s="439"/>
      <c r="V40" s="440"/>
      <c r="W40" s="438" t="str">
        <f>IF(ISBLANK(W9)=FALSE,"別添資料参照","")</f>
        <v/>
      </c>
      <c r="X40" s="439"/>
      <c r="Y40" s="440"/>
      <c r="Z40" s="438" t="str">
        <f>IF(ISBLANK(Z9)=FALSE,"別添資料参照","")</f>
        <v/>
      </c>
      <c r="AA40" s="439"/>
      <c r="AB40" s="440"/>
      <c r="AC40" s="453"/>
      <c r="AD40" s="437"/>
      <c r="AE40" s="438" t="str">
        <f>IF(ISBLANK(AE9)=FALSE,"別添資料参照","")</f>
        <v/>
      </c>
      <c r="AF40" s="439"/>
      <c r="AG40" s="440"/>
      <c r="AH40" s="438" t="str">
        <f>IF(ISBLANK(AH9)=FALSE,"別添資料参照","")</f>
        <v/>
      </c>
      <c r="AI40" s="439"/>
      <c r="AJ40" s="440"/>
      <c r="AK40" s="438" t="str">
        <f>IF(ISBLANK(AK9)=FALSE,"別添資料参照","")</f>
        <v/>
      </c>
      <c r="AL40" s="439"/>
      <c r="AM40" s="440"/>
      <c r="AN40" s="438" t="str">
        <f>IF(ISBLANK(AN9)=FALSE,"別添資料参照","")</f>
        <v/>
      </c>
      <c r="AO40" s="439"/>
      <c r="AP40" s="440"/>
    </row>
    <row r="41" spans="1:42" ht="15" customHeight="1" x14ac:dyDescent="0.15">
      <c r="A41" s="453"/>
      <c r="B41" s="4" t="s">
        <v>5</v>
      </c>
      <c r="C41" s="443" t="str">
        <f>IF(ISBLANK(C11)=FALSE,C11,"")</f>
        <v/>
      </c>
      <c r="D41" s="444"/>
      <c r="E41" s="3" t="s">
        <v>88</v>
      </c>
      <c r="F41" s="443" t="str">
        <f>IF(ISBLANK(F11)=FALSE,F11,"")</f>
        <v/>
      </c>
      <c r="G41" s="444"/>
      <c r="H41" s="3" t="s">
        <v>88</v>
      </c>
      <c r="I41" s="443" t="str">
        <f>IF(ISBLANK(I11)=FALSE,I11,"")</f>
        <v/>
      </c>
      <c r="J41" s="444"/>
      <c r="K41" s="3" t="s">
        <v>88</v>
      </c>
      <c r="L41" s="443" t="str">
        <f>IF(ISBLANK(L11)=FALSE,L11,"")</f>
        <v/>
      </c>
      <c r="M41" s="444"/>
      <c r="N41" s="3" t="s">
        <v>88</v>
      </c>
      <c r="O41" s="453"/>
      <c r="P41" s="37" t="s">
        <v>5</v>
      </c>
      <c r="Q41" s="443" t="str">
        <f>IF(ISBLANK(Q11)=FALSE,Q11,"")</f>
        <v/>
      </c>
      <c r="R41" s="444"/>
      <c r="S41" s="3" t="s">
        <v>88</v>
      </c>
      <c r="T41" s="443" t="str">
        <f>IF(ISBLANK(T11)=FALSE,T11,"")</f>
        <v/>
      </c>
      <c r="U41" s="444"/>
      <c r="V41" s="3" t="s">
        <v>88</v>
      </c>
      <c r="W41" s="443" t="str">
        <f>IF(ISBLANK(W11)=FALSE,W11,"")</f>
        <v/>
      </c>
      <c r="X41" s="444"/>
      <c r="Y41" s="3" t="s">
        <v>88</v>
      </c>
      <c r="Z41" s="443" t="str">
        <f>IF(ISBLANK(Z11)=FALSE,Z11,"")</f>
        <v/>
      </c>
      <c r="AA41" s="444"/>
      <c r="AB41" s="3" t="s">
        <v>88</v>
      </c>
      <c r="AC41" s="453"/>
      <c r="AD41" s="37" t="s">
        <v>5</v>
      </c>
      <c r="AE41" s="443" t="str">
        <f>IF(ISBLANK(AE11)=FALSE,AE11,"")</f>
        <v/>
      </c>
      <c r="AF41" s="444"/>
      <c r="AG41" s="3" t="s">
        <v>88</v>
      </c>
      <c r="AH41" s="443" t="str">
        <f>IF(ISBLANK(AH11)=FALSE,AH11,"")</f>
        <v/>
      </c>
      <c r="AI41" s="444"/>
      <c r="AJ41" s="3" t="s">
        <v>88</v>
      </c>
      <c r="AK41" s="443" t="str">
        <f>IF(ISBLANK(AK11)=FALSE,AK11,"")</f>
        <v/>
      </c>
      <c r="AL41" s="444"/>
      <c r="AM41" s="3" t="s">
        <v>88</v>
      </c>
      <c r="AN41" s="443" t="str">
        <f>IF(ISBLANK(AN11)=FALSE,AN11,"")</f>
        <v/>
      </c>
      <c r="AO41" s="444"/>
      <c r="AP41" s="3" t="s">
        <v>88</v>
      </c>
    </row>
    <row r="42" spans="1:42" ht="15" customHeight="1" x14ac:dyDescent="0.15">
      <c r="A42" s="453"/>
      <c r="B42" s="436" t="s">
        <v>6</v>
      </c>
      <c r="C42" s="420" t="str">
        <f>IF(ISBLANK(C24)=FALSE,C24,"")</f>
        <v/>
      </c>
      <c r="D42" s="421"/>
      <c r="E42" s="441" t="s">
        <v>65</v>
      </c>
      <c r="F42" s="420" t="str">
        <f>IF(ISBLANK(F24)=FALSE,F24,"")</f>
        <v/>
      </c>
      <c r="G42" s="421"/>
      <c r="H42" s="441" t="s">
        <v>65</v>
      </c>
      <c r="I42" s="420" t="str">
        <f>IF(ISBLANK(I24)=FALSE,I24,"")</f>
        <v/>
      </c>
      <c r="J42" s="421"/>
      <c r="K42" s="441" t="s">
        <v>65</v>
      </c>
      <c r="L42" s="420" t="str">
        <f>IF(ISBLANK(L24)=FALSE,L24,"")</f>
        <v/>
      </c>
      <c r="M42" s="421"/>
      <c r="N42" s="441" t="s">
        <v>65</v>
      </c>
      <c r="O42" s="453"/>
      <c r="P42" s="436" t="s">
        <v>6</v>
      </c>
      <c r="Q42" s="420" t="str">
        <f>IF(ISBLANK(Q24)=FALSE,Q24,"")</f>
        <v/>
      </c>
      <c r="R42" s="421"/>
      <c r="S42" s="441" t="s">
        <v>65</v>
      </c>
      <c r="T42" s="420" t="str">
        <f>IF(ISBLANK(T24)=FALSE,T24,"")</f>
        <v/>
      </c>
      <c r="U42" s="421"/>
      <c r="V42" s="441" t="s">
        <v>65</v>
      </c>
      <c r="W42" s="420" t="str">
        <f>IF(ISBLANK(W24)=FALSE,W24,"")</f>
        <v/>
      </c>
      <c r="X42" s="421"/>
      <c r="Y42" s="441" t="s">
        <v>65</v>
      </c>
      <c r="Z42" s="420" t="str">
        <f>IF(ISBLANK(Z24)=FALSE,Z24,"")</f>
        <v/>
      </c>
      <c r="AA42" s="421"/>
      <c r="AB42" s="441" t="s">
        <v>65</v>
      </c>
      <c r="AC42" s="453"/>
      <c r="AD42" s="436" t="s">
        <v>6</v>
      </c>
      <c r="AE42" s="420" t="str">
        <f>IF(ISBLANK(AE24)=FALSE,AE24,"")</f>
        <v/>
      </c>
      <c r="AF42" s="421"/>
      <c r="AG42" s="441" t="s">
        <v>65</v>
      </c>
      <c r="AH42" s="420" t="str">
        <f>IF(ISBLANK(AH24)=FALSE,AH24,"")</f>
        <v/>
      </c>
      <c r="AI42" s="421"/>
      <c r="AJ42" s="441" t="s">
        <v>65</v>
      </c>
      <c r="AK42" s="420" t="str">
        <f>IF(ISBLANK(AK24)=FALSE,AK24,"")</f>
        <v/>
      </c>
      <c r="AL42" s="421"/>
      <c r="AM42" s="441" t="s">
        <v>65</v>
      </c>
      <c r="AN42" s="420" t="str">
        <f>IF(ISBLANK(AN24)=FALSE,AN24,"")</f>
        <v/>
      </c>
      <c r="AO42" s="421"/>
      <c r="AP42" s="441" t="s">
        <v>65</v>
      </c>
    </row>
    <row r="43" spans="1:42" ht="15" customHeight="1" x14ac:dyDescent="0.15">
      <c r="A43" s="453"/>
      <c r="B43" s="437"/>
      <c r="C43" s="422"/>
      <c r="D43" s="423"/>
      <c r="E43" s="442"/>
      <c r="F43" s="422"/>
      <c r="G43" s="423"/>
      <c r="H43" s="442"/>
      <c r="I43" s="422"/>
      <c r="J43" s="423"/>
      <c r="K43" s="442"/>
      <c r="L43" s="422"/>
      <c r="M43" s="423"/>
      <c r="N43" s="442"/>
      <c r="O43" s="453"/>
      <c r="P43" s="437"/>
      <c r="Q43" s="422"/>
      <c r="R43" s="423"/>
      <c r="S43" s="442"/>
      <c r="T43" s="422"/>
      <c r="U43" s="423"/>
      <c r="V43" s="442"/>
      <c r="W43" s="422"/>
      <c r="X43" s="423"/>
      <c r="Y43" s="442"/>
      <c r="Z43" s="422"/>
      <c r="AA43" s="423"/>
      <c r="AB43" s="442"/>
      <c r="AC43" s="453"/>
      <c r="AD43" s="437"/>
      <c r="AE43" s="422"/>
      <c r="AF43" s="423"/>
      <c r="AG43" s="442"/>
      <c r="AH43" s="422"/>
      <c r="AI43" s="423"/>
      <c r="AJ43" s="442"/>
      <c r="AK43" s="422"/>
      <c r="AL43" s="423"/>
      <c r="AM43" s="442"/>
      <c r="AN43" s="422"/>
      <c r="AO43" s="423"/>
      <c r="AP43" s="442"/>
    </row>
    <row r="44" spans="1:42" ht="15" customHeight="1" x14ac:dyDescent="0.15">
      <c r="A44" s="453"/>
      <c r="B44" s="4" t="s">
        <v>7</v>
      </c>
      <c r="C44" s="430" t="str">
        <f>IF(ISBLANK(C13)=FALSE,C13,"")</f>
        <v/>
      </c>
      <c r="D44" s="431"/>
      <c r="E44" s="434" t="str">
        <f>IF(C44="省略","","dB")</f>
        <v>dB</v>
      </c>
      <c r="F44" s="430" t="str">
        <f>IF(ISBLANK(F13)=FALSE,F13,"")</f>
        <v/>
      </c>
      <c r="G44" s="431"/>
      <c r="H44" s="434" t="str">
        <f>IF(F44="省略","","dB")</f>
        <v>dB</v>
      </c>
      <c r="I44" s="430" t="str">
        <f>IF(ISBLANK(I13)=FALSE,I13,"")</f>
        <v/>
      </c>
      <c r="J44" s="431"/>
      <c r="K44" s="434" t="str">
        <f>IF(I44="省略","","dB")</f>
        <v>dB</v>
      </c>
      <c r="L44" s="430" t="str">
        <f>IF(ISBLANK(L13)=FALSE,L13,"")</f>
        <v/>
      </c>
      <c r="M44" s="431"/>
      <c r="N44" s="434" t="str">
        <f>IF(L44="省略","","dB")</f>
        <v>dB</v>
      </c>
      <c r="O44" s="453"/>
      <c r="P44" s="37" t="s">
        <v>7</v>
      </c>
      <c r="Q44" s="430" t="str">
        <f>IF(ISBLANK(Q13)=FALSE,Q13,"")</f>
        <v/>
      </c>
      <c r="R44" s="431"/>
      <c r="S44" s="434" t="str">
        <f>IF(Q44="省略","","dB")</f>
        <v>dB</v>
      </c>
      <c r="T44" s="430" t="str">
        <f>IF(ISBLANK(T13)=FALSE,T13,"")</f>
        <v/>
      </c>
      <c r="U44" s="431"/>
      <c r="V44" s="434" t="str">
        <f>IF(T44="省略","","dB")</f>
        <v>dB</v>
      </c>
      <c r="W44" s="430" t="str">
        <f>IF(ISBLANK(W13)=FALSE,W13,"")</f>
        <v/>
      </c>
      <c r="X44" s="431"/>
      <c r="Y44" s="434" t="str">
        <f>IF(W44="省略","","dB")</f>
        <v>dB</v>
      </c>
      <c r="Z44" s="430" t="str">
        <f>IF(ISBLANK(Z13)=FALSE,Z13,"")</f>
        <v/>
      </c>
      <c r="AA44" s="431"/>
      <c r="AB44" s="434" t="str">
        <f>IF(Z44="省略","","dB")</f>
        <v>dB</v>
      </c>
      <c r="AC44" s="453"/>
      <c r="AD44" s="37" t="s">
        <v>7</v>
      </c>
      <c r="AE44" s="430" t="str">
        <f>IF(ISBLANK(AE13)=FALSE,AE13,"")</f>
        <v/>
      </c>
      <c r="AF44" s="431"/>
      <c r="AG44" s="434" t="str">
        <f>IF(AE44="省略","","dB")</f>
        <v>dB</v>
      </c>
      <c r="AH44" s="430" t="str">
        <f>IF(ISBLANK(AH13)=FALSE,AH13,"")</f>
        <v/>
      </c>
      <c r="AI44" s="431"/>
      <c r="AJ44" s="434" t="str">
        <f>IF(AH44="省略","","dB")</f>
        <v>dB</v>
      </c>
      <c r="AK44" s="430" t="str">
        <f>IF(ISBLANK(AK13)=FALSE,AK13,"")</f>
        <v/>
      </c>
      <c r="AL44" s="431"/>
      <c r="AM44" s="434" t="str">
        <f>IF(AK44="省略","","dB")</f>
        <v>dB</v>
      </c>
      <c r="AN44" s="430" t="str">
        <f>IF(ISBLANK(AN13)=FALSE,AN13,"")</f>
        <v/>
      </c>
      <c r="AO44" s="431"/>
      <c r="AP44" s="434" t="str">
        <f>IF(AN44="省略","","dB")</f>
        <v>dB</v>
      </c>
    </row>
    <row r="45" spans="1:42" ht="15" customHeight="1" x14ac:dyDescent="0.15">
      <c r="A45" s="453"/>
      <c r="B45" s="445" t="s">
        <v>22</v>
      </c>
      <c r="C45" s="432"/>
      <c r="D45" s="433"/>
      <c r="E45" s="435"/>
      <c r="F45" s="432"/>
      <c r="G45" s="433"/>
      <c r="H45" s="435"/>
      <c r="I45" s="432"/>
      <c r="J45" s="433"/>
      <c r="K45" s="435"/>
      <c r="L45" s="432"/>
      <c r="M45" s="433"/>
      <c r="N45" s="435"/>
      <c r="O45" s="453"/>
      <c r="P45" s="445" t="s">
        <v>22</v>
      </c>
      <c r="Q45" s="432"/>
      <c r="R45" s="433"/>
      <c r="S45" s="435"/>
      <c r="T45" s="432"/>
      <c r="U45" s="433"/>
      <c r="V45" s="435"/>
      <c r="W45" s="432"/>
      <c r="X45" s="433"/>
      <c r="Y45" s="435"/>
      <c r="Z45" s="432"/>
      <c r="AA45" s="433"/>
      <c r="AB45" s="435"/>
      <c r="AC45" s="453"/>
      <c r="AD45" s="445" t="s">
        <v>22</v>
      </c>
      <c r="AE45" s="432"/>
      <c r="AF45" s="433"/>
      <c r="AG45" s="435"/>
      <c r="AH45" s="432"/>
      <c r="AI45" s="433"/>
      <c r="AJ45" s="435"/>
      <c r="AK45" s="432"/>
      <c r="AL45" s="433"/>
      <c r="AM45" s="435"/>
      <c r="AN45" s="432"/>
      <c r="AO45" s="433"/>
      <c r="AP45" s="435"/>
    </row>
    <row r="46" spans="1:42" x14ac:dyDescent="0.15">
      <c r="A46" s="453"/>
      <c r="B46" s="446"/>
      <c r="C46" s="438" t="str">
        <f>IF(ISBLANK(C13)=FALSE,"別添資料参照","")</f>
        <v/>
      </c>
      <c r="D46" s="439"/>
      <c r="E46" s="440"/>
      <c r="F46" s="438" t="str">
        <f>IF(ISBLANK(F13)=FALSE,"別添資料参照","")</f>
        <v/>
      </c>
      <c r="G46" s="439"/>
      <c r="H46" s="440"/>
      <c r="I46" s="438" t="str">
        <f>IF(ISBLANK(I13)=FALSE,"別添資料参照","")</f>
        <v/>
      </c>
      <c r="J46" s="439"/>
      <c r="K46" s="440"/>
      <c r="L46" s="438" t="str">
        <f>IF(ISBLANK(L13)=FALSE,"別添資料参照","")</f>
        <v/>
      </c>
      <c r="M46" s="439"/>
      <c r="N46" s="440"/>
      <c r="O46" s="453"/>
      <c r="P46" s="446"/>
      <c r="Q46" s="438" t="str">
        <f>IF(ISBLANK(Q13)=FALSE,"別添資料参照","")</f>
        <v/>
      </c>
      <c r="R46" s="439"/>
      <c r="S46" s="440"/>
      <c r="T46" s="438" t="str">
        <f>IF(ISBLANK(T13)=FALSE,"別添資料参照","")</f>
        <v/>
      </c>
      <c r="U46" s="439"/>
      <c r="V46" s="440"/>
      <c r="W46" s="438" t="str">
        <f>IF(ISBLANK(W13)=FALSE,"別添資料参照","")</f>
        <v/>
      </c>
      <c r="X46" s="439"/>
      <c r="Y46" s="440"/>
      <c r="Z46" s="438" t="str">
        <f>IF(ISBLANK(Z13)=FALSE,"別添資料参照","")</f>
        <v/>
      </c>
      <c r="AA46" s="439"/>
      <c r="AB46" s="440"/>
      <c r="AC46" s="453"/>
      <c r="AD46" s="446"/>
      <c r="AE46" s="438" t="str">
        <f>IF(ISBLANK(AE13)=FALSE,"別添資料参照","")</f>
        <v/>
      </c>
      <c r="AF46" s="439"/>
      <c r="AG46" s="440"/>
      <c r="AH46" s="438" t="str">
        <f>IF(ISBLANK(AH13)=FALSE,"別添資料参照","")</f>
        <v/>
      </c>
      <c r="AI46" s="439"/>
      <c r="AJ46" s="440"/>
      <c r="AK46" s="438" t="str">
        <f>IF(ISBLANK(AK13)=FALSE,"別添資料参照","")</f>
        <v/>
      </c>
      <c r="AL46" s="439"/>
      <c r="AM46" s="440"/>
      <c r="AN46" s="438" t="str">
        <f>IF(ISBLANK(AN13)=FALSE,"別添資料参照","")</f>
        <v/>
      </c>
      <c r="AO46" s="439"/>
      <c r="AP46" s="440"/>
    </row>
    <row r="47" spans="1:42" ht="15" customHeight="1" x14ac:dyDescent="0.15">
      <c r="A47" s="453"/>
      <c r="B47" s="4" t="s">
        <v>8</v>
      </c>
      <c r="C47" s="430" t="str">
        <f>IF(ISBLANK(C15)=FALSE,C15,"")</f>
        <v/>
      </c>
      <c r="D47" s="431"/>
      <c r="E47" s="434" t="s">
        <v>65</v>
      </c>
      <c r="F47" s="430" t="str">
        <f>IF(ISBLANK(F15)=FALSE,F15,"")</f>
        <v/>
      </c>
      <c r="G47" s="431"/>
      <c r="H47" s="434" t="str">
        <f>IF(F47="省略","","dB")</f>
        <v>dB</v>
      </c>
      <c r="I47" s="430" t="str">
        <f>IF(ISBLANK(I15)=FALSE,I15,"")</f>
        <v/>
      </c>
      <c r="J47" s="431"/>
      <c r="K47" s="434" t="str">
        <f>IF(I47="省略","","dB")</f>
        <v>dB</v>
      </c>
      <c r="L47" s="430" t="str">
        <f>IF(ISBLANK(L15)=FALSE,L15,"")</f>
        <v/>
      </c>
      <c r="M47" s="431"/>
      <c r="N47" s="434" t="str">
        <f>IF(L47="省略","","dB")</f>
        <v>dB</v>
      </c>
      <c r="O47" s="453"/>
      <c r="P47" s="37" t="s">
        <v>8</v>
      </c>
      <c r="Q47" s="430" t="str">
        <f>IF(ISBLANK(Q15)=FALSE,Q15,"")</f>
        <v/>
      </c>
      <c r="R47" s="431"/>
      <c r="S47" s="434" t="s">
        <v>65</v>
      </c>
      <c r="T47" s="430" t="str">
        <f>IF(ISBLANK(T15)=FALSE,T15,"")</f>
        <v/>
      </c>
      <c r="U47" s="431"/>
      <c r="V47" s="434" t="str">
        <f>IF(T47="省略","","dB")</f>
        <v>dB</v>
      </c>
      <c r="W47" s="430" t="str">
        <f>IF(ISBLANK(W15)=FALSE,W15,"")</f>
        <v/>
      </c>
      <c r="X47" s="431"/>
      <c r="Y47" s="434" t="str">
        <f>IF(W47="省略","","dB")</f>
        <v>dB</v>
      </c>
      <c r="Z47" s="430" t="str">
        <f>IF(ISBLANK(Z15)=FALSE,Z15,"")</f>
        <v/>
      </c>
      <c r="AA47" s="431"/>
      <c r="AB47" s="434" t="str">
        <f>IF(Z47="省略","","dB")</f>
        <v>dB</v>
      </c>
      <c r="AC47" s="453"/>
      <c r="AD47" s="37" t="s">
        <v>8</v>
      </c>
      <c r="AE47" s="430" t="str">
        <f>IF(ISBLANK(AE15)=FALSE,AE15,"")</f>
        <v/>
      </c>
      <c r="AF47" s="431"/>
      <c r="AG47" s="434" t="s">
        <v>65</v>
      </c>
      <c r="AH47" s="430" t="str">
        <f>IF(ISBLANK(AH15)=FALSE,AH15,"")</f>
        <v/>
      </c>
      <c r="AI47" s="431"/>
      <c r="AJ47" s="434" t="str">
        <f>IF(AH47="省略","","dB")</f>
        <v>dB</v>
      </c>
      <c r="AK47" s="430" t="str">
        <f>IF(ISBLANK(AK15)=FALSE,AK15,"")</f>
        <v/>
      </c>
      <c r="AL47" s="431"/>
      <c r="AM47" s="434" t="str">
        <f>IF(AK47="省略","","dB")</f>
        <v>dB</v>
      </c>
      <c r="AN47" s="430" t="str">
        <f>IF(ISBLANK(AN15)=FALSE,AN15,"")</f>
        <v/>
      </c>
      <c r="AO47" s="431"/>
      <c r="AP47" s="434" t="str">
        <f>IF(AN47="省略","","dB")</f>
        <v>dB</v>
      </c>
    </row>
    <row r="48" spans="1:42" ht="15" customHeight="1" x14ac:dyDescent="0.15">
      <c r="A48" s="453"/>
      <c r="B48" s="436" t="s">
        <v>21</v>
      </c>
      <c r="C48" s="432"/>
      <c r="D48" s="433"/>
      <c r="E48" s="435"/>
      <c r="F48" s="432"/>
      <c r="G48" s="433"/>
      <c r="H48" s="435"/>
      <c r="I48" s="432"/>
      <c r="J48" s="433"/>
      <c r="K48" s="435"/>
      <c r="L48" s="432"/>
      <c r="M48" s="433"/>
      <c r="N48" s="435"/>
      <c r="O48" s="453"/>
      <c r="P48" s="436" t="s">
        <v>21</v>
      </c>
      <c r="Q48" s="432"/>
      <c r="R48" s="433"/>
      <c r="S48" s="435"/>
      <c r="T48" s="432"/>
      <c r="U48" s="433"/>
      <c r="V48" s="435"/>
      <c r="W48" s="432"/>
      <c r="X48" s="433"/>
      <c r="Y48" s="435"/>
      <c r="Z48" s="432"/>
      <c r="AA48" s="433"/>
      <c r="AB48" s="435"/>
      <c r="AC48" s="453"/>
      <c r="AD48" s="436" t="s">
        <v>21</v>
      </c>
      <c r="AE48" s="432"/>
      <c r="AF48" s="433"/>
      <c r="AG48" s="435"/>
      <c r="AH48" s="432"/>
      <c r="AI48" s="433"/>
      <c r="AJ48" s="435"/>
      <c r="AK48" s="432"/>
      <c r="AL48" s="433"/>
      <c r="AM48" s="435"/>
      <c r="AN48" s="432"/>
      <c r="AO48" s="433"/>
      <c r="AP48" s="435"/>
    </row>
    <row r="49" spans="1:42" x14ac:dyDescent="0.15">
      <c r="A49" s="453"/>
      <c r="B49" s="437"/>
      <c r="C49" s="438" t="str">
        <f>IF(ISBLANK(C15)=FALSE,"別添資料参照","")</f>
        <v/>
      </c>
      <c r="D49" s="439"/>
      <c r="E49" s="440"/>
      <c r="F49" s="438" t="str">
        <f>IF(ISBLANK(F15)=FALSE,"別添資料参照","")</f>
        <v/>
      </c>
      <c r="G49" s="439"/>
      <c r="H49" s="440"/>
      <c r="I49" s="438" t="str">
        <f>IF(ISBLANK(I15)=FALSE,"別添資料参照","")</f>
        <v/>
      </c>
      <c r="J49" s="439"/>
      <c r="K49" s="440"/>
      <c r="L49" s="438" t="str">
        <f>IF(ISBLANK(L15)=FALSE,"別添資料参照","")</f>
        <v/>
      </c>
      <c r="M49" s="439"/>
      <c r="N49" s="440"/>
      <c r="O49" s="453"/>
      <c r="P49" s="437"/>
      <c r="Q49" s="438" t="str">
        <f>IF(ISBLANK(Q15)=FALSE,"別添資料参照","")</f>
        <v/>
      </c>
      <c r="R49" s="439"/>
      <c r="S49" s="440"/>
      <c r="T49" s="438" t="str">
        <f>IF(ISBLANK(T15)=FALSE,"別添資料参照","")</f>
        <v/>
      </c>
      <c r="U49" s="439"/>
      <c r="V49" s="440"/>
      <c r="W49" s="438" t="str">
        <f>IF(ISBLANK(W15)=FALSE,"別添資料参照","")</f>
        <v/>
      </c>
      <c r="X49" s="439"/>
      <c r="Y49" s="440"/>
      <c r="Z49" s="438" t="str">
        <f>IF(ISBLANK(Z15)=FALSE,"別添資料参照","")</f>
        <v/>
      </c>
      <c r="AA49" s="439"/>
      <c r="AB49" s="440"/>
      <c r="AC49" s="453"/>
      <c r="AD49" s="437"/>
      <c r="AE49" s="438" t="str">
        <f>IF(ISBLANK(AE15)=FALSE,"別添資料参照","")</f>
        <v/>
      </c>
      <c r="AF49" s="439"/>
      <c r="AG49" s="440"/>
      <c r="AH49" s="438" t="str">
        <f>IF(ISBLANK(AH15)=FALSE,"別添資料参照","")</f>
        <v/>
      </c>
      <c r="AI49" s="439"/>
      <c r="AJ49" s="440"/>
      <c r="AK49" s="438" t="str">
        <f>IF(ISBLANK(AK15)=FALSE,"別添資料参照","")</f>
        <v/>
      </c>
      <c r="AL49" s="439"/>
      <c r="AM49" s="440"/>
      <c r="AN49" s="438" t="str">
        <f>IF(ISBLANK(AN15)=FALSE,"別添資料参照","")</f>
        <v/>
      </c>
      <c r="AO49" s="439"/>
      <c r="AP49" s="440"/>
    </row>
    <row r="50" spans="1:42" ht="15" customHeight="1" x14ac:dyDescent="0.15">
      <c r="A50" s="453"/>
      <c r="B50" s="5" t="s">
        <v>9</v>
      </c>
      <c r="C50" s="418" t="str">
        <f>IF(ISBLANK(C25)=FALSE,C25,"")</f>
        <v/>
      </c>
      <c r="D50" s="419"/>
      <c r="E50" s="406" t="s">
        <v>87</v>
      </c>
      <c r="F50" s="418" t="str">
        <f>IF(ISBLANK(F25)=FALSE,F25,"")</f>
        <v/>
      </c>
      <c r="G50" s="419"/>
      <c r="H50" s="406" t="s">
        <v>87</v>
      </c>
      <c r="I50" s="418" t="str">
        <f>IF(ISBLANK(I25)=FALSE,I25,"")</f>
        <v/>
      </c>
      <c r="J50" s="419"/>
      <c r="K50" s="406" t="s">
        <v>87</v>
      </c>
      <c r="L50" s="418" t="str">
        <f>IF(ISBLANK(L25)=FALSE,L25,"")</f>
        <v/>
      </c>
      <c r="M50" s="419"/>
      <c r="N50" s="406" t="s">
        <v>87</v>
      </c>
      <c r="O50" s="453"/>
      <c r="P50" s="5" t="s">
        <v>9</v>
      </c>
      <c r="Q50" s="418" t="str">
        <f>IF(ISBLANK(Q25)=FALSE,Q25,"")</f>
        <v/>
      </c>
      <c r="R50" s="419"/>
      <c r="S50" s="406" t="s">
        <v>87</v>
      </c>
      <c r="T50" s="418" t="str">
        <f>IF(ISBLANK(T25)=FALSE,T25,"")</f>
        <v/>
      </c>
      <c r="U50" s="419"/>
      <c r="V50" s="406" t="s">
        <v>87</v>
      </c>
      <c r="W50" s="418" t="str">
        <f>IF(ISBLANK(W25)=FALSE,W25,"")</f>
        <v/>
      </c>
      <c r="X50" s="419"/>
      <c r="Y50" s="406" t="s">
        <v>87</v>
      </c>
      <c r="Z50" s="418" t="str">
        <f>IF(ISBLANK(Z25)=FALSE,Z25,"")</f>
        <v/>
      </c>
      <c r="AA50" s="419"/>
      <c r="AB50" s="406" t="s">
        <v>87</v>
      </c>
      <c r="AC50" s="453"/>
      <c r="AD50" s="5" t="s">
        <v>9</v>
      </c>
      <c r="AE50" s="418" t="str">
        <f>IF(ISBLANK(AE25)=FALSE,AE25,"")</f>
        <v/>
      </c>
      <c r="AF50" s="419"/>
      <c r="AG50" s="406" t="s">
        <v>87</v>
      </c>
      <c r="AH50" s="418" t="str">
        <f>IF(ISBLANK(AH25)=FALSE,AH25,"")</f>
        <v/>
      </c>
      <c r="AI50" s="419"/>
      <c r="AJ50" s="406" t="s">
        <v>87</v>
      </c>
      <c r="AK50" s="418" t="str">
        <f>IF(ISBLANK(AK25)=FALSE,AK25,"")</f>
        <v/>
      </c>
      <c r="AL50" s="419"/>
      <c r="AM50" s="406" t="s">
        <v>87</v>
      </c>
      <c r="AN50" s="418" t="str">
        <f>IF(ISBLANK(AN25)=FALSE,AN25,"")</f>
        <v/>
      </c>
      <c r="AO50" s="419"/>
      <c r="AP50" s="406" t="s">
        <v>87</v>
      </c>
    </row>
    <row r="51" spans="1:42" ht="15" customHeight="1" x14ac:dyDescent="0.15">
      <c r="A51" s="453"/>
      <c r="B51" s="6" t="s">
        <v>10</v>
      </c>
      <c r="C51" s="420"/>
      <c r="D51" s="421"/>
      <c r="E51" s="407"/>
      <c r="F51" s="420"/>
      <c r="G51" s="421"/>
      <c r="H51" s="407"/>
      <c r="I51" s="420"/>
      <c r="J51" s="421"/>
      <c r="K51" s="407"/>
      <c r="L51" s="420"/>
      <c r="M51" s="421"/>
      <c r="N51" s="407"/>
      <c r="O51" s="453"/>
      <c r="P51" s="6" t="s">
        <v>10</v>
      </c>
      <c r="Q51" s="420"/>
      <c r="R51" s="421"/>
      <c r="S51" s="407"/>
      <c r="T51" s="420"/>
      <c r="U51" s="421"/>
      <c r="V51" s="407"/>
      <c r="W51" s="420"/>
      <c r="X51" s="421"/>
      <c r="Y51" s="407"/>
      <c r="Z51" s="420"/>
      <c r="AA51" s="421"/>
      <c r="AB51" s="407"/>
      <c r="AC51" s="453"/>
      <c r="AD51" s="6" t="s">
        <v>10</v>
      </c>
      <c r="AE51" s="420"/>
      <c r="AF51" s="421"/>
      <c r="AG51" s="407"/>
      <c r="AH51" s="420"/>
      <c r="AI51" s="421"/>
      <c r="AJ51" s="407"/>
      <c r="AK51" s="420"/>
      <c r="AL51" s="421"/>
      <c r="AM51" s="407"/>
      <c r="AN51" s="420"/>
      <c r="AO51" s="421"/>
      <c r="AP51" s="407"/>
    </row>
    <row r="52" spans="1:42" ht="15" customHeight="1" x14ac:dyDescent="0.15">
      <c r="A52" s="454"/>
      <c r="B52" s="7" t="s">
        <v>11</v>
      </c>
      <c r="C52" s="422"/>
      <c r="D52" s="423"/>
      <c r="E52" s="408"/>
      <c r="F52" s="422"/>
      <c r="G52" s="423"/>
      <c r="H52" s="408"/>
      <c r="I52" s="422"/>
      <c r="J52" s="423"/>
      <c r="K52" s="408"/>
      <c r="L52" s="422"/>
      <c r="M52" s="423"/>
      <c r="N52" s="408"/>
      <c r="O52" s="454"/>
      <c r="P52" s="7" t="s">
        <v>11</v>
      </c>
      <c r="Q52" s="422"/>
      <c r="R52" s="423"/>
      <c r="S52" s="408"/>
      <c r="T52" s="422"/>
      <c r="U52" s="423"/>
      <c r="V52" s="408"/>
      <c r="W52" s="422"/>
      <c r="X52" s="423"/>
      <c r="Y52" s="408"/>
      <c r="Z52" s="422"/>
      <c r="AA52" s="423"/>
      <c r="AB52" s="408"/>
      <c r="AC52" s="454"/>
      <c r="AD52" s="7" t="s">
        <v>11</v>
      </c>
      <c r="AE52" s="422"/>
      <c r="AF52" s="423"/>
      <c r="AG52" s="408"/>
      <c r="AH52" s="422"/>
      <c r="AI52" s="423"/>
      <c r="AJ52" s="408"/>
      <c r="AK52" s="422"/>
      <c r="AL52" s="423"/>
      <c r="AM52" s="408"/>
      <c r="AN52" s="422"/>
      <c r="AO52" s="423"/>
      <c r="AP52" s="408"/>
    </row>
    <row r="53" spans="1:42" ht="15" customHeight="1" x14ac:dyDescent="0.15">
      <c r="A53" s="409" t="s">
        <v>18</v>
      </c>
      <c r="B53" s="410"/>
      <c r="C53" s="424" t="str">
        <f>IF(ISBLANK(C26)=FALSE,C26,"")</f>
        <v/>
      </c>
      <c r="D53" s="425"/>
      <c r="E53" s="406" t="s">
        <v>87</v>
      </c>
      <c r="F53" s="424" t="str">
        <f>IF(ISBLANK(F26)=FALSE,F26,"")</f>
        <v/>
      </c>
      <c r="G53" s="425"/>
      <c r="H53" s="406" t="s">
        <v>87</v>
      </c>
      <c r="I53" s="424" t="str">
        <f>IF(ISBLANK(I26)=FALSE,I26,"")</f>
        <v/>
      </c>
      <c r="J53" s="425"/>
      <c r="K53" s="406" t="s">
        <v>87</v>
      </c>
      <c r="L53" s="424" t="str">
        <f>IF(ISBLANK(L26)=FALSE,L26,"")</f>
        <v/>
      </c>
      <c r="M53" s="425"/>
      <c r="N53" s="406" t="s">
        <v>87</v>
      </c>
      <c r="O53" s="409" t="s">
        <v>18</v>
      </c>
      <c r="P53" s="410"/>
      <c r="Q53" s="424" t="str">
        <f>IF(ISBLANK(Q26)=FALSE,Q26,"")</f>
        <v/>
      </c>
      <c r="R53" s="425"/>
      <c r="S53" s="406" t="s">
        <v>87</v>
      </c>
      <c r="T53" s="424" t="str">
        <f>IF(ISBLANK(T26)=FALSE,T26,"")</f>
        <v/>
      </c>
      <c r="U53" s="425"/>
      <c r="V53" s="406" t="s">
        <v>87</v>
      </c>
      <c r="W53" s="424" t="str">
        <f>IF(ISBLANK(W26)=FALSE,W26,"")</f>
        <v/>
      </c>
      <c r="X53" s="425"/>
      <c r="Y53" s="406" t="s">
        <v>87</v>
      </c>
      <c r="Z53" s="424" t="str">
        <f>IF(ISBLANK(Z26)=FALSE,Z26,"")</f>
        <v/>
      </c>
      <c r="AA53" s="425"/>
      <c r="AB53" s="406" t="s">
        <v>87</v>
      </c>
      <c r="AC53" s="409" t="s">
        <v>18</v>
      </c>
      <c r="AD53" s="410"/>
      <c r="AE53" s="424" t="str">
        <f>IF(ISBLANK(AE26)=FALSE,AE26,"")</f>
        <v/>
      </c>
      <c r="AF53" s="425"/>
      <c r="AG53" s="406" t="s">
        <v>87</v>
      </c>
      <c r="AH53" s="424" t="str">
        <f>IF(ISBLANK(AH26)=FALSE,AH26,"")</f>
        <v/>
      </c>
      <c r="AI53" s="425"/>
      <c r="AJ53" s="406" t="s">
        <v>87</v>
      </c>
      <c r="AK53" s="424" t="str">
        <f>IF(ISBLANK(AK26)=FALSE,AK26,"")</f>
        <v/>
      </c>
      <c r="AL53" s="425"/>
      <c r="AM53" s="406" t="s">
        <v>87</v>
      </c>
      <c r="AN53" s="424" t="str">
        <f>IF(ISBLANK(AN26)=FALSE,AN26,"")</f>
        <v/>
      </c>
      <c r="AO53" s="425"/>
      <c r="AP53" s="406" t="s">
        <v>87</v>
      </c>
    </row>
    <row r="54" spans="1:42" ht="15" customHeight="1" x14ac:dyDescent="0.15">
      <c r="A54" s="409" t="s">
        <v>19</v>
      </c>
      <c r="B54" s="410"/>
      <c r="C54" s="426"/>
      <c r="D54" s="427"/>
      <c r="E54" s="407"/>
      <c r="F54" s="426"/>
      <c r="G54" s="427"/>
      <c r="H54" s="407"/>
      <c r="I54" s="426"/>
      <c r="J54" s="427"/>
      <c r="K54" s="407"/>
      <c r="L54" s="426"/>
      <c r="M54" s="427"/>
      <c r="N54" s="407"/>
      <c r="O54" s="409" t="s">
        <v>19</v>
      </c>
      <c r="P54" s="410"/>
      <c r="Q54" s="426"/>
      <c r="R54" s="427"/>
      <c r="S54" s="407"/>
      <c r="T54" s="426"/>
      <c r="U54" s="427"/>
      <c r="V54" s="407"/>
      <c r="W54" s="426"/>
      <c r="X54" s="427"/>
      <c r="Y54" s="407"/>
      <c r="Z54" s="426"/>
      <c r="AA54" s="427"/>
      <c r="AB54" s="407"/>
      <c r="AC54" s="409" t="s">
        <v>19</v>
      </c>
      <c r="AD54" s="410"/>
      <c r="AE54" s="426"/>
      <c r="AF54" s="427"/>
      <c r="AG54" s="407"/>
      <c r="AH54" s="426"/>
      <c r="AI54" s="427"/>
      <c r="AJ54" s="407"/>
      <c r="AK54" s="426"/>
      <c r="AL54" s="427"/>
      <c r="AM54" s="407"/>
      <c r="AN54" s="426"/>
      <c r="AO54" s="427"/>
      <c r="AP54" s="407"/>
    </row>
    <row r="55" spans="1:42" ht="15" customHeight="1" x14ac:dyDescent="0.15">
      <c r="A55" s="411" t="s">
        <v>12</v>
      </c>
      <c r="B55" s="412"/>
      <c r="C55" s="428"/>
      <c r="D55" s="429"/>
      <c r="E55" s="408"/>
      <c r="F55" s="428"/>
      <c r="G55" s="429"/>
      <c r="H55" s="408"/>
      <c r="I55" s="428"/>
      <c r="J55" s="429"/>
      <c r="K55" s="408"/>
      <c r="L55" s="428"/>
      <c r="M55" s="429"/>
      <c r="N55" s="408"/>
      <c r="O55" s="411" t="s">
        <v>12</v>
      </c>
      <c r="P55" s="412"/>
      <c r="Q55" s="428"/>
      <c r="R55" s="429"/>
      <c r="S55" s="408"/>
      <c r="T55" s="428"/>
      <c r="U55" s="429"/>
      <c r="V55" s="408"/>
      <c r="W55" s="428"/>
      <c r="X55" s="429"/>
      <c r="Y55" s="408"/>
      <c r="Z55" s="428"/>
      <c r="AA55" s="429"/>
      <c r="AB55" s="408"/>
      <c r="AC55" s="411" t="s">
        <v>12</v>
      </c>
      <c r="AD55" s="412"/>
      <c r="AE55" s="428"/>
      <c r="AF55" s="429"/>
      <c r="AG55" s="408"/>
      <c r="AH55" s="428"/>
      <c r="AI55" s="429"/>
      <c r="AJ55" s="408"/>
      <c r="AK55" s="428"/>
      <c r="AL55" s="429"/>
      <c r="AM55" s="408"/>
      <c r="AN55" s="428"/>
      <c r="AO55" s="429"/>
      <c r="AP55" s="408"/>
    </row>
    <row r="56" spans="1:42" ht="15" customHeight="1" x14ac:dyDescent="0.15">
      <c r="A56" s="378" t="s">
        <v>141</v>
      </c>
      <c r="B56" s="379"/>
      <c r="C56" s="415" t="str">
        <f>IF(ISBLANK(C11)=TRUE,"□　距離","■　距離")</f>
        <v>□　距離</v>
      </c>
      <c r="D56" s="416"/>
      <c r="E56" s="417"/>
      <c r="F56" s="415" t="str">
        <f>IF(ISBLANK(F11)=TRUE,"□　距離","■　距離")</f>
        <v>□　距離</v>
      </c>
      <c r="G56" s="416"/>
      <c r="H56" s="417"/>
      <c r="I56" s="415" t="str">
        <f>IF(ISBLANK(I11)=TRUE,"□　距離","■　距離")</f>
        <v>□　距離</v>
      </c>
      <c r="J56" s="416"/>
      <c r="K56" s="417"/>
      <c r="L56" s="415" t="str">
        <f>IF(ISBLANK(L11)=TRUE,"□　距離","■　距離")</f>
        <v>□　距離</v>
      </c>
      <c r="M56" s="416"/>
      <c r="N56" s="417"/>
      <c r="O56" s="378" t="s">
        <v>141</v>
      </c>
      <c r="P56" s="379"/>
      <c r="Q56" s="415" t="str">
        <f>IF(ISBLANK(Q11)=TRUE,"□　距離","■　距離")</f>
        <v>□　距離</v>
      </c>
      <c r="R56" s="416"/>
      <c r="S56" s="417"/>
      <c r="T56" s="415" t="str">
        <f>IF(ISBLANK(T11)=TRUE,"□　距離","■　距離")</f>
        <v>□　距離</v>
      </c>
      <c r="U56" s="416"/>
      <c r="V56" s="417"/>
      <c r="W56" s="415" t="str">
        <f>IF(ISBLANK(W11)=TRUE,"□　距離","■　距離")</f>
        <v>□　距離</v>
      </c>
      <c r="X56" s="416"/>
      <c r="Y56" s="417"/>
      <c r="Z56" s="415" t="str">
        <f>IF(ISBLANK(Z11)=TRUE,"□　距離","■　距離")</f>
        <v>□　距離</v>
      </c>
      <c r="AA56" s="416"/>
      <c r="AB56" s="417"/>
      <c r="AC56" s="378" t="s">
        <v>141</v>
      </c>
      <c r="AD56" s="379"/>
      <c r="AE56" s="415" t="str">
        <f>IF(ISBLANK(AE11)=TRUE,"□　距離","■　距離")</f>
        <v>□　距離</v>
      </c>
      <c r="AF56" s="416"/>
      <c r="AG56" s="417"/>
      <c r="AH56" s="415" t="str">
        <f>IF(ISBLANK(AH11)=TRUE,"□　距離","■　距離")</f>
        <v>□　距離</v>
      </c>
      <c r="AI56" s="416"/>
      <c r="AJ56" s="417"/>
      <c r="AK56" s="415" t="str">
        <f>IF(ISBLANK(AK11)=TRUE,"□　距離","■　距離")</f>
        <v>□　距離</v>
      </c>
      <c r="AL56" s="416"/>
      <c r="AM56" s="417"/>
      <c r="AN56" s="415" t="str">
        <f>IF(ISBLANK(AN11)=TRUE,"□　距離","■　距離")</f>
        <v>□　距離</v>
      </c>
      <c r="AO56" s="416"/>
      <c r="AP56" s="417"/>
    </row>
    <row r="57" spans="1:42" ht="15" customHeight="1" x14ac:dyDescent="0.15">
      <c r="A57" s="413"/>
      <c r="B57" s="414"/>
      <c r="C57" s="403" t="str">
        <f>IF(ISBLANK(C13)=TRUE,"□　建屋","■　建屋")</f>
        <v>□　建屋</v>
      </c>
      <c r="D57" s="404"/>
      <c r="E57" s="405"/>
      <c r="F57" s="403" t="str">
        <f>IF(ISBLANK(F13)=TRUE,"□　建屋","■　建屋")</f>
        <v>□　建屋</v>
      </c>
      <c r="G57" s="404"/>
      <c r="H57" s="405"/>
      <c r="I57" s="403" t="str">
        <f>IF(ISBLANK(I13)=TRUE,"□　建屋","■　建屋")</f>
        <v>□　建屋</v>
      </c>
      <c r="J57" s="404"/>
      <c r="K57" s="405"/>
      <c r="L57" s="403" t="str">
        <f>IF(ISBLANK(L13)=TRUE,"□　建屋","■　建屋")</f>
        <v>□　建屋</v>
      </c>
      <c r="M57" s="404"/>
      <c r="N57" s="405"/>
      <c r="O57" s="413"/>
      <c r="P57" s="414"/>
      <c r="Q57" s="403" t="str">
        <f>IF(ISBLANK(Q13)=TRUE,"□　建屋","■　建屋")</f>
        <v>□　建屋</v>
      </c>
      <c r="R57" s="404"/>
      <c r="S57" s="405"/>
      <c r="T57" s="403" t="str">
        <f>IF(ISBLANK(T13)=TRUE,"□　建屋","■　建屋")</f>
        <v>□　建屋</v>
      </c>
      <c r="U57" s="404"/>
      <c r="V57" s="405"/>
      <c r="W57" s="403" t="str">
        <f>IF(ISBLANK(W13)=TRUE,"□　建屋","■　建屋")</f>
        <v>□　建屋</v>
      </c>
      <c r="X57" s="404"/>
      <c r="Y57" s="405"/>
      <c r="Z57" s="403" t="str">
        <f>IF(ISBLANK(Z13)=TRUE,"□　建屋","■　建屋")</f>
        <v>□　建屋</v>
      </c>
      <c r="AA57" s="404"/>
      <c r="AB57" s="405"/>
      <c r="AC57" s="413"/>
      <c r="AD57" s="414"/>
      <c r="AE57" s="403" t="str">
        <f>IF(ISBLANK(AE13)=TRUE,"□　建屋","■　建屋")</f>
        <v>□　建屋</v>
      </c>
      <c r="AF57" s="404"/>
      <c r="AG57" s="405"/>
      <c r="AH57" s="403" t="str">
        <f>IF(ISBLANK(AH13)=TRUE,"□　建屋","■　建屋")</f>
        <v>□　建屋</v>
      </c>
      <c r="AI57" s="404"/>
      <c r="AJ57" s="405"/>
      <c r="AK57" s="403" t="str">
        <f>IF(ISBLANK(AK13)=TRUE,"□　建屋","■　建屋")</f>
        <v>□　建屋</v>
      </c>
      <c r="AL57" s="404"/>
      <c r="AM57" s="405"/>
      <c r="AN57" s="403" t="str">
        <f>IF(ISBLANK(AN13)=TRUE,"□　建屋","■　建屋")</f>
        <v>□　建屋</v>
      </c>
      <c r="AO57" s="404"/>
      <c r="AP57" s="405"/>
    </row>
    <row r="58" spans="1:42" ht="15" customHeight="1" x14ac:dyDescent="0.15">
      <c r="A58" s="413"/>
      <c r="B58" s="414"/>
      <c r="C58" s="394" t="str">
        <f>IF(ISBLANK(C14)=TRUE,"","("&amp;C14&amp;")")</f>
        <v/>
      </c>
      <c r="D58" s="395"/>
      <c r="E58" s="396"/>
      <c r="F58" s="394" t="str">
        <f>IF(ISBLANK(F14)=TRUE,"","("&amp;F14&amp;")")</f>
        <v/>
      </c>
      <c r="G58" s="395"/>
      <c r="H58" s="396"/>
      <c r="I58" s="394" t="str">
        <f>IF(ISBLANK(I14)=TRUE,"","("&amp;I14&amp;")")</f>
        <v/>
      </c>
      <c r="J58" s="395"/>
      <c r="K58" s="396"/>
      <c r="L58" s="394" t="str">
        <f>IF(ISBLANK(L14)=TRUE,"","("&amp;L14&amp;")")</f>
        <v/>
      </c>
      <c r="M58" s="395"/>
      <c r="N58" s="396"/>
      <c r="O58" s="413"/>
      <c r="P58" s="414"/>
      <c r="Q58" s="394" t="str">
        <f>IF(ISBLANK(Q14)=TRUE,"","("&amp;Q14&amp;")")</f>
        <v/>
      </c>
      <c r="R58" s="395"/>
      <c r="S58" s="396"/>
      <c r="T58" s="394" t="str">
        <f>IF(ISBLANK(T14)=TRUE,"","("&amp;T14&amp;")")</f>
        <v/>
      </c>
      <c r="U58" s="395"/>
      <c r="V58" s="396"/>
      <c r="W58" s="394" t="str">
        <f>IF(ISBLANK(W14)=TRUE,"","("&amp;W14&amp;")")</f>
        <v/>
      </c>
      <c r="X58" s="395"/>
      <c r="Y58" s="396"/>
      <c r="Z58" s="394" t="str">
        <f>IF(ISBLANK(Z14)=TRUE,"","("&amp;Z14&amp;")")</f>
        <v/>
      </c>
      <c r="AA58" s="395"/>
      <c r="AB58" s="396"/>
      <c r="AC58" s="413"/>
      <c r="AD58" s="414"/>
      <c r="AE58" s="394" t="str">
        <f>IF(ISBLANK(AE14)=TRUE,"","("&amp;AE14&amp;")")</f>
        <v/>
      </c>
      <c r="AF58" s="395"/>
      <c r="AG58" s="396"/>
      <c r="AH58" s="394" t="str">
        <f>IF(ISBLANK(AH14)=TRUE,"","("&amp;AH14&amp;")")</f>
        <v/>
      </c>
      <c r="AI58" s="395"/>
      <c r="AJ58" s="396"/>
      <c r="AK58" s="394" t="str">
        <f>IF(ISBLANK(AK14)=TRUE,"","("&amp;AK14&amp;")")</f>
        <v/>
      </c>
      <c r="AL58" s="395"/>
      <c r="AM58" s="396"/>
      <c r="AN58" s="394" t="str">
        <f>IF(ISBLANK(AN14)=TRUE,"","("&amp;AN14&amp;")")</f>
        <v/>
      </c>
      <c r="AO58" s="395"/>
      <c r="AP58" s="396"/>
    </row>
    <row r="59" spans="1:42" ht="15" customHeight="1" x14ac:dyDescent="0.15">
      <c r="A59" s="413"/>
      <c r="B59" s="414"/>
      <c r="C59" s="394"/>
      <c r="D59" s="395"/>
      <c r="E59" s="396"/>
      <c r="F59" s="394"/>
      <c r="G59" s="395"/>
      <c r="H59" s="396"/>
      <c r="I59" s="394"/>
      <c r="J59" s="395"/>
      <c r="K59" s="396"/>
      <c r="L59" s="394"/>
      <c r="M59" s="395"/>
      <c r="N59" s="396"/>
      <c r="O59" s="413"/>
      <c r="P59" s="414"/>
      <c r="Q59" s="394"/>
      <c r="R59" s="395"/>
      <c r="S59" s="396"/>
      <c r="T59" s="394"/>
      <c r="U59" s="395"/>
      <c r="V59" s="396"/>
      <c r="W59" s="394"/>
      <c r="X59" s="395"/>
      <c r="Y59" s="396"/>
      <c r="Z59" s="394"/>
      <c r="AA59" s="395"/>
      <c r="AB59" s="396"/>
      <c r="AC59" s="413"/>
      <c r="AD59" s="414"/>
      <c r="AE59" s="394"/>
      <c r="AF59" s="395"/>
      <c r="AG59" s="396"/>
      <c r="AH59" s="394"/>
      <c r="AI59" s="395"/>
      <c r="AJ59" s="396"/>
      <c r="AK59" s="394"/>
      <c r="AL59" s="395"/>
      <c r="AM59" s="396"/>
      <c r="AN59" s="394"/>
      <c r="AO59" s="395"/>
      <c r="AP59" s="396"/>
    </row>
    <row r="60" spans="1:42" ht="15" customHeight="1" x14ac:dyDescent="0.15">
      <c r="A60" s="413"/>
      <c r="B60" s="414"/>
      <c r="C60" s="394" t="str">
        <f>IF(ISBLANK(C9)=TRUE,"□　音源","■　音源")</f>
        <v>□　音源</v>
      </c>
      <c r="D60" s="395"/>
      <c r="E60" s="396"/>
      <c r="F60" s="394" t="str">
        <f>IF(ISBLANK(F9)=TRUE,"□　音源","■　音源")</f>
        <v>□　音源</v>
      </c>
      <c r="G60" s="395"/>
      <c r="H60" s="396"/>
      <c r="I60" s="394" t="str">
        <f>IF(ISBLANK(I9)=TRUE,"□　音源","■　音源")</f>
        <v>□　音源</v>
      </c>
      <c r="J60" s="395"/>
      <c r="K60" s="396"/>
      <c r="L60" s="394" t="str">
        <f>IF(ISBLANK(L9)=TRUE,"□　音源","■　音源")</f>
        <v>□　音源</v>
      </c>
      <c r="M60" s="395"/>
      <c r="N60" s="396"/>
      <c r="O60" s="413"/>
      <c r="P60" s="414"/>
      <c r="Q60" s="394" t="str">
        <f>IF(ISBLANK(Q9)=TRUE,"□　音源","■　音源")</f>
        <v>□　音源</v>
      </c>
      <c r="R60" s="395"/>
      <c r="S60" s="396"/>
      <c r="T60" s="394" t="str">
        <f>IF(ISBLANK(T9)=TRUE,"□　音源","■　音源")</f>
        <v>□　音源</v>
      </c>
      <c r="U60" s="395"/>
      <c r="V60" s="396"/>
      <c r="W60" s="394" t="str">
        <f>IF(ISBLANK(W9)=TRUE,"□　音源","■　音源")</f>
        <v>□　音源</v>
      </c>
      <c r="X60" s="395"/>
      <c r="Y60" s="396"/>
      <c r="Z60" s="394" t="str">
        <f>IF(ISBLANK(Z9)=TRUE,"□　音源","■　音源")</f>
        <v>□　音源</v>
      </c>
      <c r="AA60" s="395"/>
      <c r="AB60" s="396"/>
      <c r="AC60" s="413"/>
      <c r="AD60" s="414"/>
      <c r="AE60" s="394" t="str">
        <f>IF(ISBLANK(AE9)=TRUE,"□　音源","■　音源")</f>
        <v>□　音源</v>
      </c>
      <c r="AF60" s="395"/>
      <c r="AG60" s="396"/>
      <c r="AH60" s="394" t="str">
        <f>IF(ISBLANK(AH9)=TRUE,"□　音源","■　音源")</f>
        <v>□　音源</v>
      </c>
      <c r="AI60" s="395"/>
      <c r="AJ60" s="396"/>
      <c r="AK60" s="394" t="str">
        <f>IF(ISBLANK(AK9)=TRUE,"□　音源","■　音源")</f>
        <v>□　音源</v>
      </c>
      <c r="AL60" s="395"/>
      <c r="AM60" s="396"/>
      <c r="AN60" s="394" t="str">
        <f>IF(ISBLANK(AN9)=TRUE,"□　音源","■　音源")</f>
        <v>□　音源</v>
      </c>
      <c r="AO60" s="395"/>
      <c r="AP60" s="396"/>
    </row>
    <row r="61" spans="1:42" ht="15" customHeight="1" x14ac:dyDescent="0.15">
      <c r="A61" s="413"/>
      <c r="B61" s="414"/>
      <c r="C61" s="397" t="str">
        <f>IF(ISBLANK(C10)=TRUE,"","("&amp;C10&amp;")")</f>
        <v/>
      </c>
      <c r="D61" s="398"/>
      <c r="E61" s="399"/>
      <c r="F61" s="397" t="str">
        <f>IF(ISBLANK(F10)=TRUE,"","("&amp;F10&amp;")")</f>
        <v/>
      </c>
      <c r="G61" s="398"/>
      <c r="H61" s="399"/>
      <c r="I61" s="397" t="str">
        <f>IF(ISBLANK(I10)=TRUE,"","("&amp;I10&amp;")")</f>
        <v/>
      </c>
      <c r="J61" s="398"/>
      <c r="K61" s="399"/>
      <c r="L61" s="397" t="str">
        <f>IF(ISBLANK(L10)=TRUE,"","("&amp;L10&amp;")")</f>
        <v/>
      </c>
      <c r="M61" s="398"/>
      <c r="N61" s="399"/>
      <c r="O61" s="413"/>
      <c r="P61" s="414"/>
      <c r="Q61" s="397" t="str">
        <f>IF(ISBLANK(Q10)=TRUE,"","("&amp;Q10&amp;")")</f>
        <v/>
      </c>
      <c r="R61" s="398"/>
      <c r="S61" s="399"/>
      <c r="T61" s="397" t="str">
        <f>IF(ISBLANK(T10)=TRUE,"","("&amp;T10&amp;")")</f>
        <v/>
      </c>
      <c r="U61" s="398"/>
      <c r="V61" s="399"/>
      <c r="W61" s="397" t="str">
        <f>IF(ISBLANK(W10)=TRUE,"","("&amp;W10&amp;")")</f>
        <v/>
      </c>
      <c r="X61" s="398"/>
      <c r="Y61" s="399"/>
      <c r="Z61" s="397" t="str">
        <f>IF(ISBLANK(Z10)=TRUE,"","("&amp;Z10&amp;")")</f>
        <v/>
      </c>
      <c r="AA61" s="398"/>
      <c r="AB61" s="399"/>
      <c r="AC61" s="413"/>
      <c r="AD61" s="414"/>
      <c r="AE61" s="397" t="str">
        <f>IF(ISBLANK(AE10)=TRUE,"","("&amp;AE10&amp;")")</f>
        <v/>
      </c>
      <c r="AF61" s="398"/>
      <c r="AG61" s="399"/>
      <c r="AH61" s="397" t="str">
        <f>IF(ISBLANK(AH10)=TRUE,"","("&amp;AH10&amp;")")</f>
        <v/>
      </c>
      <c r="AI61" s="398"/>
      <c r="AJ61" s="399"/>
      <c r="AK61" s="397" t="str">
        <f>IF(ISBLANK(AK10)=TRUE,"","("&amp;AK10&amp;")")</f>
        <v/>
      </c>
      <c r="AL61" s="398"/>
      <c r="AM61" s="399"/>
      <c r="AN61" s="397" t="str">
        <f>IF(ISBLANK(AN10)=TRUE,"","("&amp;AN10&amp;")")</f>
        <v/>
      </c>
      <c r="AO61" s="398"/>
      <c r="AP61" s="399"/>
    </row>
    <row r="62" spans="1:42" ht="15" customHeight="1" x14ac:dyDescent="0.15">
      <c r="A62" s="413"/>
      <c r="B62" s="414"/>
      <c r="C62" s="403" t="str">
        <f>IF(ISBLANK(C15)=TRUE,"□　防音壁等","■　防音壁等")</f>
        <v>□　防音壁等</v>
      </c>
      <c r="D62" s="404"/>
      <c r="E62" s="405"/>
      <c r="F62" s="403" t="str">
        <f>IF(ISBLANK(F15)=TRUE,"□　防音壁等","■　防音壁等")</f>
        <v>□　防音壁等</v>
      </c>
      <c r="G62" s="404"/>
      <c r="H62" s="405"/>
      <c r="I62" s="403" t="str">
        <f>IF(ISBLANK(I15)=TRUE,"□　防音壁等","■　防音壁等")</f>
        <v>□　防音壁等</v>
      </c>
      <c r="J62" s="404"/>
      <c r="K62" s="405"/>
      <c r="L62" s="403" t="str">
        <f>IF(ISBLANK(L15)=TRUE,"□　防音壁等","■　防音壁等")</f>
        <v>□　防音壁等</v>
      </c>
      <c r="M62" s="404"/>
      <c r="N62" s="405"/>
      <c r="O62" s="413"/>
      <c r="P62" s="414"/>
      <c r="Q62" s="403" t="str">
        <f>IF(ISBLANK(Q15)=TRUE,"□　防音壁等","■　防音壁等")</f>
        <v>□　防音壁等</v>
      </c>
      <c r="R62" s="404"/>
      <c r="S62" s="405"/>
      <c r="T62" s="403" t="str">
        <f>IF(ISBLANK(T15)=TRUE,"□　防音壁等","■　防音壁等")</f>
        <v>□　防音壁等</v>
      </c>
      <c r="U62" s="404"/>
      <c r="V62" s="405"/>
      <c r="W62" s="403" t="str">
        <f>IF(ISBLANK(W15)=TRUE,"□　防音壁等","■　防音壁等")</f>
        <v>□　防音壁等</v>
      </c>
      <c r="X62" s="404"/>
      <c r="Y62" s="405"/>
      <c r="Z62" s="403" t="str">
        <f>IF(ISBLANK(Z15)=TRUE,"□　防音壁等","■　防音壁等")</f>
        <v>□　防音壁等</v>
      </c>
      <c r="AA62" s="404"/>
      <c r="AB62" s="405"/>
      <c r="AC62" s="413"/>
      <c r="AD62" s="414"/>
      <c r="AE62" s="403" t="str">
        <f>IF(ISBLANK(AE15)=TRUE,"□　防音壁等","■　防音壁等")</f>
        <v>□　防音壁等</v>
      </c>
      <c r="AF62" s="404"/>
      <c r="AG62" s="405"/>
      <c r="AH62" s="403" t="str">
        <f>IF(ISBLANK(AH15)=TRUE,"□　防音壁等","■　防音壁等")</f>
        <v>□　防音壁等</v>
      </c>
      <c r="AI62" s="404"/>
      <c r="AJ62" s="405"/>
      <c r="AK62" s="403" t="str">
        <f>IF(ISBLANK(AK15)=TRUE,"□　防音壁等","■　防音壁等")</f>
        <v>□　防音壁等</v>
      </c>
      <c r="AL62" s="404"/>
      <c r="AM62" s="405"/>
      <c r="AN62" s="403" t="str">
        <f>IF(ISBLANK(AN15)=TRUE,"□　防音壁等","■　防音壁等")</f>
        <v>□　防音壁等</v>
      </c>
      <c r="AO62" s="404"/>
      <c r="AP62" s="405"/>
    </row>
    <row r="63" spans="1:42" ht="15" customHeight="1" x14ac:dyDescent="0.15">
      <c r="A63" s="413"/>
      <c r="B63" s="414"/>
      <c r="C63" s="403" t="str">
        <f>IF(ISBLANK(C16)=TRUE,"","("&amp;C16&amp;")")</f>
        <v/>
      </c>
      <c r="D63" s="404"/>
      <c r="E63" s="405"/>
      <c r="F63" s="403" t="str">
        <f>IF(ISBLANK(F16)=TRUE,"","("&amp;F16&amp;")")</f>
        <v/>
      </c>
      <c r="G63" s="404"/>
      <c r="H63" s="405"/>
      <c r="I63" s="403" t="str">
        <f>IF(ISBLANK(I16)=TRUE,"","("&amp;I16&amp;")")</f>
        <v/>
      </c>
      <c r="J63" s="404"/>
      <c r="K63" s="405"/>
      <c r="L63" s="403" t="str">
        <f>IF(ISBLANK(L16)=TRUE,"","("&amp;L16&amp;")")</f>
        <v/>
      </c>
      <c r="M63" s="404"/>
      <c r="N63" s="405"/>
      <c r="O63" s="413"/>
      <c r="P63" s="414"/>
      <c r="Q63" s="403" t="str">
        <f>IF(ISBLANK(Q16)=TRUE,"","("&amp;Q16&amp;")")</f>
        <v/>
      </c>
      <c r="R63" s="404"/>
      <c r="S63" s="405"/>
      <c r="T63" s="403" t="str">
        <f>IF(ISBLANK(T16)=TRUE,"","("&amp;T16&amp;")")</f>
        <v/>
      </c>
      <c r="U63" s="404"/>
      <c r="V63" s="405"/>
      <c r="W63" s="403" t="str">
        <f>IF(ISBLANK(W16)=TRUE,"","("&amp;W16&amp;")")</f>
        <v/>
      </c>
      <c r="X63" s="404"/>
      <c r="Y63" s="405"/>
      <c r="Z63" s="403" t="str">
        <f>IF(ISBLANK(Z16)=TRUE,"","("&amp;Z16&amp;")")</f>
        <v/>
      </c>
      <c r="AA63" s="404"/>
      <c r="AB63" s="405"/>
      <c r="AC63" s="413"/>
      <c r="AD63" s="414"/>
      <c r="AE63" s="403" t="str">
        <f>IF(ISBLANK(AE16)=TRUE,"","("&amp;AE16&amp;")")</f>
        <v/>
      </c>
      <c r="AF63" s="404"/>
      <c r="AG63" s="405"/>
      <c r="AH63" s="403" t="str">
        <f>IF(ISBLANK(AH16)=TRUE,"","("&amp;AH16&amp;")")</f>
        <v/>
      </c>
      <c r="AI63" s="404"/>
      <c r="AJ63" s="405"/>
      <c r="AK63" s="403" t="str">
        <f>IF(ISBLANK(AK16)=TRUE,"","("&amp;AK16&amp;")")</f>
        <v/>
      </c>
      <c r="AL63" s="404"/>
      <c r="AM63" s="405"/>
      <c r="AN63" s="403" t="str">
        <f>IF(ISBLANK(AN16)=TRUE,"","("&amp;AN16&amp;")")</f>
        <v/>
      </c>
      <c r="AO63" s="404"/>
      <c r="AP63" s="405"/>
    </row>
    <row r="64" spans="1:42" ht="15" customHeight="1" x14ac:dyDescent="0.15">
      <c r="A64" s="413"/>
      <c r="B64" s="414"/>
      <c r="C64" s="403"/>
      <c r="D64" s="404"/>
      <c r="E64" s="405"/>
      <c r="F64" s="403"/>
      <c r="G64" s="404"/>
      <c r="H64" s="405"/>
      <c r="I64" s="403"/>
      <c r="J64" s="404"/>
      <c r="K64" s="405"/>
      <c r="L64" s="403"/>
      <c r="M64" s="404"/>
      <c r="N64" s="405"/>
      <c r="O64" s="413"/>
      <c r="P64" s="414"/>
      <c r="Q64" s="403"/>
      <c r="R64" s="404"/>
      <c r="S64" s="405"/>
      <c r="T64" s="403"/>
      <c r="U64" s="404"/>
      <c r="V64" s="405"/>
      <c r="W64" s="403"/>
      <c r="X64" s="404"/>
      <c r="Y64" s="405"/>
      <c r="Z64" s="403"/>
      <c r="AA64" s="404"/>
      <c r="AB64" s="405"/>
      <c r="AC64" s="413"/>
      <c r="AD64" s="414"/>
      <c r="AE64" s="403"/>
      <c r="AF64" s="404"/>
      <c r="AG64" s="405"/>
      <c r="AH64" s="403"/>
      <c r="AI64" s="404"/>
      <c r="AJ64" s="405"/>
      <c r="AK64" s="403"/>
      <c r="AL64" s="404"/>
      <c r="AM64" s="405"/>
      <c r="AN64" s="403"/>
      <c r="AO64" s="404"/>
      <c r="AP64" s="405"/>
    </row>
    <row r="65" spans="1:42" ht="42" customHeight="1" x14ac:dyDescent="0.15">
      <c r="A65" s="381"/>
      <c r="B65" s="382"/>
      <c r="C65" s="400" t="str">
        <f>IF(ISBLANK(C17)=TRUE,"","■その他("&amp;C17&amp;")")</f>
        <v/>
      </c>
      <c r="D65" s="401"/>
      <c r="E65" s="402"/>
      <c r="F65" s="400" t="str">
        <f>IF(ISBLANK(F17)=TRUE,"","■その他("&amp;F17&amp;")")</f>
        <v/>
      </c>
      <c r="G65" s="401"/>
      <c r="H65" s="402"/>
      <c r="I65" s="400" t="str">
        <f>IF(ISBLANK(I17)=TRUE,"","■その他("&amp;I17&amp;")")</f>
        <v/>
      </c>
      <c r="J65" s="401"/>
      <c r="K65" s="402"/>
      <c r="L65" s="400" t="str">
        <f>IF(ISBLANK(L17)=TRUE,"","■その他("&amp;L17&amp;")")</f>
        <v/>
      </c>
      <c r="M65" s="401"/>
      <c r="N65" s="402"/>
      <c r="O65" s="381"/>
      <c r="P65" s="382"/>
      <c r="Q65" s="400" t="str">
        <f>IF(ISBLANK(Q17)=TRUE,"","■その他("&amp;Q17&amp;")")</f>
        <v/>
      </c>
      <c r="R65" s="401"/>
      <c r="S65" s="402"/>
      <c r="T65" s="400" t="str">
        <f>IF(ISBLANK(T17)=TRUE,"","■その他("&amp;T17&amp;")")</f>
        <v/>
      </c>
      <c r="U65" s="401"/>
      <c r="V65" s="402"/>
      <c r="W65" s="400" t="str">
        <f>IF(ISBLANK(W17)=TRUE,"","■その他("&amp;W17&amp;")")</f>
        <v/>
      </c>
      <c r="X65" s="401"/>
      <c r="Y65" s="402"/>
      <c r="Z65" s="400" t="str">
        <f>IF(ISBLANK(Z17)=TRUE,"","■その他("&amp;Z17&amp;")")</f>
        <v/>
      </c>
      <c r="AA65" s="401"/>
      <c r="AB65" s="402"/>
      <c r="AC65" s="381"/>
      <c r="AD65" s="382"/>
      <c r="AE65" s="400" t="str">
        <f>IF(ISBLANK(AE17)=TRUE,"","■その他("&amp;AE17&amp;")")</f>
        <v/>
      </c>
      <c r="AF65" s="401"/>
      <c r="AG65" s="402"/>
      <c r="AH65" s="400" t="str">
        <f>IF(ISBLANK(AH17)=TRUE,"","■その他("&amp;AH17&amp;")")</f>
        <v/>
      </c>
      <c r="AI65" s="401"/>
      <c r="AJ65" s="402"/>
      <c r="AK65" s="400" t="str">
        <f>IF(ISBLANK(AK17)=TRUE,"","■その他("&amp;AK17&amp;")")</f>
        <v/>
      </c>
      <c r="AL65" s="401"/>
      <c r="AM65" s="402"/>
      <c r="AN65" s="400" t="str">
        <f>IF(ISBLANK(AN17)=TRUE,"","■その他("&amp;AN17&amp;")")</f>
        <v/>
      </c>
      <c r="AO65" s="401"/>
      <c r="AP65" s="402"/>
    </row>
    <row r="66" spans="1:42" ht="21.95" customHeight="1" x14ac:dyDescent="0.15">
      <c r="A66" s="378" t="s">
        <v>13</v>
      </c>
      <c r="B66" s="380"/>
      <c r="C66" s="383" t="str">
        <f>IF(ISBLANK(C19)=FALSE,C19,"")</f>
        <v/>
      </c>
      <c r="D66" s="384"/>
      <c r="E66" s="385"/>
      <c r="F66" s="383" t="str">
        <f>IF(ISBLANK(F19)=FALSE,F19,"")</f>
        <v/>
      </c>
      <c r="G66" s="384"/>
      <c r="H66" s="385"/>
      <c r="I66" s="383" t="str">
        <f>IF(ISBLANK(I19)=FALSE,I19,"")</f>
        <v/>
      </c>
      <c r="J66" s="384"/>
      <c r="K66" s="385"/>
      <c r="L66" s="383" t="str">
        <f>IF(ISBLANK(L19)=FALSE,L19,"")</f>
        <v/>
      </c>
      <c r="M66" s="384"/>
      <c r="N66" s="385"/>
      <c r="O66" s="378" t="s">
        <v>13</v>
      </c>
      <c r="P66" s="380"/>
      <c r="Q66" s="383" t="str">
        <f>IF(ISBLANK(Q19)=FALSE,Q19,"")</f>
        <v/>
      </c>
      <c r="R66" s="384"/>
      <c r="S66" s="385"/>
      <c r="T66" s="383" t="str">
        <f>IF(ISBLANK(T19)=FALSE,T19,"")</f>
        <v/>
      </c>
      <c r="U66" s="384"/>
      <c r="V66" s="385"/>
      <c r="W66" s="383" t="str">
        <f>IF(ISBLANK(W19)=FALSE,W19,"")</f>
        <v/>
      </c>
      <c r="X66" s="384"/>
      <c r="Y66" s="385"/>
      <c r="Z66" s="383" t="str">
        <f>IF(ISBLANK(Z19)=FALSE,Z19,"")</f>
        <v/>
      </c>
      <c r="AA66" s="384"/>
      <c r="AB66" s="385"/>
      <c r="AC66" s="378" t="s">
        <v>13</v>
      </c>
      <c r="AD66" s="380"/>
      <c r="AE66" s="383" t="str">
        <f>IF(ISBLANK(AE19)=FALSE,AE19,"")</f>
        <v/>
      </c>
      <c r="AF66" s="384"/>
      <c r="AG66" s="385"/>
      <c r="AH66" s="383" t="str">
        <f>IF(ISBLANK(AH19)=FALSE,AH19,"")</f>
        <v/>
      </c>
      <c r="AI66" s="384"/>
      <c r="AJ66" s="385"/>
      <c r="AK66" s="383" t="str">
        <f>IF(ISBLANK(AK19)=FALSE,AK19,"")</f>
        <v/>
      </c>
      <c r="AL66" s="384"/>
      <c r="AM66" s="385"/>
      <c r="AN66" s="383" t="str">
        <f>IF(ISBLANK(AN19)=FALSE,AN19,"")</f>
        <v/>
      </c>
      <c r="AO66" s="384"/>
      <c r="AP66" s="385"/>
    </row>
    <row r="67" spans="1:42" ht="21.95" customHeight="1" x14ac:dyDescent="0.15">
      <c r="A67" s="381"/>
      <c r="B67" s="382"/>
      <c r="C67" s="372" t="str">
        <f>IF(ISBLANK(C20)=FALSE,C20,"")</f>
        <v/>
      </c>
      <c r="D67" s="373"/>
      <c r="E67" s="374"/>
      <c r="F67" s="372" t="str">
        <f>IF(ISBLANK(F20)=FALSE,F20,"")</f>
        <v/>
      </c>
      <c r="G67" s="373"/>
      <c r="H67" s="374"/>
      <c r="I67" s="372" t="str">
        <f>IF(ISBLANK(I20)=FALSE,I20,"")</f>
        <v/>
      </c>
      <c r="J67" s="373"/>
      <c r="K67" s="374"/>
      <c r="L67" s="372" t="str">
        <f>IF(ISBLANK(L20)=FALSE,L20,"")</f>
        <v/>
      </c>
      <c r="M67" s="373"/>
      <c r="N67" s="374"/>
      <c r="O67" s="381"/>
      <c r="P67" s="382"/>
      <c r="Q67" s="372" t="str">
        <f>IF(ISBLANK(Q20)=FALSE,Q20,"")</f>
        <v/>
      </c>
      <c r="R67" s="373"/>
      <c r="S67" s="374"/>
      <c r="T67" s="372" t="str">
        <f>IF(ISBLANK(T20)=FALSE,T20,"")</f>
        <v/>
      </c>
      <c r="U67" s="373"/>
      <c r="V67" s="374"/>
      <c r="W67" s="372" t="str">
        <f>IF(ISBLANK(W20)=FALSE,W20,"")</f>
        <v/>
      </c>
      <c r="X67" s="373"/>
      <c r="Y67" s="374"/>
      <c r="Z67" s="372" t="str">
        <f>IF(ISBLANK(Z20)=FALSE,Z20,"")</f>
        <v/>
      </c>
      <c r="AA67" s="373"/>
      <c r="AB67" s="374"/>
      <c r="AC67" s="381"/>
      <c r="AD67" s="382"/>
      <c r="AE67" s="372" t="str">
        <f>IF(ISBLANK(AE20)=FALSE,AE20,"")</f>
        <v/>
      </c>
      <c r="AF67" s="373"/>
      <c r="AG67" s="374"/>
      <c r="AH67" s="372" t="str">
        <f>IF(ISBLANK(AH20)=FALSE,AH20,"")</f>
        <v/>
      </c>
      <c r="AI67" s="373"/>
      <c r="AJ67" s="374"/>
      <c r="AK67" s="372" t="str">
        <f>IF(ISBLANK(AK20)=FALSE,AK20,"")</f>
        <v/>
      </c>
      <c r="AL67" s="373"/>
      <c r="AM67" s="374"/>
      <c r="AN67" s="372" t="str">
        <f>IF(ISBLANK(AN20)=FALSE,AN20,"")</f>
        <v/>
      </c>
      <c r="AO67" s="373"/>
      <c r="AP67" s="374"/>
    </row>
    <row r="68" spans="1:42" ht="41.85" customHeight="1" x14ac:dyDescent="0.15">
      <c r="A68" s="375" t="s">
        <v>17</v>
      </c>
      <c r="B68" s="376"/>
      <c r="C68" s="375" t="s">
        <v>38</v>
      </c>
      <c r="D68" s="377"/>
      <c r="E68" s="376"/>
      <c r="F68" s="378" t="s">
        <v>89</v>
      </c>
      <c r="G68" s="379"/>
      <c r="H68" s="379"/>
      <c r="I68" s="379"/>
      <c r="J68" s="379"/>
      <c r="K68" s="380"/>
      <c r="L68" s="375" t="s">
        <v>90</v>
      </c>
      <c r="M68" s="377"/>
      <c r="N68" s="376"/>
      <c r="O68" s="375" t="s">
        <v>17</v>
      </c>
      <c r="P68" s="376"/>
      <c r="Q68" s="375" t="s">
        <v>38</v>
      </c>
      <c r="R68" s="377"/>
      <c r="S68" s="376"/>
      <c r="T68" s="378" t="s">
        <v>89</v>
      </c>
      <c r="U68" s="379"/>
      <c r="V68" s="379"/>
      <c r="W68" s="379"/>
      <c r="X68" s="379"/>
      <c r="Y68" s="380"/>
      <c r="Z68" s="375" t="s">
        <v>90</v>
      </c>
      <c r="AA68" s="377"/>
      <c r="AB68" s="376"/>
      <c r="AC68" s="375" t="s">
        <v>17</v>
      </c>
      <c r="AD68" s="376"/>
      <c r="AE68" s="375" t="s">
        <v>38</v>
      </c>
      <c r="AF68" s="377"/>
      <c r="AG68" s="376"/>
      <c r="AH68" s="378" t="s">
        <v>89</v>
      </c>
      <c r="AI68" s="379"/>
      <c r="AJ68" s="379"/>
      <c r="AK68" s="379"/>
      <c r="AL68" s="379"/>
      <c r="AM68" s="380"/>
      <c r="AN68" s="375" t="s">
        <v>90</v>
      </c>
      <c r="AO68" s="377"/>
      <c r="AP68" s="376"/>
    </row>
    <row r="69" spans="1:42" ht="41.85" customHeight="1" x14ac:dyDescent="0.15">
      <c r="A69" s="386" t="str">
        <f>C22&amp;""</f>
        <v/>
      </c>
      <c r="B69" s="387"/>
      <c r="C69" s="388" t="str">
        <f>IFERROR(INDEX(規制基準,MATCH(A69,用途地域,0),MATCH(C68,時間帯,0)),"")</f>
        <v/>
      </c>
      <c r="D69" s="389"/>
      <c r="E69" s="390"/>
      <c r="F69" s="391" t="str">
        <f>IFERROR(INDEX(規制基準,MATCH(A69,用途地域,0),MATCH(F68,時間帯,0)),"")</f>
        <v/>
      </c>
      <c r="G69" s="392"/>
      <c r="H69" s="392"/>
      <c r="I69" s="392"/>
      <c r="J69" s="392"/>
      <c r="K69" s="393"/>
      <c r="L69" s="388" t="str">
        <f>IFERROR(INDEX(規制基準,MATCH(A69,用途地域,0),MATCH(L68,時間帯,0)),"")</f>
        <v/>
      </c>
      <c r="M69" s="389"/>
      <c r="N69" s="390"/>
      <c r="O69" s="386" t="str">
        <f>Q22&amp;""</f>
        <v/>
      </c>
      <c r="P69" s="387"/>
      <c r="Q69" s="388" t="str">
        <f>IFERROR(INDEX(規制基準,MATCH(O69,用途地域,0),MATCH(Q68,時間帯,0)),"")</f>
        <v/>
      </c>
      <c r="R69" s="389"/>
      <c r="S69" s="390"/>
      <c r="T69" s="391" t="str">
        <f>IFERROR(INDEX(規制基準,MATCH(O69,用途地域,0),MATCH(T68,時間帯,0)),"")</f>
        <v/>
      </c>
      <c r="U69" s="392"/>
      <c r="V69" s="392"/>
      <c r="W69" s="392"/>
      <c r="X69" s="392"/>
      <c r="Y69" s="393"/>
      <c r="Z69" s="388" t="str">
        <f>IFERROR(INDEX(規制基準,MATCH(O69,用途地域,0),MATCH(Z68,時間帯,0)),"")</f>
        <v/>
      </c>
      <c r="AA69" s="389"/>
      <c r="AB69" s="390"/>
      <c r="AC69" s="386" t="str">
        <f>AE22&amp;""</f>
        <v/>
      </c>
      <c r="AD69" s="387"/>
      <c r="AE69" s="388" t="str">
        <f>IFERROR(INDEX(規制基準,MATCH(AC69,用途地域,0),MATCH(AE68,時間帯,0)),"")</f>
        <v/>
      </c>
      <c r="AF69" s="389"/>
      <c r="AG69" s="390"/>
      <c r="AH69" s="391" t="str">
        <f>IFERROR(INDEX(規制基準,MATCH(AC69,用途地域,0),MATCH(AH68,時間帯,0)),"")</f>
        <v/>
      </c>
      <c r="AI69" s="392"/>
      <c r="AJ69" s="392"/>
      <c r="AK69" s="392"/>
      <c r="AL69" s="392"/>
      <c r="AM69" s="393"/>
      <c r="AN69" s="388" t="str">
        <f>IFERROR(INDEX(規制基準,MATCH(AC69,用途地域,0),MATCH(AN68,時間帯,0)),"")</f>
        <v/>
      </c>
      <c r="AO69" s="389"/>
      <c r="AP69" s="390"/>
    </row>
    <row r="70" spans="1:42" ht="52.35" customHeight="1" x14ac:dyDescent="0.15">
      <c r="A70" s="367" t="s">
        <v>14</v>
      </c>
      <c r="B70" s="368"/>
      <c r="C70" s="369" t="s">
        <v>15</v>
      </c>
      <c r="D70" s="370"/>
      <c r="E70" s="370"/>
      <c r="F70" s="370"/>
      <c r="G70" s="370"/>
      <c r="H70" s="370"/>
      <c r="I70" s="370"/>
      <c r="J70" s="370"/>
      <c r="K70" s="370"/>
      <c r="L70" s="370"/>
      <c r="M70" s="370"/>
      <c r="N70" s="371"/>
      <c r="O70" s="367" t="s">
        <v>14</v>
      </c>
      <c r="P70" s="368"/>
      <c r="Q70" s="369" t="s">
        <v>15</v>
      </c>
      <c r="R70" s="370"/>
      <c r="S70" s="370"/>
      <c r="T70" s="370"/>
      <c r="U70" s="370"/>
      <c r="V70" s="370"/>
      <c r="W70" s="370"/>
      <c r="X70" s="370"/>
      <c r="Y70" s="370"/>
      <c r="Z70" s="370"/>
      <c r="AA70" s="370"/>
      <c r="AB70" s="371"/>
      <c r="AC70" s="367" t="s">
        <v>14</v>
      </c>
      <c r="AD70" s="368"/>
      <c r="AE70" s="369" t="s">
        <v>15</v>
      </c>
      <c r="AF70" s="370"/>
      <c r="AG70" s="370"/>
      <c r="AH70" s="370"/>
      <c r="AI70" s="370"/>
      <c r="AJ70" s="370"/>
      <c r="AK70" s="370"/>
      <c r="AL70" s="370"/>
      <c r="AM70" s="370"/>
      <c r="AN70" s="370"/>
      <c r="AO70" s="370"/>
      <c r="AP70" s="371"/>
    </row>
  </sheetData>
  <dataConsolidate/>
  <mergeCells count="704">
    <mergeCell ref="AC68:AD68"/>
    <mergeCell ref="AE68:AG68"/>
    <mergeCell ref="AH68:AM68"/>
    <mergeCell ref="AN68:AP68"/>
    <mergeCell ref="AC69:AD69"/>
    <mergeCell ref="AE69:AG69"/>
    <mergeCell ref="AH69:AM69"/>
    <mergeCell ref="AN69:AP69"/>
    <mergeCell ref="AC70:AD70"/>
    <mergeCell ref="AE70:AP70"/>
    <mergeCell ref="AC66:AD67"/>
    <mergeCell ref="AE66:AG66"/>
    <mergeCell ref="AH66:AJ66"/>
    <mergeCell ref="AK66:AM66"/>
    <mergeCell ref="AN66:AP66"/>
    <mergeCell ref="AE67:AG67"/>
    <mergeCell ref="AH67:AJ67"/>
    <mergeCell ref="AK67:AM67"/>
    <mergeCell ref="AN67:AP67"/>
    <mergeCell ref="AE63:AG64"/>
    <mergeCell ref="AH63:AJ64"/>
    <mergeCell ref="AK63:AM64"/>
    <mergeCell ref="AN63:AP64"/>
    <mergeCell ref="AC65:AD65"/>
    <mergeCell ref="AE65:AG65"/>
    <mergeCell ref="AH65:AJ65"/>
    <mergeCell ref="AK65:AM65"/>
    <mergeCell ref="AN65:AP65"/>
    <mergeCell ref="AC56:AD64"/>
    <mergeCell ref="AE56:AG56"/>
    <mergeCell ref="AH56:AJ56"/>
    <mergeCell ref="AK56:AM56"/>
    <mergeCell ref="AN56:AP56"/>
    <mergeCell ref="AE57:AG57"/>
    <mergeCell ref="AH57:AJ57"/>
    <mergeCell ref="AK57:AM57"/>
    <mergeCell ref="AN57:AP57"/>
    <mergeCell ref="AE58:AG59"/>
    <mergeCell ref="AH58:AJ59"/>
    <mergeCell ref="AK58:AM59"/>
    <mergeCell ref="AN58:AP59"/>
    <mergeCell ref="AE60:AG60"/>
    <mergeCell ref="AH60:AJ60"/>
    <mergeCell ref="AK60:AM60"/>
    <mergeCell ref="AN60:AP60"/>
    <mergeCell ref="AE61:AG61"/>
    <mergeCell ref="AH61:AJ61"/>
    <mergeCell ref="AK61:AM61"/>
    <mergeCell ref="AN61:AP61"/>
    <mergeCell ref="AE62:AG62"/>
    <mergeCell ref="AH62:AJ62"/>
    <mergeCell ref="AK62:AM62"/>
    <mergeCell ref="AN62:AP62"/>
    <mergeCell ref="AE50:AF52"/>
    <mergeCell ref="AG50:AG52"/>
    <mergeCell ref="AH50:AI52"/>
    <mergeCell ref="AJ50:AJ52"/>
    <mergeCell ref="AK50:AL52"/>
    <mergeCell ref="AM50:AM52"/>
    <mergeCell ref="AN50:AO52"/>
    <mergeCell ref="AP50:AP52"/>
    <mergeCell ref="AC53:AD53"/>
    <mergeCell ref="AE53:AF55"/>
    <mergeCell ref="AG53:AG55"/>
    <mergeCell ref="AH53:AI55"/>
    <mergeCell ref="AJ53:AJ55"/>
    <mergeCell ref="AK53:AL55"/>
    <mergeCell ref="AM53:AM55"/>
    <mergeCell ref="AN53:AO55"/>
    <mergeCell ref="AP53:AP55"/>
    <mergeCell ref="AC54:AD54"/>
    <mergeCell ref="AC55:AD55"/>
    <mergeCell ref="AD45:AD46"/>
    <mergeCell ref="AE46:AG46"/>
    <mergeCell ref="AH46:AJ46"/>
    <mergeCell ref="AK46:AM46"/>
    <mergeCell ref="AN46:AP46"/>
    <mergeCell ref="AE47:AF48"/>
    <mergeCell ref="AG47:AG48"/>
    <mergeCell ref="AH47:AI48"/>
    <mergeCell ref="AJ47:AJ48"/>
    <mergeCell ref="AK47:AL48"/>
    <mergeCell ref="AM47:AM48"/>
    <mergeCell ref="AN47:AO48"/>
    <mergeCell ref="AP47:AP48"/>
    <mergeCell ref="AD48:AD49"/>
    <mergeCell ref="AE49:AG49"/>
    <mergeCell ref="AH49:AJ49"/>
    <mergeCell ref="AK49:AM49"/>
    <mergeCell ref="AN49:AP49"/>
    <mergeCell ref="AE42:AF43"/>
    <mergeCell ref="AG42:AG43"/>
    <mergeCell ref="AH42:AI43"/>
    <mergeCell ref="AJ42:AJ43"/>
    <mergeCell ref="AK42:AL43"/>
    <mergeCell ref="AM42:AM43"/>
    <mergeCell ref="AN42:AO43"/>
    <mergeCell ref="AP42:AP43"/>
    <mergeCell ref="AE44:AF45"/>
    <mergeCell ref="AG44:AG45"/>
    <mergeCell ref="AH44:AI45"/>
    <mergeCell ref="AJ44:AJ45"/>
    <mergeCell ref="AK44:AL45"/>
    <mergeCell ref="AM44:AM45"/>
    <mergeCell ref="AN44:AO45"/>
    <mergeCell ref="AP44:AP45"/>
    <mergeCell ref="AC37:AD37"/>
    <mergeCell ref="AE37:AG37"/>
    <mergeCell ref="AH37:AJ37"/>
    <mergeCell ref="AK37:AM37"/>
    <mergeCell ref="AN37:AP37"/>
    <mergeCell ref="AC38:AC52"/>
    <mergeCell ref="AE38:AF39"/>
    <mergeCell ref="AG38:AG39"/>
    <mergeCell ref="AH38:AI39"/>
    <mergeCell ref="AJ38:AJ39"/>
    <mergeCell ref="AK38:AL39"/>
    <mergeCell ref="AM38:AM39"/>
    <mergeCell ref="AN38:AO39"/>
    <mergeCell ref="AP38:AP39"/>
    <mergeCell ref="AD39:AD40"/>
    <mergeCell ref="AE40:AG40"/>
    <mergeCell ref="AH40:AJ40"/>
    <mergeCell ref="AK40:AM40"/>
    <mergeCell ref="AN40:AP40"/>
    <mergeCell ref="AE41:AF41"/>
    <mergeCell ref="AH41:AI41"/>
    <mergeCell ref="AK41:AL41"/>
    <mergeCell ref="AN41:AO41"/>
    <mergeCell ref="AD42:AD43"/>
    <mergeCell ref="AC35:AD35"/>
    <mergeCell ref="AE35:AF35"/>
    <mergeCell ref="AH35:AI35"/>
    <mergeCell ref="AK35:AL35"/>
    <mergeCell ref="AN35:AO35"/>
    <mergeCell ref="AC36:AD36"/>
    <mergeCell ref="AE36:AF36"/>
    <mergeCell ref="AH36:AI36"/>
    <mergeCell ref="AK36:AL36"/>
    <mergeCell ref="AN36:AO36"/>
    <mergeCell ref="AE26:AG26"/>
    <mergeCell ref="AH26:AJ26"/>
    <mergeCell ref="AK26:AM26"/>
    <mergeCell ref="AN26:AP26"/>
    <mergeCell ref="AC29:AP31"/>
    <mergeCell ref="AC32:AP32"/>
    <mergeCell ref="AC33:AD34"/>
    <mergeCell ref="AE33:AG33"/>
    <mergeCell ref="AH33:AJ33"/>
    <mergeCell ref="AK33:AM33"/>
    <mergeCell ref="AN33:AP33"/>
    <mergeCell ref="AE34:AG34"/>
    <mergeCell ref="AH34:AJ34"/>
    <mergeCell ref="AK34:AM34"/>
    <mergeCell ref="AN34:AP34"/>
    <mergeCell ref="A28:AP28"/>
    <mergeCell ref="Z34:AB34"/>
    <mergeCell ref="AC22:AD22"/>
    <mergeCell ref="AE22:AP22"/>
    <mergeCell ref="AE24:AG24"/>
    <mergeCell ref="AH24:AJ24"/>
    <mergeCell ref="AK24:AM24"/>
    <mergeCell ref="AN24:AP24"/>
    <mergeCell ref="AE25:AG25"/>
    <mergeCell ref="AH25:AJ25"/>
    <mergeCell ref="AK25:AM25"/>
    <mergeCell ref="AN25:AP25"/>
    <mergeCell ref="AC19:AC20"/>
    <mergeCell ref="AE19:AG19"/>
    <mergeCell ref="AH19:AJ19"/>
    <mergeCell ref="AK19:AM19"/>
    <mergeCell ref="AN19:AP19"/>
    <mergeCell ref="AE20:AG20"/>
    <mergeCell ref="AH20:AJ20"/>
    <mergeCell ref="AK20:AM20"/>
    <mergeCell ref="AN20:AP20"/>
    <mergeCell ref="AK15:AM15"/>
    <mergeCell ref="AN15:AP15"/>
    <mergeCell ref="AE16:AG16"/>
    <mergeCell ref="AH16:AJ16"/>
    <mergeCell ref="AK16:AM16"/>
    <mergeCell ref="AN16:AP16"/>
    <mergeCell ref="AE17:AG17"/>
    <mergeCell ref="AH17:AJ17"/>
    <mergeCell ref="AK17:AM17"/>
    <mergeCell ref="AN17:AP17"/>
    <mergeCell ref="AC9:AC17"/>
    <mergeCell ref="AE9:AG9"/>
    <mergeCell ref="AH9:AJ9"/>
    <mergeCell ref="AK9:AM9"/>
    <mergeCell ref="AN9:AP9"/>
    <mergeCell ref="AE10:AG10"/>
    <mergeCell ref="AH10:AJ10"/>
    <mergeCell ref="AK10:AM10"/>
    <mergeCell ref="AN10:AP10"/>
    <mergeCell ref="AD11:AD12"/>
    <mergeCell ref="AE11:AG12"/>
    <mergeCell ref="AH11:AJ12"/>
    <mergeCell ref="AK11:AM12"/>
    <mergeCell ref="AN11:AP12"/>
    <mergeCell ref="AE13:AG13"/>
    <mergeCell ref="AH13:AJ13"/>
    <mergeCell ref="AK13:AM13"/>
    <mergeCell ref="AN13:AP13"/>
    <mergeCell ref="AE14:AG14"/>
    <mergeCell ref="AH14:AJ14"/>
    <mergeCell ref="AK14:AM14"/>
    <mergeCell ref="AN14:AP14"/>
    <mergeCell ref="AE15:AG15"/>
    <mergeCell ref="AH15:AJ15"/>
    <mergeCell ref="AK2:AM2"/>
    <mergeCell ref="AN2:AP2"/>
    <mergeCell ref="AC3:AC7"/>
    <mergeCell ref="AE3:AG3"/>
    <mergeCell ref="AH3:AJ3"/>
    <mergeCell ref="AK3:AM3"/>
    <mergeCell ref="AN3:AP3"/>
    <mergeCell ref="AE4:AG4"/>
    <mergeCell ref="AH4:AJ4"/>
    <mergeCell ref="AK4:AM4"/>
    <mergeCell ref="AN4:AP4"/>
    <mergeCell ref="AE5:AG5"/>
    <mergeCell ref="AH5:AJ5"/>
    <mergeCell ref="AK5:AM5"/>
    <mergeCell ref="AN5:AP5"/>
    <mergeCell ref="AE6:AG6"/>
    <mergeCell ref="AH6:AJ6"/>
    <mergeCell ref="AK6:AM6"/>
    <mergeCell ref="AN6:AP6"/>
    <mergeCell ref="AE7:AG7"/>
    <mergeCell ref="AH7:AJ7"/>
    <mergeCell ref="AK7:AM7"/>
    <mergeCell ref="AN7:AP7"/>
    <mergeCell ref="A1:N1"/>
    <mergeCell ref="A2:B2"/>
    <mergeCell ref="C2:E2"/>
    <mergeCell ref="F2:H2"/>
    <mergeCell ref="I2:K2"/>
    <mergeCell ref="L2:N2"/>
    <mergeCell ref="AC2:AD2"/>
    <mergeCell ref="AE2:AG2"/>
    <mergeCell ref="AH2:AJ2"/>
    <mergeCell ref="O2:P2"/>
    <mergeCell ref="Q2:S2"/>
    <mergeCell ref="T2:V2"/>
    <mergeCell ref="W2:Y2"/>
    <mergeCell ref="Z2:AB2"/>
    <mergeCell ref="F5:H5"/>
    <mergeCell ref="I5:K5"/>
    <mergeCell ref="L5:N5"/>
    <mergeCell ref="C6:E6"/>
    <mergeCell ref="F6:H6"/>
    <mergeCell ref="I6:K6"/>
    <mergeCell ref="L6:N6"/>
    <mergeCell ref="A3:A7"/>
    <mergeCell ref="C3:E3"/>
    <mergeCell ref="F3:H3"/>
    <mergeCell ref="I3:K3"/>
    <mergeCell ref="L3:N3"/>
    <mergeCell ref="C4:E4"/>
    <mergeCell ref="F4:H4"/>
    <mergeCell ref="I4:K4"/>
    <mergeCell ref="L4:N4"/>
    <mergeCell ref="C5:E5"/>
    <mergeCell ref="B11:B12"/>
    <mergeCell ref="C11:E12"/>
    <mergeCell ref="F11:H12"/>
    <mergeCell ref="I11:K12"/>
    <mergeCell ref="L11:N12"/>
    <mergeCell ref="C7:E7"/>
    <mergeCell ref="F7:H7"/>
    <mergeCell ref="I7:K7"/>
    <mergeCell ref="L7:N7"/>
    <mergeCell ref="C9:E9"/>
    <mergeCell ref="F9:H9"/>
    <mergeCell ref="I9:K9"/>
    <mergeCell ref="L9:N9"/>
    <mergeCell ref="C10:E10"/>
    <mergeCell ref="I13:K13"/>
    <mergeCell ref="L13:N13"/>
    <mergeCell ref="C14:E14"/>
    <mergeCell ref="F14:H14"/>
    <mergeCell ref="I14:K14"/>
    <mergeCell ref="L14:N14"/>
    <mergeCell ref="F10:H10"/>
    <mergeCell ref="I10:K10"/>
    <mergeCell ref="L10:N10"/>
    <mergeCell ref="C17:E17"/>
    <mergeCell ref="F17:H17"/>
    <mergeCell ref="I17:K17"/>
    <mergeCell ref="L17:N17"/>
    <mergeCell ref="A19:A20"/>
    <mergeCell ref="C19:E19"/>
    <mergeCell ref="F19:H19"/>
    <mergeCell ref="I19:K19"/>
    <mergeCell ref="L19:N19"/>
    <mergeCell ref="C20:E20"/>
    <mergeCell ref="A9:A17"/>
    <mergeCell ref="F20:H20"/>
    <mergeCell ref="I20:K20"/>
    <mergeCell ref="L20:N20"/>
    <mergeCell ref="C15:E15"/>
    <mergeCell ref="F15:H15"/>
    <mergeCell ref="I15:K15"/>
    <mergeCell ref="L15:N15"/>
    <mergeCell ref="C16:E16"/>
    <mergeCell ref="F16:H16"/>
    <mergeCell ref="I16:K16"/>
    <mergeCell ref="L16:N16"/>
    <mergeCell ref="C13:E13"/>
    <mergeCell ref="F13:H13"/>
    <mergeCell ref="O36:P36"/>
    <mergeCell ref="Q36:R36"/>
    <mergeCell ref="A22:B22"/>
    <mergeCell ref="C22:N22"/>
    <mergeCell ref="C24:E24"/>
    <mergeCell ref="F24:H24"/>
    <mergeCell ref="I24:K24"/>
    <mergeCell ref="L24:N24"/>
    <mergeCell ref="I34:K34"/>
    <mergeCell ref="L34:N34"/>
    <mergeCell ref="A35:B35"/>
    <mergeCell ref="C35:D35"/>
    <mergeCell ref="F35:G35"/>
    <mergeCell ref="I35:J35"/>
    <mergeCell ref="L35:M35"/>
    <mergeCell ref="A29:N31"/>
    <mergeCell ref="A32:N32"/>
    <mergeCell ref="A33:B34"/>
    <mergeCell ref="C33:E33"/>
    <mergeCell ref="F33:H33"/>
    <mergeCell ref="I33:K33"/>
    <mergeCell ref="L33:N33"/>
    <mergeCell ref="C34:E34"/>
    <mergeCell ref="F34:H34"/>
    <mergeCell ref="A36:B36"/>
    <mergeCell ref="C36:D36"/>
    <mergeCell ref="F36:G36"/>
    <mergeCell ref="I36:J36"/>
    <mergeCell ref="L36:M36"/>
    <mergeCell ref="A37:B37"/>
    <mergeCell ref="C37:E37"/>
    <mergeCell ref="F37:H37"/>
    <mergeCell ref="I37:K37"/>
    <mergeCell ref="L37:N37"/>
    <mergeCell ref="K38:K39"/>
    <mergeCell ref="L38:M39"/>
    <mergeCell ref="N38:N39"/>
    <mergeCell ref="B39:B40"/>
    <mergeCell ref="C40:E40"/>
    <mergeCell ref="F40:H40"/>
    <mergeCell ref="I40:K40"/>
    <mergeCell ref="L40:N40"/>
    <mergeCell ref="A38:A52"/>
    <mergeCell ref="C38:D39"/>
    <mergeCell ref="E38:E39"/>
    <mergeCell ref="F38:G39"/>
    <mergeCell ref="H38:H39"/>
    <mergeCell ref="I38:J39"/>
    <mergeCell ref="C41:D41"/>
    <mergeCell ref="F41:G41"/>
    <mergeCell ref="I41:J41"/>
    <mergeCell ref="B45:B46"/>
    <mergeCell ref="L41:M41"/>
    <mergeCell ref="B42:B43"/>
    <mergeCell ref="C42:D43"/>
    <mergeCell ref="E42:E43"/>
    <mergeCell ref="F42:G43"/>
    <mergeCell ref="H42:H43"/>
    <mergeCell ref="I42:J43"/>
    <mergeCell ref="K42:K43"/>
    <mergeCell ref="L42:M43"/>
    <mergeCell ref="N42:N43"/>
    <mergeCell ref="C44:D45"/>
    <mergeCell ref="E44:E45"/>
    <mergeCell ref="F44:G45"/>
    <mergeCell ref="H44:H45"/>
    <mergeCell ref="I44:J45"/>
    <mergeCell ref="K44:K45"/>
    <mergeCell ref="L44:M45"/>
    <mergeCell ref="N44:N45"/>
    <mergeCell ref="L47:M48"/>
    <mergeCell ref="N47:N48"/>
    <mergeCell ref="B48:B49"/>
    <mergeCell ref="C49:E49"/>
    <mergeCell ref="F49:H49"/>
    <mergeCell ref="I49:K49"/>
    <mergeCell ref="L49:N49"/>
    <mergeCell ref="C46:E46"/>
    <mergeCell ref="F46:H46"/>
    <mergeCell ref="I46:K46"/>
    <mergeCell ref="L46:N46"/>
    <mergeCell ref="C47:D48"/>
    <mergeCell ref="E47:E48"/>
    <mergeCell ref="F47:G48"/>
    <mergeCell ref="H47:H48"/>
    <mergeCell ref="I47:J48"/>
    <mergeCell ref="K47:K48"/>
    <mergeCell ref="L50:M52"/>
    <mergeCell ref="N50:N52"/>
    <mergeCell ref="A53:B53"/>
    <mergeCell ref="C53:D55"/>
    <mergeCell ref="E53:E55"/>
    <mergeCell ref="F53:G55"/>
    <mergeCell ref="H53:H55"/>
    <mergeCell ref="I53:J55"/>
    <mergeCell ref="K53:K55"/>
    <mergeCell ref="L53:M55"/>
    <mergeCell ref="C50:D52"/>
    <mergeCell ref="E50:E52"/>
    <mergeCell ref="F50:G52"/>
    <mergeCell ref="H50:H52"/>
    <mergeCell ref="I50:J52"/>
    <mergeCell ref="K50:K52"/>
    <mergeCell ref="I57:K57"/>
    <mergeCell ref="L57:N57"/>
    <mergeCell ref="C58:E59"/>
    <mergeCell ref="F58:H59"/>
    <mergeCell ref="I58:K59"/>
    <mergeCell ref="L58:N59"/>
    <mergeCell ref="N53:N55"/>
    <mergeCell ref="A54:B54"/>
    <mergeCell ref="A55:B55"/>
    <mergeCell ref="A56:B64"/>
    <mergeCell ref="C56:E56"/>
    <mergeCell ref="F56:H56"/>
    <mergeCell ref="I56:K56"/>
    <mergeCell ref="L56:N56"/>
    <mergeCell ref="C57:E57"/>
    <mergeCell ref="F57:H57"/>
    <mergeCell ref="C62:E62"/>
    <mergeCell ref="F62:H62"/>
    <mergeCell ref="I62:K62"/>
    <mergeCell ref="L62:N62"/>
    <mergeCell ref="C63:E64"/>
    <mergeCell ref="F63:H64"/>
    <mergeCell ref="I63:K64"/>
    <mergeCell ref="L63:N64"/>
    <mergeCell ref="C60:E60"/>
    <mergeCell ref="F60:H60"/>
    <mergeCell ref="I60:K60"/>
    <mergeCell ref="L60:N60"/>
    <mergeCell ref="C61:E61"/>
    <mergeCell ref="F61:H61"/>
    <mergeCell ref="I61:K61"/>
    <mergeCell ref="L61:N61"/>
    <mergeCell ref="A65:B65"/>
    <mergeCell ref="C65:E65"/>
    <mergeCell ref="F65:H65"/>
    <mergeCell ref="I65:K65"/>
    <mergeCell ref="L65:N65"/>
    <mergeCell ref="A70:B70"/>
    <mergeCell ref="C70:N70"/>
    <mergeCell ref="C67:E67"/>
    <mergeCell ref="F67:H67"/>
    <mergeCell ref="I67:K67"/>
    <mergeCell ref="L67:N67"/>
    <mergeCell ref="A68:B68"/>
    <mergeCell ref="C68:E68"/>
    <mergeCell ref="F68:K68"/>
    <mergeCell ref="L68:N68"/>
    <mergeCell ref="A66:B67"/>
    <mergeCell ref="C66:E66"/>
    <mergeCell ref="F66:H66"/>
    <mergeCell ref="I66:K66"/>
    <mergeCell ref="L66:N66"/>
    <mergeCell ref="A69:B69"/>
    <mergeCell ref="C69:E69"/>
    <mergeCell ref="F69:K69"/>
    <mergeCell ref="L69:N69"/>
    <mergeCell ref="T35:U35"/>
    <mergeCell ref="W35:X35"/>
    <mergeCell ref="Z35:AA35"/>
    <mergeCell ref="O29:AB31"/>
    <mergeCell ref="O32:AB32"/>
    <mergeCell ref="O33:P34"/>
    <mergeCell ref="Q33:S33"/>
    <mergeCell ref="T33:V33"/>
    <mergeCell ref="W33:Y33"/>
    <mergeCell ref="Z33:AB33"/>
    <mergeCell ref="Q34:S34"/>
    <mergeCell ref="T34:V34"/>
    <mergeCell ref="W34:Y34"/>
    <mergeCell ref="O35:P35"/>
    <mergeCell ref="Q35:R35"/>
    <mergeCell ref="T36:U36"/>
    <mergeCell ref="W36:X36"/>
    <mergeCell ref="Z36:AA36"/>
    <mergeCell ref="O37:P37"/>
    <mergeCell ref="Q37:S37"/>
    <mergeCell ref="T37:V37"/>
    <mergeCell ref="W37:Y37"/>
    <mergeCell ref="Z37:AB37"/>
    <mergeCell ref="Y38:Y39"/>
    <mergeCell ref="Z38:AA39"/>
    <mergeCell ref="AB38:AB39"/>
    <mergeCell ref="P39:P40"/>
    <mergeCell ref="Q40:S40"/>
    <mergeCell ref="T40:V40"/>
    <mergeCell ref="W40:Y40"/>
    <mergeCell ref="Z40:AB40"/>
    <mergeCell ref="O38:O52"/>
    <mergeCell ref="Q38:R39"/>
    <mergeCell ref="S38:S39"/>
    <mergeCell ref="T38:U39"/>
    <mergeCell ref="V38:V39"/>
    <mergeCell ref="W38:X39"/>
    <mergeCell ref="Q41:R41"/>
    <mergeCell ref="T41:U41"/>
    <mergeCell ref="W41:X41"/>
    <mergeCell ref="P45:P46"/>
    <mergeCell ref="Z41:AA41"/>
    <mergeCell ref="P42:P43"/>
    <mergeCell ref="Q42:R43"/>
    <mergeCell ref="S42:S43"/>
    <mergeCell ref="T42:U43"/>
    <mergeCell ref="V42:V43"/>
    <mergeCell ref="W42:X43"/>
    <mergeCell ref="Y42:Y43"/>
    <mergeCell ref="Z42:AA43"/>
    <mergeCell ref="AB42:AB43"/>
    <mergeCell ref="Q44:R45"/>
    <mergeCell ref="S44:S45"/>
    <mergeCell ref="T44:U45"/>
    <mergeCell ref="V44:V45"/>
    <mergeCell ref="W44:X45"/>
    <mergeCell ref="Y44:Y45"/>
    <mergeCell ref="Z44:AA45"/>
    <mergeCell ref="AB44:AB45"/>
    <mergeCell ref="Z47:AA48"/>
    <mergeCell ref="AB47:AB48"/>
    <mergeCell ref="P48:P49"/>
    <mergeCell ref="Q49:S49"/>
    <mergeCell ref="T49:V49"/>
    <mergeCell ref="W49:Y49"/>
    <mergeCell ref="Z49:AB49"/>
    <mergeCell ref="Q46:S46"/>
    <mergeCell ref="T46:V46"/>
    <mergeCell ref="W46:Y46"/>
    <mergeCell ref="Z46:AB46"/>
    <mergeCell ref="Q47:R48"/>
    <mergeCell ref="S47:S48"/>
    <mergeCell ref="T47:U48"/>
    <mergeCell ref="V47:V48"/>
    <mergeCell ref="W47:X48"/>
    <mergeCell ref="Y47:Y48"/>
    <mergeCell ref="Z50:AA52"/>
    <mergeCell ref="AB50:AB52"/>
    <mergeCell ref="O53:P53"/>
    <mergeCell ref="Q53:R55"/>
    <mergeCell ref="S53:S55"/>
    <mergeCell ref="T53:U55"/>
    <mergeCell ref="V53:V55"/>
    <mergeCell ref="W53:X55"/>
    <mergeCell ref="Y53:Y55"/>
    <mergeCell ref="Z53:AA55"/>
    <mergeCell ref="Q50:R52"/>
    <mergeCell ref="S50:S52"/>
    <mergeCell ref="T50:U52"/>
    <mergeCell ref="V50:V52"/>
    <mergeCell ref="W50:X52"/>
    <mergeCell ref="Y50:Y52"/>
    <mergeCell ref="W57:Y57"/>
    <mergeCell ref="Z57:AB57"/>
    <mergeCell ref="Q58:S59"/>
    <mergeCell ref="T58:V59"/>
    <mergeCell ref="W58:Y59"/>
    <mergeCell ref="Z58:AB59"/>
    <mergeCell ref="AB53:AB55"/>
    <mergeCell ref="O54:P54"/>
    <mergeCell ref="O55:P55"/>
    <mergeCell ref="O56:P64"/>
    <mergeCell ref="Q56:S56"/>
    <mergeCell ref="T56:V56"/>
    <mergeCell ref="W56:Y56"/>
    <mergeCell ref="Z56:AB56"/>
    <mergeCell ref="Q57:S57"/>
    <mergeCell ref="T57:V57"/>
    <mergeCell ref="Q62:S62"/>
    <mergeCell ref="T62:V62"/>
    <mergeCell ref="W62:Y62"/>
    <mergeCell ref="Z62:AB62"/>
    <mergeCell ref="Q63:S64"/>
    <mergeCell ref="T63:V64"/>
    <mergeCell ref="W63:Y64"/>
    <mergeCell ref="Z63:AB64"/>
    <mergeCell ref="Q60:S60"/>
    <mergeCell ref="T60:V60"/>
    <mergeCell ref="W60:Y60"/>
    <mergeCell ref="Z60:AB60"/>
    <mergeCell ref="Q61:S61"/>
    <mergeCell ref="T61:V61"/>
    <mergeCell ref="W61:Y61"/>
    <mergeCell ref="Z61:AB61"/>
    <mergeCell ref="O65:P65"/>
    <mergeCell ref="Q65:S65"/>
    <mergeCell ref="T65:V65"/>
    <mergeCell ref="W65:Y65"/>
    <mergeCell ref="Z65:AB65"/>
    <mergeCell ref="O70:P70"/>
    <mergeCell ref="Q70:AB70"/>
    <mergeCell ref="Q67:S67"/>
    <mergeCell ref="T67:V67"/>
    <mergeCell ref="W67:Y67"/>
    <mergeCell ref="Z67:AB67"/>
    <mergeCell ref="O68:P68"/>
    <mergeCell ref="Q68:S68"/>
    <mergeCell ref="T68:Y68"/>
    <mergeCell ref="Z68:AB68"/>
    <mergeCell ref="O66:P67"/>
    <mergeCell ref="Q66:S66"/>
    <mergeCell ref="T66:V66"/>
    <mergeCell ref="W66:Y66"/>
    <mergeCell ref="Z66:AB66"/>
    <mergeCell ref="O69:P69"/>
    <mergeCell ref="Q69:S69"/>
    <mergeCell ref="T69:Y69"/>
    <mergeCell ref="Z69:AB69"/>
    <mergeCell ref="O3:O7"/>
    <mergeCell ref="Q3:S3"/>
    <mergeCell ref="T3:V3"/>
    <mergeCell ref="W3:Y3"/>
    <mergeCell ref="Z3:AB3"/>
    <mergeCell ref="Q6:S6"/>
    <mergeCell ref="T6:V6"/>
    <mergeCell ref="W6:Y6"/>
    <mergeCell ref="Z6:AB6"/>
    <mergeCell ref="Q7:S7"/>
    <mergeCell ref="T7:V7"/>
    <mergeCell ref="W7:Y7"/>
    <mergeCell ref="Z7:AB7"/>
    <mergeCell ref="Q4:S4"/>
    <mergeCell ref="T4:V4"/>
    <mergeCell ref="W4:Y4"/>
    <mergeCell ref="Z4:AB4"/>
    <mergeCell ref="Q5:S5"/>
    <mergeCell ref="T5:V5"/>
    <mergeCell ref="W5:Y5"/>
    <mergeCell ref="Z5:AB5"/>
    <mergeCell ref="Q11:S12"/>
    <mergeCell ref="T11:V12"/>
    <mergeCell ref="W11:Y12"/>
    <mergeCell ref="Z11:AB12"/>
    <mergeCell ref="Q13:S13"/>
    <mergeCell ref="T13:V13"/>
    <mergeCell ref="W13:Y13"/>
    <mergeCell ref="Z13:AB13"/>
    <mergeCell ref="O9:O17"/>
    <mergeCell ref="Q9:S9"/>
    <mergeCell ref="T9:V9"/>
    <mergeCell ref="W9:Y9"/>
    <mergeCell ref="Z9:AB9"/>
    <mergeCell ref="Q10:S10"/>
    <mergeCell ref="T10:V10"/>
    <mergeCell ref="W10:Y10"/>
    <mergeCell ref="Z10:AB10"/>
    <mergeCell ref="P11:P12"/>
    <mergeCell ref="Q16:S16"/>
    <mergeCell ref="T16:V16"/>
    <mergeCell ref="W16:Y16"/>
    <mergeCell ref="Z16:AB16"/>
    <mergeCell ref="Q17:S17"/>
    <mergeCell ref="T17:V17"/>
    <mergeCell ref="W17:Y17"/>
    <mergeCell ref="Z17:AB17"/>
    <mergeCell ref="Q14:S14"/>
    <mergeCell ref="T14:V14"/>
    <mergeCell ref="W14:Y14"/>
    <mergeCell ref="Z14:AB14"/>
    <mergeCell ref="Q15:S15"/>
    <mergeCell ref="T15:V15"/>
    <mergeCell ref="W15:Y15"/>
    <mergeCell ref="Z15:AB15"/>
    <mergeCell ref="O22:P22"/>
    <mergeCell ref="Q22:AB22"/>
    <mergeCell ref="Q24:S24"/>
    <mergeCell ref="T24:V24"/>
    <mergeCell ref="W24:Y24"/>
    <mergeCell ref="Z24:AB24"/>
    <mergeCell ref="O19:O20"/>
    <mergeCell ref="Q19:S19"/>
    <mergeCell ref="T19:V19"/>
    <mergeCell ref="W19:Y19"/>
    <mergeCell ref="Z19:AB19"/>
    <mergeCell ref="Q20:S20"/>
    <mergeCell ref="T20:V20"/>
    <mergeCell ref="W20:Y20"/>
    <mergeCell ref="Z20:AB20"/>
    <mergeCell ref="T25:V25"/>
    <mergeCell ref="W25:Y25"/>
    <mergeCell ref="Z25:AB25"/>
    <mergeCell ref="Q26:S26"/>
    <mergeCell ref="T26:V26"/>
    <mergeCell ref="W26:Y26"/>
    <mergeCell ref="Z26:AB26"/>
    <mergeCell ref="C25:E25"/>
    <mergeCell ref="F25:H25"/>
    <mergeCell ref="I25:K25"/>
    <mergeCell ref="L25:N25"/>
    <mergeCell ref="C26:E26"/>
    <mergeCell ref="F26:H26"/>
    <mergeCell ref="I26:K26"/>
    <mergeCell ref="L26:N26"/>
    <mergeCell ref="Q25:S25"/>
  </mergeCells>
  <phoneticPr fontId="3"/>
  <conditionalFormatting sqref="C4:N6 C9:N9 C11 C13:N13 C15:N15 C19:N20 F11 I11 L11">
    <cfRule type="containsBlanks" dxfId="65" priority="107">
      <formula>LEN(TRIM(C4))=0</formula>
    </cfRule>
  </conditionalFormatting>
  <conditionalFormatting sqref="C22 C3:N3 C7:N7">
    <cfRule type="containsBlanks" dxfId="64" priority="106">
      <formula>LEN(TRIM(C3))=0</formula>
    </cfRule>
  </conditionalFormatting>
  <conditionalFormatting sqref="C10:E10">
    <cfRule type="expression" dxfId="63" priority="104">
      <formula>AND(ISBLANK(C9)=FALSE,ISBLANK(C10)=FALSE)</formula>
    </cfRule>
    <cfRule type="expression" dxfId="62" priority="105">
      <formula>ISBLANK(C$9)=FALSE</formula>
    </cfRule>
  </conditionalFormatting>
  <conditionalFormatting sqref="F10:N10">
    <cfRule type="expression" dxfId="61" priority="103">
      <formula>ISBLANK(F$9)=FALSE</formula>
    </cfRule>
  </conditionalFormatting>
  <conditionalFormatting sqref="C14:N14">
    <cfRule type="expression" dxfId="60" priority="99">
      <formula>ISBLANK(C$13)=FALSE</formula>
    </cfRule>
  </conditionalFormatting>
  <conditionalFormatting sqref="C16:N16">
    <cfRule type="expression" dxfId="59" priority="98">
      <formula>ISBLANK(C$15)=FALSE</formula>
    </cfRule>
  </conditionalFormatting>
  <conditionalFormatting sqref="F10:H10">
    <cfRule type="expression" dxfId="58" priority="59">
      <formula>AND(ISBLANK(F9)=FALSE,ISBLANK(F10)=FALSE)</formula>
    </cfRule>
  </conditionalFormatting>
  <conditionalFormatting sqref="I10:K10">
    <cfRule type="expression" dxfId="57" priority="58">
      <formula>AND(ISBLANK(I9)=FALSE,ISBLANK(I10)=FALSE)</formula>
    </cfRule>
  </conditionalFormatting>
  <conditionalFormatting sqref="L10:N10">
    <cfRule type="expression" dxfId="56" priority="57">
      <formula>AND(ISBLANK(L9)=FALSE,ISBLANK(L10)=FALSE)</formula>
    </cfRule>
  </conditionalFormatting>
  <conditionalFormatting sqref="C14:E14">
    <cfRule type="expression" dxfId="55" priority="55">
      <formula>AND(ISBLANK(C13)=FALSE,ISBLANK(C14)=FALSE)</formula>
    </cfRule>
    <cfRule type="expression" dxfId="54" priority="56">
      <formula>ISBLANK(C$9)=FALSE</formula>
    </cfRule>
  </conditionalFormatting>
  <conditionalFormatting sqref="F14:N14">
    <cfRule type="expression" dxfId="53" priority="54">
      <formula>ISBLANK(F$9)=FALSE</formula>
    </cfRule>
  </conditionalFormatting>
  <conditionalFormatting sqref="F14:H14">
    <cfRule type="expression" dxfId="52" priority="53">
      <formula>AND(ISBLANK(F13)=FALSE,ISBLANK(F14)=FALSE)</formula>
    </cfRule>
  </conditionalFormatting>
  <conditionalFormatting sqref="I14:K14">
    <cfRule type="expression" dxfId="51" priority="52">
      <formula>AND(ISBLANK(I13)=FALSE,ISBLANK(I14)=FALSE)</formula>
    </cfRule>
  </conditionalFormatting>
  <conditionalFormatting sqref="L14:N14">
    <cfRule type="expression" dxfId="50" priority="51">
      <formula>AND(ISBLANK(L13)=FALSE,ISBLANK(L14)=FALSE)</formula>
    </cfRule>
  </conditionalFormatting>
  <conditionalFormatting sqref="C16:E16">
    <cfRule type="expression" dxfId="49" priority="49">
      <formula>AND(ISBLANK(C15)=FALSE,ISBLANK(C16)=FALSE)</formula>
    </cfRule>
    <cfRule type="expression" dxfId="48" priority="50">
      <formula>ISBLANK(C$9)=FALSE</formula>
    </cfRule>
  </conditionalFormatting>
  <conditionalFormatting sqref="F16:N16">
    <cfRule type="expression" dxfId="47" priority="48">
      <formula>ISBLANK(F$9)=FALSE</formula>
    </cfRule>
  </conditionalFormatting>
  <conditionalFormatting sqref="F16:H16">
    <cfRule type="expression" dxfId="46" priority="47">
      <formula>AND(ISBLANK(F15)=FALSE,ISBLANK(F16)=FALSE)</formula>
    </cfRule>
  </conditionalFormatting>
  <conditionalFormatting sqref="I16:K16">
    <cfRule type="expression" dxfId="45" priority="46">
      <formula>AND(ISBLANK(I15)=FALSE,ISBLANK(I16)=FALSE)</formula>
    </cfRule>
  </conditionalFormatting>
  <conditionalFormatting sqref="L16:N16">
    <cfRule type="expression" dxfId="44" priority="45">
      <formula>AND(ISBLANK(L15)=FALSE,ISBLANK(L16)=FALSE)</formula>
    </cfRule>
  </conditionalFormatting>
  <conditionalFormatting sqref="Q4:AB6 Q9:AB9 Q11 Q13:AB13 Q15:AB15 Q19:AB20 T11 W11 Z11">
    <cfRule type="containsBlanks" dxfId="43" priority="44">
      <formula>LEN(TRIM(Q4))=0</formula>
    </cfRule>
  </conditionalFormatting>
  <conditionalFormatting sqref="Q22 Q3:AB3 Q7:AB7">
    <cfRule type="containsBlanks" dxfId="42" priority="43">
      <formula>LEN(TRIM(Q3))=0</formula>
    </cfRule>
  </conditionalFormatting>
  <conditionalFormatting sqref="Q10:S10">
    <cfRule type="expression" dxfId="41" priority="41">
      <formula>AND(ISBLANK(Q9)=FALSE,ISBLANK(Q10)=FALSE)</formula>
    </cfRule>
    <cfRule type="expression" dxfId="40" priority="42">
      <formula>ISBLANK(Q$9)=FALSE</formula>
    </cfRule>
  </conditionalFormatting>
  <conditionalFormatting sqref="T10:AB10">
    <cfRule type="expression" dxfId="39" priority="40">
      <formula>ISBLANK(T$9)=FALSE</formula>
    </cfRule>
  </conditionalFormatting>
  <conditionalFormatting sqref="Q14:AB14">
    <cfRule type="expression" dxfId="38" priority="39">
      <formula>ISBLANK(Q$13)=FALSE</formula>
    </cfRule>
  </conditionalFormatting>
  <conditionalFormatting sqref="Q16:AB16">
    <cfRule type="expression" dxfId="37" priority="38">
      <formula>ISBLANK(Q$15)=FALSE</formula>
    </cfRule>
  </conditionalFormatting>
  <conditionalFormatting sqref="T10:V10">
    <cfRule type="expression" dxfId="36" priority="37">
      <formula>AND(ISBLANK(T9)=FALSE,ISBLANK(T10)=FALSE)</formula>
    </cfRule>
  </conditionalFormatting>
  <conditionalFormatting sqref="W10:Y10">
    <cfRule type="expression" dxfId="35" priority="36">
      <formula>AND(ISBLANK(W9)=FALSE,ISBLANK(W10)=FALSE)</formula>
    </cfRule>
  </conditionalFormatting>
  <conditionalFormatting sqref="Z10:AB10">
    <cfRule type="expression" dxfId="34" priority="35">
      <formula>AND(ISBLANK(Z9)=FALSE,ISBLANK(Z10)=FALSE)</formula>
    </cfRule>
  </conditionalFormatting>
  <conditionalFormatting sqref="Q14:S14">
    <cfRule type="expression" dxfId="33" priority="33">
      <formula>AND(ISBLANK(Q13)=FALSE,ISBLANK(Q14)=FALSE)</formula>
    </cfRule>
    <cfRule type="expression" dxfId="32" priority="34">
      <formula>ISBLANK(Q$9)=FALSE</formula>
    </cfRule>
  </conditionalFormatting>
  <conditionalFormatting sqref="T14:AB14">
    <cfRule type="expression" dxfId="31" priority="32">
      <formula>ISBLANK(T$9)=FALSE</formula>
    </cfRule>
  </conditionalFormatting>
  <conditionalFormatting sqref="T14:V14">
    <cfRule type="expression" dxfId="30" priority="31">
      <formula>AND(ISBLANK(T13)=FALSE,ISBLANK(T14)=FALSE)</formula>
    </cfRule>
  </conditionalFormatting>
  <conditionalFormatting sqref="W14:Y14">
    <cfRule type="expression" dxfId="29" priority="30">
      <formula>AND(ISBLANK(W13)=FALSE,ISBLANK(W14)=FALSE)</formula>
    </cfRule>
  </conditionalFormatting>
  <conditionalFormatting sqref="Z14:AB14">
    <cfRule type="expression" dxfId="28" priority="29">
      <formula>AND(ISBLANK(Z13)=FALSE,ISBLANK(Z14)=FALSE)</formula>
    </cfRule>
  </conditionalFormatting>
  <conditionalFormatting sqref="Q16:S16">
    <cfRule type="expression" dxfId="27" priority="27">
      <formula>AND(ISBLANK(Q15)=FALSE,ISBLANK(Q16)=FALSE)</formula>
    </cfRule>
    <cfRule type="expression" dxfId="26" priority="28">
      <formula>ISBLANK(Q$9)=FALSE</formula>
    </cfRule>
  </conditionalFormatting>
  <conditionalFormatting sqref="T16:AB16">
    <cfRule type="expression" dxfId="25" priority="26">
      <formula>ISBLANK(T$9)=FALSE</formula>
    </cfRule>
  </conditionalFormatting>
  <conditionalFormatting sqref="T16:V16">
    <cfRule type="expression" dxfId="24" priority="25">
      <formula>AND(ISBLANK(T15)=FALSE,ISBLANK(T16)=FALSE)</formula>
    </cfRule>
  </conditionalFormatting>
  <conditionalFormatting sqref="W16:Y16">
    <cfRule type="expression" dxfId="23" priority="24">
      <formula>AND(ISBLANK(W15)=FALSE,ISBLANK(W16)=FALSE)</formula>
    </cfRule>
  </conditionalFormatting>
  <conditionalFormatting sqref="Z16:AB16">
    <cfRule type="expression" dxfId="22" priority="23">
      <formula>AND(ISBLANK(Z15)=FALSE,ISBLANK(Z16)=FALSE)</formula>
    </cfRule>
  </conditionalFormatting>
  <conditionalFormatting sqref="AE4:AP6 AE9:AP9 AE11 AE13:AP13 AE15:AP15 AE19:AP20 AH11 AK11 AN11">
    <cfRule type="containsBlanks" dxfId="21" priority="22">
      <formula>LEN(TRIM(AE4))=0</formula>
    </cfRule>
  </conditionalFormatting>
  <conditionalFormatting sqref="AE22 AE3:AP3 AE7:AP7">
    <cfRule type="containsBlanks" dxfId="20" priority="21">
      <formula>LEN(TRIM(AE3))=0</formula>
    </cfRule>
  </conditionalFormatting>
  <conditionalFormatting sqref="AE10:AG10">
    <cfRule type="expression" dxfId="19" priority="19">
      <formula>AND(ISBLANK(AE9)=FALSE,ISBLANK(AE10)=FALSE)</formula>
    </cfRule>
    <cfRule type="expression" dxfId="18" priority="20">
      <formula>ISBLANK(AE$9)=FALSE</formula>
    </cfRule>
  </conditionalFormatting>
  <conditionalFormatting sqref="AH10:AP10">
    <cfRule type="expression" dxfId="17" priority="18">
      <formula>ISBLANK(AH$9)=FALSE</formula>
    </cfRule>
  </conditionalFormatting>
  <conditionalFormatting sqref="AE14:AP14">
    <cfRule type="expression" dxfId="16" priority="17">
      <formula>ISBLANK(AE$13)=FALSE</formula>
    </cfRule>
  </conditionalFormatting>
  <conditionalFormatting sqref="AE16:AP16">
    <cfRule type="expression" dxfId="15" priority="16">
      <formula>ISBLANK(AE$15)=FALSE</formula>
    </cfRule>
  </conditionalFormatting>
  <conditionalFormatting sqref="AH10:AJ10">
    <cfRule type="expression" dxfId="14" priority="15">
      <formula>AND(ISBLANK(AH9)=FALSE,ISBLANK(AH10)=FALSE)</formula>
    </cfRule>
  </conditionalFormatting>
  <conditionalFormatting sqref="AK10:AM10">
    <cfRule type="expression" dxfId="13" priority="14">
      <formula>AND(ISBLANK(AK9)=FALSE,ISBLANK(AK10)=FALSE)</formula>
    </cfRule>
  </conditionalFormatting>
  <conditionalFormatting sqref="AN10:AP10">
    <cfRule type="expression" dxfId="12" priority="13">
      <formula>AND(ISBLANK(AN9)=FALSE,ISBLANK(AN10)=FALSE)</formula>
    </cfRule>
  </conditionalFormatting>
  <conditionalFormatting sqref="AE14:AG14">
    <cfRule type="expression" dxfId="11" priority="11">
      <formula>AND(ISBLANK(AE13)=FALSE,ISBLANK(AE14)=FALSE)</formula>
    </cfRule>
    <cfRule type="expression" dxfId="10" priority="12">
      <formula>ISBLANK(AE$9)=FALSE</formula>
    </cfRule>
  </conditionalFormatting>
  <conditionalFormatting sqref="AH14:AP14">
    <cfRule type="expression" dxfId="9" priority="10">
      <formula>ISBLANK(AH$9)=FALSE</formula>
    </cfRule>
  </conditionalFormatting>
  <conditionalFormatting sqref="AH14:AJ14">
    <cfRule type="expression" dxfId="8" priority="9">
      <formula>AND(ISBLANK(AH13)=FALSE,ISBLANK(AH14)=FALSE)</formula>
    </cfRule>
  </conditionalFormatting>
  <conditionalFormatting sqref="AK14:AM14">
    <cfRule type="expression" dxfId="7" priority="8">
      <formula>AND(ISBLANK(AK13)=FALSE,ISBLANK(AK14)=FALSE)</formula>
    </cfRule>
  </conditionalFormatting>
  <conditionalFormatting sqref="AN14:AP14">
    <cfRule type="expression" dxfId="6" priority="7">
      <formula>AND(ISBLANK(AN13)=FALSE,ISBLANK(AN14)=FALSE)</formula>
    </cfRule>
  </conditionalFormatting>
  <conditionalFormatting sqref="AE16:AG16">
    <cfRule type="expression" dxfId="5" priority="5">
      <formula>AND(ISBLANK(AE15)=FALSE,ISBLANK(AE16)=FALSE)</formula>
    </cfRule>
    <cfRule type="expression" dxfId="4" priority="6">
      <formula>ISBLANK(AE$9)=FALSE</formula>
    </cfRule>
  </conditionalFormatting>
  <conditionalFormatting sqref="AH16:AP16">
    <cfRule type="expression" dxfId="3" priority="4">
      <formula>ISBLANK(AH$9)=FALSE</formula>
    </cfRule>
  </conditionalFormatting>
  <conditionalFormatting sqref="AH16:AJ16">
    <cfRule type="expression" dxfId="2" priority="3">
      <formula>AND(ISBLANK(AH15)=FALSE,ISBLANK(AH16)=FALSE)</formula>
    </cfRule>
  </conditionalFormatting>
  <conditionalFormatting sqref="AK16:AM16">
    <cfRule type="expression" dxfId="1" priority="2">
      <formula>AND(ISBLANK(AK15)=FALSE,ISBLANK(AK16)=FALSE)</formula>
    </cfRule>
  </conditionalFormatting>
  <conditionalFormatting sqref="AN16:AP16">
    <cfRule type="expression" dxfId="0" priority="1">
      <formula>AND(ISBLANK(AN15)=FALSE,ISBLANK(AN16)=FALSE)</formula>
    </cfRule>
  </conditionalFormatting>
  <dataValidations count="16">
    <dataValidation allowBlank="1" showInputMessage="1" showErrorMessage="1" promptTitle="防音対策の具体的内容" prompt="その他の具体的な内容があれば_x000a_記載してください。_x000a_" sqref="Q65:AB65 C65:N65 AE65:AP65"/>
    <dataValidation allowBlank="1" showInputMessage="1" showErrorMessage="1" promptTitle="騒音レベルの入力" prompt="基準距離での騒音レベル[dB]を入力。" sqref="C6:E6 Q6:S6 AE6:AG6"/>
    <dataValidation allowBlank="1" showInputMessage="1" showErrorMessage="1" promptTitle="基準距離の入力" prompt="基準距離[m]を入力。" sqref="C5:E5 Q5:S5 AE5:AG5"/>
    <dataValidation allowBlank="1" showInputMessage="1" showErrorMessage="1" promptTitle="型式名等の入力" prompt="型式や管理番号を入力。_x000a_(例)A1／AB-50C" sqref="C4:E4 Q4:S4 AE4:AG4"/>
    <dataValidation type="list" allowBlank="1" showInputMessage="1" showErrorMessage="1" promptTitle="特定施設名の選択" prompt="プルダウンから特定施設名を選択。_x000a_(例)機械プレス" sqref="C3:E3 Q3:S3 AE3:AG3">
      <formula1>特定施設</formula1>
    </dataValidation>
    <dataValidation allowBlank="1" showInputMessage="1" showErrorMessage="1" promptTitle="騒音レベルの入力" prompt="基準距離での騒音レベル[dB]を入力してください。" sqref="F6:N6 T6:AB6 AH6:AP6"/>
    <dataValidation allowBlank="1" showInputMessage="1" showErrorMessage="1" promptTitle="基準距離の入力" prompt="基準距離[m]を入力してください。" sqref="F5:N5 T5:AB5 AH5:AP5"/>
    <dataValidation allowBlank="1" errorTitle="エラー" error="プルダウンから選択してください。" promptTitle="用途地域の選択" prompt="プルダウンから用途地域を選択してください。" sqref="A69:B69 L24:L26 I24:I26 F24:F26 C23:C26 AE24:AE26 Z24:Z26 W24:W26 T24:T26 Q24:Q26 O69:P69 AN24:AN26 AK24:AK26 AH24:AH26 AC69:AD69"/>
    <dataValidation allowBlank="1" sqref="F40:F44 C35:D36 C33:N34 I35:J36 F35:G36 K47 H44:I44 K44:L44 L38:L43 M50:N55 D41:D43 C38:C44 E41:E44 N47 C46:C47 M38:N39 L61:L63 D38:H39 F46:F47 J38:K39 I46:I47 E47 H47 D50:E55 I49:I58 L49:L58 F61:F63 F49:F58 G50:H55 L46:L47 C61:C63 J50:K55 I61:I63 C49:C58 I38:I43 M41:M43 N41:N44 G41:H43 J41:K43 L35:M36 T40:T44 Q35:R36 Q33:AB34 W35:X36 T35:U36 Y47 V44:W44 Y44:Z44 Z38:Z43 AA50:AB55 R41:R43 Q38:Q44 S41:S44 AB47 Q46:Q47 AA38:AB39 Z61:Z63 R38:V39 T46:T47 X38:Y39 W46:W47 S47 V47 R50:S55 W49:W58 Z49:Z58 T61:T63 T49:T58 U50:V55 Z46:Z47 Q61:Q63 X50:Y55 W61:W63 Q49:Q58 W38:W43 AA41:AA43 AB41:AB44 U41:V43 X41:Y43 Z35:AA36 AH40:AH44 AE35:AF36 AE33:AP34 AK35:AL36 AH35:AI36 AM47 AJ44:AK44 AM44:AN44 AN38:AN43 AO50:AP55 AF41:AF43 AE38:AE44 AG41:AG44 AP47 AE46:AE47 AO38:AP39 AN61:AN63 AF38:AJ39 AH46:AH47 AL38:AM39 AK46:AK47 AG47 AJ47 AF50:AG55 AK49:AK58 AN49:AN58 AH61:AH63 AH49:AH58 AI50:AJ55 AN46:AN47 AE61:AE63 AL50:AM55 AK61:AK63 AE49:AE58 AK38:AK43 AO41:AO43 AP41:AP44 AI41:AJ43 AL41:AM43 AN35:AO36"/>
    <dataValidation type="list" allowBlank="1" showInputMessage="1" showErrorMessage="1" promptTitle="根拠の選択" prompt="基準距離と騒音レベルを実測した⇒実測_x000a_資料の値を使用した⇒資料有" sqref="C7:N7 Q7:AB7 AE7:AP7">
      <formula1>実測かどうか</formula1>
    </dataValidation>
    <dataValidation allowBlank="1" promptTitle="実測フラグ" prompt="実測の場合は、□を■に変更してください。_x000a_(例)■　実測" sqref="C37:N37 Q37:AB37 AE37:AP37"/>
    <dataValidation allowBlank="1" showInputMessage="1" showErrorMessage="1" promptTitle="型式名等の入力" prompt="型式や管理番号を入力してください。_x000a_(例)A1／AB-50C" sqref="F4:N4 T4:AB4 AH4:AP4"/>
    <dataValidation type="time" imeMode="halfAlpha" operator="greaterThanOrEqual" allowBlank="1" errorTitle="エラー" error="時刻のみを入力してください。" promptTitle="時間の入力" prompt="時刻のみ入力してください。_x000a_上段：開始時刻_x000a_下段：終了時刻_x000a_【入力例】_x000a_上段　8:00_x000a_下段　17:00" sqref="C66:N67 Q66:AB67 AE66:AP67">
      <formula1>0</formula1>
    </dataValidation>
    <dataValidation allowBlank="1" showInputMessage="1" showErrorMessage="1" promptTitle="入力不要" prompt="用途地域を選択すると_x000a_自動で表示されます。" sqref="C69:D69 F69:M69 Q69:R69 T69:AA69 AE69:AF69 AH69:AO69"/>
    <dataValidation type="list" allowBlank="1" showInputMessage="1" showErrorMessage="1" promptTitle="特定施設名の入力" prompt="プルダウンから特定施設名を選択してください。_x000a_(例)機械プレス_x000a_下段には型式等を入力してください。_x000a_(例)AB-50C" sqref="F3:N3 T3:AB3 AH3:AP3">
      <formula1>特定施設</formula1>
    </dataValidation>
    <dataValidation type="list" allowBlank="1" showInputMessage="1" showErrorMessage="1" errorTitle="エラー" error="プルダウンから選択してください。" promptTitle="用途地域の選択" prompt="プルダウンから用途地域を選択してください。" sqref="C22 Q22 AE22">
      <formula1>用途地域</formula1>
    </dataValidation>
  </dataValidations>
  <printOptions horizontalCentered="1" verticalCentered="1"/>
  <pageMargins left="0.78740157480314965" right="0.78740157480314965" top="0.78740157480314965" bottom="0.78740157480314965" header="0.31496062992125984" footer="0.31496062992125984"/>
  <pageSetup paperSize="9" orientation="portrait" blackAndWhite="1" errors="blank"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定義</vt:lpstr>
      <vt:lpstr>記入例</vt:lpstr>
      <vt:lpstr>騒音の処理方法概要書</vt:lpstr>
      <vt:lpstr>建屋減衰</vt:lpstr>
      <vt:lpstr>回折減衰 </vt:lpstr>
      <vt:lpstr>old</vt:lpstr>
      <vt:lpstr>old!Print_Area</vt:lpstr>
      <vt:lpstr>記入例!Print_Area</vt:lpstr>
      <vt:lpstr>建屋減衰!Print_Area</vt:lpstr>
      <vt:lpstr>騒音の処理方法概要書!Print_Area</vt:lpstr>
      <vt:lpstr>規制基準</vt:lpstr>
      <vt:lpstr>規制基準振動</vt:lpstr>
      <vt:lpstr>時間帯</vt:lpstr>
      <vt:lpstr>時間帯振動</vt:lpstr>
      <vt:lpstr>実測かどうか</vt:lpstr>
      <vt:lpstr>特定施設</vt:lpstr>
      <vt:lpstr>特定施設と単位</vt:lpstr>
      <vt:lpstr>比重</vt:lpstr>
      <vt:lpstr>非常用かどうか</vt:lpstr>
      <vt:lpstr>壁の材質</vt:lpstr>
      <vt:lpstr>壁の材質と比重</vt:lpstr>
      <vt:lpstr>用途地域</vt:lpstr>
      <vt:lpstr>用途地域振動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2023-04-10T23:50:54Z</cp:lastPrinted>
  <dcterms:created xsi:type="dcterms:W3CDTF">2018-07-06T02:35:08Z</dcterms:created>
  <dcterms:modified xsi:type="dcterms:W3CDTF">2023-04-13T06:34:18Z</dcterms:modified>
  <cp:contentStatus/>
</cp:coreProperties>
</file>