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defaultThemeVersion="124226"/>
  <xr:revisionPtr revIDLastSave="0" documentId="8_{874C0848-981D-465C-A00C-5393411FA4F4}" xr6:coauthVersionLast="47" xr6:coauthVersionMax="47" xr10:uidLastSave="{00000000-0000-0000-0000-000000000000}"/>
  <bookViews>
    <workbookView xWindow="16284" yWindow="-108" windowWidth="23256" windowHeight="12456" tabRatio="80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ｱ.特管廃油!$B$2:$AU$34</definedName>
    <definedName name="_xlnm.Print_Area" localSheetId="2">ｲ.特管廃酸!$B$2:$AU$34</definedName>
    <definedName name="_xlnm.Print_Area" localSheetId="3">ｳ.特管廃ｱﾙｶﾘ!$B$2:$AU$34</definedName>
    <definedName name="_xlnm.Print_Area" localSheetId="4">ｴ.感染性廃棄物!$B$2:$AU$34</definedName>
    <definedName name="_xlnm.Print_Area" localSheetId="5">ｵ.廃PCB等!$B$2:$AU$34</definedName>
    <definedName name="_xlnm.Print_Area" localSheetId="6">ｶ.PCB汚染物!$B$2:$AU$34</definedName>
    <definedName name="_xlnm.Print_Area" localSheetId="7">ｷ.PCB処理物!$B$2:$AU$34</definedName>
    <definedName name="_xlnm.Print_Area" localSheetId="8">ｸ.指定下水汚泥!$B$2:$AU$34</definedName>
    <definedName name="_xlnm.Print_Area" localSheetId="9">ｹ.有害鉱さい!$B$2:$AU$34</definedName>
    <definedName name="_xlnm.Print_Area" localSheetId="10">ｺ.廃石綿等!$B$2:$AU$34</definedName>
    <definedName name="_xlnm.Print_Area" localSheetId="11">ｻ.有害ばいじん!$B$2:$AU$34</definedName>
    <definedName name="_xlnm.Print_Area" localSheetId="12">ｼ.有害燃え殻!$B$2:$AU$34</definedName>
    <definedName name="_xlnm.Print_Area" localSheetId="13">ｽ.有害廃油!$B$2:$AU$34</definedName>
    <definedName name="_xlnm.Print_Area" localSheetId="14">ｾ.有害汚泥!$B$2:$AU$34</definedName>
    <definedName name="_xlnm.Print_Area" localSheetId="15">ｿ.有害廃酸!$B$2:$AU$34</definedName>
    <definedName name="_xlnm.Print_Area" localSheetId="16">ﾀ.有害廃ｱﾙｶﾘ!$B$2:$AU$34</definedName>
    <definedName name="_xlnm.Print_Area" localSheetId="17">ﾁ.廃水銀等!$B$2:$AU$34</definedName>
    <definedName name="_xlnm.Print_Area" localSheetId="19">印刷用表紙!$C$3:$U$242</definedName>
    <definedName name="_xlnm.Print_Area" localSheetId="0">表紙!$C$27:$U$262</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98" l="1"/>
  <c r="F38" i="98"/>
  <c r="D241" i="98"/>
  <c r="U240" i="98"/>
  <c r="T240" i="98"/>
  <c r="S240" i="98"/>
  <c r="R240" i="98"/>
  <c r="Q240" i="98"/>
  <c r="P240" i="98"/>
  <c r="O240" i="98"/>
  <c r="N240" i="98"/>
  <c r="M240" i="98"/>
  <c r="L240" i="98"/>
  <c r="K240" i="98"/>
  <c r="J240" i="98"/>
  <c r="I240" i="98"/>
  <c r="H240" i="98"/>
  <c r="G240" i="98"/>
  <c r="F240" i="98"/>
  <c r="E240" i="98"/>
  <c r="D240" i="98"/>
  <c r="U239" i="98"/>
  <c r="T239" i="98"/>
  <c r="S239" i="98"/>
  <c r="R239" i="98"/>
  <c r="Q239" i="98"/>
  <c r="P239" i="98"/>
  <c r="O239" i="98"/>
  <c r="N239" i="98"/>
  <c r="M239" i="98"/>
  <c r="L239" i="98"/>
  <c r="K239" i="98"/>
  <c r="J239" i="98"/>
  <c r="I239" i="98"/>
  <c r="H239" i="98"/>
  <c r="G239" i="98"/>
  <c r="F239" i="98"/>
  <c r="E239" i="98"/>
  <c r="D239" i="98"/>
  <c r="U238" i="98"/>
  <c r="T238" i="98"/>
  <c r="S238" i="98"/>
  <c r="R238" i="98"/>
  <c r="Q238" i="98"/>
  <c r="P238" i="98"/>
  <c r="O238" i="98"/>
  <c r="N238" i="98"/>
  <c r="M238" i="98"/>
  <c r="L238" i="98"/>
  <c r="K238" i="98"/>
  <c r="J238" i="98"/>
  <c r="I238" i="98"/>
  <c r="H238" i="98"/>
  <c r="G238" i="98"/>
  <c r="F238" i="98"/>
  <c r="E238" i="98"/>
  <c r="D238" i="98"/>
  <c r="U237" i="98"/>
  <c r="T237" i="98"/>
  <c r="S237" i="98"/>
  <c r="R237" i="98"/>
  <c r="Q237" i="98"/>
  <c r="P237" i="98"/>
  <c r="O237" i="98"/>
  <c r="N237" i="98"/>
  <c r="M237" i="98"/>
  <c r="L237" i="98"/>
  <c r="K237" i="98"/>
  <c r="J237" i="98"/>
  <c r="I237" i="98"/>
  <c r="H237" i="98"/>
  <c r="G237" i="98"/>
  <c r="F237" i="98"/>
  <c r="E237" i="98"/>
  <c r="D237" i="98"/>
  <c r="U236" i="98"/>
  <c r="T236" i="98"/>
  <c r="S236" i="98"/>
  <c r="R236" i="98"/>
  <c r="Q236" i="98"/>
  <c r="P236" i="98"/>
  <c r="O236" i="98"/>
  <c r="N236" i="98"/>
  <c r="M236" i="98"/>
  <c r="L236" i="98"/>
  <c r="K236" i="98"/>
  <c r="J236" i="98"/>
  <c r="I236" i="98"/>
  <c r="H236" i="98"/>
  <c r="G236" i="98"/>
  <c r="F236" i="98"/>
  <c r="E236" i="98"/>
  <c r="D236" i="98"/>
  <c r="U235" i="98"/>
  <c r="T235" i="98"/>
  <c r="S235" i="98"/>
  <c r="R235" i="98"/>
  <c r="Q235" i="98"/>
  <c r="P235" i="98"/>
  <c r="O235" i="98"/>
  <c r="N235" i="98"/>
  <c r="M235" i="98"/>
  <c r="L235" i="98"/>
  <c r="K235" i="98"/>
  <c r="J235" i="98"/>
  <c r="I235" i="98"/>
  <c r="H235" i="98"/>
  <c r="G235" i="98"/>
  <c r="F235" i="98"/>
  <c r="E235" i="98"/>
  <c r="U234" i="98"/>
  <c r="T234" i="98"/>
  <c r="S234" i="98"/>
  <c r="R234" i="98"/>
  <c r="Q234" i="98"/>
  <c r="P234" i="98"/>
  <c r="O234" i="98"/>
  <c r="N234" i="98"/>
  <c r="M234" i="98"/>
  <c r="L234" i="98"/>
  <c r="K234" i="98"/>
  <c r="J234" i="98"/>
  <c r="I234" i="98"/>
  <c r="H234" i="98"/>
  <c r="G234" i="98"/>
  <c r="F234" i="98"/>
  <c r="E234" i="98"/>
  <c r="E233" i="98"/>
  <c r="D232" i="98"/>
  <c r="D231" i="98"/>
  <c r="U230" i="98"/>
  <c r="T230" i="98"/>
  <c r="S230" i="98"/>
  <c r="R230" i="98"/>
  <c r="Q230" i="98"/>
  <c r="P230" i="98"/>
  <c r="O230" i="98"/>
  <c r="N230" i="98"/>
  <c r="M230" i="98"/>
  <c r="L230" i="98"/>
  <c r="K230" i="98"/>
  <c r="J230" i="98"/>
  <c r="I230" i="98"/>
  <c r="H230" i="98"/>
  <c r="G230" i="98"/>
  <c r="F230" i="98"/>
  <c r="E230" i="98"/>
  <c r="D230" i="98"/>
  <c r="D229" i="98"/>
  <c r="U229" i="98"/>
  <c r="T229" i="98"/>
  <c r="S229" i="98"/>
  <c r="R229" i="98"/>
  <c r="Q229" i="98"/>
  <c r="P229" i="98"/>
  <c r="O229" i="98"/>
  <c r="N229" i="98"/>
  <c r="M229" i="98"/>
  <c r="L229" i="98"/>
  <c r="K229" i="98"/>
  <c r="J229" i="98"/>
  <c r="I229" i="98"/>
  <c r="H229" i="98"/>
  <c r="G229" i="98"/>
  <c r="F229" i="98"/>
  <c r="E229" i="98"/>
  <c r="L216" i="98"/>
  <c r="K216" i="98"/>
  <c r="J216" i="98"/>
  <c r="I216" i="98"/>
  <c r="H216" i="98"/>
  <c r="G216" i="98"/>
  <c r="F216" i="98"/>
  <c r="F200" i="98"/>
  <c r="F183" i="98"/>
  <c r="F170" i="98"/>
  <c r="F158" i="98"/>
  <c r="F144" i="98"/>
  <c r="F132" i="98"/>
  <c r="F120" i="98"/>
  <c r="F109" i="98"/>
  <c r="F79" i="98"/>
  <c r="F64" i="98"/>
  <c r="AR28" i="74"/>
  <c r="H53" i="94" s="1"/>
  <c r="AR28" i="75"/>
  <c r="I53" i="94" s="1"/>
  <c r="AR28" i="76"/>
  <c r="J53" i="94" s="1"/>
  <c r="AR28" i="77"/>
  <c r="K53" i="94" s="1"/>
  <c r="AR28" i="78"/>
  <c r="L53" i="94" s="1"/>
  <c r="AR28" i="85"/>
  <c r="M53" i="94" s="1"/>
  <c r="AR28" i="86"/>
  <c r="N53" i="94" s="1"/>
  <c r="AR28" i="87"/>
  <c r="O53" i="94" s="1"/>
  <c r="AR28" i="88"/>
  <c r="P53" i="94" s="1"/>
  <c r="AR28" i="89"/>
  <c r="Q53" i="94" s="1"/>
  <c r="AR28" i="79"/>
  <c r="R53" i="94" s="1"/>
  <c r="AR28" i="81"/>
  <c r="S53" i="94" s="1"/>
  <c r="AR28" i="84"/>
  <c r="T53" i="94" s="1"/>
  <c r="AR28" i="82"/>
  <c r="U53" i="94" s="1"/>
  <c r="AR28" i="80"/>
  <c r="V53" i="94" s="1"/>
  <c r="AR28" i="99"/>
  <c r="AR28" i="2"/>
  <c r="G53" i="94" s="1"/>
  <c r="AR32" i="74"/>
  <c r="H54" i="94" s="1"/>
  <c r="AR32" i="75"/>
  <c r="I54" i="94" s="1"/>
  <c r="AR32" i="76"/>
  <c r="J54" i="94" s="1"/>
  <c r="AR32" i="77"/>
  <c r="K54" i="94" s="1"/>
  <c r="AR32" i="78"/>
  <c r="L54" i="94" s="1"/>
  <c r="AR32" i="85"/>
  <c r="M54" i="94" s="1"/>
  <c r="AR32" i="86"/>
  <c r="N54" i="94" s="1"/>
  <c r="AR32" i="87"/>
  <c r="O54" i="94" s="1"/>
  <c r="AR32" i="88"/>
  <c r="P54" i="94" s="1"/>
  <c r="AR32" i="89"/>
  <c r="Q54" i="94" s="1"/>
  <c r="AR32" i="79"/>
  <c r="R54" i="94" s="1"/>
  <c r="AR32" i="81"/>
  <c r="S54" i="94" s="1"/>
  <c r="AR32" i="84"/>
  <c r="T54" i="94" s="1"/>
  <c r="AR32" i="82"/>
  <c r="U54" i="94" s="1"/>
  <c r="AR32" i="80"/>
  <c r="V54" i="94" s="1"/>
  <c r="AR32" i="99"/>
  <c r="AR32" i="2"/>
  <c r="G54" i="94" s="1"/>
  <c r="F219" i="98"/>
  <c r="F207" i="98"/>
  <c r="C13" i="98" l="1"/>
  <c r="W47" i="94" l="1"/>
  <c r="W46" i="94"/>
  <c r="W44" i="94"/>
  <c r="W42" i="94"/>
  <c r="W41" i="94"/>
  <c r="W40" i="94"/>
  <c r="W39" i="94"/>
  <c r="W36" i="94"/>
  <c r="W35" i="94"/>
  <c r="W34" i="94"/>
  <c r="W33" i="94"/>
  <c r="W30" i="94"/>
  <c r="W29" i="94"/>
  <c r="W28" i="94"/>
  <c r="W25" i="94"/>
  <c r="W24" i="94"/>
  <c r="W23" i="94"/>
  <c r="W22" i="94"/>
  <c r="W21" i="94"/>
  <c r="W20" i="94"/>
  <c r="C37" i="99"/>
  <c r="C36" i="99"/>
  <c r="C35" i="99"/>
  <c r="C34" i="99"/>
  <c r="Q30" i="99"/>
  <c r="O27" i="99" s="1"/>
  <c r="F12" i="99" s="1"/>
  <c r="AR24" i="99"/>
  <c r="W45" i="94" s="1"/>
  <c r="O22" i="99"/>
  <c r="AN18" i="99"/>
  <c r="AG18" i="99" s="1"/>
  <c r="AE5" i="99"/>
  <c r="AK31" i="80"/>
  <c r="V52" i="94" s="1"/>
  <c r="O22" i="80"/>
  <c r="V51" i="94" s="1"/>
  <c r="AK31" i="82"/>
  <c r="U52" i="94" s="1"/>
  <c r="O22" i="82"/>
  <c r="U51" i="94" s="1"/>
  <c r="AK31" i="87"/>
  <c r="O52" i="94" s="1"/>
  <c r="O22" i="87"/>
  <c r="O51" i="94" s="1"/>
  <c r="O47" i="94"/>
  <c r="O46" i="94"/>
  <c r="O44" i="94"/>
  <c r="O42" i="94"/>
  <c r="O41" i="94"/>
  <c r="O40" i="94"/>
  <c r="O39" i="94"/>
  <c r="O36" i="94"/>
  <c r="O35" i="94"/>
  <c r="O34" i="94"/>
  <c r="O33" i="94"/>
  <c r="O30" i="94"/>
  <c r="O29" i="94"/>
  <c r="O28" i="94"/>
  <c r="O25" i="94"/>
  <c r="O24" i="94"/>
  <c r="O23" i="94"/>
  <c r="O22" i="94"/>
  <c r="O21" i="94"/>
  <c r="O20" i="94"/>
  <c r="AK31" i="84"/>
  <c r="T52" i="94" s="1"/>
  <c r="O22" i="84"/>
  <c r="T51" i="94" s="1"/>
  <c r="AK31" i="81"/>
  <c r="S52" i="94" s="1"/>
  <c r="O22" i="81"/>
  <c r="S51" i="94" s="1"/>
  <c r="AK31" i="79"/>
  <c r="R52" i="94" s="1"/>
  <c r="O22" i="79"/>
  <c r="R51" i="94" s="1"/>
  <c r="AK31" i="89"/>
  <c r="Q52" i="94" s="1"/>
  <c r="O22" i="89"/>
  <c r="Q51" i="94" s="1"/>
  <c r="AK31" i="88"/>
  <c r="P52" i="94" s="1"/>
  <c r="O22" i="88"/>
  <c r="P51" i="94" s="1"/>
  <c r="AK31" i="86"/>
  <c r="N52" i="94" s="1"/>
  <c r="O22" i="86"/>
  <c r="N51" i="94" s="1"/>
  <c r="AK31" i="85"/>
  <c r="M52" i="94" s="1"/>
  <c r="O22" i="85"/>
  <c r="M51" i="94" s="1"/>
  <c r="AK31" i="78"/>
  <c r="L52" i="94" s="1"/>
  <c r="O22" i="78"/>
  <c r="L51" i="94" s="1"/>
  <c r="AK31" i="77"/>
  <c r="K52" i="94" s="1"/>
  <c r="O22" i="77"/>
  <c r="K51" i="94" s="1"/>
  <c r="AK31" i="76"/>
  <c r="J52" i="94" s="1"/>
  <c r="O22" i="76"/>
  <c r="J51" i="94" s="1"/>
  <c r="AK31" i="75"/>
  <c r="I52" i="94" s="1"/>
  <c r="O22" i="75"/>
  <c r="I51" i="94" s="1"/>
  <c r="AK31" i="74"/>
  <c r="H52" i="94" s="1"/>
  <c r="O22" i="74"/>
  <c r="H51" i="94" s="1"/>
  <c r="AK31" i="2"/>
  <c r="G52" i="94" s="1"/>
  <c r="O22" i="2"/>
  <c r="G51" i="94" s="1"/>
  <c r="F112" i="98"/>
  <c r="F190" i="98"/>
  <c r="F173" i="98"/>
  <c r="F161" i="98"/>
  <c r="F148" i="98"/>
  <c r="F136" i="98"/>
  <c r="F123" i="98"/>
  <c r="F102" i="98"/>
  <c r="F96" i="98"/>
  <c r="F85" i="98"/>
  <c r="F70" i="98"/>
  <c r="N30" i="98"/>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N27" i="98"/>
  <c r="Q26"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2"/>
  <c r="G45" i="94" s="1"/>
  <c r="V107" i="95"/>
  <c r="V92" i="95"/>
  <c r="Q30" i="74"/>
  <c r="O27" i="74" s="1"/>
  <c r="Q30" i="75"/>
  <c r="O27" i="75" s="1"/>
  <c r="F12" i="75" s="1"/>
  <c r="Q30" i="76"/>
  <c r="O27" i="76" s="1"/>
  <c r="Q30" i="77"/>
  <c r="O27" i="77" s="1"/>
  <c r="Q30" i="78"/>
  <c r="O27" i="78" s="1"/>
  <c r="F12" i="78" s="1"/>
  <c r="Q30" i="85"/>
  <c r="O27" i="85" s="1"/>
  <c r="F12" i="85" s="1"/>
  <c r="Q30" i="86"/>
  <c r="Q30" i="87"/>
  <c r="O27" i="87" s="1"/>
  <c r="Q30" i="88"/>
  <c r="O27" i="88" s="1"/>
  <c r="Q30" i="89"/>
  <c r="O27" i="89" s="1"/>
  <c r="F12" i="89" s="1"/>
  <c r="Q30" i="79"/>
  <c r="Q30" i="81"/>
  <c r="O27" i="81" s="1"/>
  <c r="F12" i="81" s="1"/>
  <c r="Q30" i="84"/>
  <c r="O27" i="84" s="1"/>
  <c r="F12" i="84" s="1"/>
  <c r="Q30" i="82"/>
  <c r="O27" i="82" s="1"/>
  <c r="F12" i="82" s="1"/>
  <c r="Q30" i="80"/>
  <c r="O27" i="80" s="1"/>
  <c r="Q30" i="2"/>
  <c r="O27" i="2" s="1"/>
  <c r="O27" i="86"/>
  <c r="F12" i="86"/>
  <c r="O27" i="79"/>
  <c r="AN18" i="74"/>
  <c r="AN18" i="75"/>
  <c r="AG18" i="75" s="1"/>
  <c r="AN18" i="76"/>
  <c r="AG18" i="76" s="1"/>
  <c r="X18" i="76" s="1"/>
  <c r="AN18" i="77"/>
  <c r="AG18" i="77" s="1"/>
  <c r="X18" i="77" s="1"/>
  <c r="X21" i="77" s="1"/>
  <c r="AN18" i="78"/>
  <c r="AG18" i="78" s="1"/>
  <c r="AN18" i="85"/>
  <c r="AG18" i="85" s="1"/>
  <c r="AN18" i="86"/>
  <c r="AG18" i="86" s="1"/>
  <c r="AN18" i="87"/>
  <c r="AG18" i="87" s="1"/>
  <c r="X18" i="87" s="1"/>
  <c r="AN18" i="88"/>
  <c r="AG18" i="88" s="1"/>
  <c r="X18" i="88" s="1"/>
  <c r="AN18" i="89"/>
  <c r="AG18" i="89" s="1"/>
  <c r="AN18" i="79"/>
  <c r="AG18" i="79" s="1"/>
  <c r="AN18" i="81"/>
  <c r="AG18" i="81" s="1"/>
  <c r="AN18" i="84"/>
  <c r="AG18" i="84" s="1"/>
  <c r="X18" i="84" s="1"/>
  <c r="AN18" i="82"/>
  <c r="AG18" i="82" s="1"/>
  <c r="AN18" i="80"/>
  <c r="AG18" i="80" s="1"/>
  <c r="X18" i="80" s="1"/>
  <c r="AN18" i="2"/>
  <c r="AG18" i="2"/>
  <c r="X18" i="2" s="1"/>
  <c r="X21" i="2" s="1"/>
  <c r="AG18" i="74"/>
  <c r="X18" i="74" s="1"/>
  <c r="O16" i="74" s="1"/>
  <c r="H50" i="94" s="1"/>
  <c r="F12" i="79"/>
  <c r="N34" i="98"/>
  <c r="N33" i="98"/>
  <c r="N32" i="98"/>
  <c r="N31" i="98"/>
  <c r="F37" i="98"/>
  <c r="O19" i="98"/>
  <c r="F34" i="98"/>
  <c r="M34" i="98"/>
  <c r="L34" i="98"/>
  <c r="J34" i="98"/>
  <c r="I34" i="98"/>
  <c r="G34" i="98"/>
  <c r="S34" i="98"/>
  <c r="S33" i="98"/>
  <c r="S32" i="98"/>
  <c r="S31" i="98"/>
  <c r="F30" i="98"/>
  <c r="F28" i="98"/>
  <c r="F26" i="98"/>
  <c r="P25" i="98"/>
  <c r="F24" i="98"/>
  <c r="L17" i="98"/>
  <c r="L16" i="98"/>
  <c r="P11" i="98"/>
  <c r="A5" i="98"/>
  <c r="G42" i="94"/>
  <c r="G41" i="94"/>
  <c r="G40" i="94"/>
  <c r="G39" i="94"/>
  <c r="V42" i="94"/>
  <c r="U42" i="94"/>
  <c r="T42" i="94"/>
  <c r="S42" i="94"/>
  <c r="R42" i="94"/>
  <c r="Q42" i="94"/>
  <c r="P42" i="94"/>
  <c r="N42" i="94"/>
  <c r="M42" i="94"/>
  <c r="L42" i="94"/>
  <c r="K42" i="94"/>
  <c r="J42" i="94"/>
  <c r="I42" i="94"/>
  <c r="H42" i="94"/>
  <c r="V36" i="94"/>
  <c r="U36" i="94"/>
  <c r="T36" i="94"/>
  <c r="S36" i="94"/>
  <c r="R36" i="94"/>
  <c r="Q36" i="94"/>
  <c r="P36" i="94"/>
  <c r="N36" i="94"/>
  <c r="M36" i="94"/>
  <c r="L36" i="94"/>
  <c r="K36" i="94"/>
  <c r="J36" i="94"/>
  <c r="I36" i="94"/>
  <c r="H36" i="94"/>
  <c r="G36" i="94"/>
  <c r="V29" i="94"/>
  <c r="U29" i="94"/>
  <c r="T29" i="94"/>
  <c r="S29" i="94"/>
  <c r="R29" i="94"/>
  <c r="Q29" i="94"/>
  <c r="P29" i="94"/>
  <c r="N29" i="94"/>
  <c r="M29" i="94"/>
  <c r="L29" i="94"/>
  <c r="K29" i="94"/>
  <c r="J29" i="94"/>
  <c r="I29" i="94"/>
  <c r="H29" i="94"/>
  <c r="G29" i="94"/>
  <c r="V28" i="94"/>
  <c r="U28" i="94"/>
  <c r="T28" i="94"/>
  <c r="S28" i="94"/>
  <c r="R28" i="94"/>
  <c r="Q28" i="94"/>
  <c r="P28" i="94"/>
  <c r="N28" i="94"/>
  <c r="M28" i="94"/>
  <c r="L28" i="94"/>
  <c r="K28" i="94"/>
  <c r="J28" i="94"/>
  <c r="I28" i="94"/>
  <c r="H28" i="94"/>
  <c r="G28" i="94"/>
  <c r="V21" i="94"/>
  <c r="U21" i="94"/>
  <c r="T21" i="94"/>
  <c r="S21" i="94"/>
  <c r="R21" i="94"/>
  <c r="Q21" i="94"/>
  <c r="P21" i="94"/>
  <c r="N21" i="94"/>
  <c r="M21" i="94"/>
  <c r="L21" i="94"/>
  <c r="K21" i="94"/>
  <c r="J21" i="94"/>
  <c r="I21" i="94"/>
  <c r="H21" i="94"/>
  <c r="G21" i="94"/>
  <c r="V22" i="94"/>
  <c r="U22" i="94"/>
  <c r="T22" i="94"/>
  <c r="S22" i="94"/>
  <c r="R22" i="94"/>
  <c r="Q22" i="94"/>
  <c r="P22" i="94"/>
  <c r="N22" i="94"/>
  <c r="M22" i="94"/>
  <c r="L22" i="94"/>
  <c r="K22" i="94"/>
  <c r="J22" i="94"/>
  <c r="I22" i="94"/>
  <c r="H22" i="94"/>
  <c r="G22" i="94"/>
  <c r="V47" i="94"/>
  <c r="U47" i="94"/>
  <c r="T47" i="94"/>
  <c r="S47" i="94"/>
  <c r="R47" i="94"/>
  <c r="Q47" i="94"/>
  <c r="P47" i="94"/>
  <c r="N47" i="94"/>
  <c r="M47" i="94"/>
  <c r="L47" i="94"/>
  <c r="K47" i="94"/>
  <c r="J47" i="94"/>
  <c r="I47" i="94"/>
  <c r="H47" i="94"/>
  <c r="G47" i="94"/>
  <c r="V46" i="94"/>
  <c r="U46" i="94"/>
  <c r="T46" i="94"/>
  <c r="S46" i="94"/>
  <c r="R46" i="94"/>
  <c r="Q46" i="94"/>
  <c r="P46" i="94"/>
  <c r="N46" i="94"/>
  <c r="M46" i="94"/>
  <c r="L46" i="94"/>
  <c r="K46" i="94"/>
  <c r="J46" i="94"/>
  <c r="I46" i="94"/>
  <c r="H46" i="94"/>
  <c r="G46" i="94"/>
  <c r="V44" i="94"/>
  <c r="U44" i="94"/>
  <c r="T44" i="94"/>
  <c r="S44" i="94"/>
  <c r="R44" i="94"/>
  <c r="Q44" i="94"/>
  <c r="P44" i="94"/>
  <c r="N44" i="94"/>
  <c r="M44" i="94"/>
  <c r="L44" i="94"/>
  <c r="K44" i="94"/>
  <c r="J44" i="94"/>
  <c r="I44" i="94"/>
  <c r="H44" i="94"/>
  <c r="G44" i="94"/>
  <c r="V30" i="94"/>
  <c r="U30" i="94"/>
  <c r="T30" i="94"/>
  <c r="S30" i="94"/>
  <c r="R30" i="94"/>
  <c r="Q30" i="94"/>
  <c r="P30" i="94"/>
  <c r="N30" i="94"/>
  <c r="M30" i="94"/>
  <c r="L30" i="94"/>
  <c r="K30" i="94"/>
  <c r="J30" i="94"/>
  <c r="I30" i="94"/>
  <c r="X30" i="94" s="1"/>
  <c r="H30" i="94"/>
  <c r="G30" i="94"/>
  <c r="V24" i="94"/>
  <c r="U24" i="94"/>
  <c r="T24" i="94"/>
  <c r="S24" i="94"/>
  <c r="R24" i="94"/>
  <c r="Q24" i="94"/>
  <c r="P24" i="94"/>
  <c r="N24" i="94"/>
  <c r="M24" i="94"/>
  <c r="L24" i="94"/>
  <c r="K24" i="94"/>
  <c r="J24" i="94"/>
  <c r="I24" i="94"/>
  <c r="H24" i="94"/>
  <c r="G24" i="94"/>
  <c r="AE5" i="2"/>
  <c r="AE5" i="74"/>
  <c r="AE5" i="75"/>
  <c r="AE5" i="76"/>
  <c r="AE5" i="77"/>
  <c r="AE5" i="78"/>
  <c r="AE5" i="85"/>
  <c r="AE5" i="86"/>
  <c r="AE5" i="87"/>
  <c r="AE5" i="88"/>
  <c r="AE5" i="89"/>
  <c r="AE5" i="79"/>
  <c r="AE5" i="81"/>
  <c r="AE5" i="84"/>
  <c r="AE5" i="82"/>
  <c r="AE5" i="80"/>
  <c r="A29" i="95"/>
  <c r="P6" i="94"/>
  <c r="G20" i="94"/>
  <c r="H20" i="94"/>
  <c r="I20" i="94"/>
  <c r="J20" i="94"/>
  <c r="K20" i="94"/>
  <c r="L20" i="94"/>
  <c r="M20" i="94"/>
  <c r="N20" i="94"/>
  <c r="P20" i="94"/>
  <c r="Q20" i="94"/>
  <c r="R20" i="94"/>
  <c r="S20" i="94"/>
  <c r="T20" i="94"/>
  <c r="U20" i="94"/>
  <c r="V20" i="94"/>
  <c r="G23" i="94"/>
  <c r="H23" i="94"/>
  <c r="I23" i="94"/>
  <c r="J23" i="94"/>
  <c r="K23" i="94"/>
  <c r="L23" i="94"/>
  <c r="M23" i="94"/>
  <c r="N23" i="94"/>
  <c r="P23" i="94"/>
  <c r="Q23" i="94"/>
  <c r="R23" i="94"/>
  <c r="S23" i="94"/>
  <c r="T23" i="94"/>
  <c r="U23" i="94"/>
  <c r="V23" i="94"/>
  <c r="G25" i="94"/>
  <c r="H25" i="94"/>
  <c r="I25" i="94"/>
  <c r="J25" i="94"/>
  <c r="K25" i="94"/>
  <c r="L25" i="94"/>
  <c r="M25" i="94"/>
  <c r="N25" i="94"/>
  <c r="P25" i="94"/>
  <c r="Q25" i="94"/>
  <c r="R25" i="94"/>
  <c r="S25" i="94"/>
  <c r="T25" i="94"/>
  <c r="U25" i="94"/>
  <c r="V25" i="94"/>
  <c r="G33" i="94"/>
  <c r="H33" i="94"/>
  <c r="I33" i="94"/>
  <c r="J33" i="94"/>
  <c r="K33" i="94"/>
  <c r="K32" i="94" s="1"/>
  <c r="K31" i="94" s="1"/>
  <c r="L33" i="94"/>
  <c r="M33" i="94"/>
  <c r="N33" i="94"/>
  <c r="P33" i="94"/>
  <c r="P32" i="94" s="1"/>
  <c r="P31" i="94" s="1"/>
  <c r="P26" i="94" s="1"/>
  <c r="Q33" i="94"/>
  <c r="R33" i="94"/>
  <c r="S33" i="94"/>
  <c r="T33" i="94"/>
  <c r="U33" i="94"/>
  <c r="U32" i="94" s="1"/>
  <c r="U31" i="94" s="1"/>
  <c r="V33" i="94"/>
  <c r="G34" i="94"/>
  <c r="H34" i="94"/>
  <c r="I34" i="94"/>
  <c r="J34" i="94"/>
  <c r="K34" i="94"/>
  <c r="L34" i="94"/>
  <c r="M34" i="94"/>
  <c r="N34" i="94"/>
  <c r="P34" i="94"/>
  <c r="Q34" i="94"/>
  <c r="R34" i="94"/>
  <c r="S34" i="94"/>
  <c r="T34" i="94"/>
  <c r="U34" i="94"/>
  <c r="V34" i="94"/>
  <c r="G35" i="94"/>
  <c r="H35" i="94"/>
  <c r="I35" i="94"/>
  <c r="J35" i="94"/>
  <c r="K35" i="94"/>
  <c r="L35" i="94"/>
  <c r="M35" i="94"/>
  <c r="M32" i="94" s="1"/>
  <c r="M31" i="94" s="1"/>
  <c r="M26" i="94" s="1"/>
  <c r="N35" i="94"/>
  <c r="P35" i="94"/>
  <c r="Q35" i="94"/>
  <c r="R35" i="94"/>
  <c r="S35" i="94"/>
  <c r="T35" i="94"/>
  <c r="U35" i="94"/>
  <c r="V35" i="94"/>
  <c r="H39" i="94"/>
  <c r="I39" i="94"/>
  <c r="J39" i="94"/>
  <c r="K39" i="94"/>
  <c r="L39" i="94"/>
  <c r="M39" i="94"/>
  <c r="N39" i="94"/>
  <c r="P39" i="94"/>
  <c r="Q39" i="94"/>
  <c r="R39" i="94"/>
  <c r="S39" i="94"/>
  <c r="T39" i="94"/>
  <c r="U39" i="94"/>
  <c r="V39" i="94"/>
  <c r="H40" i="94"/>
  <c r="I40" i="94"/>
  <c r="J40" i="94"/>
  <c r="K40" i="94"/>
  <c r="L40" i="94"/>
  <c r="M40" i="94"/>
  <c r="N40" i="94"/>
  <c r="P40" i="94"/>
  <c r="Q40" i="94"/>
  <c r="R40" i="94"/>
  <c r="S40" i="94"/>
  <c r="T40" i="94"/>
  <c r="U40" i="94"/>
  <c r="V40" i="94"/>
  <c r="H41" i="94"/>
  <c r="I41" i="94"/>
  <c r="J41" i="94"/>
  <c r="J38" i="94" s="1"/>
  <c r="K41" i="94"/>
  <c r="L41" i="94"/>
  <c r="M41" i="94"/>
  <c r="N41" i="94"/>
  <c r="P41" i="94"/>
  <c r="Q41" i="94"/>
  <c r="R41" i="94"/>
  <c r="S41" i="94"/>
  <c r="T41" i="94"/>
  <c r="U41" i="94"/>
  <c r="V41" i="94"/>
  <c r="G38" i="94"/>
  <c r="W38" i="94"/>
  <c r="W32" i="94"/>
  <c r="W31" i="94" s="1"/>
  <c r="AK31" i="99"/>
  <c r="L38" i="94" l="1"/>
  <c r="L37" i="94" s="1"/>
  <c r="L19" i="94" s="1"/>
  <c r="L32" i="94"/>
  <c r="L31" i="94" s="1"/>
  <c r="I32" i="94"/>
  <c r="I31" i="94" s="1"/>
  <c r="I26" i="94" s="1"/>
  <c r="I27" i="94" s="1"/>
  <c r="H32" i="94"/>
  <c r="H31" i="94" s="1"/>
  <c r="H26" i="94" s="1"/>
  <c r="H27" i="94" s="1"/>
  <c r="Q32" i="94"/>
  <c r="Q31" i="94" s="1"/>
  <c r="F12" i="2"/>
  <c r="AK27" i="2"/>
  <c r="G43" i="94" s="1"/>
  <c r="X47" i="94"/>
  <c r="K229" i="95" s="1"/>
  <c r="K205" i="98" s="1"/>
  <c r="P38" i="94"/>
  <c r="P37" i="94" s="1"/>
  <c r="P19" i="94" s="1"/>
  <c r="G37" i="94"/>
  <c r="G19" i="94" s="1"/>
  <c r="X44" i="94"/>
  <c r="K226" i="95" s="1"/>
  <c r="K202" i="98" s="1"/>
  <c r="R38" i="94"/>
  <c r="R37" i="94" s="1"/>
  <c r="R19" i="94" s="1"/>
  <c r="O38" i="94"/>
  <c r="O37" i="94" s="1"/>
  <c r="F12" i="77"/>
  <c r="AK27" i="77"/>
  <c r="K43" i="94" s="1"/>
  <c r="O16" i="87"/>
  <c r="O50" i="94" s="1"/>
  <c r="X21" i="87"/>
  <c r="J32" i="94"/>
  <c r="J31" i="94" s="1"/>
  <c r="J26" i="94" s="1"/>
  <c r="J27" i="94" s="1"/>
  <c r="X23" i="94"/>
  <c r="AK27" i="89"/>
  <c r="Q43" i="94" s="1"/>
  <c r="O19" i="94"/>
  <c r="X40" i="94"/>
  <c r="K38" i="94"/>
  <c r="K37" i="94" s="1"/>
  <c r="K19" i="94" s="1"/>
  <c r="M27" i="94"/>
  <c r="O32" i="94"/>
  <c r="O31" i="94" s="1"/>
  <c r="O26" i="94" s="1"/>
  <c r="O27" i="94" s="1"/>
  <c r="J37" i="94"/>
  <c r="J19" i="94" s="1"/>
  <c r="X21" i="80"/>
  <c r="O16" i="80"/>
  <c r="V50" i="94" s="1"/>
  <c r="O16" i="88"/>
  <c r="P50" i="94" s="1"/>
  <c r="X21" i="88"/>
  <c r="O16" i="76"/>
  <c r="J50" i="94" s="1"/>
  <c r="X21" i="76"/>
  <c r="Q38" i="94"/>
  <c r="Q37" i="94" s="1"/>
  <c r="Q19" i="94" s="1"/>
  <c r="H38" i="94"/>
  <c r="H37" i="94" s="1"/>
  <c r="S32" i="94"/>
  <c r="S31" i="94" s="1"/>
  <c r="S26" i="94" s="1"/>
  <c r="S27" i="94" s="1"/>
  <c r="X34" i="94"/>
  <c r="N32" i="94"/>
  <c r="N31" i="94" s="1"/>
  <c r="N26" i="94" s="1"/>
  <c r="N27" i="94" s="1"/>
  <c r="X22" i="94"/>
  <c r="X21" i="94"/>
  <c r="X42" i="94"/>
  <c r="W37" i="94"/>
  <c r="W19" i="94" s="1"/>
  <c r="V32" i="94"/>
  <c r="V31" i="94" s="1"/>
  <c r="V26" i="94" s="1"/>
  <c r="V27" i="94" s="1"/>
  <c r="R32" i="94"/>
  <c r="R31" i="94" s="1"/>
  <c r="R26" i="94" s="1"/>
  <c r="R27" i="94" s="1"/>
  <c r="X20" i="94"/>
  <c r="X46" i="94"/>
  <c r="K228" i="95" s="1"/>
  <c r="K204" i="98" s="1"/>
  <c r="U38" i="94"/>
  <c r="U37" i="94" s="1"/>
  <c r="U19" i="94" s="1"/>
  <c r="T38" i="94"/>
  <c r="T37" i="94" s="1"/>
  <c r="T19" i="94" s="1"/>
  <c r="S38" i="94"/>
  <c r="S37" i="94" s="1"/>
  <c r="S19" i="94" s="1"/>
  <c r="N38" i="94"/>
  <c r="N37" i="94" s="1"/>
  <c r="N19" i="94" s="1"/>
  <c r="X25" i="94"/>
  <c r="X29" i="94"/>
  <c r="X36" i="94"/>
  <c r="V38" i="94"/>
  <c r="V37" i="94" s="1"/>
  <c r="V19" i="94" s="1"/>
  <c r="M38" i="94"/>
  <c r="M37" i="94" s="1"/>
  <c r="M19" i="94" s="1"/>
  <c r="I38" i="94"/>
  <c r="I37" i="94" s="1"/>
  <c r="I19" i="94" s="1"/>
  <c r="X35" i="94"/>
  <c r="T32" i="94"/>
  <c r="T31" i="94" s="1"/>
  <c r="T26" i="94" s="1"/>
  <c r="T27" i="94" s="1"/>
  <c r="X33" i="94"/>
  <c r="X24" i="94"/>
  <c r="K169" i="95" s="1"/>
  <c r="K145" i="98" s="1"/>
  <c r="L26" i="94"/>
  <c r="L27" i="94" s="1"/>
  <c r="AK27" i="79"/>
  <c r="R43" i="94" s="1"/>
  <c r="X18" i="79"/>
  <c r="X18" i="78"/>
  <c r="AK27" i="78"/>
  <c r="L43" i="94" s="1"/>
  <c r="F12" i="80"/>
  <c r="AK27" i="80"/>
  <c r="V43" i="94" s="1"/>
  <c r="F12" i="88"/>
  <c r="AK27" i="88"/>
  <c r="P43" i="94" s="1"/>
  <c r="AK27" i="76"/>
  <c r="J43" i="94" s="1"/>
  <c r="F12" i="76"/>
  <c r="U26" i="94"/>
  <c r="U27" i="94" s="1"/>
  <c r="Q26" i="94"/>
  <c r="Q27" i="94" s="1"/>
  <c r="AK27" i="87"/>
  <c r="O43" i="94" s="1"/>
  <c r="F12" i="87"/>
  <c r="F12" i="74"/>
  <c r="AK27" i="74"/>
  <c r="H43" i="94" s="1"/>
  <c r="K26" i="94"/>
  <c r="K27" i="94" s="1"/>
  <c r="AK27" i="82"/>
  <c r="U43" i="94" s="1"/>
  <c r="X18" i="82"/>
  <c r="AK27" i="99"/>
  <c r="W43" i="94" s="1"/>
  <c r="X18" i="99"/>
  <c r="W26" i="94"/>
  <c r="W27" i="94" s="1"/>
  <c r="X21" i="84"/>
  <c r="O16" i="84"/>
  <c r="T50" i="94" s="1"/>
  <c r="AK27" i="75"/>
  <c r="I43" i="94" s="1"/>
  <c r="X18" i="75"/>
  <c r="X45" i="94"/>
  <c r="K227" i="95" s="1"/>
  <c r="K203" i="98" s="1"/>
  <c r="AK27" i="86"/>
  <c r="N43" i="94" s="1"/>
  <c r="X18" i="86"/>
  <c r="P27" i="94"/>
  <c r="AK27" i="81"/>
  <c r="S43" i="94" s="1"/>
  <c r="X18" i="81"/>
  <c r="X18" i="85"/>
  <c r="AK27" i="85"/>
  <c r="M43" i="94" s="1"/>
  <c r="O16" i="2"/>
  <c r="G50" i="94" s="1"/>
  <c r="G32" i="94"/>
  <c r="X39" i="94"/>
  <c r="X18" i="89"/>
  <c r="X28" i="94"/>
  <c r="X41" i="94"/>
  <c r="O16" i="77"/>
  <c r="K50" i="94" s="1"/>
  <c r="AK27" i="84"/>
  <c r="T43" i="94" s="1"/>
  <c r="X21" i="74"/>
  <c r="N17" i="94" l="1"/>
  <c r="N9" i="94"/>
  <c r="N55" i="94" s="1"/>
  <c r="N15" i="94"/>
  <c r="N13" i="94"/>
  <c r="N18" i="94"/>
  <c r="N16" i="94"/>
  <c r="N10" i="94"/>
  <c r="N14" i="94"/>
  <c r="N11" i="94"/>
  <c r="N12" i="94"/>
  <c r="L11" i="94"/>
  <c r="L17" i="94"/>
  <c r="L18" i="94"/>
  <c r="L10" i="94"/>
  <c r="L9" i="94"/>
  <c r="L55" i="94" s="1"/>
  <c r="L12" i="94"/>
  <c r="L16" i="94"/>
  <c r="L15" i="94"/>
  <c r="L14" i="94"/>
  <c r="L13" i="94"/>
  <c r="S12" i="94"/>
  <c r="S10" i="94"/>
  <c r="S11" i="94"/>
  <c r="S18" i="94"/>
  <c r="S17" i="94"/>
  <c r="S9" i="94"/>
  <c r="S55" i="94" s="1"/>
  <c r="S16" i="94"/>
  <c r="S15" i="94"/>
  <c r="S14" i="94"/>
  <c r="S13" i="94"/>
  <c r="J13" i="94"/>
  <c r="J9" i="94"/>
  <c r="J55" i="94" s="1"/>
  <c r="J12" i="94"/>
  <c r="J11" i="94"/>
  <c r="J14" i="94"/>
  <c r="J18" i="94"/>
  <c r="J10" i="94"/>
  <c r="J17" i="94"/>
  <c r="J16" i="94"/>
  <c r="J15" i="94"/>
  <c r="I14" i="94"/>
  <c r="I13" i="94"/>
  <c r="I12" i="94"/>
  <c r="I11" i="94"/>
  <c r="I18" i="94"/>
  <c r="I10" i="94"/>
  <c r="I17" i="94"/>
  <c r="I9" i="94"/>
  <c r="I55" i="94" s="1"/>
  <c r="I16" i="94"/>
  <c r="I15" i="94"/>
  <c r="T11" i="94"/>
  <c r="T9" i="94"/>
  <c r="T18" i="94"/>
  <c r="T10" i="94"/>
  <c r="T17" i="94"/>
  <c r="T16" i="94"/>
  <c r="T15" i="94"/>
  <c r="T12" i="94"/>
  <c r="T14" i="94"/>
  <c r="T13" i="94"/>
  <c r="P15" i="94"/>
  <c r="P13" i="94"/>
  <c r="P14" i="94"/>
  <c r="P12" i="94"/>
  <c r="P11" i="94"/>
  <c r="P9" i="94"/>
  <c r="P55" i="94" s="1"/>
  <c r="P16" i="94"/>
  <c r="P18" i="94"/>
  <c r="P10" i="94"/>
  <c r="P17" i="94"/>
  <c r="W16" i="94"/>
  <c r="W15" i="94"/>
  <c r="W14" i="94"/>
  <c r="W10" i="94"/>
  <c r="W13" i="94"/>
  <c r="W12" i="94"/>
  <c r="W17" i="94"/>
  <c r="W11" i="94"/>
  <c r="W18" i="94"/>
  <c r="W9" i="94"/>
  <c r="W55" i="94" s="1"/>
  <c r="M18" i="94"/>
  <c r="M10" i="94"/>
  <c r="M16" i="94"/>
  <c r="M11" i="94"/>
  <c r="M17" i="94"/>
  <c r="M9" i="94"/>
  <c r="M55" i="94" s="1"/>
  <c r="M15" i="94"/>
  <c r="M14" i="94"/>
  <c r="M13" i="94"/>
  <c r="M12" i="94"/>
  <c r="U18" i="94"/>
  <c r="U10" i="94"/>
  <c r="U17" i="94"/>
  <c r="U9" i="94"/>
  <c r="U55" i="94" s="1"/>
  <c r="U16" i="94"/>
  <c r="U15" i="94"/>
  <c r="U14" i="94"/>
  <c r="U13" i="94"/>
  <c r="U12" i="94"/>
  <c r="U11" i="94"/>
  <c r="Q14" i="94"/>
  <c r="Q12" i="94"/>
  <c r="Q10" i="94"/>
  <c r="Q15" i="94"/>
  <c r="Q13" i="94"/>
  <c r="Q11" i="94"/>
  <c r="Q18" i="94"/>
  <c r="Q17" i="94"/>
  <c r="Q9" i="94"/>
  <c r="Q55" i="94" s="1"/>
  <c r="Q16" i="94"/>
  <c r="G16" i="94"/>
  <c r="G12" i="94"/>
  <c r="G10" i="94"/>
  <c r="G15" i="94"/>
  <c r="G14" i="94"/>
  <c r="G13" i="94"/>
  <c r="G9" i="94"/>
  <c r="G55" i="94" s="1"/>
  <c r="G11" i="94"/>
  <c r="G18" i="94"/>
  <c r="G17" i="94"/>
  <c r="V17" i="94"/>
  <c r="V9" i="94"/>
  <c r="V55" i="94" s="1"/>
  <c r="V16" i="94"/>
  <c r="V15" i="94"/>
  <c r="V14" i="94"/>
  <c r="V13" i="94"/>
  <c r="V10" i="94"/>
  <c r="V12" i="94"/>
  <c r="V11" i="94"/>
  <c r="V18" i="94"/>
  <c r="K12" i="94"/>
  <c r="K18" i="94"/>
  <c r="K13" i="94"/>
  <c r="K11" i="94"/>
  <c r="K10" i="94"/>
  <c r="K17" i="94"/>
  <c r="K9" i="94"/>
  <c r="K55" i="94" s="1"/>
  <c r="K16" i="94"/>
  <c r="K15" i="94"/>
  <c r="K14" i="94"/>
  <c r="O16" i="94"/>
  <c r="O14" i="94"/>
  <c r="O9" i="94"/>
  <c r="O55" i="94" s="1"/>
  <c r="O15" i="94"/>
  <c r="O12" i="94"/>
  <c r="O17" i="94"/>
  <c r="O13" i="94"/>
  <c r="O11" i="94"/>
  <c r="O18" i="94"/>
  <c r="O10" i="94"/>
  <c r="R13" i="94"/>
  <c r="R11" i="94"/>
  <c r="R12" i="94"/>
  <c r="R9" i="94"/>
  <c r="R55" i="94" s="1"/>
  <c r="R18" i="94"/>
  <c r="R10" i="94"/>
  <c r="R17" i="94"/>
  <c r="R14" i="94"/>
  <c r="R16" i="94"/>
  <c r="R15" i="94"/>
  <c r="K145" i="95"/>
  <c r="K121" i="98" s="1"/>
  <c r="T55" i="94"/>
  <c r="K195" i="95"/>
  <c r="K171" i="98" s="1"/>
  <c r="X38" i="94"/>
  <c r="O16" i="89"/>
  <c r="Q50" i="94" s="1"/>
  <c r="X21" i="89"/>
  <c r="X21" i="85"/>
  <c r="O16" i="85"/>
  <c r="M50" i="94" s="1"/>
  <c r="O16" i="75"/>
  <c r="I50" i="94" s="1"/>
  <c r="X21" i="75"/>
  <c r="O16" i="99"/>
  <c r="X21" i="99"/>
  <c r="X37" i="94"/>
  <c r="H19" i="94"/>
  <c r="X32" i="94"/>
  <c r="G31" i="94"/>
  <c r="O16" i="82"/>
  <c r="U50" i="94" s="1"/>
  <c r="X21" i="82"/>
  <c r="X43" i="94"/>
  <c r="K225" i="95" s="1"/>
  <c r="K201" i="98" s="1"/>
  <c r="X21" i="81"/>
  <c r="O16" i="81"/>
  <c r="S50" i="94" s="1"/>
  <c r="O16" i="86"/>
  <c r="N50" i="94" s="1"/>
  <c r="X21" i="86"/>
  <c r="O16" i="78"/>
  <c r="L50" i="94" s="1"/>
  <c r="X21" i="78"/>
  <c r="X21" i="79"/>
  <c r="O16" i="79"/>
  <c r="R50" i="94" s="1"/>
  <c r="H15" i="94" l="1"/>
  <c r="H14" i="94"/>
  <c r="H13" i="94"/>
  <c r="H11" i="94"/>
  <c r="H9" i="94"/>
  <c r="M241" i="95" s="1"/>
  <c r="M217" i="98" s="1"/>
  <c r="H16" i="94"/>
  <c r="H12" i="94"/>
  <c r="H18" i="94"/>
  <c r="H10" i="94"/>
  <c r="H17" i="94"/>
  <c r="X19" i="94"/>
  <c r="K105" i="95" s="1"/>
  <c r="K81" i="98" s="1"/>
  <c r="K104" i="95"/>
  <c r="K80" i="98" s="1"/>
  <c r="X31" i="94"/>
  <c r="G26" i="94"/>
  <c r="X12" i="94" l="1"/>
  <c r="K158" i="95" s="1"/>
  <c r="K134" i="98" s="1"/>
  <c r="X9" i="94"/>
  <c r="K90" i="95" s="1"/>
  <c r="X18" i="94"/>
  <c r="K212" i="95" s="1"/>
  <c r="K188" i="98" s="1"/>
  <c r="X13" i="94"/>
  <c r="K183" i="95" s="1"/>
  <c r="K159" i="98" s="1"/>
  <c r="X10" i="94"/>
  <c r="K134" i="95" s="1"/>
  <c r="K110" i="98" s="1"/>
  <c r="G27" i="94"/>
  <c r="X27" i="94" s="1"/>
  <c r="K170" i="95" s="1"/>
  <c r="K146" i="98" s="1"/>
  <c r="X26" i="94"/>
  <c r="X11" i="94"/>
  <c r="K157" i="95" s="1"/>
  <c r="K133" i="98" s="1"/>
  <c r="H55" i="94"/>
  <c r="K89" i="95"/>
  <c r="K65" i="98" s="1"/>
  <c r="X17" i="94"/>
  <c r="K211" i="95" s="1"/>
  <c r="K187" i="98" s="1"/>
  <c r="X14" i="94"/>
  <c r="K208" i="95" s="1"/>
  <c r="K184" i="98" s="1"/>
  <c r="X15" i="94"/>
  <c r="K209" i="95" s="1"/>
  <c r="K185" i="98" s="1"/>
  <c r="X16" i="94"/>
  <c r="K210" i="95" s="1"/>
  <c r="K186" i="98" s="1"/>
  <c r="Q29" i="95" l="1"/>
  <c r="S29" i="95"/>
  <c r="R29" i="95"/>
  <c r="T29" i="95"/>
  <c r="K66" i="98" l="1"/>
  <c r="AR4" i="75" l="1"/>
  <c r="AR4" i="85"/>
  <c r="AR4" i="89"/>
  <c r="AR4" i="82"/>
  <c r="AR4" i="76"/>
  <c r="AR4" i="80"/>
  <c r="AR4" i="74"/>
  <c r="AR4" i="78"/>
  <c r="AR4" i="88"/>
  <c r="AR4" i="84"/>
  <c r="AR4" i="79"/>
  <c r="W5" i="94"/>
  <c r="AR4" i="99"/>
  <c r="AR4" i="2"/>
  <c r="AR4" i="77"/>
  <c r="AR4" i="87"/>
  <c r="AR4" i="81"/>
  <c r="Q5" i="98"/>
  <c r="AR4" i="86"/>
  <c r="AT4" i="76"/>
  <c r="AT4" i="86"/>
  <c r="AT4" i="79"/>
  <c r="AT4" i="80"/>
  <c r="X5" i="94"/>
  <c r="AT4" i="87"/>
  <c r="AT4" i="99"/>
  <c r="AT4" i="75"/>
  <c r="AT4" i="85"/>
  <c r="AT4" i="89"/>
  <c r="AT4" i="82"/>
  <c r="AT4" i="2"/>
  <c r="T5" i="98"/>
  <c r="AT4" i="74"/>
  <c r="AT4" i="78"/>
  <c r="AT4" i="88"/>
  <c r="AT4" i="84"/>
  <c r="AT4" i="77"/>
  <c r="AT4"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特別管理産業廃棄物の種類数は、種類ごとのシートから自動的に計算されます。</t>
        </r>
      </text>
    </comment>
    <comment ref="K90" authorId="0" shapeId="0" xr:uid="{00000000-0006-0000-0000-000008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特別管理産業廃棄物の種類数は、種類ごとのシートから自動的に計算されます。</t>
        </r>
      </text>
    </comment>
    <comment ref="K105" authorId="0" shapeId="0" xr:uid="{00000000-0006-0000-0000-00000A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 ref="M241" authorId="0" shapeId="0" xr:uid="{B25ECFF1-1282-434A-8BCE-24C659EFCC57}">
      <text>
        <r>
          <rPr>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B35D5E9-5868-4631-946B-0E5145191119}">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5A6E02C-80B5-44EB-B4A8-542C8C815FDC}">
      <text>
        <r>
          <rPr>
            <sz val="9"/>
            <color indexed="81"/>
            <rFont val="ＭＳ Ｐゴシック"/>
            <family val="3"/>
            <charset val="128"/>
          </rPr>
          <t>前年度（令和７年度）の実績を記入してください。</t>
        </r>
      </text>
    </comment>
    <comment ref="F26" authorId="0" shapeId="0" xr:uid="{7703C6A3-BCD2-42D2-B339-FB39D7940971}">
      <text>
        <r>
          <rPr>
            <sz val="9"/>
            <color indexed="81"/>
            <rFont val="ＭＳ Ｐゴシック"/>
            <family val="3"/>
            <charset val="128"/>
          </rPr>
          <t>前年度（令和７年度）の実績を記入してください。</t>
        </r>
      </text>
    </comment>
    <comment ref="F27" authorId="0" shapeId="0" xr:uid="{FA33C032-DD3F-4449-83AC-85A3CE1C7252}">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9A23DC10-0A70-46A4-B395-2C9A5E0E3A6D}">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CD9CEEA-12F3-4610-9C9F-42B8F5D4B2A8}">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F7F0E0B6-66E5-4833-8AA0-12AC37084F26}">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193AA1E-9B29-4CC6-879B-4F983C070031}">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D47FB3E-3B8A-4468-9482-362E810298ED}">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B413913-77A8-44E7-ADE3-077441EDE7D4}">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A176C37-479A-4392-9798-276765A625BE}">
      <text>
        <r>
          <rPr>
            <sz val="9"/>
            <color indexed="81"/>
            <rFont val="ＭＳ Ｐゴシック"/>
            <family val="3"/>
            <charset val="128"/>
          </rPr>
          <t>前年度（令和７年度）の実績を記入してください。</t>
        </r>
      </text>
    </comment>
    <comment ref="F26" authorId="0" shapeId="0" xr:uid="{54394AFB-7838-41C8-83C2-4A466D7E3006}">
      <text>
        <r>
          <rPr>
            <sz val="9"/>
            <color indexed="81"/>
            <rFont val="ＭＳ Ｐゴシック"/>
            <family val="3"/>
            <charset val="128"/>
          </rPr>
          <t>前年度（令和７年度）の実績を記入してください。</t>
        </r>
      </text>
    </comment>
    <comment ref="F27" authorId="0" shapeId="0" xr:uid="{A39F8A7C-D512-41E6-966F-FD2484928219}">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4615CFA-9B55-43D0-8AD5-AB06C30B252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AD5666D-DB19-4A91-8C26-514FD6EB3E5B}">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5B7ACA12-78BD-4461-BF77-0755116ADFF1}">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DDB4FDD-6884-40CC-BAAF-2290CC57CED6}">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4F6EE415-3F28-4691-AAF2-ED5D54DE4C0C}">
      <text>
        <r>
          <rPr>
            <sz val="9"/>
            <color indexed="81"/>
            <rFont val="ＭＳ Ｐゴシック"/>
            <family val="3"/>
            <charset val="128"/>
          </rPr>
          <t>前年度（令和７年度）の実績を記入してください。</t>
        </r>
      </text>
    </comment>
    <comment ref="F33" authorId="0" shapeId="0" xr:uid="{0986AD6D-7DFC-4FC1-8D36-87112738105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5278757-BD62-4E03-BACC-BC61CCF64B3C}">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9AAA6F5-17ED-4FB1-A5E2-D79E3B22AFC1}">
      <text>
        <r>
          <rPr>
            <sz val="9"/>
            <color indexed="81"/>
            <rFont val="ＭＳ Ｐゴシック"/>
            <family val="3"/>
            <charset val="128"/>
          </rPr>
          <t>前年度（令和７年度）の実績を記入してください。</t>
        </r>
      </text>
    </comment>
    <comment ref="F26" authorId="0" shapeId="0" xr:uid="{BB694402-80F1-4429-9443-AD155FB212BC}">
      <text>
        <r>
          <rPr>
            <sz val="9"/>
            <color indexed="81"/>
            <rFont val="ＭＳ Ｐゴシック"/>
            <family val="3"/>
            <charset val="128"/>
          </rPr>
          <t>前年度（令和７年度）の実績を記入してください。</t>
        </r>
      </text>
    </comment>
    <comment ref="F27" authorId="0" shapeId="0" xr:uid="{64A171EF-3EBE-4178-9D46-B86157AB96E0}">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DD93C8A-869F-4FE1-A5F4-8A6096CBF44E}">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9D6437A-AE65-4B52-AE97-7BFA875914A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3045FD36-6CC8-4C28-92B5-FA38363AE38F}">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D6AA8FE-530E-4574-9AC1-C3A2422087E5}">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845B41-D1A4-4D1B-9F2E-6F5259DD1914}">
      <text>
        <r>
          <rPr>
            <sz val="9"/>
            <color indexed="81"/>
            <rFont val="ＭＳ Ｐゴシック"/>
            <family val="3"/>
            <charset val="128"/>
          </rPr>
          <t>前年度（令和７年度）の実績を記入してください。</t>
        </r>
      </text>
    </comment>
    <comment ref="F33" authorId="0" shapeId="0" xr:uid="{95DC16AB-CA44-452E-BA0F-14044DB4A73D}">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C8977CCC-5679-4B5F-8362-7455629F3EDE}">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3BD6B94-E5ED-498A-B63B-5801204F533E}">
      <text>
        <r>
          <rPr>
            <sz val="9"/>
            <color indexed="81"/>
            <rFont val="ＭＳ Ｐゴシック"/>
            <family val="3"/>
            <charset val="128"/>
          </rPr>
          <t>前年度（令和７年度）の実績を記入してください。</t>
        </r>
      </text>
    </comment>
    <comment ref="F26" authorId="0" shapeId="0" xr:uid="{BF549CC1-5B28-417A-8485-0CDF659FA8AF}">
      <text>
        <r>
          <rPr>
            <sz val="9"/>
            <color indexed="81"/>
            <rFont val="ＭＳ Ｐゴシック"/>
            <family val="3"/>
            <charset val="128"/>
          </rPr>
          <t>前年度（令和７年度）の実績を記入してください。</t>
        </r>
      </text>
    </comment>
    <comment ref="F27" authorId="0" shapeId="0" xr:uid="{E990159B-7052-462D-A69F-A61BF445073D}">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24162BE-2ECE-4C0F-8306-9CAA660E858B}">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5245C9B-ED56-4242-BA44-A8F2BBEE8D5C}">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08A7DE0C-1232-454A-B191-D3D9F70E12D6}">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22FAA39-C17D-4757-8E85-25A4E06F3179}">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31F86AD-1162-4582-ACA7-51CEAAF1C915}">
      <text>
        <r>
          <rPr>
            <sz val="9"/>
            <color indexed="81"/>
            <rFont val="ＭＳ Ｐゴシック"/>
            <family val="3"/>
            <charset val="128"/>
          </rPr>
          <t>前年度（令和７年度）の実績を記入してください。</t>
        </r>
      </text>
    </comment>
    <comment ref="F33" authorId="0" shapeId="0" xr:uid="{7C5CEB17-07E8-429F-9F5F-35D70B4A313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91E5179-2851-4AFC-A67F-316D8BF395B1}">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44E2236-8494-444F-8983-143F8BDD79B8}">
      <text>
        <r>
          <rPr>
            <sz val="9"/>
            <color indexed="81"/>
            <rFont val="ＭＳ Ｐゴシック"/>
            <family val="3"/>
            <charset val="128"/>
          </rPr>
          <t>前年度（令和７年度）の実績を記入してください。</t>
        </r>
      </text>
    </comment>
    <comment ref="F26" authorId="0" shapeId="0" xr:uid="{44E349C4-679E-495C-B3E2-855C11A641AA}">
      <text>
        <r>
          <rPr>
            <sz val="9"/>
            <color indexed="81"/>
            <rFont val="ＭＳ Ｐゴシック"/>
            <family val="3"/>
            <charset val="128"/>
          </rPr>
          <t>前年度（令和７年度）の実績を記入してください。</t>
        </r>
      </text>
    </comment>
    <comment ref="F27" authorId="0" shapeId="0" xr:uid="{B860CD46-3791-41EB-8731-FFE2B3C9C9CA}">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D9F7E64-27EC-4AB1-891E-9F72BC531BC5}">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DB5033B-29B2-45A7-A66E-BB73434D810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0D87433B-D235-4860-99FA-3727C78DC233}">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CFE24AB-C555-4F45-893A-A322BBE5E48E}">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E25072-3D4C-45ED-846D-BE2096E8DA51}">
      <text>
        <r>
          <rPr>
            <sz val="9"/>
            <color indexed="81"/>
            <rFont val="ＭＳ Ｐゴシック"/>
            <family val="3"/>
            <charset val="128"/>
          </rPr>
          <t>前年度（令和７年度）の実績を記入してください。</t>
        </r>
      </text>
    </comment>
    <comment ref="F33" authorId="0" shapeId="0" xr:uid="{64C2E1FB-5DA7-4FF2-B5E4-1E4567FECF87}">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35689B-764C-4AF5-9091-041D1F94454D}">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916ECB2-D8E5-40CE-BBAB-F701C6F81815}">
      <text>
        <r>
          <rPr>
            <sz val="9"/>
            <color indexed="81"/>
            <rFont val="ＭＳ Ｐゴシック"/>
            <family val="3"/>
            <charset val="128"/>
          </rPr>
          <t>前年度（令和７年度）の実績を記入してください。</t>
        </r>
      </text>
    </comment>
    <comment ref="F26" authorId="0" shapeId="0" xr:uid="{AB0ED571-90BA-4EDB-9D65-121ADAB0F460}">
      <text>
        <r>
          <rPr>
            <sz val="9"/>
            <color indexed="81"/>
            <rFont val="ＭＳ Ｐゴシック"/>
            <family val="3"/>
            <charset val="128"/>
          </rPr>
          <t>前年度（令和７年度）の実績を記入してください。</t>
        </r>
      </text>
    </comment>
    <comment ref="F27" authorId="0" shapeId="0" xr:uid="{4483B59B-04B2-4768-99F6-D94BA5EC8A98}">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780AAE1-EA42-4709-9558-FF0A2ACB408F}">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A14C988-DCEA-4749-934F-4B26AF209A1B}">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D62EEA80-352C-47CA-B6D1-E9550B771FB9}">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616660D2-7E80-42D4-B4CE-DD0035D83D54}">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9FCBCF-C019-41AD-8B10-602298C7B244}">
      <text>
        <r>
          <rPr>
            <sz val="9"/>
            <color indexed="81"/>
            <rFont val="ＭＳ Ｐゴシック"/>
            <family val="3"/>
            <charset val="128"/>
          </rPr>
          <t>前年度（令和７年度）の実績を記入してください。</t>
        </r>
      </text>
    </comment>
    <comment ref="F33" authorId="0" shapeId="0" xr:uid="{D0E69F85-A44A-486E-A23E-4DF5A704091E}">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0849E1E-487E-4296-A561-8354B52B1FBD}">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268A12-053C-485A-AFA5-35F06002FE26}">
      <text>
        <r>
          <rPr>
            <sz val="9"/>
            <color indexed="81"/>
            <rFont val="ＭＳ Ｐゴシック"/>
            <family val="3"/>
            <charset val="128"/>
          </rPr>
          <t>前年度（令和７年度）の実績を記入してください。</t>
        </r>
      </text>
    </comment>
    <comment ref="F26" authorId="0" shapeId="0" xr:uid="{F2FC3161-6FA3-4969-A336-15AE3A524C34}">
      <text>
        <r>
          <rPr>
            <sz val="9"/>
            <color indexed="81"/>
            <rFont val="ＭＳ Ｐゴシック"/>
            <family val="3"/>
            <charset val="128"/>
          </rPr>
          <t>前年度（令和７年度）の実績を記入してください。</t>
        </r>
      </text>
    </comment>
    <comment ref="F27" authorId="0" shapeId="0" xr:uid="{6414871C-3452-46A5-B3F6-B30AEA467950}">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379E76B-3758-46DA-85C1-5F8CD0D24C5C}">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2BC2538-A9FC-49FF-A7C8-42A963F0F68D}">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BF3E3449-86FB-49DC-969B-9BE9C38EF972}">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8F5D0B9-8874-4B46-ADDD-A9F62E6767F3}">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C83BB3A-763C-49B7-8221-B8445D5B5B9F}">
      <text>
        <r>
          <rPr>
            <sz val="9"/>
            <color indexed="81"/>
            <rFont val="ＭＳ Ｐゴシック"/>
            <family val="3"/>
            <charset val="128"/>
          </rPr>
          <t>前年度（令和７年度）の実績を記入してください。</t>
        </r>
      </text>
    </comment>
    <comment ref="F33" authorId="0" shapeId="0" xr:uid="{D306AA90-9311-4907-9741-2AFF540C0C76}">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EE33CE-4643-4AF3-B1F1-72CBBE2820CA}">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B4EF67C-0107-4EB9-82D7-164B5A719165}">
      <text>
        <r>
          <rPr>
            <sz val="9"/>
            <color indexed="81"/>
            <rFont val="ＭＳ Ｐゴシック"/>
            <family val="3"/>
            <charset val="128"/>
          </rPr>
          <t>前年度（令和７年度）の実績を記入してください。</t>
        </r>
      </text>
    </comment>
    <comment ref="F26" authorId="0" shapeId="0" xr:uid="{56E64FF0-53BD-4616-B155-402044BFC170}">
      <text>
        <r>
          <rPr>
            <sz val="9"/>
            <color indexed="81"/>
            <rFont val="ＭＳ Ｐゴシック"/>
            <family val="3"/>
            <charset val="128"/>
          </rPr>
          <t>前年度（令和７年度）の実績を記入してください。</t>
        </r>
      </text>
    </comment>
    <comment ref="F27" authorId="0" shapeId="0" xr:uid="{D4E18425-3122-4353-AF23-7D603B93A29E}">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BD95601-FF08-4983-A48B-F85B6D162E98}">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D809A3C-F475-44E5-8837-7D97F3ADC23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98B82746-3E16-456A-BD75-B38671B4C0A4}">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3A28E96-AEEA-426C-9A02-3697CDC47777}">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FC7DAF-84EB-479D-B7DF-35EC620B9ACB}">
      <text>
        <r>
          <rPr>
            <sz val="9"/>
            <color indexed="81"/>
            <rFont val="ＭＳ Ｐゴシック"/>
            <family val="3"/>
            <charset val="128"/>
          </rPr>
          <t>前年度（令和７年度）の実績を記入してください。</t>
        </r>
      </text>
    </comment>
    <comment ref="F33" authorId="0" shapeId="0" xr:uid="{E352B173-10BC-4938-993E-3CAEB9D54238}">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CA03FFC-33D0-439D-8209-D0C36D5282B1}">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EE1EEF7-0B32-4D88-A5EE-001ED4CE8DD6}">
      <text>
        <r>
          <rPr>
            <sz val="9"/>
            <color indexed="81"/>
            <rFont val="ＭＳ Ｐゴシック"/>
            <family val="3"/>
            <charset val="128"/>
          </rPr>
          <t>前年度（令和７年度）の実績を記入してください。</t>
        </r>
      </text>
    </comment>
    <comment ref="F26" authorId="0" shapeId="0" xr:uid="{6F1E64FF-77F5-4D12-9F6F-39EAA75C3FB3}">
      <text>
        <r>
          <rPr>
            <sz val="9"/>
            <color indexed="81"/>
            <rFont val="ＭＳ Ｐゴシック"/>
            <family val="3"/>
            <charset val="128"/>
          </rPr>
          <t>前年度（令和７年度）の実績を記入してください。</t>
        </r>
      </text>
    </comment>
    <comment ref="F27" authorId="0" shapeId="0" xr:uid="{018A8F01-CC61-48B5-9C8F-C1D593392BE0}">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051EA80-8E02-458E-B1ED-3CFCC88D0C2E}">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8C56E7D-EB8D-4B9E-8EC7-2CA548F17B8A}">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2BF23AA6-888F-453C-A8ED-1E14215C219D}">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900AF85-5A1F-4400-B9A9-4FFB7A8214E4}">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6EFD774-053E-446A-9F4E-355638FD3A8A}">
      <text>
        <r>
          <rPr>
            <sz val="9"/>
            <color indexed="81"/>
            <rFont val="ＭＳ Ｐゴシック"/>
            <family val="3"/>
            <charset val="128"/>
          </rPr>
          <t>前年度（令和７年度）の実績を記入してください。</t>
        </r>
      </text>
    </comment>
    <comment ref="F33" authorId="0" shapeId="0" xr:uid="{740E2C04-48CB-428B-98AC-B1DBA23BE109}">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BA8B80B-ECE9-4A70-A25B-03187F4EA2D5}">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CBCC5EE3-AAE1-473E-9A45-44CFD1837AB5}">
      <text>
        <r>
          <rPr>
            <sz val="9"/>
            <color indexed="81"/>
            <rFont val="ＭＳ Ｐゴシック"/>
            <family val="3"/>
            <charset val="128"/>
          </rPr>
          <t>前年度（令和７年度）の実績を記入してください。</t>
        </r>
      </text>
    </comment>
    <comment ref="F26" authorId="0" shapeId="0" xr:uid="{267713F9-8E8D-489C-AB89-0A1802947ABA}">
      <text>
        <r>
          <rPr>
            <sz val="9"/>
            <color indexed="81"/>
            <rFont val="ＭＳ Ｐゴシック"/>
            <family val="3"/>
            <charset val="128"/>
          </rPr>
          <t>前年度（令和７年度）の実績を記入してください。</t>
        </r>
      </text>
    </comment>
    <comment ref="F27" authorId="0" shapeId="0" xr:uid="{341A6972-3365-4903-8C13-4001F71523FE}">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4A2AB45-1B53-4D1A-89A2-3C61E0D7EAB5}">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03039F7-A1C4-48A2-90EE-150469EEC10B}">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69811CC4-8F90-4CD2-8B87-DA057F9D00C0}">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20D2C7-A059-4D19-8F9F-9BEA0F763E2E}">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DE854AA-1CC6-417F-B7F5-AC6A051F9D63}">
      <text>
        <r>
          <rPr>
            <sz val="9"/>
            <color indexed="81"/>
            <rFont val="ＭＳ Ｐゴシック"/>
            <family val="3"/>
            <charset val="128"/>
          </rPr>
          <t>前年度（令和７年度）の実績を記入してください。</t>
        </r>
      </text>
    </comment>
    <comment ref="F33" authorId="0" shapeId="0" xr:uid="{75E64C99-E7B8-4A5D-8F77-A89BF4BD53DE}">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7576F4-03C6-40C3-8986-2B9546A34799}">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A94A2B58-FB4B-4E99-A7B7-C6B25E72A0CD}">
      <text>
        <r>
          <rPr>
            <sz val="9"/>
            <color indexed="81"/>
            <rFont val="ＭＳ Ｐゴシック"/>
            <family val="3"/>
            <charset val="128"/>
          </rPr>
          <t>前年度（令和７年度）の実績を記入してください。</t>
        </r>
      </text>
    </comment>
    <comment ref="F26" authorId="0" shapeId="0" xr:uid="{096B4B6B-F0EF-4422-9309-4275302C9EBB}">
      <text>
        <r>
          <rPr>
            <sz val="9"/>
            <color indexed="81"/>
            <rFont val="ＭＳ Ｐゴシック"/>
            <family val="3"/>
            <charset val="128"/>
          </rPr>
          <t>前年度（令和７年度）の実績を記入してください。</t>
        </r>
      </text>
    </comment>
    <comment ref="F27" authorId="0" shapeId="0" xr:uid="{2541B8C5-93A3-423C-91E8-775D11E2E30C}">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A8AFD1B-C181-4BDB-BDC7-7A8AC5601F60}">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76E12A5-359A-41D7-8DA1-D9511AF0FCFF}">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4031BE0B-53B7-4B57-8B25-82F57BEB7080}">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1F6EE2E-1FF7-4052-8D98-78940BCF4141}">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EB9E96A-C131-4297-8A87-14FD4905F6BF}">
      <text>
        <r>
          <rPr>
            <sz val="9"/>
            <color indexed="81"/>
            <rFont val="ＭＳ Ｐゴシック"/>
            <family val="3"/>
            <charset val="128"/>
          </rPr>
          <t>前年度（令和７年度）の実績を記入してください。</t>
        </r>
      </text>
    </comment>
    <comment ref="F33" authorId="0" shapeId="0" xr:uid="{EC01B1F1-E99D-41C5-8D94-FCD46149EF57}">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89027C2-A510-4655-982F-D1B5F504FC41}">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2047883-0B1C-45B0-8C32-8084D3956411}">
      <text>
        <r>
          <rPr>
            <sz val="9"/>
            <color indexed="81"/>
            <rFont val="ＭＳ Ｐゴシック"/>
            <family val="3"/>
            <charset val="128"/>
          </rPr>
          <t>前年度（令和７年度）の実績を記入してください。</t>
        </r>
      </text>
    </comment>
    <comment ref="F26" authorId="0" shapeId="0" xr:uid="{E731A5F7-11C3-43F4-8AEA-ED8A16C133AE}">
      <text>
        <r>
          <rPr>
            <sz val="9"/>
            <color indexed="81"/>
            <rFont val="ＭＳ Ｐゴシック"/>
            <family val="3"/>
            <charset val="128"/>
          </rPr>
          <t>前年度（令和７年度）の実績を記入してください。</t>
        </r>
      </text>
    </comment>
    <comment ref="F27" authorId="0" shapeId="0" xr:uid="{8A18A139-0D3D-4D55-BF7C-D45F694F6183}">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CABA07C0-5CF5-4403-B05C-50F2252EBFE3}">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D5B1FF4-D990-40C8-8387-9662EFD29135}">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F127ED43-A1BB-473C-AF70-D80A9152FE9C}">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E8EE270-3585-4870-9E4C-2EAFF50E2D9E}">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65B3D31C-9462-40EE-A0FD-F7F3EDCAC266}">
      <text>
        <r>
          <rPr>
            <sz val="9"/>
            <color indexed="81"/>
            <rFont val="ＭＳ Ｐゴシック"/>
            <family val="3"/>
            <charset val="128"/>
          </rPr>
          <t>前年度（令和７年度）の実績を記入してください。</t>
        </r>
      </text>
    </comment>
    <comment ref="F33" authorId="0" shapeId="0" xr:uid="{4F4B26D3-73B1-4D8B-800F-B8A2FD9FA0A1}">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AB5CF146-A7F1-4D0E-85F1-7DC7CE1B473D}">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3B530AB-0E9B-46C2-861A-6D28475717EE}">
      <text>
        <r>
          <rPr>
            <sz val="9"/>
            <color indexed="81"/>
            <rFont val="ＭＳ Ｐゴシック"/>
            <family val="3"/>
            <charset val="128"/>
          </rPr>
          <t>前年度（令和７年度）の実績を記入してください。</t>
        </r>
      </text>
    </comment>
    <comment ref="F26" authorId="0" shapeId="0" xr:uid="{4DA945F7-CEEE-4745-9F33-86A450FBBEBD}">
      <text>
        <r>
          <rPr>
            <sz val="9"/>
            <color indexed="81"/>
            <rFont val="ＭＳ Ｐゴシック"/>
            <family val="3"/>
            <charset val="128"/>
          </rPr>
          <t>前年度（令和７年度）の実績を記入してください。</t>
        </r>
      </text>
    </comment>
    <comment ref="F27" authorId="0" shapeId="0" xr:uid="{E8BBFFB6-0410-4B74-8521-A719667BAD83}">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C4A942B-0D4E-4A44-A659-C202E402FF28}">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8F544FA-6A3C-4D33-82B5-667261FAFA50}">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0EC888B1-3A4E-4144-9B50-AC88276551D8}">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A6472EE8-2A6B-4F57-AA1D-3AF4B65E26A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FF5DAAC-1B71-468D-99B8-F7AB76A2EFD0}">
      <text>
        <r>
          <rPr>
            <sz val="9"/>
            <color indexed="81"/>
            <rFont val="ＭＳ Ｐゴシック"/>
            <family val="3"/>
            <charset val="128"/>
          </rPr>
          <t>前年度（令和７年度）の実績を記入してください。</t>
        </r>
      </text>
    </comment>
    <comment ref="F33" authorId="0" shapeId="0" xr:uid="{BB4F3402-737A-4E5B-8BF8-58EF2C23F99C}">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C70E65A-DE8B-4146-96B1-938296D74996}">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5E99C44-EC81-4E45-9836-B17DF5ECE344}">
      <text>
        <r>
          <rPr>
            <sz val="9"/>
            <color indexed="81"/>
            <rFont val="ＭＳ Ｐゴシック"/>
            <family val="3"/>
            <charset val="128"/>
          </rPr>
          <t>前年度（令和７年度）の実績を記入してください。</t>
        </r>
      </text>
    </comment>
    <comment ref="F26" authorId="0" shapeId="0" xr:uid="{69F9D61A-EB6A-4212-A68B-C8D506D9877A}">
      <text>
        <r>
          <rPr>
            <sz val="9"/>
            <color indexed="81"/>
            <rFont val="ＭＳ Ｐゴシック"/>
            <family val="3"/>
            <charset val="128"/>
          </rPr>
          <t>前年度（令和７年度）の実績を記入してください。</t>
        </r>
      </text>
    </comment>
    <comment ref="F27" authorId="0" shapeId="0" xr:uid="{6DF9CFC1-A19F-49F2-9F4B-DEA46C2ADBAC}">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F7CD25E-2DD6-448E-8729-DC2318723FA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CB892A9-AC0E-4ECD-B199-07806363F983}">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0526525A-0884-4867-B3C4-1EC5431A4202}">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FE1CD48-37D9-4F5F-8E69-1D4465BCF0CC}">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3C7408D-124F-491C-A877-EF1BE0584C83}">
      <text>
        <r>
          <rPr>
            <sz val="9"/>
            <color indexed="81"/>
            <rFont val="ＭＳ Ｐゴシック"/>
            <family val="3"/>
            <charset val="128"/>
          </rPr>
          <t>前年度（令和７年度）の実績を記入してください。</t>
        </r>
      </text>
    </comment>
    <comment ref="F33" authorId="0" shapeId="0" xr:uid="{0D7A04D6-A05D-4555-B0E1-B85DD5FBADA6}">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9AF3DB58-33CE-4091-B6CD-1E672F10F2F6}">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9EB440B-BB9B-4A89-809A-58B6943E60DD}">
      <text>
        <r>
          <rPr>
            <sz val="9"/>
            <color indexed="81"/>
            <rFont val="ＭＳ Ｐゴシック"/>
            <family val="3"/>
            <charset val="128"/>
          </rPr>
          <t>前年度（令和７年度）の実績を記入してください。</t>
        </r>
      </text>
    </comment>
    <comment ref="F26" authorId="0" shapeId="0" xr:uid="{D3088F63-7588-4981-82BC-3ED737DC3B23}">
      <text>
        <r>
          <rPr>
            <sz val="9"/>
            <color indexed="81"/>
            <rFont val="ＭＳ Ｐゴシック"/>
            <family val="3"/>
            <charset val="128"/>
          </rPr>
          <t>前年度（令和７年度）の実績を記入してください。</t>
        </r>
      </text>
    </comment>
    <comment ref="F27" authorId="0" shapeId="0" xr:uid="{E6244974-0516-42C7-B28C-FEEE5826F1ED}">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B88503F-8DA5-4292-A101-41BB54C51F6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98D9209-D52C-44DB-8496-2B2844905B99}">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A7441411-9497-4825-B10F-42CE905966BB}">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319DF25-F7E1-4FB0-87B2-08AA2F5F945A}">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A3E5B4-6467-47CD-9423-A7393BA0A665}">
      <text>
        <r>
          <rPr>
            <sz val="9"/>
            <color indexed="81"/>
            <rFont val="ＭＳ Ｐゴシック"/>
            <family val="3"/>
            <charset val="128"/>
          </rPr>
          <t>前年度（令和７年度）の実績を記入してください。</t>
        </r>
      </text>
    </comment>
    <comment ref="F33" authorId="0" shapeId="0" xr:uid="{5624DAD3-32F3-4D94-B56D-F24C21441BD3}">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632D849-810E-438B-8B27-9470CBFEB8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E84B9CE-5AC5-4F5D-817D-E1988AA2EF3A}">
      <text>
        <r>
          <rPr>
            <sz val="9"/>
            <color indexed="81"/>
            <rFont val="ＭＳ Ｐゴシック"/>
            <family val="3"/>
            <charset val="128"/>
          </rPr>
          <t>前年度（令和７年度）の実績を記入してください。</t>
        </r>
      </text>
    </comment>
    <comment ref="F26" authorId="0" shapeId="0" xr:uid="{E5CB0C2A-391B-46AC-A77A-F750309A071C}">
      <text>
        <r>
          <rPr>
            <sz val="9"/>
            <color indexed="81"/>
            <rFont val="ＭＳ Ｐゴシック"/>
            <family val="3"/>
            <charset val="128"/>
          </rPr>
          <t>前年度（令和７年度）の実績を記入してください。</t>
        </r>
      </text>
    </comment>
    <comment ref="F27" authorId="0" shapeId="0" xr:uid="{D8BC12C8-BB70-4672-9102-2D0484294C1D}">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02E4AF-0D5E-47A4-8956-F46280B849F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B53C10-7971-4A6B-95C3-DBD4D4DA4C94}">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DBEF764E-EA04-4AB6-B09E-37BB302F8E38}">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D56C60A-1E39-40B1-A6B7-0BC74B18DA4E}">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A6C02AC-1DDF-4794-8D18-0A9F623111E5}">
      <text>
        <r>
          <rPr>
            <sz val="9"/>
            <color indexed="81"/>
            <rFont val="ＭＳ Ｐゴシック"/>
            <family val="3"/>
            <charset val="128"/>
          </rPr>
          <t>前年度（令和７年度）の実績を記入してください。</t>
        </r>
      </text>
    </comment>
    <comment ref="F33" authorId="0" shapeId="0" xr:uid="{FDEAA9A2-C26F-42DD-AC24-E9676177EBE4}">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AB1360B-7275-4F3D-9C63-110DB03951A2}">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1521564-AA09-4D26-91A8-F1D257D889B4}">
      <text>
        <r>
          <rPr>
            <sz val="9"/>
            <color indexed="81"/>
            <rFont val="ＭＳ Ｐゴシック"/>
            <family val="3"/>
            <charset val="128"/>
          </rPr>
          <t>前年度（令和７年度）の実績を記入してください。</t>
        </r>
      </text>
    </comment>
    <comment ref="F26" authorId="0" shapeId="0" xr:uid="{EB05D0AD-95C1-44A2-98C8-CAC153AAE795}">
      <text>
        <r>
          <rPr>
            <sz val="9"/>
            <color indexed="81"/>
            <rFont val="ＭＳ Ｐゴシック"/>
            <family val="3"/>
            <charset val="128"/>
          </rPr>
          <t>前年度（令和７年度）の実績を記入してください。</t>
        </r>
      </text>
    </comment>
    <comment ref="F27" authorId="0" shapeId="0" xr:uid="{BD774BBA-1BBE-484C-A093-699C4CEAD72D}">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C803483-7B2E-4DF4-88ED-DDAF44A447F1}">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EAFA270-F7F5-4658-B70F-A11E174D01E2}">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1B561F38-B484-4B7A-8D83-D5681441CC14}">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7A42AEE-E14B-48F3-ADEA-287915C9F0A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52360D2-B59E-418B-8D94-98B954DEE309}">
      <text>
        <r>
          <rPr>
            <sz val="9"/>
            <color indexed="81"/>
            <rFont val="ＭＳ Ｐゴシック"/>
            <family val="3"/>
            <charset val="128"/>
          </rPr>
          <t>前年度（令和７年度）の実績を記入してください。</t>
        </r>
      </text>
    </comment>
    <comment ref="F33" authorId="0" shapeId="0" xr:uid="{FDCCB5D3-1503-4A41-9731-0D59A71B872B}">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sharedStrings.xml><?xml version="1.0" encoding="utf-8"?>
<sst xmlns="http://schemas.openxmlformats.org/spreadsheetml/2006/main" count="2741" uniqueCount="431">
  <si>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</si>
  <si>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</si>
  <si>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</si>
  <si>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</si>
  <si>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</si>
  <si>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</si>
  <si>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</si>
  <si>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</si>
  <si>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</si>
  <si>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</si>
  <si>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</si>
  <si>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</si>
  <si>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</si>
  <si>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</si>
  <si>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</si>
  <si>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</si>
  <si>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</si>
  <si>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</si>
  <si>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</si>
  <si>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</si>
  <si>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</si>
  <si>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</si>
  <si>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</si>
  <si>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</si>
  <si>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</si>
  <si>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</si>
  <si>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</si>
  <si>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</si>
  <si>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</si>
  <si>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</si>
  <si>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</si>
  <si>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</si>
  <si>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</si>
  <si>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</si>
  <si>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</si>
  <si>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</si>
  <si>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</si>
  <si>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</si>
  <si>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</si>
  <si>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</si>
  <si>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</si>
  <si>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</si>
  <si>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</si>
  <si>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</si>
  <si>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</si>
  <si>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</si>
  <si>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</si>
  <si>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</si>
  <si>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</si>
  <si>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</si>
  <si>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</si>
  <si>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</si>
  <si>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</si>
  <si>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</si>
  <si>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</si>
  <si>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</si>
  <si>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</si>
  <si>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</si>
  <si>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</si>
  <si>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</si>
  <si>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</si>
  <si>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</si>
  <si>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</si>
  <si>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</si>
  <si>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</si>
  <si>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</si>
  <si>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</si>
  <si>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</si>
  <si>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</si>
  <si>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</si>
  <si>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</si>
  <si>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</si>
  <si>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</si>
  <si>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</si>
  <si>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</si>
  <si>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</si>
  <si>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</si>
  <si>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</si>
  <si>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</si>
  <si>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</si>
  <si>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</si>
  <si>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</si>
  <si>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</si>
  <si>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</si>
  <si>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</si>
  <si>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</si>
  <si>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</si>
  <si>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</si>
  <si>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</si>
  <si>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</si>
  <si>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</si>
  <si>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</si>
  <si>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</si>
  <si>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</si>
  <si>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</si>
  <si>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</si>
  <si>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</si>
  <si>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</si>
  <si>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</si>
  <si>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</si>
  <si>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</si>
  <si>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</si>
  <si>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</si>
  <si>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</si>
  <si>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</si>
  <si>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</si>
  <si>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</si>
  <si>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</si>
  <si>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</si>
  <si>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</si>
  <si>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</si>
  <si>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</si>
  <si>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</si>
  <si>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</si>
  <si>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</si>
  <si>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</si>
  <si>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</si>
  <si>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</si>
  <si>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</si>
  <si>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</si>
  <si>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</si>
  <si>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</si>
  <si>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</si>
  <si>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</si>
  <si>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</si>
  <si>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</si>
  <si>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</si>
  <si>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</si>
  <si>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</si>
  <si>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</si>
  <si>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</si>
  <si>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</si>
  <si>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</si>
  <si>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</si>
  <si>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</si>
  <si>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</si>
  <si>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</si>
  <si>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</si>
  <si>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</si>
  <si>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</si>
  <si>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</si>
  <si>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</si>
  <si>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</si>
  <si>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</si>
  <si>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</si>
  <si>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</si>
  <si>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</si>
  <si>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</si>
  <si>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</si>
  <si>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</si>
  <si>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</si>
  <si>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</si>
  <si>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</si>
  <si>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</si>
  <si>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</si>
  <si>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</si>
  <si>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</si>
  <si>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</si>
  <si>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</si>
  <si>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</si>
  <si>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</si>
  <si>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</si>
  <si>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</si>
  <si>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</si>
  <si>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</si>
  <si>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</si>
  <si>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</si>
  <si>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</si>
  <si>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</si>
  <si>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</si>
  <si>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</si>
  <si>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</si>
  <si>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</si>
  <si>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</si>
  <si>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</si>
  <si>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</si>
  <si>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</si>
  <si>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</si>
  <si>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</si>
  <si>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</si>
  <si>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</si>
  <si>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（管理体制図）</t>
    <rPh sb="1" eb="3">
      <t>カンリ</t>
    </rPh>
    <rPh sb="3" eb="5">
      <t>タイセイ</t>
    </rPh>
    <rPh sb="5" eb="6">
      <t>ズ</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</si>
  <si>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</si>
  <si>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</si>
  <si>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</si>
  <si>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</si>
  <si>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</si>
  <si>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</si>
  <si>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⑩　全処理委託量</t>
    <rPh sb="2" eb="3">
      <t>ゼン</t>
    </rPh>
    <rPh sb="3" eb="5">
      <t>ショリ</t>
    </rPh>
    <rPh sb="5" eb="7">
      <t>イタク</t>
    </rPh>
    <rPh sb="7" eb="8">
      <t>リョウ</t>
    </rPh>
    <phoneticPr fontId="3"/>
  </si>
  <si>
    <t>（第6面）</t>
    <rPh sb="1" eb="2">
      <t>ダイ</t>
    </rPh>
    <rPh sb="3" eb="4">
      <t>メン</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</si>
  <si>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</si>
  <si>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</si>
  <si>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</si>
  <si>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</si>
  <si>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</si>
  <si>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</si>
  <si>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</si>
  <si>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</si>
  <si>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</si>
  <si>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</si>
  <si>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</si>
  <si>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</si>
  <si>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</si>
  <si>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</si>
  <si>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</si>
  <si>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</si>
  <si>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</si>
  <si>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</si>
  <si>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</si>
  <si>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</si>
  <si>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</si>
  <si>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</si>
  <si>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</si>
  <si>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</si>
  <si>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</si>
  <si>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</si>
  <si>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</si>
  <si>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</si>
  <si>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</si>
  <si>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</si>
  <si>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</si>
  <si>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</si>
  <si>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</si>
  <si>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</si>
  <si>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</si>
  <si>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</si>
  <si>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</si>
  <si>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</si>
  <si>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</si>
  <si>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</si>
  <si>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</si>
  <si>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</si>
  <si>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</si>
  <si>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</si>
  <si>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</si>
  <si>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</si>
  <si>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</si>
  <si>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</si>
  <si>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</si>
  <si>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</si>
  <si>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</si>
  <si>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</si>
  <si>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</si>
  <si>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</si>
  <si>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</si>
  <si>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</si>
  <si>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</si>
  <si>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</si>
  <si>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</si>
  <si>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</si>
  <si>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</si>
  <si>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</si>
  <si>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</si>
  <si>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</si>
  <si>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</si>
  <si>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</si>
  <si>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</si>
  <si>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</si>
  <si>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</si>
  <si>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</si>
  <si>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</si>
  <si>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Ⅱ－１</t>
  </si>
  <si>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</si>
  <si>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</si>
  <si>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</si>
  <si>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</si>
  <si>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</si>
  <si>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</si>
  <si>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</si>
  <si>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</si>
  <si>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</si>
  <si>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</si>
  <si>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</si>
  <si>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</si>
  <si>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</si>
  <si>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特別管理産業廃棄物処理計画書</t>
    <rPh sb="0" eb="2">
      <t>トクベツ</t>
    </rPh>
    <rPh sb="2" eb="4">
      <t>カンリ</t>
    </rPh>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</si>
  <si>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</si>
  <si>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t>ア.　特管廃油</t>
    <rPh sb="3" eb="4">
      <t>トク</t>
    </rPh>
    <rPh sb="4" eb="5">
      <t>カン</t>
    </rPh>
    <rPh sb="5" eb="7">
      <t>ハイユ</t>
    </rPh>
    <phoneticPr fontId="3"/>
  </si>
  <si>
    <t>イ.　特管廃酸(pH2以下)</t>
    <rPh sb="3" eb="4">
      <t>トク</t>
    </rPh>
    <rPh sb="4" eb="5">
      <t>カン</t>
    </rPh>
    <rPh sb="5" eb="6">
      <t>ハイ</t>
    </rPh>
    <rPh sb="6" eb="7">
      <t>サン</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</si>
  <si>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</si>
  <si>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</si>
  <si>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</si>
  <si>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</si>
  <si>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</si>
  <si>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</si>
  <si>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</si>
  <si>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</si>
  <si>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</si>
  <si>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</si>
  <si>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</si>
  <si>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</si>
  <si>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有害廃ｱﾙｶﾘ</t>
    <rPh sb="3" eb="5">
      <t>ユウガイ</t>
    </rPh>
    <rPh sb="5" eb="6">
      <t>ハイ</t>
    </rPh>
    <phoneticPr fontId="3"/>
  </si>
  <si>
    <t>フローに記載した特別管理産業廃棄物の種類</t>
    <rPh sb="8" eb="10">
      <t>トクベツ</t>
    </rPh>
    <rPh sb="10" eb="12">
      <t>カンリ</t>
    </rPh>
    <phoneticPr fontId="3"/>
  </si>
  <si>
    <t>シ.　有害燃え殻</t>
    <rPh sb="3" eb="5">
      <t>ユウガイ</t>
    </rPh>
    <rPh sb="5" eb="6">
      <t>モ</t>
    </rPh>
    <rPh sb="7" eb="8">
      <t>ガラ</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</si>
  <si>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</si>
  <si>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</si>
  <si>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自ら直接埋立処分する量</t>
    <rPh sb="0" eb="1">
      <t>ミズカ</t>
    </rPh>
    <rPh sb="2" eb="4">
      <t>チョクセツ</t>
    </rPh>
    <rPh sb="4" eb="6">
      <t>ウメタテ</t>
    </rPh>
    <rPh sb="6" eb="8">
      <t>ショブン</t>
    </rPh>
    <rPh sb="10" eb="11">
      <t>リョウ</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</si>
  <si>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</si>
  <si>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様式第二号の十三（第八条の十七の二関係）</t>
    <rPh sb="6" eb="8">
      <t>ジュウサン</t>
    </rPh>
    <rPh sb="13" eb="15">
      <t>ジュウナナ</t>
    </rPh>
    <rPh sb="16" eb="17">
      <t>ニ</t>
    </rPh>
    <phoneticPr fontId="3"/>
  </si>
  <si>
    <t>特別管理産業廃棄物処理計画書</t>
  </si>
  <si>
    <t>特別管理産業廃棄物処理計画書</t>
    <rPh sb="0" eb="2">
      <t>トクベツ</t>
    </rPh>
    <rPh sb="2" eb="4">
      <t>カンリ</t>
    </rPh>
    <rPh sb="4" eb="6">
      <t>サンギョウ</t>
    </rPh>
    <rPh sb="6" eb="9">
      <t>ハイキブツ</t>
    </rPh>
    <rPh sb="9" eb="11">
      <t>ショリ</t>
    </rPh>
    <rPh sb="11" eb="13">
      <t>ケイカク</t>
    </rPh>
    <rPh sb="13" eb="14">
      <t>ショ</t>
    </rPh>
    <phoneticPr fontId="3"/>
  </si>
  <si>
    <t>特別管理産業廃棄物の処理に係る管理体制に関する事項</t>
    <rPh sb="10" eb="12">
      <t>ショリ</t>
    </rPh>
    <rPh sb="13" eb="14">
      <t>カカ</t>
    </rPh>
    <rPh sb="15" eb="17">
      <t>カンリ</t>
    </rPh>
    <rPh sb="17" eb="19">
      <t>タイセイ</t>
    </rPh>
    <rPh sb="20" eb="21">
      <t>カン</t>
    </rPh>
    <rPh sb="23" eb="25">
      <t>ジコウ</t>
    </rPh>
    <phoneticPr fontId="3"/>
  </si>
  <si>
    <t>特別管理産業廃棄物の排出の抑制に関する事項</t>
    <rPh sb="10" eb="12">
      <t>ハイシュツ</t>
    </rPh>
    <rPh sb="13" eb="15">
      <t>ヨクセイ</t>
    </rPh>
    <rPh sb="16" eb="17">
      <t>カン</t>
    </rPh>
    <rPh sb="19" eb="21">
      <t>ジコウ</t>
    </rPh>
    <phoneticPr fontId="3"/>
  </si>
  <si>
    <t>特別管理産業廃棄物の種類数</t>
    <rPh sb="10" eb="11">
      <t>タネ</t>
    </rPh>
    <rPh sb="11" eb="12">
      <t>タグイ</t>
    </rPh>
    <rPh sb="12" eb="13">
      <t>スウ</t>
    </rPh>
    <phoneticPr fontId="3"/>
  </si>
  <si>
    <t>特別管理産業廃棄物の分別に関する事項</t>
    <rPh sb="10" eb="12">
      <t>ブンベツ</t>
    </rPh>
    <rPh sb="13" eb="14">
      <t>カン</t>
    </rPh>
    <rPh sb="16" eb="18">
      <t>ジコウ</t>
    </rPh>
    <phoneticPr fontId="3"/>
  </si>
  <si>
    <t>（分別している特別管理産業廃棄物の種類及び分別に関する取組）</t>
    <rPh sb="1" eb="3">
      <t>ブンベツ</t>
    </rPh>
    <rPh sb="17" eb="19">
      <t>シュルイ</t>
    </rPh>
    <rPh sb="19" eb="20">
      <t>オヨ</t>
    </rPh>
    <rPh sb="21" eb="23">
      <t>ブンベツ</t>
    </rPh>
    <rPh sb="24" eb="25">
      <t>カン</t>
    </rPh>
    <rPh sb="27" eb="29">
      <t>トリクミ</t>
    </rPh>
    <phoneticPr fontId="3"/>
  </si>
  <si>
    <t>（今後分別する予定の特別管理産業廃棄物の種類及び分別に関する取組）</t>
    <rPh sb="1" eb="3">
      <t>コンゴ</t>
    </rPh>
    <rPh sb="3" eb="5">
      <t>ブンベツ</t>
    </rPh>
    <rPh sb="7" eb="9">
      <t>ヨテイ</t>
    </rPh>
    <rPh sb="20" eb="22">
      <t>シュルイ</t>
    </rPh>
    <rPh sb="22" eb="23">
      <t>オヨ</t>
    </rPh>
    <rPh sb="24" eb="26">
      <t>ブンベツ</t>
    </rPh>
    <rPh sb="27" eb="28">
      <t>カン</t>
    </rPh>
    <rPh sb="30" eb="32">
      <t>トリクミ</t>
    </rPh>
    <phoneticPr fontId="3"/>
  </si>
  <si>
    <t>自ら行う特別管理産業廃棄物の再生利用に関する事項</t>
    <rPh sb="0" eb="1">
      <t>ミズカ</t>
    </rPh>
    <rPh sb="2" eb="3">
      <t>オコナ</t>
    </rPh>
    <rPh sb="14" eb="16">
      <t>サイセイ</t>
    </rPh>
    <rPh sb="16" eb="18">
      <t>リヨウ</t>
    </rPh>
    <rPh sb="19" eb="20">
      <t>カン</t>
    </rPh>
    <rPh sb="22" eb="24">
      <t>ジコウ</t>
    </rPh>
    <phoneticPr fontId="3"/>
  </si>
  <si>
    <t>②＋⑧　自ら再生利用を行った特別管理産業廃棄物の量</t>
    <rPh sb="4" eb="5">
      <t>ミズカ</t>
    </rPh>
    <rPh sb="6" eb="8">
      <t>サイセイ</t>
    </rPh>
    <rPh sb="8" eb="10">
      <t>リヨウ</t>
    </rPh>
    <rPh sb="11" eb="12">
      <t>オコナ</t>
    </rPh>
    <rPh sb="24" eb="25">
      <t>リョウ</t>
    </rPh>
    <phoneticPr fontId="3"/>
  </si>
  <si>
    <t>②＋⑧　自ら再生利用を行う特別管理産業廃棄物の量</t>
    <rPh sb="4" eb="5">
      <t>ミズカ</t>
    </rPh>
    <rPh sb="6" eb="8">
      <t>サイセイ</t>
    </rPh>
    <rPh sb="8" eb="10">
      <t>リヨウ</t>
    </rPh>
    <rPh sb="11" eb="12">
      <t>オコナ</t>
    </rPh>
    <rPh sb="23" eb="24">
      <t>リョウ</t>
    </rPh>
    <phoneticPr fontId="3"/>
  </si>
  <si>
    <t>自ら行う特別管理産業廃棄物の中間処理に関する事項</t>
    <rPh sb="0" eb="1">
      <t>ミズカ</t>
    </rPh>
    <rPh sb="2" eb="3">
      <t>オコナ</t>
    </rPh>
    <rPh sb="14" eb="16">
      <t>チュウカン</t>
    </rPh>
    <rPh sb="16" eb="18">
      <t>ショリ</t>
    </rPh>
    <rPh sb="19" eb="20">
      <t>カン</t>
    </rPh>
    <rPh sb="22" eb="24">
      <t>ジコウ</t>
    </rPh>
    <phoneticPr fontId="3"/>
  </si>
  <si>
    <t>⑤　自ら熱回収を行った特別管理産業廃棄物の量</t>
    <rPh sb="2" eb="3">
      <t>ミズカ</t>
    </rPh>
    <rPh sb="4" eb="5">
      <t>ネツ</t>
    </rPh>
    <rPh sb="5" eb="7">
      <t>カイシュウ</t>
    </rPh>
    <rPh sb="8" eb="9">
      <t>オコナ</t>
    </rPh>
    <rPh sb="21" eb="22">
      <t>リョウ</t>
    </rPh>
    <phoneticPr fontId="3"/>
  </si>
  <si>
    <t>⑦　自ら中間処理により減量した特別管理産業廃棄物の量</t>
    <rPh sb="2" eb="3">
      <t>ミズカ</t>
    </rPh>
    <rPh sb="4" eb="6">
      <t>チュウカン</t>
    </rPh>
    <rPh sb="6" eb="8">
      <t>ショリ</t>
    </rPh>
    <rPh sb="11" eb="13">
      <t>ゲンリョウ</t>
    </rPh>
    <rPh sb="25" eb="26">
      <t>リョウ</t>
    </rPh>
    <phoneticPr fontId="3"/>
  </si>
  <si>
    <t>⑤　自ら熱回収を行う特別管理産業廃棄物の量</t>
    <rPh sb="2" eb="3">
      <t>ミズカ</t>
    </rPh>
    <rPh sb="4" eb="5">
      <t>ネツ</t>
    </rPh>
    <rPh sb="5" eb="7">
      <t>カイシュウ</t>
    </rPh>
    <rPh sb="8" eb="9">
      <t>オコナ</t>
    </rPh>
    <rPh sb="20" eb="21">
      <t>リョウ</t>
    </rPh>
    <phoneticPr fontId="3"/>
  </si>
  <si>
    <t>⑦　自ら中間処理により減量する特別管理産業廃棄物の量</t>
    <rPh sb="2" eb="3">
      <t>ミズカ</t>
    </rPh>
    <rPh sb="4" eb="6">
      <t>チュウカン</t>
    </rPh>
    <rPh sb="6" eb="8">
      <t>ショリ</t>
    </rPh>
    <rPh sb="11" eb="13">
      <t>ゲンリョウ</t>
    </rPh>
    <rPh sb="25" eb="26">
      <t>リョウ</t>
    </rPh>
    <phoneticPr fontId="3"/>
  </si>
  <si>
    <t>特別管理産業廃棄物の処理の委託に関する事項</t>
    <rPh sb="10" eb="12">
      <t>ショリ</t>
    </rPh>
    <rPh sb="13" eb="15">
      <t>イタク</t>
    </rPh>
    <rPh sb="16" eb="17">
      <t>カン</t>
    </rPh>
    <rPh sb="19" eb="21">
      <t>ジコウ</t>
    </rPh>
    <phoneticPr fontId="3"/>
  </si>
  <si>
    <t>　④欄には、当該事業場において生ずる特別管理産業廃棄物についての発生から最終処分が終了するまでの一連の処理の工程（当該処理を委託する場合は、委託の内容を含む。）を記入してください。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32" eb="33">
      <t>ハツ</t>
    </rPh>
    <rPh sb="33" eb="34">
      <t>セイ</t>
    </rPh>
    <rPh sb="36" eb="38">
      <t>サイシュウ</t>
    </rPh>
    <rPh sb="38" eb="40">
      <t>ショブン</t>
    </rPh>
    <rPh sb="41" eb="43">
      <t>シュウリョウ</t>
    </rPh>
    <rPh sb="48" eb="50">
      <t>イチレン</t>
    </rPh>
    <rPh sb="51" eb="53">
      <t>ショリ</t>
    </rPh>
    <rPh sb="54" eb="56">
      <t>コウテイ</t>
    </rPh>
    <rPh sb="57" eb="59">
      <t>トウガイ</t>
    </rPh>
    <rPh sb="59" eb="61">
      <t>ショリ</t>
    </rPh>
    <rPh sb="62" eb="64">
      <t>イタク</t>
    </rPh>
    <rPh sb="66" eb="68">
      <t>バアイ</t>
    </rPh>
    <rPh sb="70" eb="72">
      <t>イタク</t>
    </rPh>
    <rPh sb="73" eb="75">
      <t>ナイヨウ</t>
    </rPh>
    <rPh sb="76" eb="77">
      <t>フク</t>
    </rPh>
    <rPh sb="81" eb="83">
      <t>キニュウ</t>
    </rPh>
    <phoneticPr fontId="3"/>
  </si>
  <si>
    <t>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t>
    <rPh sb="28" eb="29">
      <t>ラン</t>
    </rPh>
    <rPh sb="42" eb="44">
      <t>シュルイ</t>
    </rPh>
    <rPh sb="48" eb="49">
      <t>ミズカ</t>
    </rPh>
    <rPh sb="50" eb="52">
      <t>チュウカン</t>
    </rPh>
    <rPh sb="52" eb="54">
      <t>ショリ</t>
    </rPh>
    <rPh sb="55" eb="56">
      <t>オコナ</t>
    </rPh>
    <rPh sb="58" eb="59">
      <t>サイ</t>
    </rPh>
    <rPh sb="61" eb="62">
      <t>ネツ</t>
    </rPh>
    <rPh sb="62" eb="64">
      <t>カイシュウ</t>
    </rPh>
    <rPh sb="65" eb="66">
      <t>オコナ</t>
    </rPh>
    <rPh sb="68" eb="70">
      <t>バアイ</t>
    </rPh>
    <rPh sb="74" eb="75">
      <t>ネツ</t>
    </rPh>
    <rPh sb="75" eb="77">
      <t>カイシュウ</t>
    </rPh>
    <rPh sb="78" eb="79">
      <t>オコナ</t>
    </rPh>
    <rPh sb="91" eb="92">
      <t>リョウ</t>
    </rPh>
    <rPh sb="94" eb="95">
      <t>ミズカ</t>
    </rPh>
    <rPh sb="96" eb="98">
      <t>チュウカン</t>
    </rPh>
    <rPh sb="98" eb="100">
      <t>ショリ</t>
    </rPh>
    <rPh sb="101" eb="102">
      <t>オコナ</t>
    </rPh>
    <rPh sb="109" eb="111">
      <t>ゲンリョウ</t>
    </rPh>
    <rPh sb="113" eb="114">
      <t>リョウ</t>
    </rPh>
    <rPh sb="119" eb="122">
      <t>ゼンネンド</t>
    </rPh>
    <rPh sb="123" eb="125">
      <t>ジッセキ</t>
    </rPh>
    <rPh sb="126" eb="128">
      <t>モクヒョウ</t>
    </rPh>
    <rPh sb="128" eb="129">
      <t>オヨ</t>
    </rPh>
    <rPh sb="130" eb="132">
      <t>トリクミ</t>
    </rPh>
    <rPh sb="133" eb="135">
      <t>キニュウ</t>
    </rPh>
    <phoneticPr fontId="3"/>
  </si>
  <si>
    <t>自ら行う特別管理産業廃棄物の埋立処分に関する事項</t>
    <rPh sb="0" eb="1">
      <t>ミズカ</t>
    </rPh>
    <rPh sb="2" eb="3">
      <t>オコナ</t>
    </rPh>
    <rPh sb="14" eb="16">
      <t>ウメタテ</t>
    </rPh>
    <rPh sb="16" eb="18">
      <t>ショブン</t>
    </rPh>
    <rPh sb="19" eb="20">
      <t>カン</t>
    </rPh>
    <rPh sb="22" eb="24">
      <t>ジコウ</t>
    </rPh>
    <phoneticPr fontId="3"/>
  </si>
  <si>
    <t>③＋⑨　自ら埋立処分を行った特別管理産業廃棄物の量</t>
    <rPh sb="4" eb="5">
      <t>ミズカ</t>
    </rPh>
    <rPh sb="6" eb="8">
      <t>ウメタテ</t>
    </rPh>
    <rPh sb="8" eb="10">
      <t>ショブン</t>
    </rPh>
    <rPh sb="11" eb="12">
      <t>オコナ</t>
    </rPh>
    <rPh sb="24" eb="25">
      <t>リョウ</t>
    </rPh>
    <phoneticPr fontId="3"/>
  </si>
  <si>
    <t>③＋⑨　自ら埋立処分を行う特別管理産業廃棄物の量</t>
    <rPh sb="4" eb="5">
      <t>ミズカ</t>
    </rPh>
    <rPh sb="6" eb="8">
      <t>ウメタテ</t>
    </rPh>
    <rPh sb="8" eb="10">
      <t>ショブン</t>
    </rPh>
    <rPh sb="11" eb="12">
      <t>オコナ</t>
    </rPh>
    <rPh sb="23" eb="24">
      <t>リョウ</t>
    </rPh>
    <phoneticPr fontId="3"/>
  </si>
  <si>
    <t>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t>
    <rPh sb="16" eb="18">
      <t>ウメタテ</t>
    </rPh>
    <rPh sb="18" eb="20">
      <t>ショブン</t>
    </rPh>
    <rPh sb="28" eb="29">
      <t>ラン</t>
    </rPh>
    <rPh sb="42" eb="44">
      <t>シュルイ</t>
    </rPh>
    <rPh sb="54" eb="55">
      <t>リョウ</t>
    </rPh>
    <rPh sb="56" eb="58">
      <t>キニュウ</t>
    </rPh>
    <rPh sb="68" eb="70">
      <t>チュウカン</t>
    </rPh>
    <rPh sb="70" eb="72">
      <t>ショリ</t>
    </rPh>
    <rPh sb="73" eb="74">
      <t>オコナ</t>
    </rPh>
    <rPh sb="81" eb="83">
      <t>トクベツ</t>
    </rPh>
    <rPh sb="83" eb="85">
      <t>カンリ</t>
    </rPh>
    <rPh sb="85" eb="87">
      <t>サンギョウ</t>
    </rPh>
    <rPh sb="87" eb="90">
      <t>ハイキブツ</t>
    </rPh>
    <rPh sb="91" eb="93">
      <t>ガイトウ</t>
    </rPh>
    <rPh sb="99" eb="101">
      <t>サンギョウ</t>
    </rPh>
    <rPh sb="101" eb="104">
      <t>ハイキブツ</t>
    </rPh>
    <rPh sb="105" eb="107">
      <t>カイヨウ</t>
    </rPh>
    <rPh sb="107" eb="109">
      <t>トウニュウ</t>
    </rPh>
    <rPh sb="109" eb="111">
      <t>ショブン</t>
    </rPh>
    <rPh sb="119" eb="120">
      <t>リョウ</t>
    </rPh>
    <rPh sb="121" eb="122">
      <t>フク</t>
    </rPh>
    <rPh sb="124" eb="126">
      <t>キニュウ</t>
    </rPh>
    <phoneticPr fontId="3"/>
  </si>
  <si>
    <t>自ら直接埋立処分する量</t>
    <phoneticPr fontId="3"/>
  </si>
  <si>
    <t>*　種類ごとの前年度排出量は、別紙のとおり。</t>
  </si>
  <si>
    <t>*　種類ごとの本年度排出目標量は、別紙のとおり。</t>
    <rPh sb="10" eb="12">
      <t>ハイシュツ</t>
    </rPh>
    <phoneticPr fontId="3"/>
  </si>
  <si>
    <t>注意：前年度の排出量のみでフロー図のデータ①がない場合にも、前年度データを該当欄に入力してください</t>
    <phoneticPr fontId="3"/>
  </si>
  <si>
    <t>４</t>
    <phoneticPr fontId="3"/>
  </si>
  <si>
    <t>４</t>
    <phoneticPr fontId="3"/>
  </si>
  <si>
    <t>４－１</t>
    <phoneticPr fontId="3"/>
  </si>
  <si>
    <t>４－２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</si>
  <si>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</si>
  <si>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</si>
  <si>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</si>
  <si>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</si>
  <si>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</si>
  <si>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種類ごとの前年度自ら埋立処分を行った量は、別紙のとおり。</t>
    <phoneticPr fontId="3"/>
  </si>
  <si>
    <t>*　種類ごとの本年度自ら埋立処分を行う量は、別紙のとおり。</t>
    <phoneticPr fontId="3"/>
  </si>
  <si>
    <t>*　種類ごとの前年度処理委託量は、別紙のとおり。</t>
    <phoneticPr fontId="3"/>
  </si>
  <si>
    <t>*　種類ごとの本年度処理委託量は、別紙のとおり。</t>
    <phoneticPr fontId="3"/>
  </si>
  <si>
    <t>当該事業場における排出量</t>
    <rPh sb="9" eb="11">
      <t>ハイシュツ</t>
    </rPh>
    <phoneticPr fontId="3"/>
  </si>
  <si>
    <t>①</t>
    <phoneticPr fontId="3"/>
  </si>
  <si>
    <t>当該事業場における排出量</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</si>
  <si>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</si>
  <si>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</si>
  <si>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</si>
  <si>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</si>
  <si>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提出者</t>
    <phoneticPr fontId="3"/>
  </si>
  <si>
    <t>チ.　廃水銀等</t>
    <rPh sb="3" eb="4">
      <t>ハイ</t>
    </rPh>
    <rPh sb="4" eb="6">
      <t>スイギン</t>
    </rPh>
    <rPh sb="6" eb="7">
      <t>ナド</t>
    </rPh>
    <phoneticPr fontId="3"/>
  </si>
  <si>
    <t>チ</t>
    <phoneticPr fontId="3"/>
  </si>
  <si>
    <t>廃水銀等</t>
    <rPh sb="0" eb="1">
      <t>ハイ</t>
    </rPh>
    <rPh sb="1" eb="3">
      <t>スイギン</t>
    </rPh>
    <rPh sb="3" eb="4">
      <t>ナド</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</si>
  <si>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</si>
  <si>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rPh sb="14" eb="15">
      <t>ハイ</t>
    </rPh>
    <rPh sb="15" eb="17">
      <t>スイギン</t>
    </rPh>
    <rPh sb="17" eb="18">
      <t>ナド</t>
    </rPh>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</si>
  <si>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ナド</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</si>
  <si>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</si>
  <si>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</si>
  <si>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</si>
  <si>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</si>
  <si>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：他様式の情報を反映させることができます。</t>
    <rPh sb="1" eb="2">
      <t>タ</t>
    </rPh>
    <rPh sb="2" eb="4">
      <t>ヨウシキ</t>
    </rPh>
    <rPh sb="5" eb="7">
      <t>ジョウホウ</t>
    </rPh>
    <rPh sb="8" eb="10">
      <t>ハンエイ</t>
    </rPh>
    <phoneticPr fontId="3"/>
  </si>
  <si>
    <t>　①　様式１及び様式５の情報を反映させることができます。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</si>
  <si>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</si>
  <si>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</si>
  <si>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直接入力することも可能です。</t>
    <rPh sb="1" eb="2">
      <t>チョク</t>
    </rPh>
    <rPh sb="2" eb="3">
      <t>セツ</t>
    </rPh>
    <rPh sb="3" eb="5">
      <t>ニュウリョク</t>
    </rPh>
    <rPh sb="10" eb="12">
      <t>カノウ</t>
    </rPh>
    <phoneticPr fontId="3"/>
  </si>
  <si>
    <t>別紙一括表</t>
    <rPh sb="0" eb="2">
      <t>ベッシ</t>
    </rPh>
    <rPh sb="2" eb="4">
      <t>イッカツ</t>
    </rPh>
    <rPh sb="4" eb="5">
      <t>ヒョウ</t>
    </rPh>
    <phoneticPr fontId="3"/>
  </si>
  <si>
    <t>特  別  管  理  産  業  廃  棄  物
排                 出                 量
（ﾎﾟﾘ塩化ﾋﾞﾌｪﾆﾙ廃棄物を除く。）</t>
    <rPh sb="68" eb="70">
      <t>エンカ</t>
    </rPh>
    <rPh sb="76" eb="79">
      <t>ハイキブツ</t>
    </rPh>
    <rPh sb="80" eb="81">
      <t>ノゾ</t>
    </rPh>
    <phoneticPr fontId="3"/>
  </si>
  <si>
    <t>t</t>
    <phoneticPr fontId="3"/>
  </si>
  <si>
    <t>令</t>
    <rPh sb="0" eb="1">
      <t>レイ</t>
    </rPh>
    <phoneticPr fontId="3"/>
  </si>
  <si>
    <t>和</t>
    <rPh sb="0" eb="1">
      <t>ワ</t>
    </rPh>
    <phoneticPr fontId="3"/>
  </si>
  <si>
    <t>（今後実施する予定の取組等）</t>
    <rPh sb="1" eb="3">
      <t>コンゴ</t>
    </rPh>
    <rPh sb="3" eb="5">
      <t>ジッシ</t>
    </rPh>
    <rPh sb="7" eb="9">
      <t>ヨテイ</t>
    </rPh>
    <rPh sb="10" eb="12">
      <t>トリクミ</t>
    </rPh>
    <rPh sb="12" eb="13">
      <t>トウ</t>
    </rPh>
    <phoneticPr fontId="3"/>
  </si>
  <si>
    <t>電子情報処理組織の使用に関する事項（電子マニフェストの使用に関する事項）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</si>
  <si>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　廃棄物の処理及び清掃に関する法律第12条の２第10項の規定に基づき、特別管理産業廃棄物の減量その他その処理に関する計画を作成したので、提出します。</t>
    <rPh sb="35" eb="37">
      <t>トクベツ</t>
    </rPh>
    <rPh sb="37" eb="39">
      <t>カンリ</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</si>
  <si>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</si>
  <si>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</si>
  <si>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</si>
  <si>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5" eb="26">
      <t>ラン</t>
    </rPh>
    <rPh sb="39" eb="41">
      <t>シュルイ</t>
    </rPh>
    <rPh sb="45" eb="46">
      <t>ゼン</t>
    </rPh>
    <rPh sb="46" eb="48">
      <t>ショリ</t>
    </rPh>
    <rPh sb="48" eb="50">
      <t>イタク</t>
    </rPh>
    <rPh sb="50" eb="51">
      <t>リョウ</t>
    </rPh>
    <rPh sb="52" eb="54">
      <t>キニュウ</t>
    </rPh>
    <rPh sb="61" eb="62">
      <t>ウチ</t>
    </rPh>
    <rPh sb="62" eb="63">
      <t>スウ</t>
    </rPh>
    <rPh sb="67" eb="69">
      <t>ユウリョウ</t>
    </rPh>
    <rPh sb="69" eb="71">
      <t>ニンテイ</t>
    </rPh>
    <rPh sb="71" eb="73">
      <t>ショリ</t>
    </rPh>
    <rPh sb="73" eb="75">
      <t>ギョウシャ</t>
    </rPh>
    <rPh sb="76" eb="79">
      <t>ハイキブツ</t>
    </rPh>
    <rPh sb="80" eb="82">
      <t>ショリ</t>
    </rPh>
    <rPh sb="82" eb="83">
      <t>オヨ</t>
    </rPh>
    <rPh sb="84" eb="86">
      <t>セイソウ</t>
    </rPh>
    <rPh sb="87" eb="88">
      <t>カン</t>
    </rPh>
    <rPh sb="90" eb="92">
      <t>ホウリツ</t>
    </rPh>
    <rPh sb="92" eb="94">
      <t>セコウ</t>
    </rPh>
    <rPh sb="94" eb="95">
      <t>レイ</t>
    </rPh>
    <rPh sb="96" eb="98">
      <t>イカ</t>
    </rPh>
    <rPh sb="99" eb="100">
      <t>レイ</t>
    </rPh>
    <rPh sb="106" eb="107">
      <t>ダイ</t>
    </rPh>
    <rPh sb="108" eb="109">
      <t>ジョウ</t>
    </rPh>
    <rPh sb="112" eb="113">
      <t>ダイ</t>
    </rPh>
    <rPh sb="114" eb="115">
      <t>ゴウ</t>
    </rPh>
    <rPh sb="116" eb="118">
      <t>ガイトウ</t>
    </rPh>
    <rPh sb="120" eb="121">
      <t>モノ</t>
    </rPh>
    <rPh sb="124" eb="126">
      <t>ショリ</t>
    </rPh>
    <rPh sb="126" eb="128">
      <t>イタク</t>
    </rPh>
    <rPh sb="128" eb="129">
      <t>リョウ</t>
    </rPh>
    <rPh sb="130" eb="132">
      <t>ショリ</t>
    </rPh>
    <rPh sb="132" eb="134">
      <t>ギョウシャ</t>
    </rPh>
    <rPh sb="136" eb="138">
      <t>サイセイ</t>
    </rPh>
    <rPh sb="138" eb="140">
      <t>リヨウ</t>
    </rPh>
    <rPh sb="140" eb="142">
      <t>イタク</t>
    </rPh>
    <rPh sb="142" eb="143">
      <t>リョウ</t>
    </rPh>
    <rPh sb="144" eb="146">
      <t>ニンテイ</t>
    </rPh>
    <rPh sb="146" eb="147">
      <t>ネツ</t>
    </rPh>
    <rPh sb="147" eb="149">
      <t>カイシュウ</t>
    </rPh>
    <rPh sb="149" eb="151">
      <t>シセツ</t>
    </rPh>
    <rPh sb="151" eb="152">
      <t>セツ</t>
    </rPh>
    <rPh sb="152" eb="153">
      <t>チ</t>
    </rPh>
    <rPh sb="153" eb="154">
      <t>シャ</t>
    </rPh>
    <rPh sb="181" eb="182">
      <t>コウ</t>
    </rPh>
    <rPh sb="183" eb="185">
      <t>ニンテイ</t>
    </rPh>
    <rPh sb="186" eb="187">
      <t>ウ</t>
    </rPh>
    <rPh sb="194" eb="196">
      <t>ショリ</t>
    </rPh>
    <rPh sb="196" eb="198">
      <t>ギョウシャ</t>
    </rPh>
    <rPh sb="200" eb="202">
      <t>ショウキャク</t>
    </rPh>
    <rPh sb="202" eb="204">
      <t>ショリ</t>
    </rPh>
    <rPh sb="204" eb="206">
      <t>イタク</t>
    </rPh>
    <rPh sb="206" eb="207">
      <t>リョウ</t>
    </rPh>
    <rPh sb="207" eb="208">
      <t>オヨ</t>
    </rPh>
    <rPh sb="209" eb="211">
      <t>ニンテイ</t>
    </rPh>
    <rPh sb="211" eb="212">
      <t>ネツ</t>
    </rPh>
    <rPh sb="212" eb="214">
      <t>カイシュウ</t>
    </rPh>
    <rPh sb="214" eb="216">
      <t>シセツ</t>
    </rPh>
    <rPh sb="216" eb="217">
      <t>セツ</t>
    </rPh>
    <rPh sb="217" eb="218">
      <t>チ</t>
    </rPh>
    <rPh sb="218" eb="219">
      <t>シャ</t>
    </rPh>
    <rPh sb="219" eb="221">
      <t>イガイ</t>
    </rPh>
    <rPh sb="222" eb="223">
      <t>ネツ</t>
    </rPh>
    <rPh sb="223" eb="225">
      <t>カイシュウ</t>
    </rPh>
    <rPh sb="226" eb="227">
      <t>オコナ</t>
    </rPh>
    <rPh sb="231" eb="233">
      <t>ショリ</t>
    </rPh>
    <rPh sb="233" eb="235">
      <t>ギョウシャ</t>
    </rPh>
    <rPh sb="237" eb="239">
      <t>ショウキャク</t>
    </rPh>
    <rPh sb="239" eb="241">
      <t>ショリ</t>
    </rPh>
    <rPh sb="241" eb="243">
      <t>イタク</t>
    </rPh>
    <rPh sb="243" eb="244">
      <t>リョウ</t>
    </rPh>
    <rPh sb="249" eb="252">
      <t>ゼンネンド</t>
    </rPh>
    <rPh sb="252" eb="253">
      <t>ジツ</t>
    </rPh>
    <rPh sb="253" eb="254">
      <t>セキ</t>
    </rPh>
    <rPh sb="255" eb="257">
      <t>モクヒョウ</t>
    </rPh>
    <rPh sb="257" eb="258">
      <t>オヨ</t>
    </rPh>
    <rPh sb="259" eb="261">
      <t>トリクミ</t>
    </rPh>
    <rPh sb="262" eb="264">
      <t>キニュウ</t>
    </rPh>
    <phoneticPr fontId="3"/>
  </si>
  <si>
    <t>⑬　認定熱回収業者への処理委託量</t>
    <phoneticPr fontId="3"/>
  </si>
  <si>
    <t>⑭　認定熱回収業者以外の熱回収を行う業者への処理委託量</t>
    <phoneticPr fontId="3"/>
  </si>
  <si>
    <t>有害
廃アルカリ</t>
    <phoneticPr fontId="3"/>
  </si>
  <si>
    <t>指定
下水汚泥</t>
    <phoneticPr fontId="3"/>
  </si>
  <si>
    <t>感染性
廃棄物</t>
    <phoneticPr fontId="3"/>
  </si>
  <si>
    <t>　第５面の※欄には、何も記入しないでください。</t>
    <rPh sb="1" eb="2">
      <t>ダイ</t>
    </rPh>
    <rPh sb="3" eb="4">
      <t>メン</t>
    </rPh>
    <phoneticPr fontId="3"/>
  </si>
  <si>
    <t>←電子マニフェストの使用に関して記載をお願いいたします。</t>
    <rPh sb="1" eb="3">
      <t>デンシ</t>
    </rPh>
    <rPh sb="10" eb="12">
      <t>シヨウ</t>
    </rPh>
    <rPh sb="13" eb="14">
      <t>カン</t>
    </rPh>
    <rPh sb="16" eb="18">
      <t>キサイ</t>
    </rPh>
    <rPh sb="20" eb="21">
      <t>ネガ</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</si>
  <si>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</si>
  <si>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</si>
  <si>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</si>
  <si>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</si>
  <si>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④</t>
    <phoneticPr fontId="41"/>
  </si>
  <si>
    <t>特別管理産業廃棄物の一連の処理の工程</t>
    <phoneticPr fontId="41"/>
  </si>
  <si>
    <t>※　特別管理産業廃棄物の種類ごとに記入</t>
    <rPh sb="2" eb="4">
      <t>トクベツ</t>
    </rPh>
    <rPh sb="4" eb="6">
      <t>カンリ</t>
    </rPh>
    <phoneticPr fontId="41"/>
  </si>
  <si>
    <t>（第３面）</t>
    <rPh sb="1" eb="2">
      <t>ダイ</t>
    </rPh>
    <rPh sb="3" eb="4">
      <t>メン</t>
    </rPh>
    <phoneticPr fontId="3"/>
  </si>
  <si>
    <t>（第１面）</t>
    <rPh sb="1" eb="2">
      <t>ダイ</t>
    </rPh>
    <rPh sb="3" eb="4">
      <t>メン</t>
    </rPh>
    <phoneticPr fontId="3"/>
  </si>
  <si>
    <t>（第２面）</t>
    <rPh sb="1" eb="2">
      <t>ダイ</t>
    </rPh>
    <rPh sb="3" eb="4">
      <t>メン</t>
    </rPh>
    <phoneticPr fontId="3"/>
  </si>
  <si>
    <t>（第４面）</t>
    <rPh sb="1" eb="2">
      <t>ダイ</t>
    </rPh>
    <rPh sb="3" eb="4">
      <t>メン</t>
    </rPh>
    <phoneticPr fontId="3"/>
  </si>
  <si>
    <t>（第５面）</t>
    <rPh sb="1" eb="2">
      <t>ダイ</t>
    </rPh>
    <rPh sb="3" eb="4">
      <t>メン</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</si>
  <si>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</si>
  <si>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</si>
  <si>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（第６面）</t>
    <rPh sb="1" eb="2">
      <t>ダイ</t>
    </rPh>
    <rPh sb="3" eb="4">
      <t>メン</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</si>
  <si>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</si>
  <si>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</si>
  <si>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</si>
  <si>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</si>
  <si>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</si>
  <si>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</si>
  <si>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</si>
  <si>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本ファイルは閉じ、2026form6.xlsmを開き、⑤又は⑥の「事業場情報等の反映」及び「⑦実績値等の反映」をクリックして下さい。</t>
    <rPh sb="28" eb="29">
      <t>マタ</t>
    </rPh>
    <rPh sb="33" eb="36">
      <t>ジギョウジョウ</t>
    </rPh>
    <rPh sb="36" eb="38">
      <t>ジョウホウ</t>
    </rPh>
    <rPh sb="38" eb="39">
      <t>トウ</t>
    </rPh>
    <rPh sb="43" eb="44">
      <t>オヨ</t>
    </rPh>
    <rPh sb="47" eb="50">
      <t>ジッセキチ</t>
    </rPh>
    <rPh sb="50" eb="51">
      <t>トウ</t>
    </rPh>
    <rPh sb="52" eb="54">
      <t>ハンエイ</t>
    </rPh>
    <phoneticPr fontId="3"/>
  </si>
  <si>
    <t>（様式１又は５から反映→提出先、提出者情報、事業場情報、事業の種類、事業規模、様式５から反映→連絡先、令和7年度実績）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39" eb="41">
      <t>ヨウシキ</t>
    </rPh>
    <rPh sb="44" eb="46">
      <t>ハンエイ</t>
    </rPh>
    <rPh sb="47" eb="50">
      <t>レンラクサキ</t>
    </rPh>
    <rPh sb="51" eb="53">
      <t>レイワ</t>
    </rPh>
    <rPh sb="54" eb="56">
      <t>ネンド</t>
    </rPh>
    <rPh sb="56" eb="58">
      <t>ジッセキ</t>
    </rPh>
    <phoneticPr fontId="3"/>
  </si>
  <si>
    <r>
      <t>　＊　印刷を行いたい場合は、</t>
    </r>
    <r>
      <rPr>
        <b/>
        <u/>
        <sz val="11"/>
        <color rgb="FFFF0000"/>
        <rFont val="ＭＳ Ｐゴシック"/>
        <family val="3"/>
        <charset val="128"/>
      </rPr>
      <t>本ファイルを閉じ、2026form6.xlsmを開き「印刷ボタン（様式４）」をクリックしてください。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</si>
  <si>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令和</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年 ３ 月 31 日（ １ 年間）</t>
    </r>
    <rPh sb="0" eb="2">
      <t>レイワ</t>
    </rPh>
    <rPh sb="4" eb="5">
      <t>ネン</t>
    </rPh>
    <rPh sb="8" eb="9">
      <t>ガツ</t>
    </rPh>
    <rPh sb="12" eb="13">
      <t>ニチ</t>
    </rPh>
    <rPh sb="16" eb="18">
      <t>レイワ</t>
    </rPh>
    <rPh sb="20" eb="21">
      <t>ネン</t>
    </rPh>
    <rPh sb="24" eb="25">
      <t>ガツ</t>
    </rPh>
    <rPh sb="29" eb="30">
      <t>ヒ</t>
    </rPh>
    <rPh sb="34" eb="36">
      <t>ネンカン</t>
    </rPh>
    <phoneticPr fontId="3"/>
  </si>
  <si>
    <r>
      <t>【前年度（令和</t>
    </r>
    <r>
      <rPr>
        <u/>
        <sz val="10"/>
        <rFont val="ＭＳ Ｐゴシック"/>
        <family val="3"/>
        <charset val="128"/>
      </rPr>
      <t>７</t>
    </r>
    <r>
      <rPr>
        <sz val="10"/>
        <rFont val="ＭＳ Ｐゴシック"/>
        <family val="3"/>
        <charset val="128"/>
      </rPr>
      <t>年度）実績】</t>
    </r>
    <phoneticPr fontId="3"/>
  </si>
  <si>
    <r>
      <t>【（令和</t>
    </r>
    <r>
      <rPr>
        <u/>
        <sz val="10"/>
        <rFont val="ＭＳ Ｐゴシック"/>
        <family val="3"/>
        <charset val="128"/>
      </rPr>
      <t>８</t>
    </r>
    <r>
      <rPr>
        <sz val="10"/>
        <rFont val="ＭＳ Ｐゴシック"/>
        <family val="3"/>
        <charset val="128"/>
      </rPr>
      <t>年度）目標】</t>
    </r>
    <phoneticPr fontId="3"/>
  </si>
  <si>
    <r>
      <t>【前年度（令和</t>
    </r>
    <r>
      <rPr>
        <u/>
        <sz val="10"/>
        <rFont val="ＭＳ Ｐゴシック"/>
        <family val="3"/>
        <charset val="128"/>
      </rPr>
      <t>７</t>
    </r>
    <r>
      <rPr>
        <sz val="10"/>
        <rFont val="ＭＳ Ｐゴシック"/>
        <family val="3"/>
        <charset val="128"/>
      </rPr>
      <t>年度）実績】　　</t>
    </r>
    <rPh sb="1" eb="4">
      <t>ゼンネンド</t>
    </rPh>
    <rPh sb="5" eb="7">
      <t>レイワ</t>
    </rPh>
    <rPh sb="8" eb="10">
      <t>ネンド</t>
    </rPh>
    <rPh sb="11" eb="13">
      <t>ジッセキ</t>
    </rPh>
    <phoneticPr fontId="3"/>
  </si>
  <si>
    <r>
      <t>　この様式は、前年度（令和</t>
    </r>
    <r>
      <rPr>
        <u/>
        <sz val="10"/>
        <rFont val="ＭＳ Ｐゴシック"/>
        <family val="3"/>
        <charset val="128"/>
      </rPr>
      <t>７</t>
    </r>
    <r>
      <rPr>
        <sz val="10"/>
        <rFont val="ＭＳ Ｐゴシック"/>
        <family val="3"/>
        <charset val="128"/>
      </rPr>
      <t>年度）の特別管理産業廃棄物の発生量が50トン以上の事業場ごとに１枚作成し、提出してください。</t>
    </r>
    <rPh sb="11" eb="13">
      <t>レイワ</t>
    </rPh>
    <rPh sb="14" eb="16">
      <t>ネンド</t>
    </rPh>
    <rPh sb="28" eb="29">
      <t>ハツ</t>
    </rPh>
    <rPh sb="29" eb="30">
      <t>セイ</t>
    </rPh>
    <rPh sb="51" eb="53">
      <t>テイシュツ</t>
    </rPh>
    <phoneticPr fontId="3"/>
  </si>
  <si>
    <r>
      <t>　また、前年度（令和</t>
    </r>
    <r>
      <rPr>
        <u/>
        <sz val="10"/>
        <rFont val="ＭＳ Ｐゴシック"/>
        <family val="3"/>
        <charset val="128"/>
      </rPr>
      <t>７</t>
    </r>
    <r>
      <rPr>
        <sz val="10"/>
        <rFont val="ＭＳ Ｐゴシック"/>
        <family val="3"/>
        <charset val="128"/>
      </rPr>
      <t>年度）の特別管理産業廃棄物の発生量が50トン未満の事業場にあっては、神奈川県・横浜市・川崎市・相模原市・横須賀市が推進する廃棄物自主管理事業へ参加するにあたり、事業場ごとに１枚作成し、提出してください。</t>
    </r>
    <rPh sb="8" eb="10">
      <t>レイワ</t>
    </rPh>
    <rPh sb="25" eb="26">
      <t>ハツ</t>
    </rPh>
    <rPh sb="26" eb="27">
      <t>セイ</t>
    </rPh>
    <rPh sb="103" eb="105">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</si>
  <si>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</si>
  <si>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　「電子情報処理組織の使用に関する事項」の欄には、前年度（令和</t>
    </r>
    <r>
      <rPr>
        <u/>
        <sz val="10"/>
        <rFont val="ＭＳ Ｐゴシック"/>
        <family val="3"/>
        <charset val="128"/>
      </rPr>
      <t>７</t>
    </r>
    <r>
      <rPr>
        <sz val="10"/>
        <rFont val="ＭＳ Ｐゴシック"/>
        <family val="3"/>
        <charset val="128"/>
      </rPr>
      <t>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t>
    </r>
    <rPh sb="2" eb="4">
      <t>デンシ</t>
    </rPh>
    <rPh sb="4" eb="6">
      <t>ジョウホウ</t>
    </rPh>
    <rPh sb="6" eb="8">
      <t>ショリ</t>
    </rPh>
    <rPh sb="8" eb="10">
      <t>ソシキ</t>
    </rPh>
    <rPh sb="11" eb="13">
      <t>シヨウ</t>
    </rPh>
    <rPh sb="14" eb="15">
      <t>カン</t>
    </rPh>
    <rPh sb="17" eb="19">
      <t>ジコウ</t>
    </rPh>
    <rPh sb="21" eb="22">
      <t>ラン</t>
    </rPh>
    <rPh sb="25" eb="28">
      <t>ゼンネンド</t>
    </rPh>
    <rPh sb="29" eb="31">
      <t>レイワ</t>
    </rPh>
    <rPh sb="32" eb="33">
      <t>ネン</t>
    </rPh>
    <rPh sb="33" eb="34">
      <t>ド</t>
    </rPh>
    <rPh sb="36" eb="38">
      <t>トクベツ</t>
    </rPh>
    <rPh sb="38" eb="40">
      <t>カンリ</t>
    </rPh>
    <rPh sb="40" eb="42">
      <t>サンギョウ</t>
    </rPh>
    <rPh sb="42" eb="45">
      <t>ハイキブツ</t>
    </rPh>
    <rPh sb="46" eb="47">
      <t>ゼン</t>
    </rPh>
    <rPh sb="47" eb="49">
      <t>ハッセイ</t>
    </rPh>
    <rPh sb="49" eb="50">
      <t>リョウ</t>
    </rPh>
    <rPh sb="53" eb="55">
      <t>エンカ</t>
    </rPh>
    <rPh sb="60" eb="63">
      <t>ハイキブツ</t>
    </rPh>
    <rPh sb="64" eb="65">
      <t>レイ</t>
    </rPh>
    <rPh sb="65" eb="66">
      <t>ダイ</t>
    </rPh>
    <rPh sb="67" eb="68">
      <t>ジョウ</t>
    </rPh>
    <rPh sb="70" eb="71">
      <t>ダイ</t>
    </rPh>
    <rPh sb="72" eb="73">
      <t>ゴウ</t>
    </rPh>
    <rPh sb="80" eb="81">
      <t>カカ</t>
    </rPh>
    <rPh sb="91" eb="92">
      <t>ノゾ</t>
    </rPh>
    <rPh sb="96" eb="98">
      <t>キニュウ</t>
    </rPh>
    <rPh sb="107" eb="108">
      <t>リョウ</t>
    </rPh>
    <rPh sb="113" eb="115">
      <t>イジョウ</t>
    </rPh>
    <rPh sb="116" eb="117">
      <t>モノ</t>
    </rPh>
    <rPh sb="123" eb="125">
      <t>コンゴ</t>
    </rPh>
    <rPh sb="126" eb="128">
      <t>デンシ</t>
    </rPh>
    <rPh sb="128" eb="130">
      <t>ジョウホウ</t>
    </rPh>
    <rPh sb="130" eb="132">
      <t>ショリ</t>
    </rPh>
    <rPh sb="132" eb="134">
      <t>ソシキ</t>
    </rPh>
    <rPh sb="135" eb="137">
      <t>シヨウ</t>
    </rPh>
    <rPh sb="138" eb="139">
      <t>カン</t>
    </rPh>
    <rPh sb="141" eb="143">
      <t>トリクミ</t>
    </rPh>
    <phoneticPr fontId="3"/>
  </si>
  <si>
    <r>
      <t>令和</t>
    </r>
    <r>
      <rPr>
        <u/>
        <sz val="11"/>
        <rFont val="ＭＳ Ｐゴシック"/>
        <family val="3"/>
        <charset val="128"/>
      </rPr>
      <t>８</t>
    </r>
    <r>
      <rPr>
        <sz val="11"/>
        <rFont val="ＭＳ Ｐゴシック"/>
        <family val="3"/>
        <charset val="128"/>
      </rPr>
      <t>年度発生する特別管理産業廃棄物ごとの目標量と処理計画</t>
    </r>
    <rPh sb="0" eb="2">
      <t>レイワ</t>
    </rPh>
    <rPh sb="3" eb="5">
      <t>ネンド</t>
    </rPh>
    <rPh sb="5" eb="7">
      <t>ハッセイ</t>
    </rPh>
    <rPh sb="9" eb="11">
      <t>トクベツ</t>
    </rPh>
    <rPh sb="11" eb="13">
      <t>カンリ</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</si>
  <si>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年度実績を記載してください。なお、様式５をあわせて提出する場合には、先に様式５を入力し、データ反映・印刷ツールを使用するとこちらに数値が反映されます。</t>
    </r>
    <rPh sb="0" eb="1">
      <t>チュウ</t>
    </rPh>
    <rPh sb="2" eb="4">
      <t>ミギウエ</t>
    </rPh>
    <rPh sb="11" eb="13">
      <t>レイワ</t>
    </rPh>
    <rPh sb="14" eb="16">
      <t>ネンド</t>
    </rPh>
    <rPh sb="15" eb="16">
      <t>ド</t>
    </rPh>
    <rPh sb="17" eb="19">
      <t>モクヒョウ</t>
    </rPh>
    <rPh sb="19" eb="20">
      <t>リョウ</t>
    </rPh>
    <rPh sb="21" eb="23">
      <t>キサイ</t>
    </rPh>
    <rPh sb="30" eb="31">
      <t>シタ</t>
    </rPh>
    <rPh sb="32" eb="33">
      <t>ヒョウ</t>
    </rPh>
    <rPh sb="40" eb="41">
      <t>ド</t>
    </rPh>
    <rPh sb="41" eb="42">
      <t>ジツ</t>
    </rPh>
    <rPh sb="42" eb="43">
      <t>セキ</t>
    </rPh>
    <rPh sb="44" eb="46">
      <t>キサイ</t>
    </rPh>
    <rPh sb="86" eb="88">
      <t>ハンエイ</t>
    </rPh>
    <rPh sb="89" eb="91">
      <t>インサツ</t>
    </rPh>
    <rPh sb="95" eb="97">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</si>
  <si>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</si>
  <si>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東京都千代田区内幸町1丁目1番3号</t>
    <phoneticPr fontId="3"/>
  </si>
  <si>
    <t>東京電力パワーグリッド株式会社
代表取締役社長　金子 禎則</t>
    <phoneticPr fontId="3"/>
  </si>
  <si>
    <t>新規</t>
    <phoneticPr fontId="3"/>
  </si>
  <si>
    <t>03-6373-1111</t>
    <phoneticPr fontId="3"/>
  </si>
  <si>
    <t>横浜市長</t>
    <phoneticPr fontId="3"/>
  </si>
  <si>
    <t>Ｆ－電気・ガス・熱供給・水道業</t>
    <phoneticPr fontId="3"/>
  </si>
  <si>
    <t>33-電気業</t>
    <phoneticPr fontId="3"/>
  </si>
  <si>
    <t>処理委託先へ運搬し中間処分では焼却、最終処分では再生利用業者への委託</t>
    <phoneticPr fontId="3"/>
  </si>
  <si>
    <t>2025年度に全数処理完了</t>
    <phoneticPr fontId="3"/>
  </si>
  <si>
    <t>○処理施設への搬出計画策定・指示　･･･　調達室資材環境グループ
○処理施設への搬出　･･･　調達室資材環境グループ
○処理委託先　･･･   杉田建材株式会社　　
　　　　　　　　　　　　　群桐エコロ株式会社　
　　　　　　　　　　　　　エコシステム秋田株式会社
　　　　　　　　　　　　　エコシステム山陽株式会社
　　　　　　　　　　　　　オオノ開發株式会社</t>
    <phoneticPr fontId="3"/>
  </si>
  <si>
    <t>東京電力パワーグリッド株式会社　旭資材置場</t>
    <phoneticPr fontId="3"/>
  </si>
  <si>
    <t>神奈川県横浜市鶴見区駒岡２－11－１</t>
    <phoneticPr fontId="3"/>
  </si>
  <si>
    <t>20,469人</t>
    <phoneticPr fontId="3"/>
  </si>
  <si>
    <t>令和　８年 ６月 １日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</si>
</sst>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_ * #,###.00_ ;_ * \-#,###.00_ ;_ * &quot;&quot;_ ;_ @_ "/>
    <numFmt numFmtId="187" formatCode="#,##0.00_ ;[Red]\-#,##0.00\ "/>
    <numFmt numFmtId="188" formatCode="#,##0_ "/>
    <numFmt numFmtId="189" formatCode="_ * #,##0.00_ ;_ * \-#,##0.00_ ;_ * &quot;&quot;_ ;_ @_ "/>
    <numFmt numFmtId="190" formatCode="#,##0.00_ "/>
  </numFmts>
  <fonts count="48">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u/>
      <sz val="11"/>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sz val="10"/>
      <color rgb="FFFF0000"/>
      <name val="ＭＳ Ｐゴシック"/>
      <family val="3"/>
      <charset val="128"/>
    </font>
    <font>
      <b/>
      <u/>
      <sz val="11"/>
      <color rgb="FFFF0000"/>
      <name val="ＭＳ Ｐゴシック"/>
      <family val="3"/>
      <charset val="128"/>
    </font>
    <font>
      <sz val="9"/>
      <color indexed="81"/>
      <name val="MS P ゴシック"/>
      <family val="3"/>
      <charset val="128"/>
    </font>
    <font>
      <sz val="6"/>
      <name val="ＭＳ 明朝"/>
      <family val="2"/>
      <charset val="128"/>
    </font>
    <font>
      <sz val="8"/>
      <name val="ＭＳ 明朝"/>
      <family val="2"/>
      <charset val="128"/>
    </font>
    <font>
      <sz val="9"/>
      <color theme="0"/>
      <name val="ＭＳ Ｐゴシック"/>
      <family val="3"/>
      <charset val="128"/>
    </font>
    <font>
      <b/>
      <sz val="11"/>
      <name val="ＭＳ Ｐゴシック"/>
      <family val="3"/>
      <charset val="128"/>
    </font>
    <font>
      <sz val="11"/>
      <color theme="0"/>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tted">
        <color indexed="64"/>
      </right>
      <top/>
      <bottom style="dotted">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dotted">
        <color indexed="64"/>
      </bottom>
      <diagonal/>
    </border>
    <border>
      <left style="thin">
        <color indexed="64"/>
      </left>
      <right/>
      <top style="thin">
        <color indexed="64"/>
      </top>
      <bottom style="medium">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74">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7" fillId="0" borderId="19" xfId="1" applyFont="1" applyBorder="1" applyAlignment="1">
      <alignment horizontal="center" vertical="center" shrinkToFi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22" fillId="0" borderId="0" xfId="4" applyFont="1"/>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2" xfId="0" applyFont="1" applyBorder="1" applyAlignment="1">
      <alignment horizontal="center"/>
    </xf>
    <xf numFmtId="0" fontId="5" fillId="0" borderId="34"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2" xfId="0" applyFont="1" applyBorder="1" applyAlignment="1">
      <alignment horizontal="center"/>
    </xf>
    <xf numFmtId="38" fontId="7" fillId="0" borderId="0" xfId="1" applyFont="1" applyFill="1" applyBorder="1" applyAlignment="1">
      <alignment horizontal="right" vertical="center"/>
    </xf>
    <xf numFmtId="0" fontId="5" fillId="0" borderId="35" xfId="0" applyFont="1" applyBorder="1">
      <alignment vertical="center"/>
    </xf>
    <xf numFmtId="0" fontId="7" fillId="0" borderId="36" xfId="0" applyFont="1" applyBorder="1">
      <alignment vertical="center"/>
    </xf>
    <xf numFmtId="0" fontId="5" fillId="0" borderId="37" xfId="0" applyFont="1" applyBorder="1">
      <alignment vertical="center"/>
    </xf>
    <xf numFmtId="0" fontId="5" fillId="0" borderId="0" xfId="0" applyFont="1" applyAlignment="1">
      <alignment vertical="center" shrinkToFit="1"/>
    </xf>
    <xf numFmtId="0" fontId="7" fillId="0" borderId="38"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6"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39" xfId="1" applyFont="1" applyBorder="1" applyAlignment="1">
      <alignment vertical="center" wrapText="1"/>
    </xf>
    <xf numFmtId="38" fontId="4" fillId="0" borderId="40" xfId="1" applyFont="1" applyBorder="1" applyAlignment="1">
      <alignment vertical="center" wrapText="1"/>
    </xf>
    <xf numFmtId="38" fontId="4" fillId="0" borderId="34" xfId="1" applyFont="1" applyBorder="1" applyAlignment="1">
      <alignment vertical="center" wrapText="1"/>
    </xf>
    <xf numFmtId="38" fontId="4" fillId="0" borderId="41"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2"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0" xfId="0" applyFont="1" applyAlignment="1">
      <alignment vertical="top" wrapText="1"/>
    </xf>
    <xf numFmtId="38" fontId="4" fillId="0" borderId="43" xfId="1" applyFont="1" applyBorder="1" applyAlignment="1">
      <alignment vertical="center" wrapText="1"/>
    </xf>
    <xf numFmtId="38" fontId="4" fillId="0" borderId="44" xfId="1" applyFont="1" applyBorder="1" applyAlignment="1">
      <alignment horizontal="center" vertical="center" wrapText="1"/>
    </xf>
    <xf numFmtId="0" fontId="5" fillId="0" borderId="17" xfId="0" applyFont="1" applyBorder="1">
      <alignment vertical="center"/>
    </xf>
    <xf numFmtId="0" fontId="7" fillId="0" borderId="45" xfId="0" applyFont="1" applyBorder="1">
      <alignment vertical="center"/>
    </xf>
    <xf numFmtId="0" fontId="7" fillId="0" borderId="23" xfId="0" applyFont="1" applyBorder="1">
      <alignment vertical="center"/>
    </xf>
    <xf numFmtId="0" fontId="7" fillId="0" borderId="34" xfId="0" applyFont="1" applyBorder="1">
      <alignment vertical="center"/>
    </xf>
    <xf numFmtId="0" fontId="5" fillId="0" borderId="23" xfId="0" applyFont="1" applyBorder="1" applyAlignment="1">
      <alignment horizontal="center" vertical="center"/>
    </xf>
    <xf numFmtId="0" fontId="7" fillId="0" borderId="46" xfId="0" applyFont="1" applyBorder="1">
      <alignment vertical="center"/>
    </xf>
    <xf numFmtId="0" fontId="5" fillId="0" borderId="47" xfId="0" applyFont="1" applyBorder="1">
      <alignment vertical="center"/>
    </xf>
    <xf numFmtId="0" fontId="5" fillId="0" borderId="19" xfId="0" applyFont="1" applyBorder="1" applyAlignment="1">
      <alignment vertical="center" shrinkToFit="1"/>
    </xf>
    <xf numFmtId="0" fontId="5" fillId="0" borderId="49" xfId="0" applyFont="1" applyBorder="1" applyAlignment="1">
      <alignment vertical="center" shrinkToFit="1"/>
    </xf>
    <xf numFmtId="0" fontId="5" fillId="0" borderId="38" xfId="0" applyFont="1" applyBorder="1">
      <alignment vertical="center"/>
    </xf>
    <xf numFmtId="0" fontId="5" fillId="0" borderId="51" xfId="0" applyFont="1" applyBorder="1">
      <alignment vertical="center"/>
    </xf>
    <xf numFmtId="0" fontId="19" fillId="0" borderId="0" xfId="4" applyFont="1" applyAlignment="1">
      <alignment vertical="top" wrapText="1"/>
    </xf>
    <xf numFmtId="0" fontId="4" fillId="0" borderId="55" xfId="4" applyFont="1" applyBorder="1" applyAlignment="1">
      <alignment vertical="center"/>
    </xf>
    <xf numFmtId="0" fontId="4" fillId="0" borderId="1" xfId="0" applyFont="1" applyBorder="1" applyAlignment="1">
      <alignment horizontal="distributed" vertical="center"/>
    </xf>
    <xf numFmtId="0" fontId="4" fillId="0" borderId="55" xfId="0" applyFont="1" applyBorder="1">
      <alignment vertical="center"/>
    </xf>
    <xf numFmtId="0" fontId="4" fillId="0" borderId="10" xfId="0" applyFont="1" applyBorder="1" applyAlignment="1">
      <alignment horizontal="distributed" vertical="center"/>
    </xf>
    <xf numFmtId="0" fontId="4" fillId="0" borderId="9" xfId="0" applyFont="1" applyBorder="1" applyAlignment="1">
      <alignment horizontal="left" vertical="center" wrapText="1"/>
    </xf>
    <xf numFmtId="0" fontId="4" fillId="0" borderId="9" xfId="0" applyFont="1" applyBorder="1" applyAlignment="1">
      <alignment vertical="center" shrinkToFit="1"/>
    </xf>
    <xf numFmtId="0" fontId="4" fillId="0" borderId="54" xfId="4" applyFont="1" applyBorder="1" applyAlignment="1">
      <alignment vertical="center"/>
    </xf>
    <xf numFmtId="0" fontId="4" fillId="0" borderId="19" xfId="4" applyFont="1" applyBorder="1" applyAlignment="1">
      <alignment horizontal="center" vertical="center"/>
    </xf>
    <xf numFmtId="0" fontId="4" fillId="0" borderId="52" xfId="4" applyFont="1" applyBorder="1" applyAlignment="1">
      <alignment horizontal="distributed" vertical="center"/>
    </xf>
    <xf numFmtId="0" fontId="4" fillId="0" borderId="54" xfId="4" applyFont="1" applyBorder="1" applyAlignment="1">
      <alignment horizontal="distributed" vertical="center"/>
    </xf>
    <xf numFmtId="0" fontId="4" fillId="0" borderId="13" xfId="0" applyFont="1" applyBorder="1">
      <alignment vertical="center"/>
    </xf>
    <xf numFmtId="0" fontId="4" fillId="0" borderId="11" xfId="0" applyFont="1" applyBorder="1" applyAlignment="1">
      <alignment vertical="center" wrapText="1"/>
    </xf>
    <xf numFmtId="0" fontId="4" fillId="0" borderId="52" xfId="0" applyFont="1" applyBorder="1">
      <alignment vertical="center"/>
    </xf>
    <xf numFmtId="0" fontId="4" fillId="0" borderId="0" xfId="4" applyFont="1" applyAlignment="1">
      <alignment vertical="center"/>
    </xf>
    <xf numFmtId="0" fontId="4" fillId="0" borderId="1" xfId="4" applyFont="1" applyBorder="1" applyAlignment="1" applyProtection="1">
      <alignment vertical="center"/>
      <protection locked="0"/>
    </xf>
    <xf numFmtId="0" fontId="4" fillId="0" borderId="0" xfId="4" applyFont="1" applyAlignment="1" applyProtection="1">
      <alignment vertical="center"/>
      <protection locked="0"/>
    </xf>
    <xf numFmtId="0" fontId="4" fillId="0" borderId="10" xfId="0" applyFont="1" applyBorder="1" applyAlignment="1">
      <alignment horizontal="center" vertical="center" shrinkToFit="1"/>
    </xf>
    <xf numFmtId="0" fontId="4" fillId="0" borderId="52" xfId="0" applyFont="1" applyBorder="1" applyAlignment="1">
      <alignment vertical="center" textRotation="255"/>
    </xf>
    <xf numFmtId="0" fontId="4" fillId="0" borderId="9" xfId="4" applyFont="1" applyBorder="1" applyAlignment="1">
      <alignment vertical="center"/>
    </xf>
    <xf numFmtId="0" fontId="4" fillId="0" borderId="53" xfId="0" applyFont="1" applyBorder="1" applyAlignment="1">
      <alignment vertical="center" textRotation="255"/>
    </xf>
    <xf numFmtId="0" fontId="4" fillId="0" borderId="11" xfId="4" applyFont="1" applyBorder="1" applyAlignment="1">
      <alignment vertical="center"/>
    </xf>
    <xf numFmtId="0" fontId="4" fillId="0" borderId="58" xfId="0" applyFont="1" applyBorder="1" applyAlignment="1">
      <alignment vertical="center" textRotation="255"/>
    </xf>
    <xf numFmtId="0" fontId="4" fillId="0" borderId="54"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5"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9" xfId="1" applyFont="1" applyBorder="1" applyAlignment="1">
      <alignment vertical="center" wrapText="1"/>
    </xf>
    <xf numFmtId="38" fontId="4" fillId="0" borderId="54" xfId="1" applyFont="1" applyBorder="1" applyAlignment="1">
      <alignment vertical="center" wrapText="1"/>
    </xf>
    <xf numFmtId="38" fontId="15" fillId="0" borderId="37" xfId="1" applyFont="1" applyBorder="1" applyAlignment="1">
      <alignment vertical="center" wrapText="1"/>
    </xf>
    <xf numFmtId="38" fontId="4" fillId="0" borderId="37" xfId="1" applyFont="1" applyBorder="1" applyAlignment="1">
      <alignment vertical="center" wrapText="1"/>
    </xf>
    <xf numFmtId="0" fontId="0" fillId="0" borderId="60" xfId="0" applyBorder="1">
      <alignment vertical="center"/>
    </xf>
    <xf numFmtId="38" fontId="4" fillId="0" borderId="61" xfId="1" applyFont="1" applyBorder="1" applyAlignment="1">
      <alignment vertical="center" wrapText="1"/>
    </xf>
    <xf numFmtId="38" fontId="4" fillId="0" borderId="62" xfId="1" applyFont="1" applyBorder="1" applyAlignment="1">
      <alignment vertical="center" wrapText="1"/>
    </xf>
    <xf numFmtId="38" fontId="12" fillId="0" borderId="63" xfId="1" applyFont="1" applyBorder="1" applyAlignment="1">
      <alignment vertical="center" wrapText="1"/>
    </xf>
    <xf numFmtId="0" fontId="5" fillId="0" borderId="64" xfId="0" applyFont="1" applyBorder="1" applyAlignment="1">
      <alignment vertical="center" shrinkToFit="1"/>
    </xf>
    <xf numFmtId="0" fontId="5" fillId="0" borderId="57" xfId="0" applyFont="1" applyBorder="1" applyAlignment="1">
      <alignment horizontal="left" vertical="center" wrapText="1" shrinkToFit="1"/>
    </xf>
    <xf numFmtId="0" fontId="5" fillId="0" borderId="65" xfId="0" applyFont="1" applyBorder="1" applyAlignment="1">
      <alignment horizontal="left" vertical="center" wrapText="1" shrinkToFit="1"/>
    </xf>
    <xf numFmtId="0" fontId="5" fillId="0" borderId="66" xfId="0" applyFont="1" applyBorder="1" applyAlignment="1">
      <alignment horizontal="left" vertical="center" shrinkToFit="1"/>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70" xfId="0" applyFont="1" applyBorder="1">
      <alignment vertical="center"/>
    </xf>
    <xf numFmtId="0" fontId="5" fillId="0" borderId="1" xfId="0" applyFont="1" applyBorder="1">
      <alignment vertical="center"/>
    </xf>
    <xf numFmtId="0" fontId="5" fillId="0" borderId="50" xfId="0" applyFont="1" applyBorder="1">
      <alignment vertical="center"/>
    </xf>
    <xf numFmtId="49" fontId="5" fillId="0" borderId="52" xfId="0" applyNumberFormat="1" applyFont="1" applyBorder="1">
      <alignment vertical="center"/>
    </xf>
    <xf numFmtId="0" fontId="5" fillId="0" borderId="52" xfId="0" applyFont="1" applyBorder="1" applyAlignment="1">
      <alignment vertical="center" shrinkToFit="1"/>
    </xf>
    <xf numFmtId="49" fontId="5" fillId="0" borderId="71" xfId="0" applyNumberFormat="1" applyFont="1" applyBorder="1">
      <alignment vertical="center"/>
    </xf>
    <xf numFmtId="0" fontId="5" fillId="0" borderId="52" xfId="0" applyFont="1" applyBorder="1">
      <alignment vertical="center"/>
    </xf>
    <xf numFmtId="0" fontId="2" fillId="0" borderId="52" xfId="0" applyFont="1" applyBorder="1" applyAlignment="1">
      <alignment vertical="center" textRotation="255"/>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1" xfId="0" applyFont="1" applyBorder="1">
      <alignment vertical="center"/>
    </xf>
    <xf numFmtId="0" fontId="5" fillId="0" borderId="71" xfId="0" applyFont="1" applyBorder="1">
      <alignment vertical="center"/>
    </xf>
    <xf numFmtId="0" fontId="5" fillId="0" borderId="72" xfId="0" applyFont="1" applyBorder="1">
      <alignment vertical="center"/>
    </xf>
    <xf numFmtId="0" fontId="5" fillId="0" borderId="57" xfId="0" applyFont="1" applyBorder="1" applyAlignment="1">
      <alignment vertical="center" shrinkToFit="1"/>
    </xf>
    <xf numFmtId="0" fontId="5" fillId="0" borderId="74" xfId="0" applyFont="1" applyBorder="1">
      <alignment vertical="center"/>
    </xf>
    <xf numFmtId="0" fontId="4" fillId="0" borderId="10" xfId="4" applyFont="1" applyBorder="1" applyAlignment="1">
      <alignment vertical="center" wrapText="1"/>
    </xf>
    <xf numFmtId="0" fontId="4" fillId="0" borderId="11" xfId="4" applyFont="1" applyBorder="1" applyAlignment="1">
      <alignment horizontal="left" vertical="center" wrapText="1"/>
    </xf>
    <xf numFmtId="0" fontId="1" fillId="0" borderId="32" xfId="4" applyFont="1" applyBorder="1" applyAlignment="1">
      <alignment horizontal="center"/>
    </xf>
    <xf numFmtId="0" fontId="4" fillId="0" borderId="55" xfId="4" applyFont="1" applyBorder="1" applyAlignment="1">
      <alignment horizontal="distributed" vertical="center"/>
    </xf>
    <xf numFmtId="0" fontId="4" fillId="0" borderId="12" xfId="0" applyFont="1" applyBorder="1">
      <alignment vertical="center"/>
    </xf>
    <xf numFmtId="0" fontId="4" fillId="0" borderId="1" xfId="4" applyFont="1" applyBorder="1" applyAlignment="1">
      <alignment horizontal="distributed" vertical="center"/>
    </xf>
    <xf numFmtId="0" fontId="4" fillId="0" borderId="9" xfId="0" applyFont="1" applyBorder="1" applyAlignment="1">
      <alignment horizontal="center" vertical="center" shrinkToFit="1"/>
    </xf>
    <xf numFmtId="0" fontId="4" fillId="0" borderId="12" xfId="0" applyFont="1" applyBorder="1" applyAlignment="1">
      <alignment vertical="center" wrapText="1"/>
    </xf>
    <xf numFmtId="0" fontId="2" fillId="0" borderId="52" xfId="4" applyBorder="1" applyAlignment="1">
      <alignment horizontal="distributed" vertical="center"/>
    </xf>
    <xf numFmtId="0" fontId="2" fillId="0" borderId="53" xfId="4" applyBorder="1" applyAlignment="1">
      <alignment horizontal="distributed" vertical="center"/>
    </xf>
    <xf numFmtId="0" fontId="0" fillId="0" borderId="10" xfId="4" applyFont="1" applyBorder="1" applyAlignment="1">
      <alignment vertical="center"/>
    </xf>
    <xf numFmtId="0" fontId="2" fillId="0" borderId="52" xfId="4" applyBorder="1" applyAlignment="1">
      <alignment horizontal="center"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3" xfId="0" applyBorder="1" applyAlignment="1">
      <alignment vertical="center" wrapText="1"/>
    </xf>
    <xf numFmtId="0" fontId="0" fillId="0" borderId="1" xfId="4" applyFont="1" applyBorder="1" applyAlignment="1">
      <alignment vertical="center"/>
    </xf>
    <xf numFmtId="0" fontId="4" fillId="0" borderId="14" xfId="4" applyFont="1" applyBorder="1" applyAlignment="1">
      <alignment vertical="center"/>
    </xf>
    <xf numFmtId="0" fontId="2" fillId="0" borderId="52" xfId="0" applyFont="1" applyBorder="1" applyAlignment="1">
      <alignment horizontal="center" vertical="center" shrinkToFit="1"/>
    </xf>
    <xf numFmtId="0" fontId="7" fillId="0" borderId="54" xfId="4" applyFont="1" applyBorder="1" applyAlignment="1">
      <alignment vertical="center"/>
    </xf>
    <xf numFmtId="0" fontId="2" fillId="0" borderId="53"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10" xfId="0" applyBorder="1" applyAlignment="1">
      <alignment horizontal="center" vertical="center" shrinkToFit="1"/>
    </xf>
    <xf numFmtId="0" fontId="0" fillId="0" borderId="10" xfId="4" applyFont="1"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2" fillId="0" borderId="1" xfId="4" applyBorder="1" applyAlignment="1">
      <alignment horizontal="center" vertical="center" wrapText="1"/>
    </xf>
    <xf numFmtId="0" fontId="2" fillId="0" borderId="54" xfId="0" applyFont="1" applyBorder="1" applyAlignment="1">
      <alignment vertical="center" textRotation="255"/>
    </xf>
    <xf numFmtId="0" fontId="4" fillId="0" borderId="1" xfId="4" applyFont="1" applyBorder="1" applyAlignment="1">
      <alignment horizontal="center" vertical="center" wrapText="1"/>
    </xf>
    <xf numFmtId="0" fontId="4" fillId="0" borderId="12" xfId="4" applyFont="1" applyBorder="1" applyAlignment="1">
      <alignment horizontal="center" vertical="center" wrapText="1"/>
    </xf>
    <xf numFmtId="0" fontId="2" fillId="0" borderId="57" xfId="0" applyFont="1" applyBorder="1" applyAlignment="1">
      <alignment vertical="center" textRotation="255"/>
    </xf>
    <xf numFmtId="0" fontId="4" fillId="0" borderId="11" xfId="4" applyFont="1" applyBorder="1" applyAlignment="1">
      <alignment vertical="center" wrapText="1"/>
    </xf>
    <xf numFmtId="0" fontId="4" fillId="0" borderId="52" xfId="4" applyFont="1" applyBorder="1" applyAlignment="1">
      <alignment horizontal="center" vertical="center" wrapText="1"/>
    </xf>
    <xf numFmtId="0" fontId="4" fillId="0" borderId="53" xfId="4" applyFont="1" applyBorder="1" applyAlignment="1">
      <alignment horizontal="center" vertical="center" wrapText="1"/>
    </xf>
    <xf numFmtId="0" fontId="0" fillId="0" borderId="54" xfId="4" applyFont="1" applyBorder="1" applyAlignment="1">
      <alignment vertical="top"/>
    </xf>
    <xf numFmtId="0" fontId="4" fillId="0" borderId="0" xfId="0" applyFont="1" applyAlignment="1">
      <alignment vertical="top" wrapText="1"/>
    </xf>
    <xf numFmtId="0" fontId="4" fillId="0" borderId="13" xfId="0" applyFont="1" applyBorder="1" applyAlignment="1">
      <alignment vertical="top" wrapText="1"/>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2" fillId="0" borderId="0" xfId="4" applyAlignment="1" applyProtection="1">
      <alignment vertical="center" wrapText="1"/>
      <protection locked="0"/>
    </xf>
    <xf numFmtId="0" fontId="2" fillId="0" borderId="0" xfId="0" applyFont="1" applyAlignment="1" applyProtection="1">
      <alignment vertical="center" wrapText="1"/>
      <protection locked="0"/>
    </xf>
    <xf numFmtId="0" fontId="4" fillId="0" borderId="0" xfId="4" applyFont="1" applyProtection="1">
      <protection locked="0"/>
    </xf>
    <xf numFmtId="0" fontId="4" fillId="0" borderId="0" xfId="4" applyFont="1" applyAlignment="1" applyProtection="1">
      <alignment horizontal="left" vertical="center"/>
      <protection locked="0"/>
    </xf>
    <xf numFmtId="0" fontId="4" fillId="0" borderId="0" xfId="4" applyFont="1" applyAlignment="1" applyProtection="1">
      <alignment horizontal="right" vertical="center"/>
      <protection locked="0"/>
    </xf>
    <xf numFmtId="0" fontId="6" fillId="0" borderId="62"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0" fontId="5" fillId="0" borderId="17" xfId="0" applyFont="1" applyBorder="1" applyAlignment="1">
      <alignment vertical="center" shrinkToFit="1"/>
    </xf>
    <xf numFmtId="187" fontId="4" fillId="3" borderId="19" xfId="1" applyNumberFormat="1" applyFont="1" applyFill="1" applyBorder="1" applyAlignment="1" applyProtection="1">
      <alignment vertical="center" shrinkToFit="1"/>
      <protection locked="0"/>
    </xf>
    <xf numFmtId="38" fontId="4" fillId="0" borderId="0" xfId="1" applyFont="1" applyBorder="1" applyAlignment="1">
      <alignment vertical="center"/>
    </xf>
    <xf numFmtId="38" fontId="4" fillId="0" borderId="0" xfId="1" applyFont="1" applyBorder="1" applyAlignment="1">
      <alignment horizontal="left"/>
    </xf>
    <xf numFmtId="38" fontId="0" fillId="0" borderId="0" xfId="1" applyFont="1" applyBorder="1">
      <alignment vertical="center"/>
    </xf>
    <xf numFmtId="38" fontId="4" fillId="0" borderId="19" xfId="1" applyFont="1" applyBorder="1" applyAlignment="1">
      <alignment horizontal="center" vertical="center" wrapText="1"/>
    </xf>
    <xf numFmtId="38" fontId="12" fillId="0" borderId="95"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0" xfId="1" applyFont="1" applyBorder="1" applyAlignment="1">
      <alignment vertical="center" wrapText="1"/>
    </xf>
    <xf numFmtId="38" fontId="15" fillId="0" borderId="18" xfId="1" applyFont="1" applyBorder="1" applyAlignment="1">
      <alignment vertical="center" wrapText="1"/>
    </xf>
    <xf numFmtId="38" fontId="12" fillId="0" borderId="40" xfId="1" applyFont="1" applyBorder="1" applyAlignment="1">
      <alignment vertical="center" wrapText="1"/>
    </xf>
    <xf numFmtId="38" fontId="12" fillId="0" borderId="18" xfId="1" applyFont="1" applyBorder="1" applyAlignment="1">
      <alignment vertical="center" wrapText="1"/>
    </xf>
    <xf numFmtId="38" fontId="4" fillId="0" borderId="96" xfId="1" applyFont="1" applyBorder="1" applyAlignment="1">
      <alignment vertical="center" wrapText="1"/>
    </xf>
    <xf numFmtId="38" fontId="4" fillId="0" borderId="51" xfId="1" applyFont="1" applyBorder="1" applyAlignment="1">
      <alignment vertical="center" wrapText="1"/>
    </xf>
    <xf numFmtId="38" fontId="4" fillId="0" borderId="97" xfId="1" applyFont="1" applyBorder="1" applyAlignment="1">
      <alignment vertical="center" wrapText="1"/>
    </xf>
    <xf numFmtId="0" fontId="0" fillId="0" borderId="22" xfId="0" applyBorder="1">
      <alignment vertical="center"/>
    </xf>
    <xf numFmtId="38" fontId="4" fillId="0" borderId="95" xfId="1" applyFont="1" applyBorder="1" applyAlignment="1">
      <alignment vertical="center" wrapText="1"/>
    </xf>
    <xf numFmtId="38" fontId="0" fillId="0" borderId="22" xfId="1" applyFont="1" applyBorder="1" applyAlignment="1">
      <alignment vertical="center"/>
    </xf>
    <xf numFmtId="38" fontId="0" fillId="0" borderId="98" xfId="1" applyFont="1" applyBorder="1" applyAlignment="1">
      <alignment vertical="center"/>
    </xf>
    <xf numFmtId="38" fontId="0" fillId="0" borderId="42" xfId="1" applyFont="1" applyBorder="1" applyAlignment="1">
      <alignment vertical="center"/>
    </xf>
    <xf numFmtId="38" fontId="0" fillId="0" borderId="18" xfId="1" applyFont="1" applyBorder="1" applyAlignment="1">
      <alignment vertical="center"/>
    </xf>
    <xf numFmtId="38" fontId="0" fillId="0" borderId="99" xfId="1" applyFont="1" applyBorder="1" applyAlignment="1">
      <alignment vertical="center"/>
    </xf>
    <xf numFmtId="0" fontId="8" fillId="0" borderId="13" xfId="4" applyFont="1" applyBorder="1" applyAlignment="1">
      <alignment vertical="center" wrapText="1"/>
    </xf>
    <xf numFmtId="0" fontId="7" fillId="0" borderId="0" xfId="0" applyFont="1" applyAlignment="1">
      <alignment vertical="center" wrapText="1"/>
    </xf>
    <xf numFmtId="58" fontId="2" fillId="0" borderId="30" xfId="0" applyNumberFormat="1" applyFont="1" applyBorder="1" applyAlignment="1"/>
    <xf numFmtId="179" fontId="0" fillId="0" borderId="30" xfId="0" applyNumberFormat="1" applyBorder="1" applyAlignment="1">
      <alignment horizontal="left" vertical="center" wrapText="1"/>
    </xf>
    <xf numFmtId="0" fontId="4" fillId="0" borderId="30"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horizontal="center" vertical="center"/>
    </xf>
    <xf numFmtId="0" fontId="4" fillId="0" borderId="1" xfId="4" applyFont="1" applyBorder="1" applyAlignment="1">
      <alignment vertical="center" wrapText="1"/>
    </xf>
    <xf numFmtId="0" fontId="4" fillId="0" borderId="12" xfId="4" applyFont="1" applyBorder="1" applyAlignment="1">
      <alignment horizontal="left" vertical="center" wrapText="1"/>
    </xf>
    <xf numFmtId="182" fontId="7" fillId="0" borderId="9" xfId="4" applyNumberFormat="1" applyFont="1" applyBorder="1" applyAlignment="1" applyProtection="1">
      <alignment vertical="center" shrinkToFit="1"/>
      <protection locked="0"/>
    </xf>
    <xf numFmtId="0" fontId="7" fillId="0" borderId="57" xfId="4" applyFont="1" applyBorder="1" applyAlignment="1">
      <alignment vertical="center" shrinkToFit="1"/>
    </xf>
    <xf numFmtId="183" fontId="7" fillId="0" borderId="9" xfId="4" applyNumberFormat="1" applyFont="1" applyBorder="1" applyAlignment="1" applyProtection="1">
      <alignment vertical="center" shrinkToFit="1"/>
      <protection locked="0"/>
    </xf>
    <xf numFmtId="184" fontId="7" fillId="0" borderId="9"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0" applyFont="1" applyAlignment="1">
      <alignment vertical="center" wrapText="1" shrinkToFit="1"/>
    </xf>
    <xf numFmtId="0" fontId="4" fillId="0" borderId="0" xfId="4" applyFont="1" applyAlignment="1">
      <alignment horizontal="center" vertical="center" wrapText="1"/>
    </xf>
    <xf numFmtId="0" fontId="4" fillId="0" borderId="0" xfId="4" applyFont="1" applyAlignment="1">
      <alignment horizontal="left" vertical="center" wrapText="1"/>
    </xf>
    <xf numFmtId="0" fontId="2" fillId="0" borderId="0" xfId="4" applyAlignment="1">
      <alignment horizontal="center" vertical="center" wrapText="1"/>
    </xf>
    <xf numFmtId="0" fontId="4" fillId="0" borderId="11" xfId="0" applyFont="1" applyBorder="1" applyAlignment="1">
      <alignment horizontal="center" vertical="center" shrinkToFit="1"/>
    </xf>
    <xf numFmtId="0" fontId="4" fillId="0" borderId="10" xfId="4" applyFont="1" applyBorder="1" applyAlignment="1">
      <alignment horizontal="left" vertical="center" wrapText="1"/>
    </xf>
    <xf numFmtId="0" fontId="4" fillId="0" borderId="1" xfId="4" applyFont="1" applyBorder="1" applyAlignment="1">
      <alignment horizontal="left" vertical="center" wrapText="1"/>
    </xf>
    <xf numFmtId="0" fontId="4" fillId="0" borderId="13" xfId="4" applyFont="1" applyBorder="1" applyAlignment="1">
      <alignment horizontal="left" vertical="center"/>
    </xf>
    <xf numFmtId="0" fontId="7" fillId="0" borderId="1" xfId="4" applyFont="1" applyBorder="1" applyAlignment="1">
      <alignment vertical="center"/>
    </xf>
    <xf numFmtId="0" fontId="4" fillId="0" borderId="19" xfId="4" applyFont="1" applyBorder="1" applyAlignment="1">
      <alignment vertical="center"/>
    </xf>
    <xf numFmtId="0" fontId="4" fillId="0" borderId="9" xfId="4" applyFont="1" applyBorder="1" applyAlignment="1">
      <alignment horizontal="left" vertical="center"/>
    </xf>
    <xf numFmtId="0" fontId="4" fillId="0" borderId="14" xfId="4" applyFont="1" applyBorder="1" applyAlignment="1">
      <alignment horizontal="left" vertical="center"/>
    </xf>
    <xf numFmtId="0" fontId="2" fillId="0" borderId="13" xfId="4" applyBorder="1" applyAlignment="1">
      <alignment horizontal="center" vertical="center" wrapText="1"/>
    </xf>
    <xf numFmtId="0" fontId="4" fillId="0" borderId="13" xfId="4" applyFont="1" applyBorder="1" applyAlignment="1">
      <alignment horizontal="center" vertical="center" wrapText="1"/>
    </xf>
    <xf numFmtId="0" fontId="4" fillId="0" borderId="9" xfId="4" applyFont="1" applyBorder="1" applyAlignment="1">
      <alignment horizontal="right" vertical="center"/>
    </xf>
    <xf numFmtId="186" fontId="0" fillId="0" borderId="9" xfId="0" applyNumberFormat="1" applyBorder="1" applyAlignment="1">
      <alignment vertical="center" shrinkToFit="1"/>
    </xf>
    <xf numFmtId="38" fontId="28" fillId="0" borderId="37" xfId="1" applyFont="1" applyBorder="1" applyAlignment="1"/>
    <xf numFmtId="38" fontId="28" fillId="0" borderId="0" xfId="1" applyFont="1" applyBorder="1" applyAlignment="1">
      <alignment vertical="center"/>
    </xf>
    <xf numFmtId="185" fontId="27" fillId="0" borderId="14" xfId="0" applyNumberFormat="1" applyFont="1" applyBorder="1" applyAlignment="1" applyProtection="1">
      <alignment vertical="center" shrinkToFit="1"/>
      <protection locked="0"/>
    </xf>
    <xf numFmtId="0" fontId="19" fillId="0" borderId="0" xfId="4" applyFont="1" applyAlignment="1">
      <alignment vertical="top"/>
    </xf>
    <xf numFmtId="0" fontId="4" fillId="0" borderId="57" xfId="4" applyFont="1" applyBorder="1"/>
    <xf numFmtId="0" fontId="29" fillId="0" borderId="0" xfId="4" applyFont="1"/>
    <xf numFmtId="0" fontId="30" fillId="0" borderId="0" xfId="0" applyFont="1">
      <alignment vertical="center"/>
    </xf>
    <xf numFmtId="0" fontId="30"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7"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0" xfId="0" applyFont="1" applyAlignment="1">
      <alignment horizontal="center" vertical="center" shrinkToFit="1"/>
    </xf>
    <xf numFmtId="0" fontId="1" fillId="0" borderId="0" xfId="2"/>
    <xf numFmtId="0" fontId="4" fillId="0" borderId="1" xfId="4" applyFont="1" applyBorder="1" applyAlignment="1" applyProtection="1">
      <alignment vertical="center" wrapText="1"/>
      <protection locked="0"/>
    </xf>
    <xf numFmtId="0" fontId="4" fillId="0" borderId="1" xfId="0" applyFont="1" applyBorder="1" applyAlignment="1">
      <alignment vertical="center" wrapText="1"/>
    </xf>
    <xf numFmtId="0" fontId="2" fillId="0" borderId="1" xfId="4" applyBorder="1" applyAlignment="1">
      <alignment horizontal="distributed" vertical="center"/>
    </xf>
    <xf numFmtId="0" fontId="33" fillId="0" borderId="0" xfId="4" applyFont="1" applyProtection="1">
      <protection hidden="1"/>
    </xf>
    <xf numFmtId="0" fontId="34" fillId="0" borderId="0" xfId="4" applyFont="1"/>
    <xf numFmtId="0" fontId="33"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4" fillId="0" borderId="0" xfId="4" applyFont="1" applyAlignment="1" applyProtection="1">
      <alignment vertical="center" wrapText="1"/>
      <protection locked="0"/>
    </xf>
    <xf numFmtId="0" fontId="4" fillId="0" borderId="10" xfId="4" applyFont="1" applyBorder="1" applyAlignment="1" applyProtection="1">
      <alignment vertical="center" wrapText="1"/>
      <protection locked="0"/>
    </xf>
    <xf numFmtId="0" fontId="4" fillId="0" borderId="12" xfId="4" applyFont="1" applyBorder="1" applyAlignment="1" applyProtection="1">
      <alignment vertical="center" wrapText="1"/>
      <protection locked="0"/>
    </xf>
    <xf numFmtId="0" fontId="4" fillId="0" borderId="11" xfId="4" applyFont="1" applyBorder="1" applyAlignment="1" applyProtection="1">
      <alignment vertical="center" wrapText="1"/>
      <protection locked="0"/>
    </xf>
    <xf numFmtId="0" fontId="4" fillId="0" borderId="13" xfId="4" applyFont="1" applyBorder="1" applyAlignment="1" applyProtection="1">
      <alignment vertical="center" wrapText="1"/>
      <protection locked="0"/>
    </xf>
    <xf numFmtId="38" fontId="1" fillId="0" borderId="0" xfId="1" applyFont="1" applyFill="1" applyBorder="1" applyAlignment="1">
      <alignment vertical="center"/>
    </xf>
    <xf numFmtId="0" fontId="6" fillId="9" borderId="25" xfId="4" applyFont="1" applyFill="1" applyBorder="1" applyAlignment="1" applyProtection="1">
      <alignment horizontal="center" vertical="center"/>
      <protection locked="0"/>
    </xf>
    <xf numFmtId="0" fontId="4" fillId="0" borderId="14" xfId="0"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37" fillId="0" borderId="0" xfId="0" applyFont="1" applyAlignment="1">
      <alignment vertical="top"/>
    </xf>
    <xf numFmtId="189" fontId="6" fillId="5" borderId="100" xfId="1" applyNumberFormat="1" applyFont="1" applyFill="1" applyBorder="1" applyAlignment="1">
      <alignment vertical="center" shrinkToFit="1"/>
    </xf>
    <xf numFmtId="189" fontId="6" fillId="0" borderId="75" xfId="1" applyNumberFormat="1" applyFont="1" applyFill="1" applyBorder="1" applyAlignment="1">
      <alignment horizontal="right" vertical="center" shrinkToFit="1"/>
    </xf>
    <xf numFmtId="189" fontId="6" fillId="0" borderId="76" xfId="1" applyNumberFormat="1" applyFont="1" applyFill="1" applyBorder="1" applyAlignment="1">
      <alignment horizontal="right" vertical="center" shrinkToFit="1"/>
    </xf>
    <xf numFmtId="189" fontId="6" fillId="0" borderId="75" xfId="1" applyNumberFormat="1" applyFont="1" applyBorder="1" applyAlignment="1">
      <alignment horizontal="right" vertical="center" shrinkToFit="1"/>
    </xf>
    <xf numFmtId="189" fontId="6" fillId="0" borderId="76" xfId="1" applyNumberFormat="1" applyFont="1" applyBorder="1" applyAlignment="1">
      <alignment horizontal="right" vertical="center" shrinkToFit="1"/>
    </xf>
    <xf numFmtId="189" fontId="6" fillId="0" borderId="77" xfId="1" applyNumberFormat="1" applyFont="1" applyBorder="1" applyAlignment="1">
      <alignment horizontal="right" vertical="center" shrinkToFit="1"/>
    </xf>
    <xf numFmtId="189" fontId="6" fillId="0" borderId="78" xfId="1" applyNumberFormat="1" applyFont="1" applyBorder="1" applyAlignment="1">
      <alignment horizontal="right" vertical="center" shrinkToFit="1"/>
    </xf>
    <xf numFmtId="189" fontId="6" fillId="0" borderId="79" xfId="1" applyNumberFormat="1" applyFont="1" applyBorder="1" applyAlignment="1">
      <alignment horizontal="right" vertical="center" shrinkToFit="1"/>
    </xf>
    <xf numFmtId="189" fontId="6" fillId="0" borderId="94" xfId="1" applyNumberFormat="1" applyFont="1" applyBorder="1" applyAlignment="1">
      <alignment horizontal="right" vertical="center" shrinkToFit="1"/>
    </xf>
    <xf numFmtId="189" fontId="6" fillId="5" borderId="101" xfId="1" applyNumberFormat="1" applyFont="1" applyFill="1" applyBorder="1" applyAlignment="1">
      <alignment vertical="center" shrinkToFit="1"/>
    </xf>
    <xf numFmtId="189" fontId="6" fillId="0" borderId="80" xfId="1" applyNumberFormat="1" applyFont="1" applyBorder="1" applyAlignment="1">
      <alignment vertical="center" shrinkToFit="1"/>
    </xf>
    <xf numFmtId="189" fontId="6" fillId="0" borderId="62" xfId="1" applyNumberFormat="1" applyFont="1" applyBorder="1" applyAlignment="1">
      <alignment vertical="center" shrinkToFit="1"/>
    </xf>
    <xf numFmtId="189" fontId="6" fillId="0" borderId="81" xfId="1" applyNumberFormat="1" applyFont="1" applyFill="1" applyBorder="1" applyAlignment="1">
      <alignment vertical="center" shrinkToFit="1"/>
    </xf>
    <xf numFmtId="189" fontId="6" fillId="0" borderId="82" xfId="1" applyNumberFormat="1" applyFont="1" applyFill="1" applyBorder="1" applyAlignment="1">
      <alignment vertical="center" shrinkToFit="1"/>
    </xf>
    <xf numFmtId="189" fontId="6" fillId="0" borderId="75" xfId="1" applyNumberFormat="1" applyFont="1" applyFill="1" applyBorder="1" applyAlignment="1">
      <alignment vertical="center" shrinkToFit="1"/>
    </xf>
    <xf numFmtId="189" fontId="6" fillId="0" borderId="76" xfId="1" applyNumberFormat="1" applyFont="1" applyFill="1" applyBorder="1" applyAlignment="1">
      <alignment vertical="center" shrinkToFit="1"/>
    </xf>
    <xf numFmtId="189" fontId="6" fillId="0" borderId="58" xfId="1" applyNumberFormat="1" applyFont="1" applyBorder="1" applyAlignment="1">
      <alignment vertical="center" shrinkToFit="1"/>
    </xf>
    <xf numFmtId="189" fontId="6" fillId="0" borderId="83" xfId="1" applyNumberFormat="1" applyFont="1" applyBorder="1" applyAlignment="1">
      <alignment vertical="center" shrinkToFit="1"/>
    </xf>
    <xf numFmtId="189" fontId="6" fillId="0" borderId="84" xfId="1" applyNumberFormat="1" applyFont="1" applyBorder="1" applyAlignment="1">
      <alignment vertical="center" shrinkToFit="1"/>
    </xf>
    <xf numFmtId="189" fontId="6" fillId="0" borderId="85" xfId="1" applyNumberFormat="1" applyFont="1" applyBorder="1" applyAlignment="1">
      <alignment vertical="center" shrinkToFit="1"/>
    </xf>
    <xf numFmtId="189" fontId="6" fillId="0" borderId="86" xfId="1" applyNumberFormat="1" applyFont="1" applyBorder="1" applyAlignment="1">
      <alignment vertical="center" shrinkToFit="1"/>
    </xf>
    <xf numFmtId="189" fontId="6" fillId="0" borderId="87" xfId="1" applyNumberFormat="1" applyFont="1" applyBorder="1" applyAlignment="1">
      <alignment vertical="center" shrinkToFit="1"/>
    </xf>
    <xf numFmtId="189" fontId="6" fillId="5" borderId="91" xfId="1" applyNumberFormat="1" applyFont="1" applyFill="1" applyBorder="1" applyAlignment="1">
      <alignment vertical="center" shrinkToFit="1"/>
    </xf>
    <xf numFmtId="189" fontId="6" fillId="5" borderId="61" xfId="1" applyNumberFormat="1" applyFont="1" applyFill="1" applyBorder="1" applyAlignment="1">
      <alignment vertical="center" shrinkToFit="1"/>
    </xf>
    <xf numFmtId="189" fontId="6" fillId="0" borderId="88" xfId="1" applyNumberFormat="1" applyFont="1" applyBorder="1" applyAlignment="1">
      <alignment vertical="center" shrinkToFit="1"/>
    </xf>
    <xf numFmtId="189" fontId="6" fillId="0" borderId="89" xfId="1" applyNumberFormat="1" applyFont="1" applyBorder="1" applyAlignment="1">
      <alignment vertical="center" shrinkToFit="1"/>
    </xf>
    <xf numFmtId="189" fontId="6" fillId="5" borderId="75" xfId="1" applyNumberFormat="1" applyFont="1" applyFill="1" applyBorder="1" applyAlignment="1">
      <alignment vertical="center" shrinkToFit="1"/>
    </xf>
    <xf numFmtId="189" fontId="6" fillId="5" borderId="76" xfId="1" applyNumberFormat="1" applyFont="1" applyFill="1" applyBorder="1" applyAlignment="1">
      <alignment vertical="center" shrinkToFit="1"/>
    </xf>
    <xf numFmtId="189" fontId="6" fillId="0" borderId="77" xfId="1" applyNumberFormat="1" applyFont="1" applyBorder="1" applyAlignment="1">
      <alignment vertical="center" shrinkToFit="1"/>
    </xf>
    <xf numFmtId="189" fontId="6" fillId="0" borderId="78" xfId="1" applyNumberFormat="1" applyFont="1" applyBorder="1" applyAlignment="1">
      <alignment vertical="center" shrinkToFit="1"/>
    </xf>
    <xf numFmtId="189" fontId="6" fillId="0" borderId="80" xfId="1" applyNumberFormat="1" applyFont="1" applyFill="1" applyBorder="1" applyAlignment="1">
      <alignment vertical="center" shrinkToFit="1"/>
    </xf>
    <xf numFmtId="189" fontId="6" fillId="0" borderId="62" xfId="1" applyNumberFormat="1" applyFont="1" applyFill="1" applyBorder="1" applyAlignment="1">
      <alignment vertical="center" shrinkToFit="1"/>
    </xf>
    <xf numFmtId="189" fontId="6" fillId="5" borderId="53" xfId="1" applyNumberFormat="1" applyFont="1" applyFill="1" applyBorder="1" applyAlignment="1">
      <alignment vertical="center" shrinkToFit="1"/>
    </xf>
    <xf numFmtId="189" fontId="6" fillId="5" borderId="90" xfId="1" applyNumberFormat="1" applyFont="1" applyFill="1" applyBorder="1" applyAlignment="1">
      <alignment vertical="center" shrinkToFit="1"/>
    </xf>
    <xf numFmtId="189" fontId="6" fillId="0" borderId="53" xfId="1" applyNumberFormat="1" applyFont="1" applyFill="1" applyBorder="1" applyAlignment="1">
      <alignment vertical="center" shrinkToFit="1"/>
    </xf>
    <xf numFmtId="189" fontId="6" fillId="0" borderId="90" xfId="1" applyNumberFormat="1" applyFont="1" applyFill="1" applyBorder="1" applyAlignment="1">
      <alignment vertical="center" shrinkToFit="1"/>
    </xf>
    <xf numFmtId="189" fontId="6" fillId="0" borderId="91" xfId="1" applyNumberFormat="1" applyFont="1" applyBorder="1" applyAlignment="1">
      <alignment vertical="center" shrinkToFit="1"/>
    </xf>
    <xf numFmtId="189" fontId="6" fillId="0" borderId="61" xfId="1" applyNumberFormat="1" applyFont="1" applyBorder="1" applyAlignment="1">
      <alignment vertical="center" shrinkToFit="1"/>
    </xf>
    <xf numFmtId="189" fontId="6" fillId="0" borderId="81" xfId="1" applyNumberFormat="1" applyFont="1" applyBorder="1" applyAlignment="1">
      <alignment vertical="center" shrinkToFit="1"/>
    </xf>
    <xf numFmtId="189" fontId="6" fillId="0" borderId="82" xfId="1" applyNumberFormat="1" applyFont="1" applyBorder="1" applyAlignment="1">
      <alignment vertical="center" shrinkToFit="1"/>
    </xf>
    <xf numFmtId="189" fontId="6" fillId="0" borderId="92" xfId="1" applyNumberFormat="1" applyFont="1" applyBorder="1" applyAlignment="1">
      <alignment vertical="center" shrinkToFit="1"/>
    </xf>
    <xf numFmtId="189" fontId="6" fillId="0" borderId="93" xfId="1" applyNumberFormat="1" applyFont="1" applyBorder="1" applyAlignment="1">
      <alignment vertical="center" shrinkToFit="1"/>
    </xf>
    <xf numFmtId="0" fontId="43" fillId="0" borderId="0" xfId="0" applyFont="1">
      <alignment vertical="center"/>
    </xf>
    <xf numFmtId="4" fontId="4" fillId="0" borderId="9" xfId="4" applyNumberFormat="1" applyFont="1" applyBorder="1" applyAlignment="1" applyProtection="1">
      <alignment vertical="center" shrinkToFit="1"/>
      <protection locked="0"/>
    </xf>
    <xf numFmtId="0" fontId="5" fillId="0" borderId="7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48" xfId="0" applyFont="1" applyBorder="1" applyAlignment="1">
      <alignment vertical="center" shrinkToFit="1"/>
    </xf>
    <xf numFmtId="0" fontId="5" fillId="0" borderId="1" xfId="0" applyFont="1" applyBorder="1" applyAlignment="1">
      <alignment vertical="center" shrinkToFit="1"/>
    </xf>
    <xf numFmtId="0" fontId="44" fillId="0" borderId="0" xfId="4" applyFont="1"/>
    <xf numFmtId="0" fontId="1" fillId="0" borderId="1" xfId="0" applyFont="1" applyBorder="1">
      <alignment vertical="center"/>
    </xf>
    <xf numFmtId="0" fontId="1" fillId="0" borderId="52" xfId="4" applyFont="1" applyBorder="1" applyAlignment="1">
      <alignment horizontal="distributed" vertical="center"/>
    </xf>
    <xf numFmtId="0" fontId="1" fillId="0" borderId="53" xfId="4" applyFont="1" applyBorder="1" applyAlignment="1">
      <alignment horizontal="distributed" vertical="center"/>
    </xf>
    <xf numFmtId="0" fontId="1" fillId="0" borderId="1" xfId="4" applyFont="1" applyBorder="1" applyAlignment="1">
      <alignment horizontal="distributed" vertical="center"/>
    </xf>
    <xf numFmtId="0" fontId="1" fillId="0" borderId="10"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3" xfId="0" applyFont="1" applyBorder="1" applyAlignment="1">
      <alignment vertical="center" wrapText="1"/>
    </xf>
    <xf numFmtId="0" fontId="1" fillId="0" borderId="1" xfId="4" applyFont="1" applyBorder="1" applyAlignment="1">
      <alignment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1" fillId="0" borderId="53"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4" applyFont="1" applyBorder="1" applyAlignment="1">
      <alignment vertical="center" wrapText="1"/>
    </xf>
    <xf numFmtId="0" fontId="1" fillId="0" borderId="11" xfId="4" applyFont="1" applyBorder="1" applyAlignment="1">
      <alignment vertical="center" wrapText="1"/>
    </xf>
    <xf numFmtId="0" fontId="1" fillId="0" borderId="52"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3" xfId="4" applyFont="1" applyBorder="1" applyAlignment="1">
      <alignment horizontal="center" vertical="center" wrapText="1"/>
    </xf>
    <xf numFmtId="0" fontId="1" fillId="0" borderId="54" xfId="0" applyFont="1" applyBorder="1" applyAlignment="1">
      <alignment vertical="center" textRotation="255"/>
    </xf>
    <xf numFmtId="0" fontId="1" fillId="0" borderId="57"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54" xfId="4" applyFont="1" applyBorder="1" applyAlignment="1">
      <alignment vertical="top"/>
    </xf>
    <xf numFmtId="38" fontId="28" fillId="0" borderId="125" xfId="1" applyFont="1" applyBorder="1" applyAlignment="1">
      <alignment vertical="center" wrapText="1"/>
    </xf>
    <xf numFmtId="38" fontId="28" fillId="0" borderId="63" xfId="1" applyFont="1" applyBorder="1" applyAlignment="1">
      <alignment vertical="center" wrapText="1"/>
    </xf>
    <xf numFmtId="38" fontId="15" fillId="0" borderId="63" xfId="1" applyFont="1" applyBorder="1" applyAlignment="1">
      <alignment vertical="center"/>
    </xf>
    <xf numFmtId="38" fontId="15" fillId="0" borderId="125" xfId="1" applyFont="1" applyBorder="1" applyAlignment="1">
      <alignment vertical="center"/>
    </xf>
    <xf numFmtId="38" fontId="45" fillId="0" borderId="0" xfId="1" applyFont="1" applyAlignment="1">
      <alignment vertical="center"/>
    </xf>
    <xf numFmtId="0" fontId="47" fillId="0" borderId="23" xfId="0" applyFont="1" applyBorder="1" applyAlignment="1">
      <alignment horizontal="center" vertical="center"/>
    </xf>
    <xf numFmtId="0" fontId="4" fillId="7" borderId="55" xfId="4" applyFont="1" applyFill="1" applyBorder="1" applyAlignment="1" applyProtection="1">
      <alignment horizontal="left" vertical="center" wrapText="1"/>
      <protection locked="0"/>
    </xf>
    <xf numFmtId="0" fontId="4" fillId="7" borderId="1" xfId="4" applyFont="1" applyFill="1" applyBorder="1" applyAlignment="1" applyProtection="1">
      <alignment horizontal="left" vertical="center" wrapText="1"/>
      <protection locked="0"/>
    </xf>
    <xf numFmtId="0" fontId="4" fillId="7" borderId="1" xfId="0" applyFont="1" applyFill="1" applyBorder="1" applyProtection="1">
      <alignment vertical="center"/>
      <protection locked="0"/>
    </xf>
    <xf numFmtId="0" fontId="4" fillId="7" borderId="57" xfId="0" applyFont="1" applyFill="1" applyBorder="1" applyProtection="1">
      <alignment vertical="center"/>
      <protection locked="0"/>
    </xf>
    <xf numFmtId="0" fontId="4" fillId="7" borderId="9" xfId="0" applyFont="1" applyFill="1" applyBorder="1" applyProtection="1">
      <alignment vertical="center"/>
      <protection locked="0"/>
    </xf>
    <xf numFmtId="0" fontId="4" fillId="7" borderId="55" xfId="4" applyFont="1" applyFill="1" applyBorder="1" applyAlignment="1" applyProtection="1">
      <alignment vertical="center" wrapText="1"/>
      <protection locked="0"/>
    </xf>
    <xf numFmtId="0" fontId="4" fillId="7" borderId="1" xfId="4" applyFont="1" applyFill="1" applyBorder="1" applyAlignment="1" applyProtection="1">
      <alignment vertical="center" wrapText="1"/>
      <protection locked="0"/>
    </xf>
    <xf numFmtId="0" fontId="4" fillId="7" borderId="57" xfId="4" applyFont="1" applyFill="1" applyBorder="1" applyAlignment="1" applyProtection="1">
      <alignment vertical="center" wrapText="1"/>
      <protection locked="0"/>
    </xf>
    <xf numFmtId="0" fontId="4" fillId="7" borderId="9" xfId="4" applyFont="1" applyFill="1" applyBorder="1" applyAlignment="1" applyProtection="1">
      <alignment vertical="center" wrapText="1"/>
      <protection locked="0"/>
    </xf>
    <xf numFmtId="0" fontId="22" fillId="0" borderId="0" xfId="4" applyFont="1"/>
    <xf numFmtId="0" fontId="4" fillId="3" borderId="54"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57" xfId="4" applyFont="1" applyFill="1" applyBorder="1" applyAlignment="1" applyProtection="1">
      <alignment vertical="center" wrapText="1"/>
      <protection locked="0"/>
    </xf>
    <xf numFmtId="0" fontId="4" fillId="3" borderId="9" xfId="4" applyFont="1" applyFill="1" applyBorder="1" applyAlignment="1" applyProtection="1">
      <alignment vertical="center" wrapText="1"/>
      <protection locked="0"/>
    </xf>
    <xf numFmtId="0" fontId="4" fillId="3" borderId="14" xfId="4" applyFont="1" applyFill="1" applyBorder="1" applyAlignment="1" applyProtection="1">
      <alignment vertical="center" wrapText="1"/>
      <protection locked="0"/>
    </xf>
    <xf numFmtId="0" fontId="4" fillId="0" borderId="19" xfId="0" applyFont="1" applyBorder="1" applyAlignment="1">
      <alignment horizontal="distributed" vertical="center" wrapText="1"/>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wrapText="1"/>
    </xf>
    <xf numFmtId="188" fontId="4" fillId="7" borderId="103" xfId="4" applyNumberFormat="1" applyFont="1" applyFill="1" applyBorder="1" applyAlignment="1" applyProtection="1">
      <alignment horizontal="right" vertical="center" wrapText="1"/>
      <protection locked="0"/>
    </xf>
    <xf numFmtId="188" fontId="4" fillId="7" borderId="10" xfId="4" applyNumberFormat="1" applyFont="1" applyFill="1" applyBorder="1" applyAlignment="1" applyProtection="1">
      <alignment horizontal="right" vertical="center" wrapText="1"/>
      <protection locked="0"/>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9" xfId="0" applyFont="1" applyBorder="1" applyAlignment="1">
      <alignment vertical="center" wrapText="1"/>
    </xf>
    <xf numFmtId="0" fontId="4" fillId="0" borderId="14" xfId="0" applyFont="1" applyBorder="1" applyAlignment="1">
      <alignment vertical="center" wrapText="1"/>
    </xf>
    <xf numFmtId="0" fontId="4" fillId="0" borderId="106" xfId="4" applyFont="1" applyBorder="1" applyAlignment="1">
      <alignment horizontal="center"/>
    </xf>
    <xf numFmtId="0" fontId="5" fillId="0" borderId="29" xfId="4" applyFont="1" applyBorder="1" applyAlignment="1">
      <alignment horizontal="center" vertical="center" wrapText="1"/>
    </xf>
    <xf numFmtId="0" fontId="5" fillId="0" borderId="0" xfId="4" applyFont="1" applyAlignment="1">
      <alignment horizontal="center" vertical="center" wrapText="1"/>
    </xf>
    <xf numFmtId="0" fontId="5" fillId="0" borderId="30" xfId="4" applyFont="1" applyBorder="1" applyAlignment="1">
      <alignment horizontal="center" vertical="center" wrapText="1"/>
    </xf>
    <xf numFmtId="0" fontId="4" fillId="7" borderId="0" xfId="4" applyFont="1" applyFill="1" applyAlignment="1" applyProtection="1">
      <alignment horizontal="left" vertical="center" wrapText="1"/>
      <protection locked="0"/>
    </xf>
    <xf numFmtId="0" fontId="1" fillId="7" borderId="30" xfId="0" applyFont="1" applyFill="1" applyBorder="1" applyAlignment="1">
      <alignment horizontal="left" vertical="center" wrapText="1"/>
    </xf>
    <xf numFmtId="0" fontId="4" fillId="7" borderId="0" xfId="4" applyFont="1" applyFill="1" applyAlignment="1" applyProtection="1">
      <alignment shrinkToFit="1"/>
      <protection locked="0"/>
    </xf>
    <xf numFmtId="0" fontId="1" fillId="7" borderId="30" xfId="0" applyFont="1" applyFill="1" applyBorder="1" applyAlignment="1">
      <alignment shrinkToFit="1"/>
    </xf>
    <xf numFmtId="0" fontId="4" fillId="8" borderId="55" xfId="4" applyFont="1" applyFill="1" applyBorder="1" applyAlignment="1" applyProtection="1">
      <alignment vertical="center" wrapText="1"/>
      <protection locked="0"/>
    </xf>
    <xf numFmtId="0" fontId="4" fillId="8" borderId="1" xfId="4" applyFont="1" applyFill="1" applyBorder="1" applyAlignment="1" applyProtection="1">
      <alignment vertical="center" wrapText="1"/>
      <protection locked="0"/>
    </xf>
    <xf numFmtId="0" fontId="4" fillId="8" borderId="12" xfId="4" applyFont="1" applyFill="1" applyBorder="1" applyAlignment="1" applyProtection="1">
      <alignment vertical="center" wrapText="1"/>
      <protection locked="0"/>
    </xf>
    <xf numFmtId="0" fontId="4" fillId="8" borderId="54" xfId="4" applyFont="1" applyFill="1" applyBorder="1" applyAlignment="1" applyProtection="1">
      <alignment vertical="center" wrapText="1"/>
      <protection locked="0"/>
    </xf>
    <xf numFmtId="0" fontId="4" fillId="8" borderId="0" xfId="4" applyFont="1" applyFill="1" applyAlignment="1" applyProtection="1">
      <alignment vertical="center" wrapText="1"/>
      <protection locked="0"/>
    </xf>
    <xf numFmtId="0" fontId="4" fillId="8" borderId="13" xfId="4" applyFont="1" applyFill="1" applyBorder="1" applyAlignment="1" applyProtection="1">
      <alignment vertical="center" wrapText="1"/>
      <protection locked="0"/>
    </xf>
    <xf numFmtId="0" fontId="4" fillId="8" borderId="57" xfId="4" applyFont="1" applyFill="1" applyBorder="1" applyAlignment="1" applyProtection="1">
      <alignment vertical="center" wrapText="1"/>
      <protection locked="0"/>
    </xf>
    <xf numFmtId="0" fontId="4" fillId="8" borderId="9" xfId="4" applyFont="1" applyFill="1" applyBorder="1" applyAlignment="1" applyProtection="1">
      <alignment vertical="center" wrapText="1"/>
      <protection locked="0"/>
    </xf>
    <xf numFmtId="0" fontId="4" fillId="8" borderId="14" xfId="4" applyFont="1" applyFill="1" applyBorder="1" applyAlignment="1" applyProtection="1">
      <alignment vertical="center" wrapText="1"/>
      <protection locked="0"/>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02" xfId="4" applyFont="1" applyBorder="1" applyAlignment="1">
      <alignment horizontal="center" vertical="center" wrapText="1"/>
    </xf>
    <xf numFmtId="0" fontId="8" fillId="0" borderId="54" xfId="4" applyFont="1" applyBorder="1" applyAlignment="1">
      <alignment vertical="center" wrapText="1"/>
    </xf>
    <xf numFmtId="0" fontId="8" fillId="0" borderId="13" xfId="4"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55"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5"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7" xfId="0" applyFont="1" applyBorder="1" applyAlignment="1">
      <alignment horizontal="center" vertical="center" shrinkToFit="1"/>
    </xf>
    <xf numFmtId="0" fontId="31" fillId="0" borderId="0" xfId="2" applyFont="1" applyAlignment="1">
      <alignment horizontal="left" vertical="center" wrapText="1" indent="2"/>
    </xf>
    <xf numFmtId="0" fontId="32" fillId="0" borderId="0" xfId="0"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xf numFmtId="0" fontId="12" fillId="0" borderId="11" xfId="4" applyFont="1" applyBorder="1"/>
    <xf numFmtId="0" fontId="7" fillId="2" borderId="19" xfId="4" applyFont="1" applyFill="1" applyBorder="1" applyAlignment="1">
      <alignment horizontal="center"/>
    </xf>
    <xf numFmtId="0" fontId="7" fillId="2" borderId="11" xfId="4" applyFont="1" applyFill="1" applyBorder="1" applyAlignment="1">
      <alignment horizontal="center"/>
    </xf>
    <xf numFmtId="0" fontId="7" fillId="3" borderId="19" xfId="4" applyFont="1" applyFill="1" applyBorder="1" applyAlignment="1">
      <alignment horizontal="center"/>
    </xf>
    <xf numFmtId="0" fontId="7" fillId="3" borderId="11" xfId="4" applyFont="1" applyFill="1" applyBorder="1" applyAlignment="1">
      <alignment horizontal="center"/>
    </xf>
    <xf numFmtId="0" fontId="7" fillId="4" borderId="19" xfId="4" applyFont="1" applyFill="1" applyBorder="1" applyAlignment="1">
      <alignment horizontal="center"/>
    </xf>
    <xf numFmtId="0" fontId="7" fillId="4" borderId="11" xfId="4" applyFont="1" applyFill="1" applyBorder="1" applyAlignment="1">
      <alignment horizontal="center"/>
    </xf>
    <xf numFmtId="0" fontId="7" fillId="5" borderId="19" xfId="4" applyFont="1" applyFill="1" applyBorder="1" applyAlignment="1">
      <alignment horizontal="center"/>
    </xf>
    <xf numFmtId="0" fontId="7" fillId="5" borderId="11" xfId="4" applyFont="1" applyFill="1" applyBorder="1" applyAlignment="1">
      <alignment horizontal="center"/>
    </xf>
    <xf numFmtId="49" fontId="21" fillId="0" borderId="21" xfId="4" applyNumberFormat="1" applyFont="1" applyBorder="1" applyAlignment="1">
      <alignment horizontal="center" vertical="center"/>
    </xf>
    <xf numFmtId="49" fontId="1" fillId="0" borderId="34" xfId="0" applyNumberFormat="1" applyFont="1" applyBorder="1" applyAlignment="1">
      <alignment horizontal="center" vertical="center"/>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0" fontId="4" fillId="8" borderId="19" xfId="4" applyFont="1" applyFill="1" applyBorder="1" applyAlignment="1">
      <alignment horizontal="center" vertical="center" wrapText="1"/>
    </xf>
    <xf numFmtId="0" fontId="4" fillId="8" borderId="10" xfId="4" applyFont="1" applyFill="1" applyBorder="1" applyAlignment="1">
      <alignment horizontal="center" vertical="center" wrapText="1"/>
    </xf>
    <xf numFmtId="0" fontId="4" fillId="8" borderId="11" xfId="4" applyFont="1" applyFill="1" applyBorder="1" applyAlignment="1">
      <alignment horizontal="center" vertical="center" wrapText="1"/>
    </xf>
    <xf numFmtId="0" fontId="4" fillId="7" borderId="19" xfId="0" applyFont="1" applyFill="1" applyBorder="1" applyAlignment="1" applyProtection="1">
      <alignment vertical="center" wrapText="1"/>
      <protection locked="0"/>
    </xf>
    <xf numFmtId="0" fontId="4" fillId="7" borderId="10" xfId="0" applyFont="1" applyFill="1" applyBorder="1" applyAlignment="1" applyProtection="1">
      <alignment vertical="center" wrapText="1"/>
      <protection locked="0"/>
    </xf>
    <xf numFmtId="0" fontId="4" fillId="7" borderId="10" xfId="4" applyFont="1" applyFill="1" applyBorder="1" applyAlignment="1" applyProtection="1">
      <alignment vertical="center" wrapText="1"/>
      <protection locked="0"/>
    </xf>
    <xf numFmtId="0" fontId="4" fillId="7" borderId="11" xfId="4" applyFont="1" applyFill="1" applyBorder="1" applyAlignment="1" applyProtection="1">
      <alignment vertical="center" wrapText="1"/>
      <protection locked="0"/>
    </xf>
    <xf numFmtId="0" fontId="1" fillId="0" borderId="104" xfId="4" applyFont="1" applyBorder="1" applyAlignment="1">
      <alignment horizontal="center"/>
    </xf>
    <xf numFmtId="0" fontId="1" fillId="0" borderId="105" xfId="4" applyFont="1" applyBorder="1" applyAlignment="1">
      <alignment horizontal="center"/>
    </xf>
    <xf numFmtId="0" fontId="1" fillId="0" borderId="32" xfId="4" applyFont="1" applyBorder="1" applyAlignment="1">
      <alignment horizontal="center"/>
    </xf>
    <xf numFmtId="180" fontId="4" fillId="7" borderId="57" xfId="0" applyNumberFormat="1" applyFont="1" applyFill="1" applyBorder="1" applyAlignment="1" applyProtection="1">
      <alignment horizontal="center" vertical="center" wrapText="1"/>
      <protection locked="0"/>
    </xf>
    <xf numFmtId="180" fontId="4" fillId="7" borderId="9" xfId="0" applyNumberFormat="1" applyFont="1" applyFill="1" applyBorder="1" applyAlignment="1" applyProtection="1">
      <alignment horizontal="center" vertical="center" wrapText="1"/>
      <protection locked="0"/>
    </xf>
    <xf numFmtId="180" fontId="4" fillId="7" borderId="14"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vertical="center" shrinkToFit="1"/>
      <protection locked="0"/>
    </xf>
    <xf numFmtId="0" fontId="4" fillId="8" borderId="12" xfId="0" applyFont="1" applyFill="1" applyBorder="1" applyAlignment="1" applyProtection="1">
      <alignment vertical="center" shrinkToFit="1"/>
      <protection locked="0"/>
    </xf>
    <xf numFmtId="0" fontId="6" fillId="9" borderId="74" xfId="4" applyFont="1" applyFill="1" applyBorder="1" applyAlignment="1" applyProtection="1">
      <alignment horizontal="center" vertical="center"/>
      <protection locked="0"/>
    </xf>
    <xf numFmtId="0" fontId="6" fillId="9" borderId="72" xfId="4" applyFont="1" applyFill="1" applyBorder="1" applyAlignment="1" applyProtection="1">
      <alignment horizontal="center" vertical="center"/>
      <protection locked="0"/>
    </xf>
    <xf numFmtId="0" fontId="6" fillId="9" borderId="62" xfId="4" applyFont="1" applyFill="1" applyBorder="1" applyAlignment="1" applyProtection="1">
      <alignment horizontal="center" vertical="center"/>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0" fillId="7" borderId="0" xfId="4" quotePrefix="1" applyNumberFormat="1" applyFont="1" applyFill="1" applyAlignment="1" applyProtection="1">
      <alignment horizontal="right" indent="1"/>
      <protection locked="0"/>
    </xf>
    <xf numFmtId="58" fontId="1" fillId="7" borderId="0" xfId="4" quotePrefix="1" applyNumberFormat="1" applyFont="1" applyFill="1" applyAlignment="1" applyProtection="1">
      <alignment horizontal="right" indent="1"/>
      <protection locked="0"/>
    </xf>
    <xf numFmtId="58" fontId="1" fillId="7" borderId="30" xfId="4" quotePrefix="1" applyNumberFormat="1" applyFont="1" applyFill="1" applyBorder="1" applyAlignment="1" applyProtection="1">
      <alignment horizontal="right" indent="1"/>
      <protection locked="0"/>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19" fillId="0" borderId="0" xfId="4" applyFont="1" applyAlignment="1">
      <alignment vertical="top" wrapText="1"/>
    </xf>
    <xf numFmtId="0" fontId="4" fillId="9" borderId="1" xfId="4" applyFont="1" applyFill="1" applyBorder="1" applyAlignment="1">
      <alignment horizontal="center" vertical="center"/>
    </xf>
    <xf numFmtId="0" fontId="4" fillId="0" borderId="12" xfId="4" applyFont="1" applyBorder="1" applyAlignment="1">
      <alignment vertical="center"/>
    </xf>
    <xf numFmtId="0" fontId="4" fillId="0" borderId="13" xfId="4" applyFont="1" applyBorder="1" applyAlignment="1">
      <alignment vertical="center"/>
    </xf>
    <xf numFmtId="0" fontId="4" fillId="0" borderId="14" xfId="4" applyFont="1" applyBorder="1" applyAlignment="1">
      <alignment vertical="center"/>
    </xf>
    <xf numFmtId="0" fontId="4" fillId="4" borderId="1" xfId="4" applyFont="1" applyFill="1" applyBorder="1" applyAlignment="1">
      <alignment horizontal="center" vertical="center"/>
    </xf>
    <xf numFmtId="38" fontId="8" fillId="0" borderId="1" xfId="1" applyFont="1" applyFill="1" applyBorder="1" applyAlignment="1">
      <alignment vertical="center" wrapText="1"/>
    </xf>
    <xf numFmtId="38" fontId="8" fillId="0" borderId="12" xfId="1" applyFont="1" applyFill="1" applyBorder="1" applyAlignment="1">
      <alignment vertical="center" wrapText="1"/>
    </xf>
    <xf numFmtId="38" fontId="8" fillId="0" borderId="0" xfId="1" applyFont="1" applyFill="1" applyBorder="1" applyAlignment="1">
      <alignment vertical="center" wrapText="1"/>
    </xf>
    <xf numFmtId="38" fontId="8" fillId="0" borderId="13" xfId="1" applyFont="1" applyFill="1" applyBorder="1" applyAlignment="1">
      <alignment vertical="center" wrapText="1"/>
    </xf>
    <xf numFmtId="4" fontId="4" fillId="0" borderId="9" xfId="4" applyNumberFormat="1" applyFont="1" applyBorder="1" applyAlignment="1" applyProtection="1">
      <alignment vertical="center" shrinkToFit="1"/>
      <protection locked="0"/>
    </xf>
    <xf numFmtId="40" fontId="4" fillId="4" borderId="0" xfId="1" applyNumberFormat="1" applyFont="1" applyFill="1" applyBorder="1" applyAlignment="1">
      <alignment horizontal="center" vertical="center"/>
    </xf>
    <xf numFmtId="0" fontId="4" fillId="0" borderId="9" xfId="4" applyFont="1" applyBorder="1" applyAlignment="1">
      <alignment horizontal="center"/>
    </xf>
    <xf numFmtId="0" fontId="4" fillId="0" borderId="19" xfId="4" applyFont="1" applyBorder="1" applyAlignment="1">
      <alignment vertical="center" wrapText="1"/>
    </xf>
    <xf numFmtId="0" fontId="4" fillId="0" borderId="10" xfId="4"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40" fontId="4" fillId="4" borderId="10" xfId="1" applyNumberFormat="1" applyFont="1" applyFill="1" applyBorder="1" applyAlignment="1" applyProtection="1">
      <alignment horizontal="center" vertical="center"/>
    </xf>
    <xf numFmtId="40" fontId="4" fillId="4" borderId="10" xfId="1" applyNumberFormat="1" applyFont="1" applyFill="1" applyBorder="1" applyAlignment="1">
      <alignment horizontal="center"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1" fillId="7" borderId="57" xfId="4" applyFont="1" applyFill="1" applyBorder="1" applyAlignment="1" applyProtection="1">
      <alignment vertical="center" wrapText="1"/>
      <protection locked="0"/>
    </xf>
    <xf numFmtId="0" fontId="1" fillId="7" borderId="9" xfId="4" applyFont="1" applyFill="1" applyBorder="1" applyAlignment="1" applyProtection="1">
      <alignment vertical="center" wrapText="1"/>
      <protection locked="0"/>
    </xf>
    <xf numFmtId="0" fontId="1" fillId="7" borderId="14" xfId="4" applyFont="1" applyFill="1" applyBorder="1" applyAlignment="1" applyProtection="1">
      <alignment vertical="center" wrapText="1"/>
      <protection locked="0"/>
    </xf>
    <xf numFmtId="188" fontId="0" fillId="7" borderId="19" xfId="4" applyNumberFormat="1" applyFont="1" applyFill="1" applyBorder="1" applyAlignment="1" applyProtection="1">
      <alignment horizontal="left" vertical="center" wrapText="1"/>
      <protection locked="0"/>
    </xf>
    <xf numFmtId="188" fontId="1" fillId="7" borderId="10" xfId="4" applyNumberFormat="1" applyFont="1" applyFill="1" applyBorder="1" applyAlignment="1" applyProtection="1">
      <alignment horizontal="left" vertical="center" wrapText="1"/>
      <protection locked="0"/>
    </xf>
    <xf numFmtId="188" fontId="1" fillId="7" borderId="11" xfId="4" applyNumberFormat="1" applyFont="1" applyFill="1" applyBorder="1" applyAlignment="1" applyProtection="1">
      <alignment horizontal="left" vertical="center" wrapText="1"/>
      <protection locked="0"/>
    </xf>
    <xf numFmtId="190" fontId="4" fillId="4" borderId="0" xfId="1" applyNumberFormat="1" applyFont="1" applyFill="1" applyBorder="1" applyAlignment="1">
      <alignment horizontal="center" vertical="center"/>
    </xf>
    <xf numFmtId="0" fontId="4" fillId="0" borderId="13" xfId="0" applyFont="1" applyBorder="1" applyAlignment="1">
      <alignment horizontal="left" vertical="top" wrapText="1"/>
    </xf>
    <xf numFmtId="0" fontId="8" fillId="0" borderId="54" xfId="4" applyFont="1" applyBorder="1" applyAlignment="1">
      <alignment horizontal="left" vertical="center" wrapText="1"/>
    </xf>
    <xf numFmtId="0" fontId="42" fillId="0" borderId="13" xfId="0" applyFont="1" applyBorder="1" applyAlignment="1">
      <alignment horizontal="left" vertical="center" wrapText="1"/>
    </xf>
    <xf numFmtId="0" fontId="42" fillId="0" borderId="54" xfId="0" applyFont="1" applyBorder="1" applyAlignment="1">
      <alignment horizontal="left" vertical="center" wrapText="1"/>
    </xf>
    <xf numFmtId="0" fontId="4" fillId="0" borderId="55" xfId="4" applyFont="1" applyBorder="1" applyAlignment="1">
      <alignment vertical="center" wrapText="1"/>
    </xf>
    <xf numFmtId="0" fontId="4" fillId="0" borderId="1" xfId="4" applyFont="1" applyBorder="1" applyAlignment="1">
      <alignment vertical="center" wrapText="1"/>
    </xf>
    <xf numFmtId="0" fontId="7" fillId="0" borderId="55"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54" xfId="0" applyFont="1" applyBorder="1" applyAlignment="1">
      <alignment vertical="center" wrapText="1"/>
    </xf>
    <xf numFmtId="0" fontId="7" fillId="0" borderId="0" xfId="0" applyFont="1" applyAlignment="1">
      <alignment vertical="center" wrapText="1"/>
    </xf>
    <xf numFmtId="0" fontId="7" fillId="0" borderId="13" xfId="0" applyFont="1" applyBorder="1" applyAlignment="1">
      <alignment vertical="center" wrapText="1"/>
    </xf>
    <xf numFmtId="0" fontId="7" fillId="0" borderId="57" xfId="0" applyFont="1" applyBorder="1" applyAlignment="1">
      <alignment vertical="center" wrapText="1"/>
    </xf>
    <xf numFmtId="0" fontId="7" fillId="0" borderId="9" xfId="0" applyFont="1" applyBorder="1" applyAlignment="1">
      <alignment vertical="center" wrapText="1"/>
    </xf>
    <xf numFmtId="0" fontId="7" fillId="0" borderId="14" xfId="0" applyFont="1" applyBorder="1" applyAlignment="1">
      <alignment vertical="center" wrapText="1"/>
    </xf>
    <xf numFmtId="0" fontId="4" fillId="0" borderId="0" xfId="0" applyFont="1" applyAlignment="1">
      <alignment vertical="top" wrapText="1"/>
    </xf>
    <xf numFmtId="0" fontId="4" fillId="0" borderId="13" xfId="0" applyFont="1" applyBorder="1" applyAlignment="1">
      <alignment vertical="top" wrapText="1"/>
    </xf>
    <xf numFmtId="0" fontId="4" fillId="0" borderId="55"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protection locked="0"/>
    </xf>
    <xf numFmtId="0" fontId="1" fillId="0" borderId="12" xfId="0" applyFont="1" applyBorder="1" applyAlignment="1" applyProtection="1">
      <alignment horizontal="justify" vertical="center"/>
      <protection locked="0"/>
    </xf>
    <xf numFmtId="0" fontId="4" fillId="0" borderId="54" xfId="0" applyFont="1" applyBorder="1" applyAlignment="1" applyProtection="1">
      <alignment horizontal="justify" vertical="center"/>
      <protection locked="0"/>
    </xf>
    <xf numFmtId="0" fontId="1" fillId="0" borderId="0" xfId="0" applyFont="1" applyAlignment="1" applyProtection="1">
      <alignment horizontal="justify" vertical="center"/>
      <protection locked="0"/>
    </xf>
    <xf numFmtId="0" fontId="1" fillId="0" borderId="13" xfId="0" applyFont="1" applyBorder="1" applyAlignment="1" applyProtection="1">
      <alignment horizontal="justify" vertical="center"/>
      <protection locked="0"/>
    </xf>
    <xf numFmtId="0" fontId="1" fillId="0" borderId="54" xfId="0" applyFont="1" applyBorder="1" applyAlignment="1" applyProtection="1">
      <alignment horizontal="justify" vertical="center"/>
      <protection locked="0"/>
    </xf>
    <xf numFmtId="0" fontId="1" fillId="0" borderId="57" xfId="0" applyFont="1" applyBorder="1" applyAlignment="1" applyProtection="1">
      <alignment horizontal="justify" vertical="center"/>
      <protection locked="0"/>
    </xf>
    <xf numFmtId="0" fontId="1" fillId="0" borderId="9" xfId="0" applyFont="1" applyBorder="1" applyAlignment="1" applyProtection="1">
      <alignment horizontal="justify" vertical="center"/>
      <protection locked="0"/>
    </xf>
    <xf numFmtId="0" fontId="1" fillId="0" borderId="14" xfId="0" applyFont="1" applyBorder="1" applyAlignment="1" applyProtection="1">
      <alignment horizontal="justify" vertical="center"/>
      <protection locked="0"/>
    </xf>
    <xf numFmtId="0" fontId="1" fillId="0" borderId="9"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1" fillId="0" borderId="57" xfId="4" applyFont="1" applyBorder="1" applyAlignment="1">
      <alignment vertical="center" wrapText="1"/>
    </xf>
    <xf numFmtId="0" fontId="1" fillId="0" borderId="9" xfId="0" applyFont="1" applyBorder="1" applyAlignment="1">
      <alignment vertical="center" wrapText="1"/>
    </xf>
    <xf numFmtId="0" fontId="1" fillId="0" borderId="14" xfId="0" applyFont="1" applyBorder="1" applyAlignment="1">
      <alignment vertical="center" wrapText="1"/>
    </xf>
    <xf numFmtId="0" fontId="0" fillId="0" borderId="0" xfId="0" applyAlignment="1">
      <alignment vertical="top" wrapText="1"/>
    </xf>
    <xf numFmtId="0" fontId="0" fillId="0" borderId="13" xfId="0" applyBorder="1" applyAlignment="1">
      <alignment vertical="top" wrapText="1"/>
    </xf>
    <xf numFmtId="0" fontId="4" fillId="0" borderId="19" xfId="4"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40" fontId="4" fillId="9" borderId="19" xfId="4" applyNumberFormat="1" applyFont="1" applyFill="1" applyBorder="1" applyAlignment="1" applyProtection="1">
      <alignment horizontal="center" vertical="center" wrapText="1"/>
      <protection locked="0"/>
    </xf>
    <xf numFmtId="40" fontId="1" fillId="9" borderId="10" xfId="0" applyNumberFormat="1" applyFont="1" applyFill="1" applyBorder="1" applyAlignment="1" applyProtection="1">
      <alignment horizontal="center" vertical="center" wrapText="1"/>
      <protection locked="0"/>
    </xf>
    <xf numFmtId="0" fontId="4" fillId="0" borderId="1" xfId="4" applyFont="1" applyBorder="1" applyAlignment="1" applyProtection="1">
      <alignment horizontal="distributed" vertical="center" indent="2"/>
      <protection locked="0"/>
    </xf>
    <xf numFmtId="0" fontId="1" fillId="0" borderId="1" xfId="0" applyFont="1" applyBorder="1" applyAlignment="1" applyProtection="1">
      <alignment horizontal="distributed" vertical="center"/>
      <protection locked="0"/>
    </xf>
    <xf numFmtId="40" fontId="4" fillId="7" borderId="19" xfId="1" applyNumberFormat="1" applyFont="1" applyFill="1" applyBorder="1" applyAlignment="1" applyProtection="1">
      <alignment vertical="center" shrinkToFit="1"/>
      <protection locked="0"/>
    </xf>
    <xf numFmtId="40" fontId="0" fillId="7" borderId="10" xfId="1" applyNumberFormat="1" applyFont="1" applyFill="1" applyBorder="1" applyAlignment="1" applyProtection="1">
      <alignment vertical="center" shrinkToFit="1"/>
      <protection locked="0"/>
    </xf>
    <xf numFmtId="187" fontId="4" fillId="3" borderId="19" xfId="1" applyNumberFormat="1" applyFont="1" applyFill="1" applyBorder="1" applyAlignment="1" applyProtection="1">
      <alignment vertical="center" shrinkToFit="1"/>
      <protection locked="0"/>
    </xf>
    <xf numFmtId="187" fontId="4" fillId="3" borderId="10"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4" fillId="0" borderId="107" xfId="1" applyFont="1" applyBorder="1" applyAlignment="1">
      <alignment vertical="center" wrapText="1"/>
    </xf>
    <xf numFmtId="38" fontId="4" fillId="0" borderId="108" xfId="1" applyFont="1" applyBorder="1" applyAlignment="1">
      <alignment vertical="center" wrapText="1"/>
    </xf>
    <xf numFmtId="38" fontId="4" fillId="0" borderId="19" xfId="1" applyFont="1" applyBorder="1" applyAlignment="1">
      <alignment vertical="center" wrapText="1"/>
    </xf>
    <xf numFmtId="38" fontId="4" fillId="0" borderId="11" xfId="1" applyFont="1" applyBorder="1" applyAlignment="1">
      <alignment vertical="center" wrapText="1"/>
    </xf>
    <xf numFmtId="187" fontId="4" fillId="4" borderId="110" xfId="1" applyNumberFormat="1" applyFont="1" applyFill="1" applyBorder="1" applyAlignment="1">
      <alignment vertical="center" shrinkToFit="1"/>
    </xf>
    <xf numFmtId="187" fontId="4" fillId="4" borderId="111" xfId="1" applyNumberFormat="1" applyFont="1" applyFill="1" applyBorder="1" applyAlignment="1">
      <alignment vertical="center"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4" xfId="1" applyFont="1" applyFill="1" applyBorder="1" applyAlignment="1">
      <alignment horizontal="center" vertical="center" textRotation="255" wrapText="1"/>
    </xf>
    <xf numFmtId="187" fontId="4" fillId="4" borderId="19" xfId="1" applyNumberFormat="1" applyFont="1" applyFill="1" applyBorder="1" applyAlignment="1">
      <alignment vertical="center" shrinkToFit="1"/>
    </xf>
    <xf numFmtId="187" fontId="4" fillId="4" borderId="10" xfId="1" applyNumberFormat="1" applyFont="1" applyFill="1" applyBorder="1" applyAlignment="1">
      <alignment vertical="center" shrinkToFit="1"/>
    </xf>
    <xf numFmtId="187" fontId="0" fillId="3" borderId="10" xfId="1" applyNumberFormat="1" applyFont="1" applyFill="1" applyBorder="1" applyAlignment="1" applyProtection="1">
      <alignment vertical="center" shrinkToFit="1"/>
      <protection locked="0"/>
    </xf>
    <xf numFmtId="38" fontId="8" fillId="0" borderId="54" xfId="1" applyFont="1" applyBorder="1" applyAlignment="1">
      <alignment horizontal="center" vertical="center" wrapText="1"/>
    </xf>
    <xf numFmtId="38" fontId="0" fillId="0" borderId="0" xfId="1" applyFont="1" applyBorder="1" applyAlignment="1">
      <alignment horizontal="center" vertical="center" wrapText="1"/>
    </xf>
    <xf numFmtId="187" fontId="4" fillId="3" borderId="110" xfId="1" applyNumberFormat="1" applyFont="1" applyFill="1" applyBorder="1" applyAlignment="1" applyProtection="1">
      <alignment vertical="center" shrinkToFit="1"/>
      <protection locked="0"/>
    </xf>
    <xf numFmtId="187" fontId="4" fillId="3" borderId="111" xfId="1" applyNumberFormat="1" applyFont="1" applyFill="1" applyBorder="1" applyAlignment="1" applyProtection="1">
      <alignment vertical="center" shrinkToFit="1"/>
      <protection locked="0"/>
    </xf>
    <xf numFmtId="38" fontId="4" fillId="0" borderId="10" xfId="1" applyFont="1" applyBorder="1" applyAlignment="1">
      <alignment vertical="center" wrapText="1"/>
    </xf>
    <xf numFmtId="38" fontId="4" fillId="6" borderId="21" xfId="1" applyFont="1" applyFill="1" applyBorder="1" applyAlignment="1">
      <alignment vertical="center" textRotation="255" wrapText="1"/>
    </xf>
    <xf numFmtId="38" fontId="4" fillId="6" borderId="23" xfId="1" applyFont="1" applyFill="1" applyBorder="1" applyAlignment="1">
      <alignment vertical="center" textRotation="255" wrapText="1"/>
    </xf>
    <xf numFmtId="38" fontId="4" fillId="6" borderId="34" xfId="1" applyFont="1" applyFill="1" applyBorder="1" applyAlignment="1">
      <alignment vertical="center" textRotation="255"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07" xfId="1" applyFont="1" applyBorder="1" applyAlignment="1">
      <alignment vertical="center" wrapText="1" shrinkToFit="1"/>
    </xf>
    <xf numFmtId="38" fontId="4" fillId="0" borderId="108" xfId="1" applyFont="1" applyBorder="1" applyAlignment="1">
      <alignment vertical="center" wrapText="1" shrinkToFit="1"/>
    </xf>
    <xf numFmtId="38" fontId="4" fillId="0" borderId="115" xfId="1" applyFont="1" applyBorder="1" applyAlignment="1">
      <alignment horizontal="center" vertical="center"/>
    </xf>
    <xf numFmtId="38" fontId="4" fillId="0" borderId="63" xfId="1" applyFont="1" applyBorder="1" applyAlignment="1">
      <alignment horizontal="center" vertical="center"/>
    </xf>
    <xf numFmtId="38" fontId="4" fillId="0" borderId="116" xfId="1" applyFont="1" applyBorder="1" applyAlignment="1">
      <alignment horizontal="center" vertical="center"/>
    </xf>
    <xf numFmtId="38" fontId="4" fillId="0" borderId="117" xfId="1" applyFont="1" applyBorder="1" applyAlignment="1">
      <alignment horizontal="center"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38" fontId="4" fillId="0" borderId="120" xfId="1" applyFont="1" applyBorder="1" applyAlignment="1">
      <alignment vertical="center" wrapText="1"/>
    </xf>
    <xf numFmtId="38" fontId="4" fillId="0" borderId="121" xfId="1" applyFont="1" applyBorder="1" applyAlignment="1">
      <alignment vertical="center" wrapText="1"/>
    </xf>
    <xf numFmtId="38" fontId="4" fillId="0" borderId="112" xfId="1" applyFont="1" applyBorder="1" applyAlignment="1">
      <alignment vertical="center" wrapText="1"/>
    </xf>
    <xf numFmtId="187" fontId="0" fillId="4" borderId="10" xfId="1" applyNumberFormat="1" applyFont="1" applyFill="1" applyBorder="1" applyAlignment="1">
      <alignment vertical="center" shrinkToFit="1"/>
    </xf>
    <xf numFmtId="38" fontId="7" fillId="0" borderId="74" xfId="1" applyFont="1" applyBorder="1" applyAlignment="1">
      <alignment vertical="center" wrapText="1"/>
    </xf>
    <xf numFmtId="38" fontId="7" fillId="0" borderId="72" xfId="1" applyFont="1" applyBorder="1" applyAlignment="1">
      <alignment vertical="center" wrapText="1"/>
    </xf>
    <xf numFmtId="38" fontId="7" fillId="0" borderId="73" xfId="1" applyFont="1" applyBorder="1" applyAlignment="1">
      <alignment vertical="center" wrapText="1"/>
    </xf>
    <xf numFmtId="38" fontId="0" fillId="0" borderId="10" xfId="1" applyFont="1" applyBorder="1" applyAlignment="1">
      <alignment vertical="center" wrapText="1"/>
    </xf>
    <xf numFmtId="38" fontId="0" fillId="0" borderId="11" xfId="1" applyFont="1" applyBorder="1" applyAlignment="1">
      <alignment vertical="center" wrapText="1"/>
    </xf>
    <xf numFmtId="40" fontId="4" fillId="7" borderId="123" xfId="1" applyNumberFormat="1" applyFont="1" applyFill="1" applyBorder="1" applyAlignment="1" applyProtection="1">
      <alignment vertical="center" shrinkToFit="1"/>
      <protection locked="0"/>
    </xf>
    <xf numFmtId="40" fontId="0" fillId="7" borderId="72" xfId="1" applyNumberFormat="1" applyFont="1" applyFill="1" applyBorder="1" applyAlignment="1" applyProtection="1">
      <alignment vertical="center" shrinkToFit="1"/>
      <protection locked="0"/>
    </xf>
    <xf numFmtId="38" fontId="4" fillId="0" borderId="113" xfId="1" applyFont="1" applyBorder="1" applyAlignment="1">
      <alignment horizontal="center" vertical="center" wrapText="1"/>
    </xf>
    <xf numFmtId="38" fontId="4" fillId="0" borderId="105" xfId="1" applyFont="1" applyBorder="1" applyAlignment="1">
      <alignment horizontal="center" vertical="center" wrapText="1"/>
    </xf>
    <xf numFmtId="38" fontId="4" fillId="0" borderId="32" xfId="1" applyFont="1" applyBorder="1" applyAlignment="1">
      <alignment horizontal="center" vertical="center" wrapText="1"/>
    </xf>
    <xf numFmtId="38" fontId="10" fillId="0" borderId="0" xfId="1" applyFont="1" applyBorder="1" applyAlignment="1">
      <alignment vertical="top" wrapText="1"/>
    </xf>
    <xf numFmtId="38" fontId="4" fillId="0" borderId="104" xfId="1" applyFont="1" applyBorder="1" applyAlignment="1">
      <alignment horizontal="center" vertical="center" wrapText="1"/>
    </xf>
    <xf numFmtId="38" fontId="4" fillId="0" borderId="11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0" fillId="3" borderId="10" xfId="1" applyNumberFormat="1" applyFont="1" applyFill="1" applyBorder="1" applyAlignment="1" applyProtection="1">
      <alignment vertical="center" shrinkToFit="1"/>
      <protection locked="0"/>
    </xf>
    <xf numFmtId="38" fontId="4" fillId="0" borderId="0" xfId="1" applyFont="1" applyFill="1" applyAlignment="1">
      <alignment horizontal="left" wrapText="1"/>
    </xf>
    <xf numFmtId="38" fontId="4" fillId="0" borderId="17" xfId="1" applyFont="1" applyFill="1" applyBorder="1" applyAlignment="1">
      <alignment horizontal="left" wrapText="1"/>
    </xf>
    <xf numFmtId="38" fontId="7" fillId="0" borderId="27" xfId="1" applyFont="1" applyBorder="1" applyAlignment="1">
      <alignment vertical="top" wrapText="1"/>
    </xf>
    <xf numFmtId="38" fontId="7" fillId="0" borderId="0" xfId="1" applyFont="1" applyBorder="1" applyAlignment="1">
      <alignment vertical="top" wrapText="1"/>
    </xf>
    <xf numFmtId="38" fontId="7" fillId="0" borderId="106"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9" xfId="1" applyFont="1" applyBorder="1" applyAlignment="1">
      <alignment vertical="top" wrapText="1"/>
    </xf>
    <xf numFmtId="187" fontId="0" fillId="3" borderId="111" xfId="1" applyNumberFormat="1" applyFont="1" applyFill="1" applyBorder="1" applyAlignment="1" applyProtection="1">
      <alignment vertical="center" shrinkToFit="1"/>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4" xfId="1" applyFont="1" applyFill="1" applyBorder="1" applyAlignment="1">
      <alignment horizontal="center" vertical="center" textRotation="255" shrinkToFit="1"/>
    </xf>
    <xf numFmtId="38" fontId="28" fillId="0" borderId="0" xfId="1" applyFont="1" applyAlignment="1">
      <alignment vertical="center" wrapText="1"/>
    </xf>
    <xf numFmtId="187" fontId="0" fillId="0" borderId="111" xfId="0" applyNumberFormat="1" applyBorder="1" applyProtection="1">
      <alignment vertical="center"/>
      <protection locked="0"/>
    </xf>
    <xf numFmtId="187" fontId="0" fillId="0" borderId="111" xfId="0" applyNumberFormat="1" applyBorder="1">
      <alignment vertical="center"/>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7" fillId="0" borderId="26" xfId="1" applyFont="1" applyBorder="1" applyAlignment="1">
      <alignment vertical="top" wrapText="1"/>
    </xf>
    <xf numFmtId="38" fontId="7" fillId="0" borderId="29" xfId="1" applyFont="1" applyBorder="1" applyAlignment="1">
      <alignment vertical="top" wrapText="1"/>
    </xf>
    <xf numFmtId="38" fontId="7" fillId="0" borderId="122" xfId="1" applyFont="1" applyBorder="1" applyAlignment="1">
      <alignment vertical="top" wrapText="1"/>
    </xf>
    <xf numFmtId="38" fontId="15" fillId="0" borderId="0" xfId="1" applyFont="1" applyAlignment="1">
      <alignment vertical="center" wrapText="1"/>
    </xf>
    <xf numFmtId="0" fontId="2" fillId="0" borderId="104" xfId="0" applyFont="1" applyBorder="1" applyAlignment="1">
      <alignment horizontal="center"/>
    </xf>
    <xf numFmtId="0" fontId="0" fillId="0" borderId="32" xfId="0" applyBorder="1" applyAlignment="1">
      <alignment horizont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36" xfId="1" applyNumberFormat="1" applyFont="1" applyFill="1" applyBorder="1" applyAlignment="1">
      <alignment horizontal="center" vertical="center" shrinkToFit="1"/>
    </xf>
    <xf numFmtId="49" fontId="2" fillId="0" borderId="37"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0"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0" fontId="2" fillId="4" borderId="74" xfId="0" applyFont="1" applyFill="1" applyBorder="1" applyAlignment="1">
      <alignment horizontal="center" vertical="center"/>
    </xf>
    <xf numFmtId="0" fontId="0" fillId="4" borderId="62"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87" fontId="4" fillId="3" borderId="124" xfId="1" applyNumberFormat="1" applyFont="1" applyFill="1" applyBorder="1" applyAlignment="1" applyProtection="1">
      <alignment vertical="center" shrinkToFit="1"/>
      <protection locked="0"/>
    </xf>
    <xf numFmtId="187" fontId="4" fillId="3" borderId="35" xfId="1" applyNumberFormat="1" applyFont="1" applyFill="1" applyBorder="1" applyAlignment="1" applyProtection="1">
      <alignment vertical="center" shrinkToFit="1"/>
      <protection locked="0"/>
    </xf>
    <xf numFmtId="38" fontId="4" fillId="0" borderId="125" xfId="1" applyFont="1" applyBorder="1" applyAlignment="1">
      <alignment vertical="center" wrapText="1"/>
    </xf>
    <xf numFmtId="38" fontId="4" fillId="0" borderId="126" xfId="1" applyFont="1" applyBorder="1" applyAlignment="1">
      <alignment vertical="center" wrapText="1"/>
    </xf>
    <xf numFmtId="38" fontId="4" fillId="0" borderId="9"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horizontal="center" vertical="center" wrapText="1"/>
    </xf>
    <xf numFmtId="38" fontId="4" fillId="0" borderId="129" xfId="1" applyFont="1" applyBorder="1" applyAlignment="1">
      <alignment horizontal="center" vertical="center" wrapText="1"/>
    </xf>
    <xf numFmtId="49" fontId="2" fillId="0" borderId="36"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1" fillId="0" borderId="21" xfId="0" applyNumberFormat="1" applyFont="1" applyBorder="1" applyAlignment="1">
      <alignment horizontal="center" vertical="center"/>
    </xf>
    <xf numFmtId="49" fontId="0" fillId="0" borderId="34" xfId="0" applyNumberFormat="1" applyBorder="1" applyAlignment="1">
      <alignment horizontal="center" vertical="center"/>
    </xf>
    <xf numFmtId="181" fontId="5" fillId="0" borderId="17" xfId="0" applyNumberFormat="1" applyFont="1" applyBorder="1" applyAlignment="1">
      <alignment vertical="center" shrinkToFit="1"/>
    </xf>
    <xf numFmtId="0" fontId="5" fillId="0" borderId="133" xfId="0" applyFont="1" applyBorder="1" applyAlignment="1">
      <alignment vertical="center" wrapText="1" shrinkToFit="1"/>
    </xf>
    <xf numFmtId="0" fontId="5" fillId="0" borderId="56" xfId="0" applyFont="1" applyBorder="1" applyAlignment="1">
      <alignment vertical="center" wrapText="1" shrinkToFit="1"/>
    </xf>
    <xf numFmtId="0" fontId="6" fillId="0" borderId="0" xfId="0" applyFont="1" applyAlignment="1">
      <alignment vertical="top"/>
    </xf>
    <xf numFmtId="0" fontId="5" fillId="0" borderId="107" xfId="0" applyFont="1" applyBorder="1" applyAlignment="1">
      <alignment vertical="center" wrapText="1" shrinkToFit="1"/>
    </xf>
    <xf numFmtId="0" fontId="5" fillId="0" borderId="137" xfId="0" applyFont="1" applyBorder="1" applyAlignment="1">
      <alignment vertical="center" wrapText="1" shrinkToFit="1"/>
    </xf>
    <xf numFmtId="0" fontId="5" fillId="0" borderId="17" xfId="0" applyFont="1" applyBorder="1" applyAlignment="1">
      <alignment horizontal="left" vertical="center" shrinkToFit="1"/>
    </xf>
    <xf numFmtId="0" fontId="5" fillId="0" borderId="48" xfId="0" applyFont="1" applyBorder="1" applyAlignment="1">
      <alignment vertical="center" wrapText="1" shrinkToFit="1"/>
    </xf>
    <xf numFmtId="0" fontId="5" fillId="0" borderId="132" xfId="0" applyFont="1" applyBorder="1" applyAlignment="1">
      <alignment vertical="center" wrapText="1" shrinkToFit="1"/>
    </xf>
    <xf numFmtId="0" fontId="5" fillId="0" borderId="138" xfId="0" applyFont="1" applyBorder="1" applyAlignment="1">
      <alignment vertical="center" shrinkToFit="1"/>
    </xf>
    <xf numFmtId="0" fontId="5" fillId="0" borderId="139" xfId="0" applyFont="1" applyBorder="1" applyAlignment="1">
      <alignment vertical="center" shrinkToFit="1"/>
    </xf>
    <xf numFmtId="0" fontId="5" fillId="0" borderId="135" xfId="0" applyFont="1" applyBorder="1" applyAlignment="1">
      <alignment vertical="center" shrinkToFit="1"/>
    </xf>
    <xf numFmtId="0" fontId="5" fillId="0" borderId="48" xfId="0" applyFont="1" applyBorder="1" applyAlignment="1">
      <alignment vertical="center" shrinkToFit="1"/>
    </xf>
    <xf numFmtId="0" fontId="5" fillId="0" borderId="132" xfId="0" applyFont="1" applyBorder="1" applyAlignment="1">
      <alignment vertical="center" shrinkToFit="1"/>
    </xf>
    <xf numFmtId="0" fontId="4" fillId="0" borderId="49" xfId="0" applyFont="1" applyBorder="1" applyAlignment="1">
      <alignment vertical="center" wrapText="1" shrinkToFit="1"/>
    </xf>
    <xf numFmtId="0" fontId="4" fillId="0" borderId="136" xfId="0" applyFont="1" applyBorder="1" applyAlignment="1">
      <alignment vertical="center" wrapText="1" shrinkToFit="1"/>
    </xf>
    <xf numFmtId="0" fontId="5" fillId="0" borderId="105" xfId="0" applyFont="1" applyBorder="1" applyAlignment="1">
      <alignment vertical="center" shrinkToFit="1"/>
    </xf>
    <xf numFmtId="0" fontId="5" fillId="0" borderId="114" xfId="0" applyFont="1" applyBorder="1" applyAlignment="1">
      <alignment vertical="center" shrinkToFit="1"/>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07"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33" xfId="0" applyFont="1" applyBorder="1" applyAlignment="1">
      <alignment vertical="center" shrinkToFit="1"/>
    </xf>
    <xf numFmtId="0" fontId="5" fillId="0" borderId="56" xfId="0" applyFont="1" applyBorder="1" applyAlignment="1">
      <alignment vertical="center" shrinkToFit="1"/>
    </xf>
    <xf numFmtId="0" fontId="4" fillId="0" borderId="58" xfId="0" applyFont="1" applyBorder="1" applyAlignment="1">
      <alignment horizontal="center" vertical="center" textRotation="255" wrapText="1" shrinkToFit="1"/>
    </xf>
    <xf numFmtId="0" fontId="4" fillId="0" borderId="52" xfId="0" applyFont="1" applyBorder="1" applyAlignment="1">
      <alignment horizontal="center" vertical="center" textRotation="255" wrapText="1" shrinkToFit="1"/>
    </xf>
    <xf numFmtId="0" fontId="4" fillId="0" borderId="53" xfId="0" applyFont="1" applyBorder="1" applyAlignment="1">
      <alignment horizontal="center" vertical="center" textRotation="255" wrapText="1" shrinkToFit="1"/>
    </xf>
    <xf numFmtId="0" fontId="5" fillId="0" borderId="38" xfId="0" applyFont="1" applyBorder="1" applyAlignment="1">
      <alignment horizontal="center" vertical="center" textRotation="255"/>
    </xf>
    <xf numFmtId="0" fontId="5" fillId="0" borderId="51" xfId="0" applyFont="1" applyBorder="1" applyAlignment="1">
      <alignment horizontal="center" vertical="center" textRotation="255"/>
    </xf>
    <xf numFmtId="0" fontId="5" fillId="0" borderId="38" xfId="0" applyFont="1" applyBorder="1" applyAlignment="1">
      <alignment vertical="center" textRotation="255"/>
    </xf>
    <xf numFmtId="0" fontId="7" fillId="0" borderId="38" xfId="0" applyFont="1" applyBorder="1" applyAlignment="1">
      <alignment vertical="center" textRotation="255"/>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0" xfId="0" applyFont="1" applyBorder="1" applyAlignment="1">
      <alignment vertical="center" shrinkToFit="1"/>
    </xf>
    <xf numFmtId="0" fontId="5" fillId="0" borderId="131" xfId="0" applyFont="1" applyBorder="1" applyAlignment="1">
      <alignment vertical="center" shrinkToFit="1"/>
    </xf>
    <xf numFmtId="0" fontId="5" fillId="0" borderId="72" xfId="0" applyFont="1" applyBorder="1" applyAlignment="1">
      <alignment vertical="center" shrinkToFit="1"/>
    </xf>
    <xf numFmtId="0" fontId="5" fillId="0" borderId="73" xfId="0" applyFont="1" applyBorder="1" applyAlignment="1">
      <alignment vertical="center" shrinkToFit="1"/>
    </xf>
    <xf numFmtId="0" fontId="5" fillId="0" borderId="50" xfId="0" applyFont="1" applyBorder="1" applyAlignment="1">
      <alignment vertical="center" shrinkToFit="1"/>
    </xf>
    <xf numFmtId="0" fontId="5" fillId="0" borderId="134" xfId="0" applyFont="1" applyBorder="1" applyAlignment="1">
      <alignment vertical="center" shrinkToFit="1"/>
    </xf>
    <xf numFmtId="186" fontId="4" fillId="0" borderId="10" xfId="1" applyNumberFormat="1" applyFont="1" applyFill="1" applyBorder="1" applyAlignment="1" applyProtection="1">
      <alignment horizontal="center" vertical="center"/>
    </xf>
    <xf numFmtId="0" fontId="4" fillId="0" borderId="54" xfId="4" applyFont="1" applyBorder="1" applyAlignment="1" applyProtection="1">
      <alignment vertical="center" wrapText="1"/>
      <protection locked="0"/>
    </xf>
    <xf numFmtId="0" fontId="4" fillId="0" borderId="0" xfId="4" applyFont="1" applyAlignment="1" applyProtection="1">
      <alignment vertical="center" wrapText="1"/>
      <protection locked="0"/>
    </xf>
    <xf numFmtId="0" fontId="4" fillId="0" borderId="13" xfId="4" applyFont="1" applyBorder="1" applyAlignment="1" applyProtection="1">
      <alignment vertical="center" wrapText="1"/>
      <protection locked="0"/>
    </xf>
    <xf numFmtId="0" fontId="4" fillId="0" borderId="57" xfId="4" applyFont="1" applyBorder="1" applyAlignment="1" applyProtection="1">
      <alignment vertical="center" wrapText="1"/>
      <protection locked="0"/>
    </xf>
    <xf numFmtId="0" fontId="4" fillId="0" borderId="9"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6" fillId="0" borderId="74" xfId="0" applyFont="1" applyBorder="1" applyAlignment="1">
      <alignment horizontal="center" vertical="center"/>
    </xf>
    <xf numFmtId="0" fontId="6" fillId="0" borderId="72" xfId="0" applyFont="1" applyBorder="1" applyAlignment="1">
      <alignment horizontal="center" vertical="center"/>
    </xf>
    <xf numFmtId="0" fontId="6" fillId="0" borderId="62" xfId="0" applyFont="1" applyBorder="1" applyAlignment="1">
      <alignment horizontal="center" vertical="center"/>
    </xf>
    <xf numFmtId="179" fontId="4" fillId="0" borderId="0" xfId="4" applyNumberFormat="1" applyFont="1" applyAlignment="1">
      <alignment horizontal="lef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188" fontId="4" fillId="0" borderId="103" xfId="4" applyNumberFormat="1" applyFont="1" applyBorder="1" applyAlignment="1">
      <alignment horizontal="right" vertical="center" wrapText="1"/>
    </xf>
    <xf numFmtId="188" fontId="4" fillId="0" borderId="10" xfId="4" applyNumberFormat="1" applyFont="1" applyBorder="1" applyAlignment="1">
      <alignment horizontal="right" vertical="center" wrapText="1"/>
    </xf>
    <xf numFmtId="0" fontId="2" fillId="0" borderId="19" xfId="4"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4" fillId="0" borderId="57" xfId="4" applyFont="1" applyBorder="1" applyAlignment="1">
      <alignment vertical="center"/>
    </xf>
    <xf numFmtId="0" fontId="4" fillId="0" borderId="9" xfId="4" applyFont="1" applyBorder="1" applyAlignment="1">
      <alignment vertical="center"/>
    </xf>
    <xf numFmtId="180" fontId="4" fillId="0" borderId="57" xfId="0" applyNumberFormat="1" applyFont="1" applyBorder="1" applyAlignment="1">
      <alignment horizontal="center" vertical="center" wrapText="1"/>
    </xf>
    <xf numFmtId="180" fontId="4" fillId="0" borderId="9" xfId="0" applyNumberFormat="1" applyFont="1" applyBorder="1" applyAlignment="1">
      <alignment horizontal="center" vertical="center" wrapText="1"/>
    </xf>
    <xf numFmtId="180" fontId="4" fillId="0" borderId="14" xfId="0" applyNumberFormat="1" applyFont="1" applyBorder="1" applyAlignment="1">
      <alignment horizontal="center" vertical="center" wrapText="1"/>
    </xf>
    <xf numFmtId="0" fontId="0" fillId="0" borderId="1" xfId="0" applyBorder="1">
      <alignment vertical="center"/>
    </xf>
    <xf numFmtId="0" fontId="0" fillId="0" borderId="12" xfId="0" applyBorder="1">
      <alignment vertical="center"/>
    </xf>
    <xf numFmtId="179" fontId="0" fillId="0" borderId="19" xfId="0" applyNumberFormat="1" applyBorder="1" applyAlignment="1">
      <alignment vertical="center" wrapText="1"/>
    </xf>
    <xf numFmtId="179" fontId="0" fillId="0" borderId="10" xfId="0" applyNumberFormat="1" applyBorder="1" applyAlignment="1">
      <alignment vertical="center" wrapText="1"/>
    </xf>
    <xf numFmtId="0" fontId="4" fillId="0" borderId="11" xfId="4" applyFont="1" applyBorder="1" applyAlignment="1">
      <alignment vertical="center" wrapText="1"/>
    </xf>
    <xf numFmtId="0" fontId="0" fillId="0" borderId="52" xfId="0" applyBorder="1" applyAlignment="1">
      <alignment horizontal="center" vertical="center" shrinkToFit="1"/>
    </xf>
    <xf numFmtId="0" fontId="2" fillId="0" borderId="52" xfId="0" applyFont="1" applyBorder="1" applyAlignment="1">
      <alignment horizontal="center" vertical="center" shrinkToFit="1"/>
    </xf>
    <xf numFmtId="0" fontId="4" fillId="0" borderId="0" xfId="4" applyFont="1"/>
    <xf numFmtId="0" fontId="0" fillId="0" borderId="29" xfId="4" applyFont="1" applyBorder="1" applyAlignment="1">
      <alignment vertical="top" wrapText="1"/>
    </xf>
    <xf numFmtId="0" fontId="0" fillId="0" borderId="0" xfId="4" applyFont="1" applyAlignment="1">
      <alignment vertical="top" wrapText="1"/>
    </xf>
    <xf numFmtId="0" fontId="0" fillId="0" borderId="30" xfId="4" applyFont="1" applyBorder="1" applyAlignment="1">
      <alignment vertical="top" wrapText="1"/>
    </xf>
    <xf numFmtId="0" fontId="0" fillId="0" borderId="52" xfId="4" applyFont="1" applyBorder="1" applyAlignment="1">
      <alignment horizontal="center" vertical="center"/>
    </xf>
    <xf numFmtId="0" fontId="2" fillId="0" borderId="52" xfId="4" applyBorder="1" applyAlignment="1">
      <alignment horizontal="center" vertical="center"/>
    </xf>
    <xf numFmtId="177" fontId="4" fillId="0" borderId="1" xfId="4" applyNumberFormat="1" applyFont="1" applyBorder="1" applyAlignment="1">
      <alignment horizontal="center" vertical="center"/>
    </xf>
    <xf numFmtId="186" fontId="0" fillId="0" borderId="9" xfId="0" applyNumberFormat="1" applyBorder="1" applyAlignment="1">
      <alignment vertical="center" shrinkToFit="1"/>
    </xf>
    <xf numFmtId="179" fontId="4" fillId="0" borderId="55"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57" xfId="0" applyNumberFormat="1" applyFont="1" applyBorder="1">
      <alignment vertical="center"/>
    </xf>
    <xf numFmtId="179" fontId="4" fillId="0" borderId="9" xfId="0" applyNumberFormat="1" applyFont="1" applyBorder="1">
      <alignment vertical="center"/>
    </xf>
    <xf numFmtId="179" fontId="4" fillId="0" borderId="55"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57" xfId="4" applyNumberFormat="1" applyFont="1" applyBorder="1" applyAlignment="1">
      <alignment vertical="center" wrapText="1"/>
    </xf>
    <xf numFmtId="179" fontId="4" fillId="0" borderId="9" xfId="4" applyNumberFormat="1" applyFont="1" applyBorder="1" applyAlignment="1">
      <alignment vertical="center" wrapText="1"/>
    </xf>
    <xf numFmtId="0" fontId="4" fillId="0" borderId="11" xfId="4" applyFont="1" applyBorder="1" applyAlignment="1">
      <alignment horizontal="center" vertical="center" wrapText="1"/>
    </xf>
    <xf numFmtId="38" fontId="8" fillId="0" borderId="1" xfId="1" applyFont="1" applyFill="1" applyBorder="1" applyAlignment="1" applyProtection="1">
      <alignment vertical="center" wrapText="1"/>
    </xf>
    <xf numFmtId="38" fontId="8" fillId="0" borderId="12"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3" xfId="1" applyFont="1" applyFill="1" applyBorder="1" applyAlignment="1" applyProtection="1">
      <alignment vertical="center" wrapText="1"/>
    </xf>
    <xf numFmtId="186" fontId="4" fillId="0" borderId="0" xfId="1" applyNumberFormat="1" applyFont="1" applyFill="1" applyBorder="1" applyAlignment="1" applyProtection="1">
      <alignment horizontal="center" vertical="center"/>
    </xf>
    <xf numFmtId="0" fontId="2" fillId="0" borderId="54" xfId="4" applyBorder="1" applyAlignment="1" applyProtection="1">
      <alignment vertical="center" wrapText="1"/>
      <protection locked="0"/>
    </xf>
    <xf numFmtId="0" fontId="2" fillId="0" borderId="0" xfId="4" applyAlignment="1" applyProtection="1">
      <alignment vertical="center" wrapText="1"/>
      <protection locked="0"/>
    </xf>
    <xf numFmtId="0" fontId="2" fillId="0" borderId="13" xfId="4" applyBorder="1" applyAlignment="1" applyProtection="1">
      <alignment vertical="center" wrapText="1"/>
      <protection locked="0"/>
    </xf>
    <xf numFmtId="0" fontId="2" fillId="0" borderId="57" xfId="4" applyBorder="1" applyAlignment="1" applyProtection="1">
      <alignment vertical="center" wrapText="1"/>
      <protection locked="0"/>
    </xf>
    <xf numFmtId="0" fontId="2" fillId="0" borderId="9" xfId="4" applyBorder="1" applyAlignment="1" applyProtection="1">
      <alignment vertical="center" wrapText="1"/>
      <protection locked="0"/>
    </xf>
    <xf numFmtId="0" fontId="2" fillId="0" borderId="14" xfId="4" applyBorder="1" applyAlignment="1" applyProtection="1">
      <alignment vertical="center" wrapText="1"/>
      <protection locked="0"/>
    </xf>
    <xf numFmtId="0" fontId="0" fillId="0" borderId="1" xfId="0" applyBorder="1" applyAlignment="1" applyProtection="1">
      <alignment horizontal="justify" vertical="center"/>
      <protection locked="0"/>
    </xf>
    <xf numFmtId="0" fontId="0" fillId="0" borderId="12" xfId="0" applyBorder="1" applyAlignment="1" applyProtection="1">
      <alignment horizontal="justify" vertical="center"/>
      <protection locked="0"/>
    </xf>
    <xf numFmtId="0" fontId="0" fillId="0" borderId="0" xfId="0" applyAlignment="1" applyProtection="1">
      <alignment horizontal="justify" vertical="center"/>
      <protection locked="0"/>
    </xf>
    <xf numFmtId="0" fontId="0" fillId="0" borderId="13" xfId="0" applyBorder="1" applyAlignment="1" applyProtection="1">
      <alignment horizontal="justify" vertical="center"/>
      <protection locked="0"/>
    </xf>
    <xf numFmtId="0" fontId="0" fillId="0" borderId="54" xfId="0" applyBorder="1" applyAlignment="1" applyProtection="1">
      <alignment horizontal="justify" vertical="center"/>
      <protection locked="0"/>
    </xf>
    <xf numFmtId="0" fontId="0" fillId="0" borderId="57" xfId="0" applyBorder="1" applyAlignment="1" applyProtection="1">
      <alignment horizontal="justify" vertical="center"/>
      <protection locked="0"/>
    </xf>
    <xf numFmtId="0" fontId="0" fillId="0" borderId="9" xfId="0" applyBorder="1" applyAlignment="1" applyProtection="1">
      <alignment horizontal="justify" vertical="center"/>
      <protection locked="0"/>
    </xf>
    <xf numFmtId="0" fontId="0" fillId="0" borderId="14" xfId="0" applyBorder="1" applyAlignment="1" applyProtection="1">
      <alignment horizontal="justify" vertical="center"/>
      <protection locked="0"/>
    </xf>
    <xf numFmtId="0" fontId="0" fillId="0" borderId="1" xfId="0" applyBorder="1" applyAlignment="1" applyProtection="1">
      <alignment horizontal="distributed" vertical="center"/>
      <protection locked="0"/>
    </xf>
    <xf numFmtId="0" fontId="0" fillId="0" borderId="10" xfId="0" applyBorder="1" applyAlignment="1" applyProtection="1">
      <alignment horizontal="center" vertical="center" wrapText="1"/>
      <protection locked="0"/>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40" fontId="4" fillId="0" borderId="19" xfId="4" applyNumberFormat="1" applyFont="1" applyBorder="1" applyAlignment="1" applyProtection="1">
      <alignment vertical="center" wrapText="1"/>
      <protection locked="0"/>
    </xf>
    <xf numFmtId="40" fontId="0" fillId="0" borderId="10" xfId="0" applyNumberForma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4" xfId="0" applyBorder="1" applyAlignment="1" applyProtection="1">
      <alignment vertical="center" wrapText="1"/>
      <protection locked="0"/>
    </xf>
    <xf numFmtId="179" fontId="0" fillId="0" borderId="29" xfId="0" applyNumberFormat="1" applyBorder="1" applyAlignment="1">
      <alignment horizontal="center" vertical="center"/>
    </xf>
    <xf numFmtId="179" fontId="0" fillId="0" borderId="0" xfId="0" applyNumberFormat="1" applyAlignment="1">
      <alignment horizontal="center" vertical="center"/>
    </xf>
    <xf numFmtId="0" fontId="4" fillId="0" borderId="0" xfId="4" applyFont="1" applyAlignment="1">
      <alignment horizontal="center"/>
    </xf>
    <xf numFmtId="0" fontId="2" fillId="0" borderId="57" xfId="4" applyBorder="1" applyAlignment="1">
      <alignment vertical="center" wrapText="1"/>
    </xf>
    <xf numFmtId="0" fontId="2" fillId="0" borderId="9" xfId="0" applyFont="1" applyBorder="1" applyAlignment="1">
      <alignment vertical="center" wrapText="1"/>
    </xf>
    <xf numFmtId="0" fontId="2" fillId="0" borderId="1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537" name="Line 1">
          <a:extLst>
            <a:ext uri="{FF2B5EF4-FFF2-40B4-BE49-F238E27FC236}">
              <a16:creationId xmlns:a16="http://schemas.microsoft.com/office/drawing/2014/main" id="{00000000-0008-0000-0100-0000A13E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538" name="Line 2">
          <a:extLst>
            <a:ext uri="{FF2B5EF4-FFF2-40B4-BE49-F238E27FC236}">
              <a16:creationId xmlns:a16="http://schemas.microsoft.com/office/drawing/2014/main" id="{00000000-0008-0000-0100-0000A23E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539" name="Line 3">
          <a:extLst>
            <a:ext uri="{FF2B5EF4-FFF2-40B4-BE49-F238E27FC236}">
              <a16:creationId xmlns:a16="http://schemas.microsoft.com/office/drawing/2014/main" id="{00000000-0008-0000-0100-0000A33E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540" name="Line 4">
          <a:extLst>
            <a:ext uri="{FF2B5EF4-FFF2-40B4-BE49-F238E27FC236}">
              <a16:creationId xmlns:a16="http://schemas.microsoft.com/office/drawing/2014/main" id="{00000000-0008-0000-0100-0000A43E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541" name="Line 5">
          <a:extLst>
            <a:ext uri="{FF2B5EF4-FFF2-40B4-BE49-F238E27FC236}">
              <a16:creationId xmlns:a16="http://schemas.microsoft.com/office/drawing/2014/main" id="{00000000-0008-0000-0100-0000A53E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542" name="Line 6">
          <a:extLst>
            <a:ext uri="{FF2B5EF4-FFF2-40B4-BE49-F238E27FC236}">
              <a16:creationId xmlns:a16="http://schemas.microsoft.com/office/drawing/2014/main" id="{00000000-0008-0000-0100-0000A63E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543" name="Line 7">
          <a:extLst>
            <a:ext uri="{FF2B5EF4-FFF2-40B4-BE49-F238E27FC236}">
              <a16:creationId xmlns:a16="http://schemas.microsoft.com/office/drawing/2014/main" id="{00000000-0008-0000-0100-0000A73E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544" name="Line 8">
          <a:extLst>
            <a:ext uri="{FF2B5EF4-FFF2-40B4-BE49-F238E27FC236}">
              <a16:creationId xmlns:a16="http://schemas.microsoft.com/office/drawing/2014/main" id="{00000000-0008-0000-0100-0000A83E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545" name="Line 9">
          <a:extLst>
            <a:ext uri="{FF2B5EF4-FFF2-40B4-BE49-F238E27FC236}">
              <a16:creationId xmlns:a16="http://schemas.microsoft.com/office/drawing/2014/main" id="{00000000-0008-0000-0100-0000A93E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546" name="AutoShape 15">
          <a:extLst>
            <a:ext uri="{FF2B5EF4-FFF2-40B4-BE49-F238E27FC236}">
              <a16:creationId xmlns:a16="http://schemas.microsoft.com/office/drawing/2014/main" id="{00000000-0008-0000-0100-0000AA3E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547" name="Line 16">
          <a:extLst>
            <a:ext uri="{FF2B5EF4-FFF2-40B4-BE49-F238E27FC236}">
              <a16:creationId xmlns:a16="http://schemas.microsoft.com/office/drawing/2014/main" id="{00000000-0008-0000-0100-0000AB3E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33548" name="AutoShape 18">
          <a:extLst>
            <a:ext uri="{FF2B5EF4-FFF2-40B4-BE49-F238E27FC236}">
              <a16:creationId xmlns:a16="http://schemas.microsoft.com/office/drawing/2014/main" id="{00000000-0008-0000-0100-0000AC3E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549" name="Line 27">
          <a:extLst>
            <a:ext uri="{FF2B5EF4-FFF2-40B4-BE49-F238E27FC236}">
              <a16:creationId xmlns:a16="http://schemas.microsoft.com/office/drawing/2014/main" id="{00000000-0008-0000-0100-0000AD3E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550" name="Line 28">
          <a:extLst>
            <a:ext uri="{FF2B5EF4-FFF2-40B4-BE49-F238E27FC236}">
              <a16:creationId xmlns:a16="http://schemas.microsoft.com/office/drawing/2014/main" id="{00000000-0008-0000-0100-0000AE3E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551" name="Line 29">
          <a:extLst>
            <a:ext uri="{FF2B5EF4-FFF2-40B4-BE49-F238E27FC236}">
              <a16:creationId xmlns:a16="http://schemas.microsoft.com/office/drawing/2014/main" id="{00000000-0008-0000-0100-0000AF3E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552" name="Line 30">
          <a:extLst>
            <a:ext uri="{FF2B5EF4-FFF2-40B4-BE49-F238E27FC236}">
              <a16:creationId xmlns:a16="http://schemas.microsoft.com/office/drawing/2014/main" id="{00000000-0008-0000-0100-0000B03E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3553" name="Line 28">
          <a:extLst>
            <a:ext uri="{FF2B5EF4-FFF2-40B4-BE49-F238E27FC236}">
              <a16:creationId xmlns:a16="http://schemas.microsoft.com/office/drawing/2014/main" id="{00000000-0008-0000-0100-0000B13E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33554" name="グループ化 31">
          <a:extLst>
            <a:ext uri="{FF2B5EF4-FFF2-40B4-BE49-F238E27FC236}">
              <a16:creationId xmlns:a16="http://schemas.microsoft.com/office/drawing/2014/main" id="{00000000-0008-0000-0100-0000B23E0E00}"/>
            </a:ext>
          </a:extLst>
        </xdr:cNvPr>
        <xdr:cNvGrpSpPr>
          <a:grpSpLocks/>
        </xdr:cNvGrpSpPr>
      </xdr:nvGrpSpPr>
      <xdr:grpSpPr bwMode="auto">
        <a:xfrm>
          <a:off x="1775460" y="2194560"/>
          <a:ext cx="434340" cy="632460"/>
          <a:chOff x="159258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5770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6530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33555" name="Line 5">
          <a:extLst>
            <a:ext uri="{FF2B5EF4-FFF2-40B4-BE49-F238E27FC236}">
              <a16:creationId xmlns:a16="http://schemas.microsoft.com/office/drawing/2014/main" id="{00000000-0008-0000-0100-0000B33E0E00}"/>
            </a:ext>
          </a:extLst>
        </xdr:cNvPr>
        <xdr:cNvSpPr>
          <a:spLocks noChangeShapeType="1"/>
        </xdr:cNvSpPr>
      </xdr:nvSpPr>
      <xdr:spPr bwMode="auto">
        <a:xfrm rot="-5400000">
          <a:off x="20955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33556" name="Line 5">
          <a:extLst>
            <a:ext uri="{FF2B5EF4-FFF2-40B4-BE49-F238E27FC236}">
              <a16:creationId xmlns:a16="http://schemas.microsoft.com/office/drawing/2014/main" id="{00000000-0008-0000-0100-0000B43E0E00}"/>
            </a:ext>
          </a:extLst>
        </xdr:cNvPr>
        <xdr:cNvSpPr>
          <a:spLocks noChangeShapeType="1"/>
        </xdr:cNvSpPr>
      </xdr:nvSpPr>
      <xdr:spPr bwMode="auto">
        <a:xfrm rot="-5400000">
          <a:off x="20955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3557" name="Line 19">
          <a:extLst>
            <a:ext uri="{FF2B5EF4-FFF2-40B4-BE49-F238E27FC236}">
              <a16:creationId xmlns:a16="http://schemas.microsoft.com/office/drawing/2014/main" id="{00000000-0008-0000-0100-0000B53E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33558" name="Line 30">
          <a:extLst>
            <a:ext uri="{FF2B5EF4-FFF2-40B4-BE49-F238E27FC236}">
              <a16:creationId xmlns:a16="http://schemas.microsoft.com/office/drawing/2014/main" id="{00000000-0008-0000-0100-0000B63E0E00}"/>
            </a:ext>
          </a:extLst>
        </xdr:cNvPr>
        <xdr:cNvSpPr>
          <a:spLocks noChangeShapeType="1"/>
        </xdr:cNvSpPr>
      </xdr:nvSpPr>
      <xdr:spPr bwMode="auto">
        <a:xfrm rot="-5400000">
          <a:off x="68484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559" name="Line 1">
          <a:extLst>
            <a:ext uri="{FF2B5EF4-FFF2-40B4-BE49-F238E27FC236}">
              <a16:creationId xmlns:a16="http://schemas.microsoft.com/office/drawing/2014/main" id="{00000000-0008-0000-0100-0000B73E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560" name="Line 1">
          <a:extLst>
            <a:ext uri="{FF2B5EF4-FFF2-40B4-BE49-F238E27FC236}">
              <a16:creationId xmlns:a16="http://schemas.microsoft.com/office/drawing/2014/main" id="{00000000-0008-0000-0100-0000B83E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480" name="Line 1">
          <a:extLst>
            <a:ext uri="{FF2B5EF4-FFF2-40B4-BE49-F238E27FC236}">
              <a16:creationId xmlns:a16="http://schemas.microsoft.com/office/drawing/2014/main" id="{00000000-0008-0000-0200-00005042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481" name="Line 2">
          <a:extLst>
            <a:ext uri="{FF2B5EF4-FFF2-40B4-BE49-F238E27FC236}">
              <a16:creationId xmlns:a16="http://schemas.microsoft.com/office/drawing/2014/main" id="{00000000-0008-0000-0200-00005142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482" name="Line 3">
          <a:extLst>
            <a:ext uri="{FF2B5EF4-FFF2-40B4-BE49-F238E27FC236}">
              <a16:creationId xmlns:a16="http://schemas.microsoft.com/office/drawing/2014/main" id="{00000000-0008-0000-0200-00005242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483" name="Line 4">
          <a:extLst>
            <a:ext uri="{FF2B5EF4-FFF2-40B4-BE49-F238E27FC236}">
              <a16:creationId xmlns:a16="http://schemas.microsoft.com/office/drawing/2014/main" id="{00000000-0008-0000-0200-00005342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484" name="Line 5">
          <a:extLst>
            <a:ext uri="{FF2B5EF4-FFF2-40B4-BE49-F238E27FC236}">
              <a16:creationId xmlns:a16="http://schemas.microsoft.com/office/drawing/2014/main" id="{00000000-0008-0000-0200-00005442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485" name="Line 6">
          <a:extLst>
            <a:ext uri="{FF2B5EF4-FFF2-40B4-BE49-F238E27FC236}">
              <a16:creationId xmlns:a16="http://schemas.microsoft.com/office/drawing/2014/main" id="{00000000-0008-0000-0200-00005542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486" name="Line 7">
          <a:extLst>
            <a:ext uri="{FF2B5EF4-FFF2-40B4-BE49-F238E27FC236}">
              <a16:creationId xmlns:a16="http://schemas.microsoft.com/office/drawing/2014/main" id="{00000000-0008-0000-0200-00005642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87" name="Line 8">
          <a:extLst>
            <a:ext uri="{FF2B5EF4-FFF2-40B4-BE49-F238E27FC236}">
              <a16:creationId xmlns:a16="http://schemas.microsoft.com/office/drawing/2014/main" id="{00000000-0008-0000-0200-000057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488" name="Line 9">
          <a:extLst>
            <a:ext uri="{FF2B5EF4-FFF2-40B4-BE49-F238E27FC236}">
              <a16:creationId xmlns:a16="http://schemas.microsoft.com/office/drawing/2014/main" id="{00000000-0008-0000-0200-00005842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89" name="Line 16">
          <a:extLst>
            <a:ext uri="{FF2B5EF4-FFF2-40B4-BE49-F238E27FC236}">
              <a16:creationId xmlns:a16="http://schemas.microsoft.com/office/drawing/2014/main" id="{00000000-0008-0000-0200-00005942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490" name="Line 27">
          <a:extLst>
            <a:ext uri="{FF2B5EF4-FFF2-40B4-BE49-F238E27FC236}">
              <a16:creationId xmlns:a16="http://schemas.microsoft.com/office/drawing/2014/main" id="{00000000-0008-0000-0200-00005A42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491" name="Line 28">
          <a:extLst>
            <a:ext uri="{FF2B5EF4-FFF2-40B4-BE49-F238E27FC236}">
              <a16:creationId xmlns:a16="http://schemas.microsoft.com/office/drawing/2014/main" id="{00000000-0008-0000-0200-00005B42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492" name="Line 29">
          <a:extLst>
            <a:ext uri="{FF2B5EF4-FFF2-40B4-BE49-F238E27FC236}">
              <a16:creationId xmlns:a16="http://schemas.microsoft.com/office/drawing/2014/main" id="{00000000-0008-0000-0200-00005C42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93" name="Line 79">
          <a:extLst>
            <a:ext uri="{FF2B5EF4-FFF2-40B4-BE49-F238E27FC236}">
              <a16:creationId xmlns:a16="http://schemas.microsoft.com/office/drawing/2014/main" id="{00000000-0008-0000-0200-00005D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494" name="AutoShape 86">
          <a:extLst>
            <a:ext uri="{FF2B5EF4-FFF2-40B4-BE49-F238E27FC236}">
              <a16:creationId xmlns:a16="http://schemas.microsoft.com/office/drawing/2014/main" id="{00000000-0008-0000-0200-00005E42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95" name="Line 87">
          <a:extLst>
            <a:ext uri="{FF2B5EF4-FFF2-40B4-BE49-F238E27FC236}">
              <a16:creationId xmlns:a16="http://schemas.microsoft.com/office/drawing/2014/main" id="{00000000-0008-0000-0200-00005F42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4496" name="AutoShape 89">
          <a:extLst>
            <a:ext uri="{FF2B5EF4-FFF2-40B4-BE49-F238E27FC236}">
              <a16:creationId xmlns:a16="http://schemas.microsoft.com/office/drawing/2014/main" id="{00000000-0008-0000-0200-00006042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34497" name="Line 101">
          <a:extLst>
            <a:ext uri="{FF2B5EF4-FFF2-40B4-BE49-F238E27FC236}">
              <a16:creationId xmlns:a16="http://schemas.microsoft.com/office/drawing/2014/main" id="{00000000-0008-0000-0200-000061420E00}"/>
            </a:ext>
          </a:extLst>
        </xdr:cNvPr>
        <xdr:cNvSpPr>
          <a:spLocks noChangeShapeType="1"/>
        </xdr:cNvSpPr>
      </xdr:nvSpPr>
      <xdr:spPr bwMode="auto">
        <a:xfrm rot="-5400000">
          <a:off x="9191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4498" name="Line 99">
          <a:extLst>
            <a:ext uri="{FF2B5EF4-FFF2-40B4-BE49-F238E27FC236}">
              <a16:creationId xmlns:a16="http://schemas.microsoft.com/office/drawing/2014/main" id="{00000000-0008-0000-0200-00006242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4499" name="グループ化 33">
          <a:extLst>
            <a:ext uri="{FF2B5EF4-FFF2-40B4-BE49-F238E27FC236}">
              <a16:creationId xmlns:a16="http://schemas.microsoft.com/office/drawing/2014/main" id="{00000000-0008-0000-0200-000063420E00}"/>
            </a:ext>
          </a:extLst>
        </xdr:cNvPr>
        <xdr:cNvGrpSpPr>
          <a:grpSpLocks/>
        </xdr:cNvGrpSpPr>
      </xdr:nvGrpSpPr>
      <xdr:grpSpPr bwMode="auto">
        <a:xfrm>
          <a:off x="1767840" y="2186940"/>
          <a:ext cx="434340" cy="632460"/>
          <a:chOff x="158496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4500" name="Line 5">
          <a:extLst>
            <a:ext uri="{FF2B5EF4-FFF2-40B4-BE49-F238E27FC236}">
              <a16:creationId xmlns:a16="http://schemas.microsoft.com/office/drawing/2014/main" id="{00000000-0008-0000-0200-00006442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4501" name="Line 5">
          <a:extLst>
            <a:ext uri="{FF2B5EF4-FFF2-40B4-BE49-F238E27FC236}">
              <a16:creationId xmlns:a16="http://schemas.microsoft.com/office/drawing/2014/main" id="{00000000-0008-0000-0200-00006542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4502" name="Line 90">
          <a:extLst>
            <a:ext uri="{FF2B5EF4-FFF2-40B4-BE49-F238E27FC236}">
              <a16:creationId xmlns:a16="http://schemas.microsoft.com/office/drawing/2014/main" id="{00000000-0008-0000-0200-00006642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34503" name="Line 101">
          <a:extLst>
            <a:ext uri="{FF2B5EF4-FFF2-40B4-BE49-F238E27FC236}">
              <a16:creationId xmlns:a16="http://schemas.microsoft.com/office/drawing/2014/main" id="{00000000-0008-0000-0200-000067420E00}"/>
            </a:ext>
          </a:extLst>
        </xdr:cNvPr>
        <xdr:cNvSpPr>
          <a:spLocks noChangeShapeType="1"/>
        </xdr:cNvSpPr>
      </xdr:nvSpPr>
      <xdr:spPr bwMode="auto">
        <a:xfrm rot="-5400000">
          <a:off x="69199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504" name="Line 1">
          <a:extLst>
            <a:ext uri="{FF2B5EF4-FFF2-40B4-BE49-F238E27FC236}">
              <a16:creationId xmlns:a16="http://schemas.microsoft.com/office/drawing/2014/main" id="{00000000-0008-0000-0200-00006842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505" name="Line 1">
          <a:extLst>
            <a:ext uri="{FF2B5EF4-FFF2-40B4-BE49-F238E27FC236}">
              <a16:creationId xmlns:a16="http://schemas.microsoft.com/office/drawing/2014/main" id="{00000000-0008-0000-0200-00006942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204" name="Line 1">
          <a:extLst>
            <a:ext uri="{FF2B5EF4-FFF2-40B4-BE49-F238E27FC236}">
              <a16:creationId xmlns:a16="http://schemas.microsoft.com/office/drawing/2014/main" id="{00000000-0008-0000-0300-0000DC50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205" name="Line 2">
          <a:extLst>
            <a:ext uri="{FF2B5EF4-FFF2-40B4-BE49-F238E27FC236}">
              <a16:creationId xmlns:a16="http://schemas.microsoft.com/office/drawing/2014/main" id="{00000000-0008-0000-0300-0000DD50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206" name="Line 3">
          <a:extLst>
            <a:ext uri="{FF2B5EF4-FFF2-40B4-BE49-F238E27FC236}">
              <a16:creationId xmlns:a16="http://schemas.microsoft.com/office/drawing/2014/main" id="{00000000-0008-0000-0300-0000DE50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207" name="Line 4">
          <a:extLst>
            <a:ext uri="{FF2B5EF4-FFF2-40B4-BE49-F238E27FC236}">
              <a16:creationId xmlns:a16="http://schemas.microsoft.com/office/drawing/2014/main" id="{00000000-0008-0000-0300-0000DF50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208" name="Line 5">
          <a:extLst>
            <a:ext uri="{FF2B5EF4-FFF2-40B4-BE49-F238E27FC236}">
              <a16:creationId xmlns:a16="http://schemas.microsoft.com/office/drawing/2014/main" id="{00000000-0008-0000-0300-0000E050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209" name="Line 6">
          <a:extLst>
            <a:ext uri="{FF2B5EF4-FFF2-40B4-BE49-F238E27FC236}">
              <a16:creationId xmlns:a16="http://schemas.microsoft.com/office/drawing/2014/main" id="{00000000-0008-0000-0300-0000E150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210" name="Line 7">
          <a:extLst>
            <a:ext uri="{FF2B5EF4-FFF2-40B4-BE49-F238E27FC236}">
              <a16:creationId xmlns:a16="http://schemas.microsoft.com/office/drawing/2014/main" id="{00000000-0008-0000-0300-0000E250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1" name="Line 8">
          <a:extLst>
            <a:ext uri="{FF2B5EF4-FFF2-40B4-BE49-F238E27FC236}">
              <a16:creationId xmlns:a16="http://schemas.microsoft.com/office/drawing/2014/main" id="{00000000-0008-0000-0300-0000E3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212" name="Line 9">
          <a:extLst>
            <a:ext uri="{FF2B5EF4-FFF2-40B4-BE49-F238E27FC236}">
              <a16:creationId xmlns:a16="http://schemas.microsoft.com/office/drawing/2014/main" id="{00000000-0008-0000-0300-0000E450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3" name="Line 16">
          <a:extLst>
            <a:ext uri="{FF2B5EF4-FFF2-40B4-BE49-F238E27FC236}">
              <a16:creationId xmlns:a16="http://schemas.microsoft.com/office/drawing/2014/main" id="{00000000-0008-0000-0300-0000E5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214" name="Line 27">
          <a:extLst>
            <a:ext uri="{FF2B5EF4-FFF2-40B4-BE49-F238E27FC236}">
              <a16:creationId xmlns:a16="http://schemas.microsoft.com/office/drawing/2014/main" id="{00000000-0008-0000-0300-0000E650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215" name="Line 28">
          <a:extLst>
            <a:ext uri="{FF2B5EF4-FFF2-40B4-BE49-F238E27FC236}">
              <a16:creationId xmlns:a16="http://schemas.microsoft.com/office/drawing/2014/main" id="{00000000-0008-0000-0300-0000E750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216" name="Line 29">
          <a:extLst>
            <a:ext uri="{FF2B5EF4-FFF2-40B4-BE49-F238E27FC236}">
              <a16:creationId xmlns:a16="http://schemas.microsoft.com/office/drawing/2014/main" id="{00000000-0008-0000-0300-0000E850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7" name="Line 78">
          <a:extLst>
            <a:ext uri="{FF2B5EF4-FFF2-40B4-BE49-F238E27FC236}">
              <a16:creationId xmlns:a16="http://schemas.microsoft.com/office/drawing/2014/main" id="{00000000-0008-0000-0300-0000E9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8" name="Line 86">
          <a:extLst>
            <a:ext uri="{FF2B5EF4-FFF2-40B4-BE49-F238E27FC236}">
              <a16:creationId xmlns:a16="http://schemas.microsoft.com/office/drawing/2014/main" id="{00000000-0008-0000-0300-0000EA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9" name="Line 109">
          <a:extLst>
            <a:ext uri="{FF2B5EF4-FFF2-40B4-BE49-F238E27FC236}">
              <a16:creationId xmlns:a16="http://schemas.microsoft.com/office/drawing/2014/main" id="{00000000-0008-0000-0300-0000EB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0" name="Line 117">
          <a:extLst>
            <a:ext uri="{FF2B5EF4-FFF2-40B4-BE49-F238E27FC236}">
              <a16:creationId xmlns:a16="http://schemas.microsoft.com/office/drawing/2014/main" id="{00000000-0008-0000-0300-0000EC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1" name="Line 176">
          <a:extLst>
            <a:ext uri="{FF2B5EF4-FFF2-40B4-BE49-F238E27FC236}">
              <a16:creationId xmlns:a16="http://schemas.microsoft.com/office/drawing/2014/main" id="{00000000-0008-0000-0300-0000ED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2" name="Line 184">
          <a:extLst>
            <a:ext uri="{FF2B5EF4-FFF2-40B4-BE49-F238E27FC236}">
              <a16:creationId xmlns:a16="http://schemas.microsoft.com/office/drawing/2014/main" id="{00000000-0008-0000-0300-0000EE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3" name="Line 207">
          <a:extLst>
            <a:ext uri="{FF2B5EF4-FFF2-40B4-BE49-F238E27FC236}">
              <a16:creationId xmlns:a16="http://schemas.microsoft.com/office/drawing/2014/main" id="{00000000-0008-0000-0300-0000EF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224" name="AutoShape 214">
          <a:extLst>
            <a:ext uri="{FF2B5EF4-FFF2-40B4-BE49-F238E27FC236}">
              <a16:creationId xmlns:a16="http://schemas.microsoft.com/office/drawing/2014/main" id="{00000000-0008-0000-0300-0000F05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5" name="Line 215">
          <a:extLst>
            <a:ext uri="{FF2B5EF4-FFF2-40B4-BE49-F238E27FC236}">
              <a16:creationId xmlns:a16="http://schemas.microsoft.com/office/drawing/2014/main" id="{00000000-0008-0000-0300-0000F15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8226" name="AutoShape 217">
          <a:extLst>
            <a:ext uri="{FF2B5EF4-FFF2-40B4-BE49-F238E27FC236}">
              <a16:creationId xmlns:a16="http://schemas.microsoft.com/office/drawing/2014/main" id="{00000000-0008-0000-0300-0000F250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8227" name="Line 229">
          <a:extLst>
            <a:ext uri="{FF2B5EF4-FFF2-40B4-BE49-F238E27FC236}">
              <a16:creationId xmlns:a16="http://schemas.microsoft.com/office/drawing/2014/main" id="{00000000-0008-0000-0300-0000F350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8228" name="Line 227">
          <a:extLst>
            <a:ext uri="{FF2B5EF4-FFF2-40B4-BE49-F238E27FC236}">
              <a16:creationId xmlns:a16="http://schemas.microsoft.com/office/drawing/2014/main" id="{00000000-0008-0000-0300-0000F450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8229" name="グループ化 39">
          <a:extLst>
            <a:ext uri="{FF2B5EF4-FFF2-40B4-BE49-F238E27FC236}">
              <a16:creationId xmlns:a16="http://schemas.microsoft.com/office/drawing/2014/main" id="{00000000-0008-0000-0300-0000F5500E00}"/>
            </a:ext>
          </a:extLst>
        </xdr:cNvPr>
        <xdr:cNvGrpSpPr>
          <a:grpSpLocks/>
        </xdr:cNvGrpSpPr>
      </xdr:nvGrpSpPr>
      <xdr:grpSpPr bwMode="auto">
        <a:xfrm>
          <a:off x="1767840" y="2194560"/>
          <a:ext cx="434340" cy="632460"/>
          <a:chOff x="158496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8230" name="Line 5">
          <a:extLst>
            <a:ext uri="{FF2B5EF4-FFF2-40B4-BE49-F238E27FC236}">
              <a16:creationId xmlns:a16="http://schemas.microsoft.com/office/drawing/2014/main" id="{00000000-0008-0000-0300-0000F650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8231" name="Line 5">
          <a:extLst>
            <a:ext uri="{FF2B5EF4-FFF2-40B4-BE49-F238E27FC236}">
              <a16:creationId xmlns:a16="http://schemas.microsoft.com/office/drawing/2014/main" id="{00000000-0008-0000-0300-0000F750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8232" name="Line 218">
          <a:extLst>
            <a:ext uri="{FF2B5EF4-FFF2-40B4-BE49-F238E27FC236}">
              <a16:creationId xmlns:a16="http://schemas.microsoft.com/office/drawing/2014/main" id="{00000000-0008-0000-0300-0000F850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8233" name="Line 229">
          <a:extLst>
            <a:ext uri="{FF2B5EF4-FFF2-40B4-BE49-F238E27FC236}">
              <a16:creationId xmlns:a16="http://schemas.microsoft.com/office/drawing/2014/main" id="{00000000-0008-0000-0300-0000F950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234" name="Line 1">
          <a:extLst>
            <a:ext uri="{FF2B5EF4-FFF2-40B4-BE49-F238E27FC236}">
              <a16:creationId xmlns:a16="http://schemas.microsoft.com/office/drawing/2014/main" id="{00000000-0008-0000-0300-0000FA5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235" name="Line 1">
          <a:extLst>
            <a:ext uri="{FF2B5EF4-FFF2-40B4-BE49-F238E27FC236}">
              <a16:creationId xmlns:a16="http://schemas.microsoft.com/office/drawing/2014/main" id="{00000000-0008-0000-0300-0000FB5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4646" name="Line 1">
          <a:extLst>
            <a:ext uri="{FF2B5EF4-FFF2-40B4-BE49-F238E27FC236}">
              <a16:creationId xmlns:a16="http://schemas.microsoft.com/office/drawing/2014/main" id="{00000000-0008-0000-0400-0000E61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4647" name="Line 2">
          <a:extLst>
            <a:ext uri="{FF2B5EF4-FFF2-40B4-BE49-F238E27FC236}">
              <a16:creationId xmlns:a16="http://schemas.microsoft.com/office/drawing/2014/main" id="{00000000-0008-0000-0400-0000E71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4648" name="Line 3">
          <a:extLst>
            <a:ext uri="{FF2B5EF4-FFF2-40B4-BE49-F238E27FC236}">
              <a16:creationId xmlns:a16="http://schemas.microsoft.com/office/drawing/2014/main" id="{00000000-0008-0000-0400-0000E81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4649" name="Line 4">
          <a:extLst>
            <a:ext uri="{FF2B5EF4-FFF2-40B4-BE49-F238E27FC236}">
              <a16:creationId xmlns:a16="http://schemas.microsoft.com/office/drawing/2014/main" id="{00000000-0008-0000-0400-0000E91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4650" name="Line 5">
          <a:extLst>
            <a:ext uri="{FF2B5EF4-FFF2-40B4-BE49-F238E27FC236}">
              <a16:creationId xmlns:a16="http://schemas.microsoft.com/office/drawing/2014/main" id="{00000000-0008-0000-0400-0000EA1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4651" name="Line 6">
          <a:extLst>
            <a:ext uri="{FF2B5EF4-FFF2-40B4-BE49-F238E27FC236}">
              <a16:creationId xmlns:a16="http://schemas.microsoft.com/office/drawing/2014/main" id="{00000000-0008-0000-0400-0000EB1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4652" name="Line 7">
          <a:extLst>
            <a:ext uri="{FF2B5EF4-FFF2-40B4-BE49-F238E27FC236}">
              <a16:creationId xmlns:a16="http://schemas.microsoft.com/office/drawing/2014/main" id="{00000000-0008-0000-0400-0000EC1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3" name="Line 8">
          <a:extLst>
            <a:ext uri="{FF2B5EF4-FFF2-40B4-BE49-F238E27FC236}">
              <a16:creationId xmlns:a16="http://schemas.microsoft.com/office/drawing/2014/main" id="{00000000-0008-0000-0400-0000ED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4654" name="Line 9">
          <a:extLst>
            <a:ext uri="{FF2B5EF4-FFF2-40B4-BE49-F238E27FC236}">
              <a16:creationId xmlns:a16="http://schemas.microsoft.com/office/drawing/2014/main" id="{00000000-0008-0000-0400-0000EE1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55" name="Line 16">
          <a:extLst>
            <a:ext uri="{FF2B5EF4-FFF2-40B4-BE49-F238E27FC236}">
              <a16:creationId xmlns:a16="http://schemas.microsoft.com/office/drawing/2014/main" id="{00000000-0008-0000-0400-0000EF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4656" name="Line 27">
          <a:extLst>
            <a:ext uri="{FF2B5EF4-FFF2-40B4-BE49-F238E27FC236}">
              <a16:creationId xmlns:a16="http://schemas.microsoft.com/office/drawing/2014/main" id="{00000000-0008-0000-0400-0000F01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4657" name="Line 28">
          <a:extLst>
            <a:ext uri="{FF2B5EF4-FFF2-40B4-BE49-F238E27FC236}">
              <a16:creationId xmlns:a16="http://schemas.microsoft.com/office/drawing/2014/main" id="{00000000-0008-0000-0400-0000F11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4658" name="Line 29">
          <a:extLst>
            <a:ext uri="{FF2B5EF4-FFF2-40B4-BE49-F238E27FC236}">
              <a16:creationId xmlns:a16="http://schemas.microsoft.com/office/drawing/2014/main" id="{00000000-0008-0000-0400-0000F21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9" name="Line 78">
          <a:extLst>
            <a:ext uri="{FF2B5EF4-FFF2-40B4-BE49-F238E27FC236}">
              <a16:creationId xmlns:a16="http://schemas.microsoft.com/office/drawing/2014/main" id="{00000000-0008-0000-0400-0000F3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0" name="Line 86">
          <a:extLst>
            <a:ext uri="{FF2B5EF4-FFF2-40B4-BE49-F238E27FC236}">
              <a16:creationId xmlns:a16="http://schemas.microsoft.com/office/drawing/2014/main" id="{00000000-0008-0000-0400-0000F4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1" name="Line 109">
          <a:extLst>
            <a:ext uri="{FF2B5EF4-FFF2-40B4-BE49-F238E27FC236}">
              <a16:creationId xmlns:a16="http://schemas.microsoft.com/office/drawing/2014/main" id="{00000000-0008-0000-0400-0000F5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2" name="Line 117">
          <a:extLst>
            <a:ext uri="{FF2B5EF4-FFF2-40B4-BE49-F238E27FC236}">
              <a16:creationId xmlns:a16="http://schemas.microsoft.com/office/drawing/2014/main" id="{00000000-0008-0000-0400-0000F6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3" name="Line 140">
          <a:extLst>
            <a:ext uri="{FF2B5EF4-FFF2-40B4-BE49-F238E27FC236}">
              <a16:creationId xmlns:a16="http://schemas.microsoft.com/office/drawing/2014/main" id="{00000000-0008-0000-0400-0000F7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4" name="Line 148">
          <a:extLst>
            <a:ext uri="{FF2B5EF4-FFF2-40B4-BE49-F238E27FC236}">
              <a16:creationId xmlns:a16="http://schemas.microsoft.com/office/drawing/2014/main" id="{00000000-0008-0000-0400-0000F8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5" name="Line 171">
          <a:extLst>
            <a:ext uri="{FF2B5EF4-FFF2-40B4-BE49-F238E27FC236}">
              <a16:creationId xmlns:a16="http://schemas.microsoft.com/office/drawing/2014/main" id="{00000000-0008-0000-0400-0000F9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6" name="Line 179">
          <a:extLst>
            <a:ext uri="{FF2B5EF4-FFF2-40B4-BE49-F238E27FC236}">
              <a16:creationId xmlns:a16="http://schemas.microsoft.com/office/drawing/2014/main" id="{00000000-0008-0000-0400-0000FA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7" name="Line 202">
          <a:extLst>
            <a:ext uri="{FF2B5EF4-FFF2-40B4-BE49-F238E27FC236}">
              <a16:creationId xmlns:a16="http://schemas.microsoft.com/office/drawing/2014/main" id="{00000000-0008-0000-0400-0000FB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4668" name="AutoShape 209">
          <a:extLst>
            <a:ext uri="{FF2B5EF4-FFF2-40B4-BE49-F238E27FC236}">
              <a16:creationId xmlns:a16="http://schemas.microsoft.com/office/drawing/2014/main" id="{00000000-0008-0000-0400-0000FC1B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9" name="Line 210">
          <a:extLst>
            <a:ext uri="{FF2B5EF4-FFF2-40B4-BE49-F238E27FC236}">
              <a16:creationId xmlns:a16="http://schemas.microsoft.com/office/drawing/2014/main" id="{00000000-0008-0000-0400-0000FD1B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24670" name="AutoShape 212">
          <a:extLst>
            <a:ext uri="{FF2B5EF4-FFF2-40B4-BE49-F238E27FC236}">
              <a16:creationId xmlns:a16="http://schemas.microsoft.com/office/drawing/2014/main" id="{00000000-0008-0000-0400-0000FE1B0E00}"/>
            </a:ext>
          </a:extLst>
        </xdr:cNvPr>
        <xdr:cNvSpPr>
          <a:spLocks/>
        </xdr:cNvSpPr>
      </xdr:nvSpPr>
      <xdr:spPr bwMode="auto">
        <a:xfrm>
          <a:off x="127539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24671" name="Line 213">
          <a:extLst>
            <a:ext uri="{FF2B5EF4-FFF2-40B4-BE49-F238E27FC236}">
              <a16:creationId xmlns:a16="http://schemas.microsoft.com/office/drawing/2014/main" id="{00000000-0008-0000-0400-0000FF1B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056" name="Line 224">
          <a:extLst>
            <a:ext uri="{FF2B5EF4-FFF2-40B4-BE49-F238E27FC236}">
              <a16:creationId xmlns:a16="http://schemas.microsoft.com/office/drawing/2014/main" id="{00000000-0008-0000-0400-0000005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1057" name="Line 222">
          <a:extLst>
            <a:ext uri="{FF2B5EF4-FFF2-40B4-BE49-F238E27FC236}">
              <a16:creationId xmlns:a16="http://schemas.microsoft.com/office/drawing/2014/main" id="{00000000-0008-0000-0400-0000015C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1058" name="グループ化 41">
          <a:extLst>
            <a:ext uri="{FF2B5EF4-FFF2-40B4-BE49-F238E27FC236}">
              <a16:creationId xmlns:a16="http://schemas.microsoft.com/office/drawing/2014/main" id="{00000000-0008-0000-0400-0000025C0E00}"/>
            </a:ext>
          </a:extLst>
        </xdr:cNvPr>
        <xdr:cNvGrpSpPr>
          <a:grpSpLocks/>
        </xdr:cNvGrpSpPr>
      </xdr:nvGrpSpPr>
      <xdr:grpSpPr bwMode="auto">
        <a:xfrm>
          <a:off x="1767840" y="2179320"/>
          <a:ext cx="434340" cy="632460"/>
          <a:chOff x="158496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5008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5768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1059" name="Line 5">
          <a:extLst>
            <a:ext uri="{FF2B5EF4-FFF2-40B4-BE49-F238E27FC236}">
              <a16:creationId xmlns:a16="http://schemas.microsoft.com/office/drawing/2014/main" id="{00000000-0008-0000-0400-0000035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1060" name="Line 5">
          <a:extLst>
            <a:ext uri="{FF2B5EF4-FFF2-40B4-BE49-F238E27FC236}">
              <a16:creationId xmlns:a16="http://schemas.microsoft.com/office/drawing/2014/main" id="{00000000-0008-0000-0400-0000045C0E00}"/>
            </a:ext>
          </a:extLst>
        </xdr:cNvPr>
        <xdr:cNvSpPr>
          <a:spLocks noChangeShapeType="1"/>
        </xdr:cNvSpPr>
      </xdr:nvSpPr>
      <xdr:spPr bwMode="auto">
        <a:xfrm rot="-5400000">
          <a:off x="20859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1061" name="Line 224">
          <a:extLst>
            <a:ext uri="{FF2B5EF4-FFF2-40B4-BE49-F238E27FC236}">
              <a16:creationId xmlns:a16="http://schemas.microsoft.com/office/drawing/2014/main" id="{00000000-0008-0000-0400-0000055C0E00}"/>
            </a:ext>
          </a:extLst>
        </xdr:cNvPr>
        <xdr:cNvSpPr>
          <a:spLocks noChangeShapeType="1"/>
        </xdr:cNvSpPr>
      </xdr:nvSpPr>
      <xdr:spPr bwMode="auto">
        <a:xfrm rot="-5400000">
          <a:off x="68961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062" name="Line 1">
          <a:extLst>
            <a:ext uri="{FF2B5EF4-FFF2-40B4-BE49-F238E27FC236}">
              <a16:creationId xmlns:a16="http://schemas.microsoft.com/office/drawing/2014/main" id="{00000000-0008-0000-0400-0000065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063" name="Line 1">
          <a:extLst>
            <a:ext uri="{FF2B5EF4-FFF2-40B4-BE49-F238E27FC236}">
              <a16:creationId xmlns:a16="http://schemas.microsoft.com/office/drawing/2014/main" id="{00000000-0008-0000-0400-0000075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5671" name="Line 1">
          <a:extLst>
            <a:ext uri="{FF2B5EF4-FFF2-40B4-BE49-F238E27FC236}">
              <a16:creationId xmlns:a16="http://schemas.microsoft.com/office/drawing/2014/main" id="{00000000-0008-0000-0500-0000E71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5672" name="Line 2">
          <a:extLst>
            <a:ext uri="{FF2B5EF4-FFF2-40B4-BE49-F238E27FC236}">
              <a16:creationId xmlns:a16="http://schemas.microsoft.com/office/drawing/2014/main" id="{00000000-0008-0000-0500-0000E81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5673" name="Line 3">
          <a:extLst>
            <a:ext uri="{FF2B5EF4-FFF2-40B4-BE49-F238E27FC236}">
              <a16:creationId xmlns:a16="http://schemas.microsoft.com/office/drawing/2014/main" id="{00000000-0008-0000-0500-0000E91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5674" name="Line 4">
          <a:extLst>
            <a:ext uri="{FF2B5EF4-FFF2-40B4-BE49-F238E27FC236}">
              <a16:creationId xmlns:a16="http://schemas.microsoft.com/office/drawing/2014/main" id="{00000000-0008-0000-0500-0000EA1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5675" name="Line 5">
          <a:extLst>
            <a:ext uri="{FF2B5EF4-FFF2-40B4-BE49-F238E27FC236}">
              <a16:creationId xmlns:a16="http://schemas.microsoft.com/office/drawing/2014/main" id="{00000000-0008-0000-0500-0000EB1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5676" name="Line 6">
          <a:extLst>
            <a:ext uri="{FF2B5EF4-FFF2-40B4-BE49-F238E27FC236}">
              <a16:creationId xmlns:a16="http://schemas.microsoft.com/office/drawing/2014/main" id="{00000000-0008-0000-0500-0000EC1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5677" name="Line 7">
          <a:extLst>
            <a:ext uri="{FF2B5EF4-FFF2-40B4-BE49-F238E27FC236}">
              <a16:creationId xmlns:a16="http://schemas.microsoft.com/office/drawing/2014/main" id="{00000000-0008-0000-0500-0000ED1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78" name="Line 8">
          <a:extLst>
            <a:ext uri="{FF2B5EF4-FFF2-40B4-BE49-F238E27FC236}">
              <a16:creationId xmlns:a16="http://schemas.microsoft.com/office/drawing/2014/main" id="{00000000-0008-0000-0500-0000EE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5679" name="Line 9">
          <a:extLst>
            <a:ext uri="{FF2B5EF4-FFF2-40B4-BE49-F238E27FC236}">
              <a16:creationId xmlns:a16="http://schemas.microsoft.com/office/drawing/2014/main" id="{00000000-0008-0000-0500-0000EF1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0" name="Line 16">
          <a:extLst>
            <a:ext uri="{FF2B5EF4-FFF2-40B4-BE49-F238E27FC236}">
              <a16:creationId xmlns:a16="http://schemas.microsoft.com/office/drawing/2014/main" id="{00000000-0008-0000-0500-0000F0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5681" name="Line 27">
          <a:extLst>
            <a:ext uri="{FF2B5EF4-FFF2-40B4-BE49-F238E27FC236}">
              <a16:creationId xmlns:a16="http://schemas.microsoft.com/office/drawing/2014/main" id="{00000000-0008-0000-0500-0000F11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5682" name="Line 28">
          <a:extLst>
            <a:ext uri="{FF2B5EF4-FFF2-40B4-BE49-F238E27FC236}">
              <a16:creationId xmlns:a16="http://schemas.microsoft.com/office/drawing/2014/main" id="{00000000-0008-0000-0500-0000F21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5683" name="Line 29">
          <a:extLst>
            <a:ext uri="{FF2B5EF4-FFF2-40B4-BE49-F238E27FC236}">
              <a16:creationId xmlns:a16="http://schemas.microsoft.com/office/drawing/2014/main" id="{00000000-0008-0000-0500-0000F31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4" name="Line 78">
          <a:extLst>
            <a:ext uri="{FF2B5EF4-FFF2-40B4-BE49-F238E27FC236}">
              <a16:creationId xmlns:a16="http://schemas.microsoft.com/office/drawing/2014/main" id="{00000000-0008-0000-0500-0000F4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5" name="Line 86">
          <a:extLst>
            <a:ext uri="{FF2B5EF4-FFF2-40B4-BE49-F238E27FC236}">
              <a16:creationId xmlns:a16="http://schemas.microsoft.com/office/drawing/2014/main" id="{00000000-0008-0000-0500-0000F5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6" name="Line 109">
          <a:extLst>
            <a:ext uri="{FF2B5EF4-FFF2-40B4-BE49-F238E27FC236}">
              <a16:creationId xmlns:a16="http://schemas.microsoft.com/office/drawing/2014/main" id="{00000000-0008-0000-0500-0000F6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7" name="Line 117">
          <a:extLst>
            <a:ext uri="{FF2B5EF4-FFF2-40B4-BE49-F238E27FC236}">
              <a16:creationId xmlns:a16="http://schemas.microsoft.com/office/drawing/2014/main" id="{00000000-0008-0000-0500-0000F7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8" name="Line 140">
          <a:extLst>
            <a:ext uri="{FF2B5EF4-FFF2-40B4-BE49-F238E27FC236}">
              <a16:creationId xmlns:a16="http://schemas.microsoft.com/office/drawing/2014/main" id="{00000000-0008-0000-0500-0000F8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9" name="Line 148">
          <a:extLst>
            <a:ext uri="{FF2B5EF4-FFF2-40B4-BE49-F238E27FC236}">
              <a16:creationId xmlns:a16="http://schemas.microsoft.com/office/drawing/2014/main" id="{00000000-0008-0000-0500-0000F9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0" name="Line 171">
          <a:extLst>
            <a:ext uri="{FF2B5EF4-FFF2-40B4-BE49-F238E27FC236}">
              <a16:creationId xmlns:a16="http://schemas.microsoft.com/office/drawing/2014/main" id="{00000000-0008-0000-0500-0000FA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1" name="Line 179">
          <a:extLst>
            <a:ext uri="{FF2B5EF4-FFF2-40B4-BE49-F238E27FC236}">
              <a16:creationId xmlns:a16="http://schemas.microsoft.com/office/drawing/2014/main" id="{00000000-0008-0000-0500-0000FB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2" name="Line 202">
          <a:extLst>
            <a:ext uri="{FF2B5EF4-FFF2-40B4-BE49-F238E27FC236}">
              <a16:creationId xmlns:a16="http://schemas.microsoft.com/office/drawing/2014/main" id="{00000000-0008-0000-0500-0000FC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5693" name="AutoShape 209">
          <a:extLst>
            <a:ext uri="{FF2B5EF4-FFF2-40B4-BE49-F238E27FC236}">
              <a16:creationId xmlns:a16="http://schemas.microsoft.com/office/drawing/2014/main" id="{00000000-0008-0000-0500-0000FD1F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4" name="Line 210">
          <a:extLst>
            <a:ext uri="{FF2B5EF4-FFF2-40B4-BE49-F238E27FC236}">
              <a16:creationId xmlns:a16="http://schemas.microsoft.com/office/drawing/2014/main" id="{00000000-0008-0000-0500-0000FE1F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25695" name="AutoShape 212">
          <a:extLst>
            <a:ext uri="{FF2B5EF4-FFF2-40B4-BE49-F238E27FC236}">
              <a16:creationId xmlns:a16="http://schemas.microsoft.com/office/drawing/2014/main" id="{00000000-0008-0000-0500-0000FF1F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2080" name="Line 213">
          <a:extLst>
            <a:ext uri="{FF2B5EF4-FFF2-40B4-BE49-F238E27FC236}">
              <a16:creationId xmlns:a16="http://schemas.microsoft.com/office/drawing/2014/main" id="{00000000-0008-0000-0500-00000060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2081" name="Line 224">
          <a:extLst>
            <a:ext uri="{FF2B5EF4-FFF2-40B4-BE49-F238E27FC236}">
              <a16:creationId xmlns:a16="http://schemas.microsoft.com/office/drawing/2014/main" id="{00000000-0008-0000-0500-0000016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082" name="Line 222">
          <a:extLst>
            <a:ext uri="{FF2B5EF4-FFF2-40B4-BE49-F238E27FC236}">
              <a16:creationId xmlns:a16="http://schemas.microsoft.com/office/drawing/2014/main" id="{00000000-0008-0000-0500-00000260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2083" name="グループ化 41">
          <a:extLst>
            <a:ext uri="{FF2B5EF4-FFF2-40B4-BE49-F238E27FC236}">
              <a16:creationId xmlns:a16="http://schemas.microsoft.com/office/drawing/2014/main" id="{00000000-0008-0000-0500-000003600E00}"/>
            </a:ext>
          </a:extLst>
        </xdr:cNvPr>
        <xdr:cNvGrpSpPr>
          <a:grpSpLocks/>
        </xdr:cNvGrpSpPr>
      </xdr:nvGrpSpPr>
      <xdr:grpSpPr bwMode="auto">
        <a:xfrm>
          <a:off x="1767840" y="2217420"/>
          <a:ext cx="434340" cy="624840"/>
          <a:chOff x="158496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5008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5768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2084" name="Line 5">
          <a:extLst>
            <a:ext uri="{FF2B5EF4-FFF2-40B4-BE49-F238E27FC236}">
              <a16:creationId xmlns:a16="http://schemas.microsoft.com/office/drawing/2014/main" id="{00000000-0008-0000-0500-000004600E00}"/>
            </a:ext>
          </a:extLst>
        </xdr:cNvPr>
        <xdr:cNvSpPr>
          <a:spLocks noChangeShapeType="1"/>
        </xdr:cNvSpPr>
      </xdr:nvSpPr>
      <xdr:spPr bwMode="auto">
        <a:xfrm rot="-5400000">
          <a:off x="20859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2085" name="Line 5">
          <a:extLst>
            <a:ext uri="{FF2B5EF4-FFF2-40B4-BE49-F238E27FC236}">
              <a16:creationId xmlns:a16="http://schemas.microsoft.com/office/drawing/2014/main" id="{00000000-0008-0000-0500-00000560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2086" name="Line 224">
          <a:extLst>
            <a:ext uri="{FF2B5EF4-FFF2-40B4-BE49-F238E27FC236}">
              <a16:creationId xmlns:a16="http://schemas.microsoft.com/office/drawing/2014/main" id="{00000000-0008-0000-0500-000006600E00}"/>
            </a:ext>
          </a:extLst>
        </xdr:cNvPr>
        <xdr:cNvSpPr>
          <a:spLocks noChangeShapeType="1"/>
        </xdr:cNvSpPr>
      </xdr:nvSpPr>
      <xdr:spPr bwMode="auto">
        <a:xfrm rot="-5400000">
          <a:off x="68770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087" name="Line 1">
          <a:extLst>
            <a:ext uri="{FF2B5EF4-FFF2-40B4-BE49-F238E27FC236}">
              <a16:creationId xmlns:a16="http://schemas.microsoft.com/office/drawing/2014/main" id="{00000000-0008-0000-0500-0000076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088" name="Line 1">
          <a:extLst>
            <a:ext uri="{FF2B5EF4-FFF2-40B4-BE49-F238E27FC236}">
              <a16:creationId xmlns:a16="http://schemas.microsoft.com/office/drawing/2014/main" id="{00000000-0008-0000-0500-0000086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6693" name="Line 1">
          <a:extLst>
            <a:ext uri="{FF2B5EF4-FFF2-40B4-BE49-F238E27FC236}">
              <a16:creationId xmlns:a16="http://schemas.microsoft.com/office/drawing/2014/main" id="{00000000-0008-0000-0600-0000E52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6694" name="Line 2">
          <a:extLst>
            <a:ext uri="{FF2B5EF4-FFF2-40B4-BE49-F238E27FC236}">
              <a16:creationId xmlns:a16="http://schemas.microsoft.com/office/drawing/2014/main" id="{00000000-0008-0000-0600-0000E62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6695" name="Line 3">
          <a:extLst>
            <a:ext uri="{FF2B5EF4-FFF2-40B4-BE49-F238E27FC236}">
              <a16:creationId xmlns:a16="http://schemas.microsoft.com/office/drawing/2014/main" id="{00000000-0008-0000-0600-0000E72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6696" name="Line 4">
          <a:extLst>
            <a:ext uri="{FF2B5EF4-FFF2-40B4-BE49-F238E27FC236}">
              <a16:creationId xmlns:a16="http://schemas.microsoft.com/office/drawing/2014/main" id="{00000000-0008-0000-0600-0000E82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6697" name="Line 5">
          <a:extLst>
            <a:ext uri="{FF2B5EF4-FFF2-40B4-BE49-F238E27FC236}">
              <a16:creationId xmlns:a16="http://schemas.microsoft.com/office/drawing/2014/main" id="{00000000-0008-0000-0600-0000E92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6698" name="Line 6">
          <a:extLst>
            <a:ext uri="{FF2B5EF4-FFF2-40B4-BE49-F238E27FC236}">
              <a16:creationId xmlns:a16="http://schemas.microsoft.com/office/drawing/2014/main" id="{00000000-0008-0000-0600-0000EA2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6699" name="Line 7">
          <a:extLst>
            <a:ext uri="{FF2B5EF4-FFF2-40B4-BE49-F238E27FC236}">
              <a16:creationId xmlns:a16="http://schemas.microsoft.com/office/drawing/2014/main" id="{00000000-0008-0000-0600-0000EB2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0" name="Line 8">
          <a:extLst>
            <a:ext uri="{FF2B5EF4-FFF2-40B4-BE49-F238E27FC236}">
              <a16:creationId xmlns:a16="http://schemas.microsoft.com/office/drawing/2014/main" id="{00000000-0008-0000-0600-0000EC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6701" name="Line 9">
          <a:extLst>
            <a:ext uri="{FF2B5EF4-FFF2-40B4-BE49-F238E27FC236}">
              <a16:creationId xmlns:a16="http://schemas.microsoft.com/office/drawing/2014/main" id="{00000000-0008-0000-0600-0000ED2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2" name="Line 16">
          <a:extLst>
            <a:ext uri="{FF2B5EF4-FFF2-40B4-BE49-F238E27FC236}">
              <a16:creationId xmlns:a16="http://schemas.microsoft.com/office/drawing/2014/main" id="{00000000-0008-0000-0600-0000EE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6703" name="Line 27">
          <a:extLst>
            <a:ext uri="{FF2B5EF4-FFF2-40B4-BE49-F238E27FC236}">
              <a16:creationId xmlns:a16="http://schemas.microsoft.com/office/drawing/2014/main" id="{00000000-0008-0000-0600-0000EF2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6704" name="Line 28">
          <a:extLst>
            <a:ext uri="{FF2B5EF4-FFF2-40B4-BE49-F238E27FC236}">
              <a16:creationId xmlns:a16="http://schemas.microsoft.com/office/drawing/2014/main" id="{00000000-0008-0000-0600-0000F02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6705" name="Line 29">
          <a:extLst>
            <a:ext uri="{FF2B5EF4-FFF2-40B4-BE49-F238E27FC236}">
              <a16:creationId xmlns:a16="http://schemas.microsoft.com/office/drawing/2014/main" id="{00000000-0008-0000-0600-0000F12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6" name="Line 77">
          <a:extLst>
            <a:ext uri="{FF2B5EF4-FFF2-40B4-BE49-F238E27FC236}">
              <a16:creationId xmlns:a16="http://schemas.microsoft.com/office/drawing/2014/main" id="{00000000-0008-0000-0600-0000F2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7" name="Line 85">
          <a:extLst>
            <a:ext uri="{FF2B5EF4-FFF2-40B4-BE49-F238E27FC236}">
              <a16:creationId xmlns:a16="http://schemas.microsoft.com/office/drawing/2014/main" id="{00000000-0008-0000-0600-0000F3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8" name="Line 108">
          <a:extLst>
            <a:ext uri="{FF2B5EF4-FFF2-40B4-BE49-F238E27FC236}">
              <a16:creationId xmlns:a16="http://schemas.microsoft.com/office/drawing/2014/main" id="{00000000-0008-0000-0600-0000F4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9" name="Line 116">
          <a:extLst>
            <a:ext uri="{FF2B5EF4-FFF2-40B4-BE49-F238E27FC236}">
              <a16:creationId xmlns:a16="http://schemas.microsoft.com/office/drawing/2014/main" id="{00000000-0008-0000-0600-0000F5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0" name="Line 139">
          <a:extLst>
            <a:ext uri="{FF2B5EF4-FFF2-40B4-BE49-F238E27FC236}">
              <a16:creationId xmlns:a16="http://schemas.microsoft.com/office/drawing/2014/main" id="{00000000-0008-0000-0600-0000F6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1" name="Line 147">
          <a:extLst>
            <a:ext uri="{FF2B5EF4-FFF2-40B4-BE49-F238E27FC236}">
              <a16:creationId xmlns:a16="http://schemas.microsoft.com/office/drawing/2014/main" id="{00000000-0008-0000-0600-0000F7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2" name="Line 170">
          <a:extLst>
            <a:ext uri="{FF2B5EF4-FFF2-40B4-BE49-F238E27FC236}">
              <a16:creationId xmlns:a16="http://schemas.microsoft.com/office/drawing/2014/main" id="{00000000-0008-0000-0600-0000F8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3" name="Line 178">
          <a:extLst>
            <a:ext uri="{FF2B5EF4-FFF2-40B4-BE49-F238E27FC236}">
              <a16:creationId xmlns:a16="http://schemas.microsoft.com/office/drawing/2014/main" id="{00000000-0008-0000-0600-0000F9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4" name="Line 201">
          <a:extLst>
            <a:ext uri="{FF2B5EF4-FFF2-40B4-BE49-F238E27FC236}">
              <a16:creationId xmlns:a16="http://schemas.microsoft.com/office/drawing/2014/main" id="{00000000-0008-0000-0600-0000FA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6715" name="AutoShape 208">
          <a:extLst>
            <a:ext uri="{FF2B5EF4-FFF2-40B4-BE49-F238E27FC236}">
              <a16:creationId xmlns:a16="http://schemas.microsoft.com/office/drawing/2014/main" id="{00000000-0008-0000-0600-0000FB23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6" name="Line 209">
          <a:extLst>
            <a:ext uri="{FF2B5EF4-FFF2-40B4-BE49-F238E27FC236}">
              <a16:creationId xmlns:a16="http://schemas.microsoft.com/office/drawing/2014/main" id="{00000000-0008-0000-0600-0000FC23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123825</xdr:rowOff>
    </xdr:to>
    <xdr:sp macro="" textlink="">
      <xdr:nvSpPr>
        <xdr:cNvPr id="926717" name="AutoShape 211">
          <a:extLst>
            <a:ext uri="{FF2B5EF4-FFF2-40B4-BE49-F238E27FC236}">
              <a16:creationId xmlns:a16="http://schemas.microsoft.com/office/drawing/2014/main" id="{00000000-0008-0000-0600-0000FD230E00}"/>
            </a:ext>
          </a:extLst>
        </xdr:cNvPr>
        <xdr:cNvSpPr>
          <a:spLocks/>
        </xdr:cNvSpPr>
      </xdr:nvSpPr>
      <xdr:spPr bwMode="auto">
        <a:xfrm>
          <a:off x="12753975" y="44386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26718" name="Line 212">
          <a:extLst>
            <a:ext uri="{FF2B5EF4-FFF2-40B4-BE49-F238E27FC236}">
              <a16:creationId xmlns:a16="http://schemas.microsoft.com/office/drawing/2014/main" id="{00000000-0008-0000-0600-0000FE23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26719" name="Line 223">
          <a:extLst>
            <a:ext uri="{FF2B5EF4-FFF2-40B4-BE49-F238E27FC236}">
              <a16:creationId xmlns:a16="http://schemas.microsoft.com/office/drawing/2014/main" id="{00000000-0008-0000-0600-0000FF23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3104" name="Line 221">
          <a:extLst>
            <a:ext uri="{FF2B5EF4-FFF2-40B4-BE49-F238E27FC236}">
              <a16:creationId xmlns:a16="http://schemas.microsoft.com/office/drawing/2014/main" id="{00000000-0008-0000-0600-00000064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3105" name="グループ化 41">
          <a:extLst>
            <a:ext uri="{FF2B5EF4-FFF2-40B4-BE49-F238E27FC236}">
              <a16:creationId xmlns:a16="http://schemas.microsoft.com/office/drawing/2014/main" id="{00000000-0008-0000-0600-000001640E00}"/>
            </a:ext>
          </a:extLst>
        </xdr:cNvPr>
        <xdr:cNvGrpSpPr>
          <a:grpSpLocks/>
        </xdr:cNvGrpSpPr>
      </xdr:nvGrpSpPr>
      <xdr:grpSpPr bwMode="auto">
        <a:xfrm>
          <a:off x="1767840" y="2202180"/>
          <a:ext cx="434340" cy="640080"/>
          <a:chOff x="158496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3106" name="Line 5">
          <a:extLst>
            <a:ext uri="{FF2B5EF4-FFF2-40B4-BE49-F238E27FC236}">
              <a16:creationId xmlns:a16="http://schemas.microsoft.com/office/drawing/2014/main" id="{00000000-0008-0000-0600-00000264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3107" name="Line 5">
          <a:extLst>
            <a:ext uri="{FF2B5EF4-FFF2-40B4-BE49-F238E27FC236}">
              <a16:creationId xmlns:a16="http://schemas.microsoft.com/office/drawing/2014/main" id="{00000000-0008-0000-0600-00000364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3108" name="Line 223">
          <a:extLst>
            <a:ext uri="{FF2B5EF4-FFF2-40B4-BE49-F238E27FC236}">
              <a16:creationId xmlns:a16="http://schemas.microsoft.com/office/drawing/2014/main" id="{00000000-0008-0000-0600-00000464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109" name="Line 1">
          <a:extLst>
            <a:ext uri="{FF2B5EF4-FFF2-40B4-BE49-F238E27FC236}">
              <a16:creationId xmlns:a16="http://schemas.microsoft.com/office/drawing/2014/main" id="{00000000-0008-0000-0600-0000056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110" name="Line 1">
          <a:extLst>
            <a:ext uri="{FF2B5EF4-FFF2-40B4-BE49-F238E27FC236}">
              <a16:creationId xmlns:a16="http://schemas.microsoft.com/office/drawing/2014/main" id="{00000000-0008-0000-0600-0000066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7729" name="Line 1">
          <a:extLst>
            <a:ext uri="{FF2B5EF4-FFF2-40B4-BE49-F238E27FC236}">
              <a16:creationId xmlns:a16="http://schemas.microsoft.com/office/drawing/2014/main" id="{00000000-0008-0000-0700-0000F12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7730" name="Line 2">
          <a:extLst>
            <a:ext uri="{FF2B5EF4-FFF2-40B4-BE49-F238E27FC236}">
              <a16:creationId xmlns:a16="http://schemas.microsoft.com/office/drawing/2014/main" id="{00000000-0008-0000-0700-0000F22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7731" name="Line 3">
          <a:extLst>
            <a:ext uri="{FF2B5EF4-FFF2-40B4-BE49-F238E27FC236}">
              <a16:creationId xmlns:a16="http://schemas.microsoft.com/office/drawing/2014/main" id="{00000000-0008-0000-0700-0000F32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7732" name="Line 4">
          <a:extLst>
            <a:ext uri="{FF2B5EF4-FFF2-40B4-BE49-F238E27FC236}">
              <a16:creationId xmlns:a16="http://schemas.microsoft.com/office/drawing/2014/main" id="{00000000-0008-0000-0700-0000F42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7733" name="Line 5">
          <a:extLst>
            <a:ext uri="{FF2B5EF4-FFF2-40B4-BE49-F238E27FC236}">
              <a16:creationId xmlns:a16="http://schemas.microsoft.com/office/drawing/2014/main" id="{00000000-0008-0000-0700-0000F52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7734" name="Line 6">
          <a:extLst>
            <a:ext uri="{FF2B5EF4-FFF2-40B4-BE49-F238E27FC236}">
              <a16:creationId xmlns:a16="http://schemas.microsoft.com/office/drawing/2014/main" id="{00000000-0008-0000-0700-0000F62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7735" name="Line 7">
          <a:extLst>
            <a:ext uri="{FF2B5EF4-FFF2-40B4-BE49-F238E27FC236}">
              <a16:creationId xmlns:a16="http://schemas.microsoft.com/office/drawing/2014/main" id="{00000000-0008-0000-0700-0000F72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36" name="Line 8">
          <a:extLst>
            <a:ext uri="{FF2B5EF4-FFF2-40B4-BE49-F238E27FC236}">
              <a16:creationId xmlns:a16="http://schemas.microsoft.com/office/drawing/2014/main" id="{00000000-0008-0000-0700-0000F8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7737" name="Line 9">
          <a:extLst>
            <a:ext uri="{FF2B5EF4-FFF2-40B4-BE49-F238E27FC236}">
              <a16:creationId xmlns:a16="http://schemas.microsoft.com/office/drawing/2014/main" id="{00000000-0008-0000-0700-0000F92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38" name="Line 16">
          <a:extLst>
            <a:ext uri="{FF2B5EF4-FFF2-40B4-BE49-F238E27FC236}">
              <a16:creationId xmlns:a16="http://schemas.microsoft.com/office/drawing/2014/main" id="{00000000-0008-0000-0700-0000FA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7739" name="Line 27">
          <a:extLst>
            <a:ext uri="{FF2B5EF4-FFF2-40B4-BE49-F238E27FC236}">
              <a16:creationId xmlns:a16="http://schemas.microsoft.com/office/drawing/2014/main" id="{00000000-0008-0000-0700-0000FB2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7740" name="Line 28">
          <a:extLst>
            <a:ext uri="{FF2B5EF4-FFF2-40B4-BE49-F238E27FC236}">
              <a16:creationId xmlns:a16="http://schemas.microsoft.com/office/drawing/2014/main" id="{00000000-0008-0000-0700-0000FC2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7741" name="Line 29">
          <a:extLst>
            <a:ext uri="{FF2B5EF4-FFF2-40B4-BE49-F238E27FC236}">
              <a16:creationId xmlns:a16="http://schemas.microsoft.com/office/drawing/2014/main" id="{00000000-0008-0000-0700-0000FD2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42" name="Line 78">
          <a:extLst>
            <a:ext uri="{FF2B5EF4-FFF2-40B4-BE49-F238E27FC236}">
              <a16:creationId xmlns:a16="http://schemas.microsoft.com/office/drawing/2014/main" id="{00000000-0008-0000-0700-0000FE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43" name="Line 86">
          <a:extLst>
            <a:ext uri="{FF2B5EF4-FFF2-40B4-BE49-F238E27FC236}">
              <a16:creationId xmlns:a16="http://schemas.microsoft.com/office/drawing/2014/main" id="{00000000-0008-0000-0700-0000FF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28" name="Line 109">
          <a:extLst>
            <a:ext uri="{FF2B5EF4-FFF2-40B4-BE49-F238E27FC236}">
              <a16:creationId xmlns:a16="http://schemas.microsoft.com/office/drawing/2014/main" id="{00000000-0008-0000-0700-000000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29" name="Line 117">
          <a:extLst>
            <a:ext uri="{FF2B5EF4-FFF2-40B4-BE49-F238E27FC236}">
              <a16:creationId xmlns:a16="http://schemas.microsoft.com/office/drawing/2014/main" id="{00000000-0008-0000-0700-000001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0" name="Line 140">
          <a:extLst>
            <a:ext uri="{FF2B5EF4-FFF2-40B4-BE49-F238E27FC236}">
              <a16:creationId xmlns:a16="http://schemas.microsoft.com/office/drawing/2014/main" id="{00000000-0008-0000-0700-000002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1" name="Line 148">
          <a:extLst>
            <a:ext uri="{FF2B5EF4-FFF2-40B4-BE49-F238E27FC236}">
              <a16:creationId xmlns:a16="http://schemas.microsoft.com/office/drawing/2014/main" id="{00000000-0008-0000-0700-000003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2" name="Line 171">
          <a:extLst>
            <a:ext uri="{FF2B5EF4-FFF2-40B4-BE49-F238E27FC236}">
              <a16:creationId xmlns:a16="http://schemas.microsoft.com/office/drawing/2014/main" id="{00000000-0008-0000-0700-000004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3" name="Line 179">
          <a:extLst>
            <a:ext uri="{FF2B5EF4-FFF2-40B4-BE49-F238E27FC236}">
              <a16:creationId xmlns:a16="http://schemas.microsoft.com/office/drawing/2014/main" id="{00000000-0008-0000-0700-000005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4" name="Line 202">
          <a:extLst>
            <a:ext uri="{FF2B5EF4-FFF2-40B4-BE49-F238E27FC236}">
              <a16:creationId xmlns:a16="http://schemas.microsoft.com/office/drawing/2014/main" id="{00000000-0008-0000-0700-000006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135" name="AutoShape 209">
          <a:extLst>
            <a:ext uri="{FF2B5EF4-FFF2-40B4-BE49-F238E27FC236}">
              <a16:creationId xmlns:a16="http://schemas.microsoft.com/office/drawing/2014/main" id="{00000000-0008-0000-0700-0000076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6" name="Line 210">
          <a:extLst>
            <a:ext uri="{FF2B5EF4-FFF2-40B4-BE49-F238E27FC236}">
              <a16:creationId xmlns:a16="http://schemas.microsoft.com/office/drawing/2014/main" id="{00000000-0008-0000-0700-0000086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44137" name="AutoShape 212">
          <a:extLst>
            <a:ext uri="{FF2B5EF4-FFF2-40B4-BE49-F238E27FC236}">
              <a16:creationId xmlns:a16="http://schemas.microsoft.com/office/drawing/2014/main" id="{00000000-0008-0000-0700-00000968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44138" name="Line 213">
          <a:extLst>
            <a:ext uri="{FF2B5EF4-FFF2-40B4-BE49-F238E27FC236}">
              <a16:creationId xmlns:a16="http://schemas.microsoft.com/office/drawing/2014/main" id="{00000000-0008-0000-0700-00000A680E00}"/>
            </a:ext>
          </a:extLst>
        </xdr:cNvPr>
        <xdr:cNvSpPr>
          <a:spLocks noChangeShapeType="1"/>
        </xdr:cNvSpPr>
      </xdr:nvSpPr>
      <xdr:spPr bwMode="auto">
        <a:xfrm flipH="1">
          <a:off x="127539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4139" name="Line 224">
          <a:extLst>
            <a:ext uri="{FF2B5EF4-FFF2-40B4-BE49-F238E27FC236}">
              <a16:creationId xmlns:a16="http://schemas.microsoft.com/office/drawing/2014/main" id="{00000000-0008-0000-0700-00000B6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44140" name="Line 222">
          <a:extLst>
            <a:ext uri="{FF2B5EF4-FFF2-40B4-BE49-F238E27FC236}">
              <a16:creationId xmlns:a16="http://schemas.microsoft.com/office/drawing/2014/main" id="{00000000-0008-0000-0700-00000C68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4141" name="グループ化 41">
          <a:extLst>
            <a:ext uri="{FF2B5EF4-FFF2-40B4-BE49-F238E27FC236}">
              <a16:creationId xmlns:a16="http://schemas.microsoft.com/office/drawing/2014/main" id="{00000000-0008-0000-0700-00000D680E00}"/>
            </a:ext>
          </a:extLst>
        </xdr:cNvPr>
        <xdr:cNvGrpSpPr>
          <a:grpSpLocks/>
        </xdr:cNvGrpSpPr>
      </xdr:nvGrpSpPr>
      <xdr:grpSpPr bwMode="auto">
        <a:xfrm>
          <a:off x="1767840" y="2186940"/>
          <a:ext cx="434340" cy="632460"/>
          <a:chOff x="158496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4142" name="Line 5">
          <a:extLst>
            <a:ext uri="{FF2B5EF4-FFF2-40B4-BE49-F238E27FC236}">
              <a16:creationId xmlns:a16="http://schemas.microsoft.com/office/drawing/2014/main" id="{00000000-0008-0000-0700-00000E6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4143" name="Line 5">
          <a:extLst>
            <a:ext uri="{FF2B5EF4-FFF2-40B4-BE49-F238E27FC236}">
              <a16:creationId xmlns:a16="http://schemas.microsoft.com/office/drawing/2014/main" id="{00000000-0008-0000-0700-00000F6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44144" name="Line 224">
          <a:extLst>
            <a:ext uri="{FF2B5EF4-FFF2-40B4-BE49-F238E27FC236}">
              <a16:creationId xmlns:a16="http://schemas.microsoft.com/office/drawing/2014/main" id="{00000000-0008-0000-0700-000010680E00}"/>
            </a:ext>
          </a:extLst>
        </xdr:cNvPr>
        <xdr:cNvSpPr>
          <a:spLocks noChangeShapeType="1"/>
        </xdr:cNvSpPr>
      </xdr:nvSpPr>
      <xdr:spPr bwMode="auto">
        <a:xfrm rot="-5400000">
          <a:off x="68961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145" name="Line 1">
          <a:extLst>
            <a:ext uri="{FF2B5EF4-FFF2-40B4-BE49-F238E27FC236}">
              <a16:creationId xmlns:a16="http://schemas.microsoft.com/office/drawing/2014/main" id="{00000000-0008-0000-0700-0000116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146" name="Line 1">
          <a:extLst>
            <a:ext uri="{FF2B5EF4-FFF2-40B4-BE49-F238E27FC236}">
              <a16:creationId xmlns:a16="http://schemas.microsoft.com/office/drawing/2014/main" id="{00000000-0008-0000-0700-0000126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060" name="Line 1">
          <a:extLst>
            <a:ext uri="{FF2B5EF4-FFF2-40B4-BE49-F238E27FC236}">
              <a16:creationId xmlns:a16="http://schemas.microsoft.com/office/drawing/2014/main" id="{00000000-0008-0000-0800-00001C58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061" name="Line 2">
          <a:extLst>
            <a:ext uri="{FF2B5EF4-FFF2-40B4-BE49-F238E27FC236}">
              <a16:creationId xmlns:a16="http://schemas.microsoft.com/office/drawing/2014/main" id="{00000000-0008-0000-0800-00001D58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062" name="Line 3">
          <a:extLst>
            <a:ext uri="{FF2B5EF4-FFF2-40B4-BE49-F238E27FC236}">
              <a16:creationId xmlns:a16="http://schemas.microsoft.com/office/drawing/2014/main" id="{00000000-0008-0000-0800-00001E58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063" name="Line 4">
          <a:extLst>
            <a:ext uri="{FF2B5EF4-FFF2-40B4-BE49-F238E27FC236}">
              <a16:creationId xmlns:a16="http://schemas.microsoft.com/office/drawing/2014/main" id="{00000000-0008-0000-0800-00001F58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064" name="Line 5">
          <a:extLst>
            <a:ext uri="{FF2B5EF4-FFF2-40B4-BE49-F238E27FC236}">
              <a16:creationId xmlns:a16="http://schemas.microsoft.com/office/drawing/2014/main" id="{00000000-0008-0000-0800-00002058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065" name="Line 6">
          <a:extLst>
            <a:ext uri="{FF2B5EF4-FFF2-40B4-BE49-F238E27FC236}">
              <a16:creationId xmlns:a16="http://schemas.microsoft.com/office/drawing/2014/main" id="{00000000-0008-0000-0800-00002158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066" name="Line 7">
          <a:extLst>
            <a:ext uri="{FF2B5EF4-FFF2-40B4-BE49-F238E27FC236}">
              <a16:creationId xmlns:a16="http://schemas.microsoft.com/office/drawing/2014/main" id="{00000000-0008-0000-0800-00002258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67" name="Line 8">
          <a:extLst>
            <a:ext uri="{FF2B5EF4-FFF2-40B4-BE49-F238E27FC236}">
              <a16:creationId xmlns:a16="http://schemas.microsoft.com/office/drawing/2014/main" id="{00000000-0008-0000-0800-000023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068" name="Line 9">
          <a:extLst>
            <a:ext uri="{FF2B5EF4-FFF2-40B4-BE49-F238E27FC236}">
              <a16:creationId xmlns:a16="http://schemas.microsoft.com/office/drawing/2014/main" id="{00000000-0008-0000-0800-00002458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69" name="Line 16">
          <a:extLst>
            <a:ext uri="{FF2B5EF4-FFF2-40B4-BE49-F238E27FC236}">
              <a16:creationId xmlns:a16="http://schemas.microsoft.com/office/drawing/2014/main" id="{00000000-0008-0000-0800-000025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070" name="Line 27">
          <a:extLst>
            <a:ext uri="{FF2B5EF4-FFF2-40B4-BE49-F238E27FC236}">
              <a16:creationId xmlns:a16="http://schemas.microsoft.com/office/drawing/2014/main" id="{00000000-0008-0000-0800-00002658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071" name="Line 28">
          <a:extLst>
            <a:ext uri="{FF2B5EF4-FFF2-40B4-BE49-F238E27FC236}">
              <a16:creationId xmlns:a16="http://schemas.microsoft.com/office/drawing/2014/main" id="{00000000-0008-0000-0800-00002758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072" name="Line 29">
          <a:extLst>
            <a:ext uri="{FF2B5EF4-FFF2-40B4-BE49-F238E27FC236}">
              <a16:creationId xmlns:a16="http://schemas.microsoft.com/office/drawing/2014/main" id="{00000000-0008-0000-0800-00002858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3" name="Line 77">
          <a:extLst>
            <a:ext uri="{FF2B5EF4-FFF2-40B4-BE49-F238E27FC236}">
              <a16:creationId xmlns:a16="http://schemas.microsoft.com/office/drawing/2014/main" id="{00000000-0008-0000-0800-000029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4" name="Line 85">
          <a:extLst>
            <a:ext uri="{FF2B5EF4-FFF2-40B4-BE49-F238E27FC236}">
              <a16:creationId xmlns:a16="http://schemas.microsoft.com/office/drawing/2014/main" id="{00000000-0008-0000-0800-00002A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5" name="Line 108">
          <a:extLst>
            <a:ext uri="{FF2B5EF4-FFF2-40B4-BE49-F238E27FC236}">
              <a16:creationId xmlns:a16="http://schemas.microsoft.com/office/drawing/2014/main" id="{00000000-0008-0000-0800-00002B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6" name="Line 116">
          <a:extLst>
            <a:ext uri="{FF2B5EF4-FFF2-40B4-BE49-F238E27FC236}">
              <a16:creationId xmlns:a16="http://schemas.microsoft.com/office/drawing/2014/main" id="{00000000-0008-0000-0800-00002C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7" name="Line 139">
          <a:extLst>
            <a:ext uri="{FF2B5EF4-FFF2-40B4-BE49-F238E27FC236}">
              <a16:creationId xmlns:a16="http://schemas.microsoft.com/office/drawing/2014/main" id="{00000000-0008-0000-0800-00002D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8" name="Line 147">
          <a:extLst>
            <a:ext uri="{FF2B5EF4-FFF2-40B4-BE49-F238E27FC236}">
              <a16:creationId xmlns:a16="http://schemas.microsoft.com/office/drawing/2014/main" id="{00000000-0008-0000-0800-00002E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9" name="Line 170">
          <a:extLst>
            <a:ext uri="{FF2B5EF4-FFF2-40B4-BE49-F238E27FC236}">
              <a16:creationId xmlns:a16="http://schemas.microsoft.com/office/drawing/2014/main" id="{00000000-0008-0000-0800-00002F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0" name="Line 178">
          <a:extLst>
            <a:ext uri="{FF2B5EF4-FFF2-40B4-BE49-F238E27FC236}">
              <a16:creationId xmlns:a16="http://schemas.microsoft.com/office/drawing/2014/main" id="{00000000-0008-0000-0800-000030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81" name="Line 201">
          <a:extLst>
            <a:ext uri="{FF2B5EF4-FFF2-40B4-BE49-F238E27FC236}">
              <a16:creationId xmlns:a16="http://schemas.microsoft.com/office/drawing/2014/main" id="{00000000-0008-0000-0800-000031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082" name="AutoShape 208">
          <a:extLst>
            <a:ext uri="{FF2B5EF4-FFF2-40B4-BE49-F238E27FC236}">
              <a16:creationId xmlns:a16="http://schemas.microsoft.com/office/drawing/2014/main" id="{00000000-0008-0000-0800-0000325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3" name="Line 209">
          <a:extLst>
            <a:ext uri="{FF2B5EF4-FFF2-40B4-BE49-F238E27FC236}">
              <a16:creationId xmlns:a16="http://schemas.microsoft.com/office/drawing/2014/main" id="{00000000-0008-0000-0800-0000335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40084" name="AutoShape 211">
          <a:extLst>
            <a:ext uri="{FF2B5EF4-FFF2-40B4-BE49-F238E27FC236}">
              <a16:creationId xmlns:a16="http://schemas.microsoft.com/office/drawing/2014/main" id="{00000000-0008-0000-0800-000034580E00}"/>
            </a:ext>
          </a:extLst>
        </xdr:cNvPr>
        <xdr:cNvSpPr>
          <a:spLocks/>
        </xdr:cNvSpPr>
      </xdr:nvSpPr>
      <xdr:spPr bwMode="auto">
        <a:xfrm>
          <a:off x="127539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40085" name="Line 212">
          <a:extLst>
            <a:ext uri="{FF2B5EF4-FFF2-40B4-BE49-F238E27FC236}">
              <a16:creationId xmlns:a16="http://schemas.microsoft.com/office/drawing/2014/main" id="{00000000-0008-0000-0800-00003558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0086" name="Line 223">
          <a:extLst>
            <a:ext uri="{FF2B5EF4-FFF2-40B4-BE49-F238E27FC236}">
              <a16:creationId xmlns:a16="http://schemas.microsoft.com/office/drawing/2014/main" id="{00000000-0008-0000-0800-0000365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087" name="Line 221">
          <a:extLst>
            <a:ext uri="{FF2B5EF4-FFF2-40B4-BE49-F238E27FC236}">
              <a16:creationId xmlns:a16="http://schemas.microsoft.com/office/drawing/2014/main" id="{00000000-0008-0000-0800-00003758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0088" name="グループ化 41">
          <a:extLst>
            <a:ext uri="{FF2B5EF4-FFF2-40B4-BE49-F238E27FC236}">
              <a16:creationId xmlns:a16="http://schemas.microsoft.com/office/drawing/2014/main" id="{00000000-0008-0000-0800-000038580E00}"/>
            </a:ext>
          </a:extLst>
        </xdr:cNvPr>
        <xdr:cNvGrpSpPr>
          <a:grpSpLocks/>
        </xdr:cNvGrpSpPr>
      </xdr:nvGrpSpPr>
      <xdr:grpSpPr bwMode="auto">
        <a:xfrm>
          <a:off x="1767840" y="2186940"/>
          <a:ext cx="434340" cy="632460"/>
          <a:chOff x="158496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0089" name="Line 5">
          <a:extLst>
            <a:ext uri="{FF2B5EF4-FFF2-40B4-BE49-F238E27FC236}">
              <a16:creationId xmlns:a16="http://schemas.microsoft.com/office/drawing/2014/main" id="{00000000-0008-0000-0800-0000395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0090" name="Line 5">
          <a:extLst>
            <a:ext uri="{FF2B5EF4-FFF2-40B4-BE49-F238E27FC236}">
              <a16:creationId xmlns:a16="http://schemas.microsoft.com/office/drawing/2014/main" id="{00000000-0008-0000-0800-00003A5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40091" name="Line 223">
          <a:extLst>
            <a:ext uri="{FF2B5EF4-FFF2-40B4-BE49-F238E27FC236}">
              <a16:creationId xmlns:a16="http://schemas.microsoft.com/office/drawing/2014/main" id="{00000000-0008-0000-0800-00003B580E00}"/>
            </a:ext>
          </a:extLst>
        </xdr:cNvPr>
        <xdr:cNvSpPr>
          <a:spLocks noChangeShapeType="1"/>
        </xdr:cNvSpPr>
      </xdr:nvSpPr>
      <xdr:spPr bwMode="auto">
        <a:xfrm rot="-5400000">
          <a:off x="69294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092" name="Line 1">
          <a:extLst>
            <a:ext uri="{FF2B5EF4-FFF2-40B4-BE49-F238E27FC236}">
              <a16:creationId xmlns:a16="http://schemas.microsoft.com/office/drawing/2014/main" id="{00000000-0008-0000-0800-00003C5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093" name="Line 1">
          <a:extLst>
            <a:ext uri="{FF2B5EF4-FFF2-40B4-BE49-F238E27FC236}">
              <a16:creationId xmlns:a16="http://schemas.microsoft.com/office/drawing/2014/main" id="{00000000-0008-0000-0800-00003D5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8751" name="Line 1">
          <a:extLst>
            <a:ext uri="{FF2B5EF4-FFF2-40B4-BE49-F238E27FC236}">
              <a16:creationId xmlns:a16="http://schemas.microsoft.com/office/drawing/2014/main" id="{00000000-0008-0000-0900-0000EF2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8752" name="Line 2">
          <a:extLst>
            <a:ext uri="{FF2B5EF4-FFF2-40B4-BE49-F238E27FC236}">
              <a16:creationId xmlns:a16="http://schemas.microsoft.com/office/drawing/2014/main" id="{00000000-0008-0000-0900-0000F02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8753" name="Line 3">
          <a:extLst>
            <a:ext uri="{FF2B5EF4-FFF2-40B4-BE49-F238E27FC236}">
              <a16:creationId xmlns:a16="http://schemas.microsoft.com/office/drawing/2014/main" id="{00000000-0008-0000-0900-0000F12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8754" name="Line 4">
          <a:extLst>
            <a:ext uri="{FF2B5EF4-FFF2-40B4-BE49-F238E27FC236}">
              <a16:creationId xmlns:a16="http://schemas.microsoft.com/office/drawing/2014/main" id="{00000000-0008-0000-0900-0000F22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8755" name="Line 5">
          <a:extLst>
            <a:ext uri="{FF2B5EF4-FFF2-40B4-BE49-F238E27FC236}">
              <a16:creationId xmlns:a16="http://schemas.microsoft.com/office/drawing/2014/main" id="{00000000-0008-0000-0900-0000F32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8756" name="Line 6">
          <a:extLst>
            <a:ext uri="{FF2B5EF4-FFF2-40B4-BE49-F238E27FC236}">
              <a16:creationId xmlns:a16="http://schemas.microsoft.com/office/drawing/2014/main" id="{00000000-0008-0000-0900-0000F42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8757" name="Line 7">
          <a:extLst>
            <a:ext uri="{FF2B5EF4-FFF2-40B4-BE49-F238E27FC236}">
              <a16:creationId xmlns:a16="http://schemas.microsoft.com/office/drawing/2014/main" id="{00000000-0008-0000-0900-0000F52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58" name="Line 8">
          <a:extLst>
            <a:ext uri="{FF2B5EF4-FFF2-40B4-BE49-F238E27FC236}">
              <a16:creationId xmlns:a16="http://schemas.microsoft.com/office/drawing/2014/main" id="{00000000-0008-0000-0900-0000F6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8759" name="Line 9">
          <a:extLst>
            <a:ext uri="{FF2B5EF4-FFF2-40B4-BE49-F238E27FC236}">
              <a16:creationId xmlns:a16="http://schemas.microsoft.com/office/drawing/2014/main" id="{00000000-0008-0000-0900-0000F72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0" name="Line 16">
          <a:extLst>
            <a:ext uri="{FF2B5EF4-FFF2-40B4-BE49-F238E27FC236}">
              <a16:creationId xmlns:a16="http://schemas.microsoft.com/office/drawing/2014/main" id="{00000000-0008-0000-0900-0000F8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8761" name="Line 27">
          <a:extLst>
            <a:ext uri="{FF2B5EF4-FFF2-40B4-BE49-F238E27FC236}">
              <a16:creationId xmlns:a16="http://schemas.microsoft.com/office/drawing/2014/main" id="{00000000-0008-0000-0900-0000F92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8762" name="Line 28">
          <a:extLst>
            <a:ext uri="{FF2B5EF4-FFF2-40B4-BE49-F238E27FC236}">
              <a16:creationId xmlns:a16="http://schemas.microsoft.com/office/drawing/2014/main" id="{00000000-0008-0000-0900-0000FA2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8763" name="Line 29">
          <a:extLst>
            <a:ext uri="{FF2B5EF4-FFF2-40B4-BE49-F238E27FC236}">
              <a16:creationId xmlns:a16="http://schemas.microsoft.com/office/drawing/2014/main" id="{00000000-0008-0000-0900-0000FB2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4" name="Line 77">
          <a:extLst>
            <a:ext uri="{FF2B5EF4-FFF2-40B4-BE49-F238E27FC236}">
              <a16:creationId xmlns:a16="http://schemas.microsoft.com/office/drawing/2014/main" id="{00000000-0008-0000-0900-0000FC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5" name="Line 85">
          <a:extLst>
            <a:ext uri="{FF2B5EF4-FFF2-40B4-BE49-F238E27FC236}">
              <a16:creationId xmlns:a16="http://schemas.microsoft.com/office/drawing/2014/main" id="{00000000-0008-0000-0900-0000FD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6" name="Line 108">
          <a:extLst>
            <a:ext uri="{FF2B5EF4-FFF2-40B4-BE49-F238E27FC236}">
              <a16:creationId xmlns:a16="http://schemas.microsoft.com/office/drawing/2014/main" id="{00000000-0008-0000-0900-0000FE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7" name="Line 116">
          <a:extLst>
            <a:ext uri="{FF2B5EF4-FFF2-40B4-BE49-F238E27FC236}">
              <a16:creationId xmlns:a16="http://schemas.microsoft.com/office/drawing/2014/main" id="{00000000-0008-0000-0900-0000FF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2" name="Line 139">
          <a:extLst>
            <a:ext uri="{FF2B5EF4-FFF2-40B4-BE49-F238E27FC236}">
              <a16:creationId xmlns:a16="http://schemas.microsoft.com/office/drawing/2014/main" id="{00000000-0008-0000-0900-000000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3" name="Line 147">
          <a:extLst>
            <a:ext uri="{FF2B5EF4-FFF2-40B4-BE49-F238E27FC236}">
              <a16:creationId xmlns:a16="http://schemas.microsoft.com/office/drawing/2014/main" id="{00000000-0008-0000-0900-000001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4" name="Line 170">
          <a:extLst>
            <a:ext uri="{FF2B5EF4-FFF2-40B4-BE49-F238E27FC236}">
              <a16:creationId xmlns:a16="http://schemas.microsoft.com/office/drawing/2014/main" id="{00000000-0008-0000-0900-000002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5" name="Line 178">
          <a:extLst>
            <a:ext uri="{FF2B5EF4-FFF2-40B4-BE49-F238E27FC236}">
              <a16:creationId xmlns:a16="http://schemas.microsoft.com/office/drawing/2014/main" id="{00000000-0008-0000-0900-000003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6" name="Line 201">
          <a:extLst>
            <a:ext uri="{FF2B5EF4-FFF2-40B4-BE49-F238E27FC236}">
              <a16:creationId xmlns:a16="http://schemas.microsoft.com/office/drawing/2014/main" id="{00000000-0008-0000-0900-000004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157" name="AutoShape 208">
          <a:extLst>
            <a:ext uri="{FF2B5EF4-FFF2-40B4-BE49-F238E27FC236}">
              <a16:creationId xmlns:a16="http://schemas.microsoft.com/office/drawing/2014/main" id="{00000000-0008-0000-0900-0000056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8" name="Line 209">
          <a:extLst>
            <a:ext uri="{FF2B5EF4-FFF2-40B4-BE49-F238E27FC236}">
              <a16:creationId xmlns:a16="http://schemas.microsoft.com/office/drawing/2014/main" id="{00000000-0008-0000-0900-0000066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5159" name="AutoShape 211">
          <a:extLst>
            <a:ext uri="{FF2B5EF4-FFF2-40B4-BE49-F238E27FC236}">
              <a16:creationId xmlns:a16="http://schemas.microsoft.com/office/drawing/2014/main" id="{00000000-0008-0000-0900-0000076C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5160" name="Line 212">
          <a:extLst>
            <a:ext uri="{FF2B5EF4-FFF2-40B4-BE49-F238E27FC236}">
              <a16:creationId xmlns:a16="http://schemas.microsoft.com/office/drawing/2014/main" id="{00000000-0008-0000-0900-0000086C0E00}"/>
            </a:ext>
          </a:extLst>
        </xdr:cNvPr>
        <xdr:cNvSpPr>
          <a:spLocks noChangeShapeType="1"/>
        </xdr:cNvSpPr>
      </xdr:nvSpPr>
      <xdr:spPr bwMode="auto">
        <a:xfrm flipH="1">
          <a:off x="127539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161" name="Line 223">
          <a:extLst>
            <a:ext uri="{FF2B5EF4-FFF2-40B4-BE49-F238E27FC236}">
              <a16:creationId xmlns:a16="http://schemas.microsoft.com/office/drawing/2014/main" id="{00000000-0008-0000-0900-0000096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5162" name="Line 221">
          <a:extLst>
            <a:ext uri="{FF2B5EF4-FFF2-40B4-BE49-F238E27FC236}">
              <a16:creationId xmlns:a16="http://schemas.microsoft.com/office/drawing/2014/main" id="{00000000-0008-0000-0900-00000A6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5163" name="グループ化 41">
          <a:extLst>
            <a:ext uri="{FF2B5EF4-FFF2-40B4-BE49-F238E27FC236}">
              <a16:creationId xmlns:a16="http://schemas.microsoft.com/office/drawing/2014/main" id="{00000000-0008-0000-0900-00000B6C0E00}"/>
            </a:ext>
          </a:extLst>
        </xdr:cNvPr>
        <xdr:cNvGrpSpPr>
          <a:grpSpLocks/>
        </xdr:cNvGrpSpPr>
      </xdr:nvGrpSpPr>
      <xdr:grpSpPr bwMode="auto">
        <a:xfrm>
          <a:off x="1767840" y="2202180"/>
          <a:ext cx="434340" cy="640080"/>
          <a:chOff x="158496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5164" name="Line 5">
          <a:extLst>
            <a:ext uri="{FF2B5EF4-FFF2-40B4-BE49-F238E27FC236}">
              <a16:creationId xmlns:a16="http://schemas.microsoft.com/office/drawing/2014/main" id="{00000000-0008-0000-0900-00000C6C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5165" name="Line 5">
          <a:extLst>
            <a:ext uri="{FF2B5EF4-FFF2-40B4-BE49-F238E27FC236}">
              <a16:creationId xmlns:a16="http://schemas.microsoft.com/office/drawing/2014/main" id="{00000000-0008-0000-0900-00000D6C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5166" name="Line 223">
          <a:extLst>
            <a:ext uri="{FF2B5EF4-FFF2-40B4-BE49-F238E27FC236}">
              <a16:creationId xmlns:a16="http://schemas.microsoft.com/office/drawing/2014/main" id="{00000000-0008-0000-0900-00000E6C0E00}"/>
            </a:ext>
          </a:extLst>
        </xdr:cNvPr>
        <xdr:cNvSpPr>
          <a:spLocks noChangeShapeType="1"/>
        </xdr:cNvSpPr>
      </xdr:nvSpPr>
      <xdr:spPr bwMode="auto">
        <a:xfrm rot="-5400000">
          <a:off x="68961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167" name="Line 1">
          <a:extLst>
            <a:ext uri="{FF2B5EF4-FFF2-40B4-BE49-F238E27FC236}">
              <a16:creationId xmlns:a16="http://schemas.microsoft.com/office/drawing/2014/main" id="{00000000-0008-0000-0900-00000F6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168" name="Line 1">
          <a:extLst>
            <a:ext uri="{FF2B5EF4-FFF2-40B4-BE49-F238E27FC236}">
              <a16:creationId xmlns:a16="http://schemas.microsoft.com/office/drawing/2014/main" id="{00000000-0008-0000-0900-0000106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9776" name="Line 1">
          <a:extLst>
            <a:ext uri="{FF2B5EF4-FFF2-40B4-BE49-F238E27FC236}">
              <a16:creationId xmlns:a16="http://schemas.microsoft.com/office/drawing/2014/main" id="{00000000-0008-0000-0A00-0000F02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9777" name="Line 2">
          <a:extLst>
            <a:ext uri="{FF2B5EF4-FFF2-40B4-BE49-F238E27FC236}">
              <a16:creationId xmlns:a16="http://schemas.microsoft.com/office/drawing/2014/main" id="{00000000-0008-0000-0A00-0000F12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9778" name="Line 3">
          <a:extLst>
            <a:ext uri="{FF2B5EF4-FFF2-40B4-BE49-F238E27FC236}">
              <a16:creationId xmlns:a16="http://schemas.microsoft.com/office/drawing/2014/main" id="{00000000-0008-0000-0A00-0000F22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9779" name="Line 4">
          <a:extLst>
            <a:ext uri="{FF2B5EF4-FFF2-40B4-BE49-F238E27FC236}">
              <a16:creationId xmlns:a16="http://schemas.microsoft.com/office/drawing/2014/main" id="{00000000-0008-0000-0A00-0000F32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9780" name="Line 5">
          <a:extLst>
            <a:ext uri="{FF2B5EF4-FFF2-40B4-BE49-F238E27FC236}">
              <a16:creationId xmlns:a16="http://schemas.microsoft.com/office/drawing/2014/main" id="{00000000-0008-0000-0A00-0000F42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9781" name="Line 6">
          <a:extLst>
            <a:ext uri="{FF2B5EF4-FFF2-40B4-BE49-F238E27FC236}">
              <a16:creationId xmlns:a16="http://schemas.microsoft.com/office/drawing/2014/main" id="{00000000-0008-0000-0A00-0000F52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9782" name="Line 7">
          <a:extLst>
            <a:ext uri="{FF2B5EF4-FFF2-40B4-BE49-F238E27FC236}">
              <a16:creationId xmlns:a16="http://schemas.microsoft.com/office/drawing/2014/main" id="{00000000-0008-0000-0A00-0000F62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3" name="Line 8">
          <a:extLst>
            <a:ext uri="{FF2B5EF4-FFF2-40B4-BE49-F238E27FC236}">
              <a16:creationId xmlns:a16="http://schemas.microsoft.com/office/drawing/2014/main" id="{00000000-0008-0000-0A00-0000F7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9784" name="Line 9">
          <a:extLst>
            <a:ext uri="{FF2B5EF4-FFF2-40B4-BE49-F238E27FC236}">
              <a16:creationId xmlns:a16="http://schemas.microsoft.com/office/drawing/2014/main" id="{00000000-0008-0000-0A00-0000F82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85" name="Line 16">
          <a:extLst>
            <a:ext uri="{FF2B5EF4-FFF2-40B4-BE49-F238E27FC236}">
              <a16:creationId xmlns:a16="http://schemas.microsoft.com/office/drawing/2014/main" id="{00000000-0008-0000-0A00-0000F9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9786" name="Line 27">
          <a:extLst>
            <a:ext uri="{FF2B5EF4-FFF2-40B4-BE49-F238E27FC236}">
              <a16:creationId xmlns:a16="http://schemas.microsoft.com/office/drawing/2014/main" id="{00000000-0008-0000-0A00-0000FA2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9787" name="Line 28">
          <a:extLst>
            <a:ext uri="{FF2B5EF4-FFF2-40B4-BE49-F238E27FC236}">
              <a16:creationId xmlns:a16="http://schemas.microsoft.com/office/drawing/2014/main" id="{00000000-0008-0000-0A00-0000FB2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9788" name="Line 29">
          <a:extLst>
            <a:ext uri="{FF2B5EF4-FFF2-40B4-BE49-F238E27FC236}">
              <a16:creationId xmlns:a16="http://schemas.microsoft.com/office/drawing/2014/main" id="{00000000-0008-0000-0A00-0000FC2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9" name="Line 78">
          <a:extLst>
            <a:ext uri="{FF2B5EF4-FFF2-40B4-BE49-F238E27FC236}">
              <a16:creationId xmlns:a16="http://schemas.microsoft.com/office/drawing/2014/main" id="{00000000-0008-0000-0A00-0000FD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90" name="Line 86">
          <a:extLst>
            <a:ext uri="{FF2B5EF4-FFF2-40B4-BE49-F238E27FC236}">
              <a16:creationId xmlns:a16="http://schemas.microsoft.com/office/drawing/2014/main" id="{00000000-0008-0000-0A00-0000FE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91" name="Line 109">
          <a:extLst>
            <a:ext uri="{FF2B5EF4-FFF2-40B4-BE49-F238E27FC236}">
              <a16:creationId xmlns:a16="http://schemas.microsoft.com/office/drawing/2014/main" id="{00000000-0008-0000-0A00-0000FF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6" name="Line 117">
          <a:extLst>
            <a:ext uri="{FF2B5EF4-FFF2-40B4-BE49-F238E27FC236}">
              <a16:creationId xmlns:a16="http://schemas.microsoft.com/office/drawing/2014/main" id="{00000000-0008-0000-0A00-000000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7" name="Line 140">
          <a:extLst>
            <a:ext uri="{FF2B5EF4-FFF2-40B4-BE49-F238E27FC236}">
              <a16:creationId xmlns:a16="http://schemas.microsoft.com/office/drawing/2014/main" id="{00000000-0008-0000-0A00-000001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8" name="Line 148">
          <a:extLst>
            <a:ext uri="{FF2B5EF4-FFF2-40B4-BE49-F238E27FC236}">
              <a16:creationId xmlns:a16="http://schemas.microsoft.com/office/drawing/2014/main" id="{00000000-0008-0000-0A00-000002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9" name="Line 171">
          <a:extLst>
            <a:ext uri="{FF2B5EF4-FFF2-40B4-BE49-F238E27FC236}">
              <a16:creationId xmlns:a16="http://schemas.microsoft.com/office/drawing/2014/main" id="{00000000-0008-0000-0A00-000003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0" name="Line 179">
          <a:extLst>
            <a:ext uri="{FF2B5EF4-FFF2-40B4-BE49-F238E27FC236}">
              <a16:creationId xmlns:a16="http://schemas.microsoft.com/office/drawing/2014/main" id="{00000000-0008-0000-0A00-000004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81" name="Line 202">
          <a:extLst>
            <a:ext uri="{FF2B5EF4-FFF2-40B4-BE49-F238E27FC236}">
              <a16:creationId xmlns:a16="http://schemas.microsoft.com/office/drawing/2014/main" id="{00000000-0008-0000-0A00-000005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182" name="AutoShape 209">
          <a:extLst>
            <a:ext uri="{FF2B5EF4-FFF2-40B4-BE49-F238E27FC236}">
              <a16:creationId xmlns:a16="http://schemas.microsoft.com/office/drawing/2014/main" id="{00000000-0008-0000-0A00-0000067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3" name="Line 210">
          <a:extLst>
            <a:ext uri="{FF2B5EF4-FFF2-40B4-BE49-F238E27FC236}">
              <a16:creationId xmlns:a16="http://schemas.microsoft.com/office/drawing/2014/main" id="{00000000-0008-0000-0A00-0000077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6184" name="AutoShape 212">
          <a:extLst>
            <a:ext uri="{FF2B5EF4-FFF2-40B4-BE49-F238E27FC236}">
              <a16:creationId xmlns:a16="http://schemas.microsoft.com/office/drawing/2014/main" id="{00000000-0008-0000-0A00-00000870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6185" name="Line 213">
          <a:extLst>
            <a:ext uri="{FF2B5EF4-FFF2-40B4-BE49-F238E27FC236}">
              <a16:creationId xmlns:a16="http://schemas.microsoft.com/office/drawing/2014/main" id="{00000000-0008-0000-0A00-00000970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186" name="Line 224">
          <a:extLst>
            <a:ext uri="{FF2B5EF4-FFF2-40B4-BE49-F238E27FC236}">
              <a16:creationId xmlns:a16="http://schemas.microsoft.com/office/drawing/2014/main" id="{00000000-0008-0000-0A00-00000A7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6187" name="Line 222">
          <a:extLst>
            <a:ext uri="{FF2B5EF4-FFF2-40B4-BE49-F238E27FC236}">
              <a16:creationId xmlns:a16="http://schemas.microsoft.com/office/drawing/2014/main" id="{00000000-0008-0000-0A00-00000B70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6188" name="グループ化 41">
          <a:extLst>
            <a:ext uri="{FF2B5EF4-FFF2-40B4-BE49-F238E27FC236}">
              <a16:creationId xmlns:a16="http://schemas.microsoft.com/office/drawing/2014/main" id="{00000000-0008-0000-0A00-00000C700E00}"/>
            </a:ext>
          </a:extLst>
        </xdr:cNvPr>
        <xdr:cNvGrpSpPr>
          <a:grpSpLocks/>
        </xdr:cNvGrpSpPr>
      </xdr:nvGrpSpPr>
      <xdr:grpSpPr bwMode="auto">
        <a:xfrm>
          <a:off x="1767840" y="2186940"/>
          <a:ext cx="434340" cy="632460"/>
          <a:chOff x="158496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6189" name="Line 5">
          <a:extLst>
            <a:ext uri="{FF2B5EF4-FFF2-40B4-BE49-F238E27FC236}">
              <a16:creationId xmlns:a16="http://schemas.microsoft.com/office/drawing/2014/main" id="{00000000-0008-0000-0A00-00000D70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6190" name="Line 5">
          <a:extLst>
            <a:ext uri="{FF2B5EF4-FFF2-40B4-BE49-F238E27FC236}">
              <a16:creationId xmlns:a16="http://schemas.microsoft.com/office/drawing/2014/main" id="{00000000-0008-0000-0A00-00000E70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6191" name="Line 224">
          <a:extLst>
            <a:ext uri="{FF2B5EF4-FFF2-40B4-BE49-F238E27FC236}">
              <a16:creationId xmlns:a16="http://schemas.microsoft.com/office/drawing/2014/main" id="{00000000-0008-0000-0A00-00000F700E00}"/>
            </a:ext>
          </a:extLst>
        </xdr:cNvPr>
        <xdr:cNvSpPr>
          <a:spLocks noChangeShapeType="1"/>
        </xdr:cNvSpPr>
      </xdr:nvSpPr>
      <xdr:spPr bwMode="auto">
        <a:xfrm rot="-5400000">
          <a:off x="69103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192" name="Line 1">
          <a:extLst>
            <a:ext uri="{FF2B5EF4-FFF2-40B4-BE49-F238E27FC236}">
              <a16:creationId xmlns:a16="http://schemas.microsoft.com/office/drawing/2014/main" id="{00000000-0008-0000-0A00-0000107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193" name="Line 1">
          <a:extLst>
            <a:ext uri="{FF2B5EF4-FFF2-40B4-BE49-F238E27FC236}">
              <a16:creationId xmlns:a16="http://schemas.microsoft.com/office/drawing/2014/main" id="{00000000-0008-0000-0A00-0000117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0800" name="Line 1">
          <a:extLst>
            <a:ext uri="{FF2B5EF4-FFF2-40B4-BE49-F238E27FC236}">
              <a16:creationId xmlns:a16="http://schemas.microsoft.com/office/drawing/2014/main" id="{00000000-0008-0000-0B00-0000F03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0801" name="Line 2">
          <a:extLst>
            <a:ext uri="{FF2B5EF4-FFF2-40B4-BE49-F238E27FC236}">
              <a16:creationId xmlns:a16="http://schemas.microsoft.com/office/drawing/2014/main" id="{00000000-0008-0000-0B00-0000F13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0802" name="Line 3">
          <a:extLst>
            <a:ext uri="{FF2B5EF4-FFF2-40B4-BE49-F238E27FC236}">
              <a16:creationId xmlns:a16="http://schemas.microsoft.com/office/drawing/2014/main" id="{00000000-0008-0000-0B00-0000F23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0803" name="Line 4">
          <a:extLst>
            <a:ext uri="{FF2B5EF4-FFF2-40B4-BE49-F238E27FC236}">
              <a16:creationId xmlns:a16="http://schemas.microsoft.com/office/drawing/2014/main" id="{00000000-0008-0000-0B00-0000F33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0804" name="Line 5">
          <a:extLst>
            <a:ext uri="{FF2B5EF4-FFF2-40B4-BE49-F238E27FC236}">
              <a16:creationId xmlns:a16="http://schemas.microsoft.com/office/drawing/2014/main" id="{00000000-0008-0000-0B00-0000F43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0805" name="Line 6">
          <a:extLst>
            <a:ext uri="{FF2B5EF4-FFF2-40B4-BE49-F238E27FC236}">
              <a16:creationId xmlns:a16="http://schemas.microsoft.com/office/drawing/2014/main" id="{00000000-0008-0000-0B00-0000F53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0806" name="Line 7">
          <a:extLst>
            <a:ext uri="{FF2B5EF4-FFF2-40B4-BE49-F238E27FC236}">
              <a16:creationId xmlns:a16="http://schemas.microsoft.com/office/drawing/2014/main" id="{00000000-0008-0000-0B00-0000F63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07" name="Line 8">
          <a:extLst>
            <a:ext uri="{FF2B5EF4-FFF2-40B4-BE49-F238E27FC236}">
              <a16:creationId xmlns:a16="http://schemas.microsoft.com/office/drawing/2014/main" id="{00000000-0008-0000-0B00-0000F7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0808" name="Line 9">
          <a:extLst>
            <a:ext uri="{FF2B5EF4-FFF2-40B4-BE49-F238E27FC236}">
              <a16:creationId xmlns:a16="http://schemas.microsoft.com/office/drawing/2014/main" id="{00000000-0008-0000-0B00-0000F83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09" name="Line 16">
          <a:extLst>
            <a:ext uri="{FF2B5EF4-FFF2-40B4-BE49-F238E27FC236}">
              <a16:creationId xmlns:a16="http://schemas.microsoft.com/office/drawing/2014/main" id="{00000000-0008-0000-0B00-0000F9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0810" name="Line 27">
          <a:extLst>
            <a:ext uri="{FF2B5EF4-FFF2-40B4-BE49-F238E27FC236}">
              <a16:creationId xmlns:a16="http://schemas.microsoft.com/office/drawing/2014/main" id="{00000000-0008-0000-0B00-0000FA3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0811" name="Line 28">
          <a:extLst>
            <a:ext uri="{FF2B5EF4-FFF2-40B4-BE49-F238E27FC236}">
              <a16:creationId xmlns:a16="http://schemas.microsoft.com/office/drawing/2014/main" id="{00000000-0008-0000-0B00-0000FB3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0812" name="Line 29">
          <a:extLst>
            <a:ext uri="{FF2B5EF4-FFF2-40B4-BE49-F238E27FC236}">
              <a16:creationId xmlns:a16="http://schemas.microsoft.com/office/drawing/2014/main" id="{00000000-0008-0000-0B00-0000FC3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3" name="Line 78">
          <a:extLst>
            <a:ext uri="{FF2B5EF4-FFF2-40B4-BE49-F238E27FC236}">
              <a16:creationId xmlns:a16="http://schemas.microsoft.com/office/drawing/2014/main" id="{00000000-0008-0000-0B00-0000FD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14" name="Line 86">
          <a:extLst>
            <a:ext uri="{FF2B5EF4-FFF2-40B4-BE49-F238E27FC236}">
              <a16:creationId xmlns:a16="http://schemas.microsoft.com/office/drawing/2014/main" id="{00000000-0008-0000-0B00-0000FE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5" name="Line 109">
          <a:extLst>
            <a:ext uri="{FF2B5EF4-FFF2-40B4-BE49-F238E27FC236}">
              <a16:creationId xmlns:a16="http://schemas.microsoft.com/office/drawing/2014/main" id="{00000000-0008-0000-0B00-0000FF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0" name="Line 117">
          <a:extLst>
            <a:ext uri="{FF2B5EF4-FFF2-40B4-BE49-F238E27FC236}">
              <a16:creationId xmlns:a16="http://schemas.microsoft.com/office/drawing/2014/main" id="{00000000-0008-0000-0B00-000000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1" name="Line 140">
          <a:extLst>
            <a:ext uri="{FF2B5EF4-FFF2-40B4-BE49-F238E27FC236}">
              <a16:creationId xmlns:a16="http://schemas.microsoft.com/office/drawing/2014/main" id="{00000000-0008-0000-0B00-000001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2" name="Line 148">
          <a:extLst>
            <a:ext uri="{FF2B5EF4-FFF2-40B4-BE49-F238E27FC236}">
              <a16:creationId xmlns:a16="http://schemas.microsoft.com/office/drawing/2014/main" id="{00000000-0008-0000-0B00-000002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3" name="Line 171">
          <a:extLst>
            <a:ext uri="{FF2B5EF4-FFF2-40B4-BE49-F238E27FC236}">
              <a16:creationId xmlns:a16="http://schemas.microsoft.com/office/drawing/2014/main" id="{00000000-0008-0000-0B00-000003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4" name="Line 179">
          <a:extLst>
            <a:ext uri="{FF2B5EF4-FFF2-40B4-BE49-F238E27FC236}">
              <a16:creationId xmlns:a16="http://schemas.microsoft.com/office/drawing/2014/main" id="{00000000-0008-0000-0B00-000004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5" name="Line 202">
          <a:extLst>
            <a:ext uri="{FF2B5EF4-FFF2-40B4-BE49-F238E27FC236}">
              <a16:creationId xmlns:a16="http://schemas.microsoft.com/office/drawing/2014/main" id="{00000000-0008-0000-0B00-000005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7206" name="AutoShape 209">
          <a:extLst>
            <a:ext uri="{FF2B5EF4-FFF2-40B4-BE49-F238E27FC236}">
              <a16:creationId xmlns:a16="http://schemas.microsoft.com/office/drawing/2014/main" id="{00000000-0008-0000-0B00-0000067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7" name="Line 210">
          <a:extLst>
            <a:ext uri="{FF2B5EF4-FFF2-40B4-BE49-F238E27FC236}">
              <a16:creationId xmlns:a16="http://schemas.microsoft.com/office/drawing/2014/main" id="{00000000-0008-0000-0B00-0000077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7208" name="AutoShape 212">
          <a:extLst>
            <a:ext uri="{FF2B5EF4-FFF2-40B4-BE49-F238E27FC236}">
              <a16:creationId xmlns:a16="http://schemas.microsoft.com/office/drawing/2014/main" id="{00000000-0008-0000-0B00-00000874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7209" name="Line 213">
          <a:extLst>
            <a:ext uri="{FF2B5EF4-FFF2-40B4-BE49-F238E27FC236}">
              <a16:creationId xmlns:a16="http://schemas.microsoft.com/office/drawing/2014/main" id="{00000000-0008-0000-0B00-00000974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7210" name="Line 224">
          <a:extLst>
            <a:ext uri="{FF2B5EF4-FFF2-40B4-BE49-F238E27FC236}">
              <a16:creationId xmlns:a16="http://schemas.microsoft.com/office/drawing/2014/main" id="{00000000-0008-0000-0B00-00000A7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7211" name="Line 222">
          <a:extLst>
            <a:ext uri="{FF2B5EF4-FFF2-40B4-BE49-F238E27FC236}">
              <a16:creationId xmlns:a16="http://schemas.microsoft.com/office/drawing/2014/main" id="{00000000-0008-0000-0B00-00000B74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7212" name="グループ化 41">
          <a:extLst>
            <a:ext uri="{FF2B5EF4-FFF2-40B4-BE49-F238E27FC236}">
              <a16:creationId xmlns:a16="http://schemas.microsoft.com/office/drawing/2014/main" id="{00000000-0008-0000-0B00-00000C740E00}"/>
            </a:ext>
          </a:extLst>
        </xdr:cNvPr>
        <xdr:cNvGrpSpPr>
          <a:grpSpLocks/>
        </xdr:cNvGrpSpPr>
      </xdr:nvGrpSpPr>
      <xdr:grpSpPr bwMode="auto">
        <a:xfrm>
          <a:off x="1767840" y="2194560"/>
          <a:ext cx="434340" cy="632460"/>
          <a:chOff x="158496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7213" name="Line 5">
          <a:extLst>
            <a:ext uri="{FF2B5EF4-FFF2-40B4-BE49-F238E27FC236}">
              <a16:creationId xmlns:a16="http://schemas.microsoft.com/office/drawing/2014/main" id="{00000000-0008-0000-0B00-00000D7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7214" name="Line 5">
          <a:extLst>
            <a:ext uri="{FF2B5EF4-FFF2-40B4-BE49-F238E27FC236}">
              <a16:creationId xmlns:a16="http://schemas.microsoft.com/office/drawing/2014/main" id="{00000000-0008-0000-0B00-00000E7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7215" name="Line 224">
          <a:extLst>
            <a:ext uri="{FF2B5EF4-FFF2-40B4-BE49-F238E27FC236}">
              <a16:creationId xmlns:a16="http://schemas.microsoft.com/office/drawing/2014/main" id="{00000000-0008-0000-0B00-00000F74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216" name="Line 1">
          <a:extLst>
            <a:ext uri="{FF2B5EF4-FFF2-40B4-BE49-F238E27FC236}">
              <a16:creationId xmlns:a16="http://schemas.microsoft.com/office/drawing/2014/main" id="{00000000-0008-0000-0B00-0000107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217" name="Line 1">
          <a:extLst>
            <a:ext uri="{FF2B5EF4-FFF2-40B4-BE49-F238E27FC236}">
              <a16:creationId xmlns:a16="http://schemas.microsoft.com/office/drawing/2014/main" id="{00000000-0008-0000-0B00-0000117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1823" name="Line 1">
          <a:extLst>
            <a:ext uri="{FF2B5EF4-FFF2-40B4-BE49-F238E27FC236}">
              <a16:creationId xmlns:a16="http://schemas.microsoft.com/office/drawing/2014/main" id="{00000000-0008-0000-0C00-0000EF3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1824" name="Line 2">
          <a:extLst>
            <a:ext uri="{FF2B5EF4-FFF2-40B4-BE49-F238E27FC236}">
              <a16:creationId xmlns:a16="http://schemas.microsoft.com/office/drawing/2014/main" id="{00000000-0008-0000-0C00-0000F03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1825" name="Line 3">
          <a:extLst>
            <a:ext uri="{FF2B5EF4-FFF2-40B4-BE49-F238E27FC236}">
              <a16:creationId xmlns:a16="http://schemas.microsoft.com/office/drawing/2014/main" id="{00000000-0008-0000-0C00-0000F13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1826" name="Line 4">
          <a:extLst>
            <a:ext uri="{FF2B5EF4-FFF2-40B4-BE49-F238E27FC236}">
              <a16:creationId xmlns:a16="http://schemas.microsoft.com/office/drawing/2014/main" id="{00000000-0008-0000-0C00-0000F23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1827" name="Line 5">
          <a:extLst>
            <a:ext uri="{FF2B5EF4-FFF2-40B4-BE49-F238E27FC236}">
              <a16:creationId xmlns:a16="http://schemas.microsoft.com/office/drawing/2014/main" id="{00000000-0008-0000-0C00-0000F33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1828" name="Line 6">
          <a:extLst>
            <a:ext uri="{FF2B5EF4-FFF2-40B4-BE49-F238E27FC236}">
              <a16:creationId xmlns:a16="http://schemas.microsoft.com/office/drawing/2014/main" id="{00000000-0008-0000-0C00-0000F43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1829" name="Line 7">
          <a:extLst>
            <a:ext uri="{FF2B5EF4-FFF2-40B4-BE49-F238E27FC236}">
              <a16:creationId xmlns:a16="http://schemas.microsoft.com/office/drawing/2014/main" id="{00000000-0008-0000-0C00-0000F53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0" name="Line 8">
          <a:extLst>
            <a:ext uri="{FF2B5EF4-FFF2-40B4-BE49-F238E27FC236}">
              <a16:creationId xmlns:a16="http://schemas.microsoft.com/office/drawing/2014/main" id="{00000000-0008-0000-0C00-0000F6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1831" name="Line 9">
          <a:extLst>
            <a:ext uri="{FF2B5EF4-FFF2-40B4-BE49-F238E27FC236}">
              <a16:creationId xmlns:a16="http://schemas.microsoft.com/office/drawing/2014/main" id="{00000000-0008-0000-0C00-0000F73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2" name="Line 16">
          <a:extLst>
            <a:ext uri="{FF2B5EF4-FFF2-40B4-BE49-F238E27FC236}">
              <a16:creationId xmlns:a16="http://schemas.microsoft.com/office/drawing/2014/main" id="{00000000-0008-0000-0C00-0000F8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1833" name="Line 27">
          <a:extLst>
            <a:ext uri="{FF2B5EF4-FFF2-40B4-BE49-F238E27FC236}">
              <a16:creationId xmlns:a16="http://schemas.microsoft.com/office/drawing/2014/main" id="{00000000-0008-0000-0C00-0000F93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1834" name="Line 28">
          <a:extLst>
            <a:ext uri="{FF2B5EF4-FFF2-40B4-BE49-F238E27FC236}">
              <a16:creationId xmlns:a16="http://schemas.microsoft.com/office/drawing/2014/main" id="{00000000-0008-0000-0C00-0000FA3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1835" name="Line 29">
          <a:extLst>
            <a:ext uri="{FF2B5EF4-FFF2-40B4-BE49-F238E27FC236}">
              <a16:creationId xmlns:a16="http://schemas.microsoft.com/office/drawing/2014/main" id="{00000000-0008-0000-0C00-0000FB3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6" name="Line 77">
          <a:extLst>
            <a:ext uri="{FF2B5EF4-FFF2-40B4-BE49-F238E27FC236}">
              <a16:creationId xmlns:a16="http://schemas.microsoft.com/office/drawing/2014/main" id="{00000000-0008-0000-0C00-0000FC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7" name="Line 85">
          <a:extLst>
            <a:ext uri="{FF2B5EF4-FFF2-40B4-BE49-F238E27FC236}">
              <a16:creationId xmlns:a16="http://schemas.microsoft.com/office/drawing/2014/main" id="{00000000-0008-0000-0C00-0000FD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8" name="Line 108">
          <a:extLst>
            <a:ext uri="{FF2B5EF4-FFF2-40B4-BE49-F238E27FC236}">
              <a16:creationId xmlns:a16="http://schemas.microsoft.com/office/drawing/2014/main" id="{00000000-0008-0000-0C00-0000FE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9" name="Line 116">
          <a:extLst>
            <a:ext uri="{FF2B5EF4-FFF2-40B4-BE49-F238E27FC236}">
              <a16:creationId xmlns:a16="http://schemas.microsoft.com/office/drawing/2014/main" id="{00000000-0008-0000-0C00-0000FF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4" name="Line 139">
          <a:extLst>
            <a:ext uri="{FF2B5EF4-FFF2-40B4-BE49-F238E27FC236}">
              <a16:creationId xmlns:a16="http://schemas.microsoft.com/office/drawing/2014/main" id="{00000000-0008-0000-0C00-000000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5" name="Line 147">
          <a:extLst>
            <a:ext uri="{FF2B5EF4-FFF2-40B4-BE49-F238E27FC236}">
              <a16:creationId xmlns:a16="http://schemas.microsoft.com/office/drawing/2014/main" id="{00000000-0008-0000-0C00-000001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6" name="Line 170">
          <a:extLst>
            <a:ext uri="{FF2B5EF4-FFF2-40B4-BE49-F238E27FC236}">
              <a16:creationId xmlns:a16="http://schemas.microsoft.com/office/drawing/2014/main" id="{00000000-0008-0000-0C00-000002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7" name="Line 178">
          <a:extLst>
            <a:ext uri="{FF2B5EF4-FFF2-40B4-BE49-F238E27FC236}">
              <a16:creationId xmlns:a16="http://schemas.microsoft.com/office/drawing/2014/main" id="{00000000-0008-0000-0C00-000003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8" name="Line 201">
          <a:extLst>
            <a:ext uri="{FF2B5EF4-FFF2-40B4-BE49-F238E27FC236}">
              <a16:creationId xmlns:a16="http://schemas.microsoft.com/office/drawing/2014/main" id="{00000000-0008-0000-0C00-000004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229" name="AutoShape 208">
          <a:extLst>
            <a:ext uri="{FF2B5EF4-FFF2-40B4-BE49-F238E27FC236}">
              <a16:creationId xmlns:a16="http://schemas.microsoft.com/office/drawing/2014/main" id="{00000000-0008-0000-0C00-0000057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30" name="Line 209">
          <a:extLst>
            <a:ext uri="{FF2B5EF4-FFF2-40B4-BE49-F238E27FC236}">
              <a16:creationId xmlns:a16="http://schemas.microsoft.com/office/drawing/2014/main" id="{00000000-0008-0000-0C00-0000067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8231" name="AutoShape 211">
          <a:extLst>
            <a:ext uri="{FF2B5EF4-FFF2-40B4-BE49-F238E27FC236}">
              <a16:creationId xmlns:a16="http://schemas.microsoft.com/office/drawing/2014/main" id="{00000000-0008-0000-0C00-00000778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8232" name="Line 212">
          <a:extLst>
            <a:ext uri="{FF2B5EF4-FFF2-40B4-BE49-F238E27FC236}">
              <a16:creationId xmlns:a16="http://schemas.microsoft.com/office/drawing/2014/main" id="{00000000-0008-0000-0C00-00000878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8233" name="Line 223">
          <a:extLst>
            <a:ext uri="{FF2B5EF4-FFF2-40B4-BE49-F238E27FC236}">
              <a16:creationId xmlns:a16="http://schemas.microsoft.com/office/drawing/2014/main" id="{00000000-0008-0000-0C00-00000978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234" name="Line 221">
          <a:extLst>
            <a:ext uri="{FF2B5EF4-FFF2-40B4-BE49-F238E27FC236}">
              <a16:creationId xmlns:a16="http://schemas.microsoft.com/office/drawing/2014/main" id="{00000000-0008-0000-0C00-00000A78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8235" name="グループ化 41">
          <a:extLst>
            <a:ext uri="{FF2B5EF4-FFF2-40B4-BE49-F238E27FC236}">
              <a16:creationId xmlns:a16="http://schemas.microsoft.com/office/drawing/2014/main" id="{00000000-0008-0000-0C00-00000B780E00}"/>
            </a:ext>
          </a:extLst>
        </xdr:cNvPr>
        <xdr:cNvGrpSpPr>
          <a:grpSpLocks/>
        </xdr:cNvGrpSpPr>
      </xdr:nvGrpSpPr>
      <xdr:grpSpPr bwMode="auto">
        <a:xfrm>
          <a:off x="1767840" y="2186940"/>
          <a:ext cx="434340" cy="632460"/>
          <a:chOff x="158496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8236" name="Line 5">
          <a:extLst>
            <a:ext uri="{FF2B5EF4-FFF2-40B4-BE49-F238E27FC236}">
              <a16:creationId xmlns:a16="http://schemas.microsoft.com/office/drawing/2014/main" id="{00000000-0008-0000-0C00-00000C7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8237" name="Line 5">
          <a:extLst>
            <a:ext uri="{FF2B5EF4-FFF2-40B4-BE49-F238E27FC236}">
              <a16:creationId xmlns:a16="http://schemas.microsoft.com/office/drawing/2014/main" id="{00000000-0008-0000-0C00-00000D7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8238" name="Line 223">
          <a:extLst>
            <a:ext uri="{FF2B5EF4-FFF2-40B4-BE49-F238E27FC236}">
              <a16:creationId xmlns:a16="http://schemas.microsoft.com/office/drawing/2014/main" id="{00000000-0008-0000-0C00-00000E78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239" name="Line 1">
          <a:extLst>
            <a:ext uri="{FF2B5EF4-FFF2-40B4-BE49-F238E27FC236}">
              <a16:creationId xmlns:a16="http://schemas.microsoft.com/office/drawing/2014/main" id="{00000000-0008-0000-0C00-00000F7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240" name="Line 1">
          <a:extLst>
            <a:ext uri="{FF2B5EF4-FFF2-40B4-BE49-F238E27FC236}">
              <a16:creationId xmlns:a16="http://schemas.microsoft.com/office/drawing/2014/main" id="{00000000-0008-0000-0C00-0000107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847" name="Line 1">
          <a:extLst>
            <a:ext uri="{FF2B5EF4-FFF2-40B4-BE49-F238E27FC236}">
              <a16:creationId xmlns:a16="http://schemas.microsoft.com/office/drawing/2014/main" id="{00000000-0008-0000-0D00-0000EF3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848" name="Line 2">
          <a:extLst>
            <a:ext uri="{FF2B5EF4-FFF2-40B4-BE49-F238E27FC236}">
              <a16:creationId xmlns:a16="http://schemas.microsoft.com/office/drawing/2014/main" id="{00000000-0008-0000-0D00-0000F03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849" name="Line 3">
          <a:extLst>
            <a:ext uri="{FF2B5EF4-FFF2-40B4-BE49-F238E27FC236}">
              <a16:creationId xmlns:a16="http://schemas.microsoft.com/office/drawing/2014/main" id="{00000000-0008-0000-0D00-0000F13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850" name="Line 4">
          <a:extLst>
            <a:ext uri="{FF2B5EF4-FFF2-40B4-BE49-F238E27FC236}">
              <a16:creationId xmlns:a16="http://schemas.microsoft.com/office/drawing/2014/main" id="{00000000-0008-0000-0D00-0000F23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851" name="Line 5">
          <a:extLst>
            <a:ext uri="{FF2B5EF4-FFF2-40B4-BE49-F238E27FC236}">
              <a16:creationId xmlns:a16="http://schemas.microsoft.com/office/drawing/2014/main" id="{00000000-0008-0000-0D00-0000F33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852" name="Line 6">
          <a:extLst>
            <a:ext uri="{FF2B5EF4-FFF2-40B4-BE49-F238E27FC236}">
              <a16:creationId xmlns:a16="http://schemas.microsoft.com/office/drawing/2014/main" id="{00000000-0008-0000-0D00-0000F43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853" name="Line 7">
          <a:extLst>
            <a:ext uri="{FF2B5EF4-FFF2-40B4-BE49-F238E27FC236}">
              <a16:creationId xmlns:a16="http://schemas.microsoft.com/office/drawing/2014/main" id="{00000000-0008-0000-0D00-0000F53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54" name="Line 8">
          <a:extLst>
            <a:ext uri="{FF2B5EF4-FFF2-40B4-BE49-F238E27FC236}">
              <a16:creationId xmlns:a16="http://schemas.microsoft.com/office/drawing/2014/main" id="{00000000-0008-0000-0D00-0000F6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855" name="Line 9">
          <a:extLst>
            <a:ext uri="{FF2B5EF4-FFF2-40B4-BE49-F238E27FC236}">
              <a16:creationId xmlns:a16="http://schemas.microsoft.com/office/drawing/2014/main" id="{00000000-0008-0000-0D00-0000F73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56" name="Line 16">
          <a:extLst>
            <a:ext uri="{FF2B5EF4-FFF2-40B4-BE49-F238E27FC236}">
              <a16:creationId xmlns:a16="http://schemas.microsoft.com/office/drawing/2014/main" id="{00000000-0008-0000-0D00-0000F8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857" name="Line 27">
          <a:extLst>
            <a:ext uri="{FF2B5EF4-FFF2-40B4-BE49-F238E27FC236}">
              <a16:creationId xmlns:a16="http://schemas.microsoft.com/office/drawing/2014/main" id="{00000000-0008-0000-0D00-0000F93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858" name="Line 28">
          <a:extLst>
            <a:ext uri="{FF2B5EF4-FFF2-40B4-BE49-F238E27FC236}">
              <a16:creationId xmlns:a16="http://schemas.microsoft.com/office/drawing/2014/main" id="{00000000-0008-0000-0D00-0000FA3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859" name="Line 29">
          <a:extLst>
            <a:ext uri="{FF2B5EF4-FFF2-40B4-BE49-F238E27FC236}">
              <a16:creationId xmlns:a16="http://schemas.microsoft.com/office/drawing/2014/main" id="{00000000-0008-0000-0D00-0000FB3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0" name="Line 77">
          <a:extLst>
            <a:ext uri="{FF2B5EF4-FFF2-40B4-BE49-F238E27FC236}">
              <a16:creationId xmlns:a16="http://schemas.microsoft.com/office/drawing/2014/main" id="{00000000-0008-0000-0D00-0000FC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1" name="Line 85">
          <a:extLst>
            <a:ext uri="{FF2B5EF4-FFF2-40B4-BE49-F238E27FC236}">
              <a16:creationId xmlns:a16="http://schemas.microsoft.com/office/drawing/2014/main" id="{00000000-0008-0000-0D00-0000FD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2" name="Line 108">
          <a:extLst>
            <a:ext uri="{FF2B5EF4-FFF2-40B4-BE49-F238E27FC236}">
              <a16:creationId xmlns:a16="http://schemas.microsoft.com/office/drawing/2014/main" id="{00000000-0008-0000-0D00-0000FE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3" name="Line 116">
          <a:extLst>
            <a:ext uri="{FF2B5EF4-FFF2-40B4-BE49-F238E27FC236}">
              <a16:creationId xmlns:a16="http://schemas.microsoft.com/office/drawing/2014/main" id="{00000000-0008-0000-0D00-0000FF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48" name="Line 139">
          <a:extLst>
            <a:ext uri="{FF2B5EF4-FFF2-40B4-BE49-F238E27FC236}">
              <a16:creationId xmlns:a16="http://schemas.microsoft.com/office/drawing/2014/main" id="{00000000-0008-0000-0D00-000000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49" name="Line 147">
          <a:extLst>
            <a:ext uri="{FF2B5EF4-FFF2-40B4-BE49-F238E27FC236}">
              <a16:creationId xmlns:a16="http://schemas.microsoft.com/office/drawing/2014/main" id="{00000000-0008-0000-0D00-000001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0" name="Line 170">
          <a:extLst>
            <a:ext uri="{FF2B5EF4-FFF2-40B4-BE49-F238E27FC236}">
              <a16:creationId xmlns:a16="http://schemas.microsoft.com/office/drawing/2014/main" id="{00000000-0008-0000-0D00-000002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1" name="Line 178">
          <a:extLst>
            <a:ext uri="{FF2B5EF4-FFF2-40B4-BE49-F238E27FC236}">
              <a16:creationId xmlns:a16="http://schemas.microsoft.com/office/drawing/2014/main" id="{00000000-0008-0000-0D00-000003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2" name="Line 201">
          <a:extLst>
            <a:ext uri="{FF2B5EF4-FFF2-40B4-BE49-F238E27FC236}">
              <a16:creationId xmlns:a16="http://schemas.microsoft.com/office/drawing/2014/main" id="{00000000-0008-0000-0D00-000004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253" name="AutoShape 208">
          <a:extLst>
            <a:ext uri="{FF2B5EF4-FFF2-40B4-BE49-F238E27FC236}">
              <a16:creationId xmlns:a16="http://schemas.microsoft.com/office/drawing/2014/main" id="{00000000-0008-0000-0D00-0000057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4" name="Line 209">
          <a:extLst>
            <a:ext uri="{FF2B5EF4-FFF2-40B4-BE49-F238E27FC236}">
              <a16:creationId xmlns:a16="http://schemas.microsoft.com/office/drawing/2014/main" id="{00000000-0008-0000-0D00-0000067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9255" name="AutoShape 211">
          <a:extLst>
            <a:ext uri="{FF2B5EF4-FFF2-40B4-BE49-F238E27FC236}">
              <a16:creationId xmlns:a16="http://schemas.microsoft.com/office/drawing/2014/main" id="{00000000-0008-0000-0D00-0000077C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9256" name="Line 212">
          <a:extLst>
            <a:ext uri="{FF2B5EF4-FFF2-40B4-BE49-F238E27FC236}">
              <a16:creationId xmlns:a16="http://schemas.microsoft.com/office/drawing/2014/main" id="{00000000-0008-0000-0D00-0000087C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9257" name="Line 223">
          <a:extLst>
            <a:ext uri="{FF2B5EF4-FFF2-40B4-BE49-F238E27FC236}">
              <a16:creationId xmlns:a16="http://schemas.microsoft.com/office/drawing/2014/main" id="{00000000-0008-0000-0D00-0000097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9258" name="Line 221">
          <a:extLst>
            <a:ext uri="{FF2B5EF4-FFF2-40B4-BE49-F238E27FC236}">
              <a16:creationId xmlns:a16="http://schemas.microsoft.com/office/drawing/2014/main" id="{00000000-0008-0000-0D00-00000A7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9259" name="グループ化 41">
          <a:extLst>
            <a:ext uri="{FF2B5EF4-FFF2-40B4-BE49-F238E27FC236}">
              <a16:creationId xmlns:a16="http://schemas.microsoft.com/office/drawing/2014/main" id="{00000000-0008-0000-0D00-00000B7C0E00}"/>
            </a:ext>
          </a:extLst>
        </xdr:cNvPr>
        <xdr:cNvGrpSpPr>
          <a:grpSpLocks/>
        </xdr:cNvGrpSpPr>
      </xdr:nvGrpSpPr>
      <xdr:grpSpPr bwMode="auto">
        <a:xfrm>
          <a:off x="1767840" y="2179320"/>
          <a:ext cx="434340" cy="624840"/>
          <a:chOff x="158496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5008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5768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9260" name="Line 5">
          <a:extLst>
            <a:ext uri="{FF2B5EF4-FFF2-40B4-BE49-F238E27FC236}">
              <a16:creationId xmlns:a16="http://schemas.microsoft.com/office/drawing/2014/main" id="{00000000-0008-0000-0D00-00000C7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9261" name="Line 5">
          <a:extLst>
            <a:ext uri="{FF2B5EF4-FFF2-40B4-BE49-F238E27FC236}">
              <a16:creationId xmlns:a16="http://schemas.microsoft.com/office/drawing/2014/main" id="{00000000-0008-0000-0D00-00000D7C0E00}"/>
            </a:ext>
          </a:extLst>
        </xdr:cNvPr>
        <xdr:cNvSpPr>
          <a:spLocks noChangeShapeType="1"/>
        </xdr:cNvSpPr>
      </xdr:nvSpPr>
      <xdr:spPr bwMode="auto">
        <a:xfrm rot="-5400000">
          <a:off x="20859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9262" name="Line 223">
          <a:extLst>
            <a:ext uri="{FF2B5EF4-FFF2-40B4-BE49-F238E27FC236}">
              <a16:creationId xmlns:a16="http://schemas.microsoft.com/office/drawing/2014/main" id="{00000000-0008-0000-0D00-00000E7C0E00}"/>
            </a:ext>
          </a:extLst>
        </xdr:cNvPr>
        <xdr:cNvSpPr>
          <a:spLocks noChangeShapeType="1"/>
        </xdr:cNvSpPr>
      </xdr:nvSpPr>
      <xdr:spPr bwMode="auto">
        <a:xfrm rot="-5400000">
          <a:off x="68961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263" name="Line 1">
          <a:extLst>
            <a:ext uri="{FF2B5EF4-FFF2-40B4-BE49-F238E27FC236}">
              <a16:creationId xmlns:a16="http://schemas.microsoft.com/office/drawing/2014/main" id="{00000000-0008-0000-0D00-00000F7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264" name="Line 1">
          <a:extLst>
            <a:ext uri="{FF2B5EF4-FFF2-40B4-BE49-F238E27FC236}">
              <a16:creationId xmlns:a16="http://schemas.microsoft.com/office/drawing/2014/main" id="{00000000-0008-0000-0D00-0000107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218" name="Line 1">
          <a:extLst>
            <a:ext uri="{FF2B5EF4-FFF2-40B4-BE49-F238E27FC236}">
              <a16:creationId xmlns:a16="http://schemas.microsoft.com/office/drawing/2014/main" id="{00000000-0008-0000-0E00-00001A49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219" name="Line 2">
          <a:extLst>
            <a:ext uri="{FF2B5EF4-FFF2-40B4-BE49-F238E27FC236}">
              <a16:creationId xmlns:a16="http://schemas.microsoft.com/office/drawing/2014/main" id="{00000000-0008-0000-0E00-00001B49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220" name="Line 3">
          <a:extLst>
            <a:ext uri="{FF2B5EF4-FFF2-40B4-BE49-F238E27FC236}">
              <a16:creationId xmlns:a16="http://schemas.microsoft.com/office/drawing/2014/main" id="{00000000-0008-0000-0E00-00001C49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221" name="Line 4">
          <a:extLst>
            <a:ext uri="{FF2B5EF4-FFF2-40B4-BE49-F238E27FC236}">
              <a16:creationId xmlns:a16="http://schemas.microsoft.com/office/drawing/2014/main" id="{00000000-0008-0000-0E00-00001D49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222" name="Line 5">
          <a:extLst>
            <a:ext uri="{FF2B5EF4-FFF2-40B4-BE49-F238E27FC236}">
              <a16:creationId xmlns:a16="http://schemas.microsoft.com/office/drawing/2014/main" id="{00000000-0008-0000-0E00-00001E49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223" name="Line 6">
          <a:extLst>
            <a:ext uri="{FF2B5EF4-FFF2-40B4-BE49-F238E27FC236}">
              <a16:creationId xmlns:a16="http://schemas.microsoft.com/office/drawing/2014/main" id="{00000000-0008-0000-0E00-00001F49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224" name="Line 7">
          <a:extLst>
            <a:ext uri="{FF2B5EF4-FFF2-40B4-BE49-F238E27FC236}">
              <a16:creationId xmlns:a16="http://schemas.microsoft.com/office/drawing/2014/main" id="{00000000-0008-0000-0E00-00002049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225" name="Line 8">
          <a:extLst>
            <a:ext uri="{FF2B5EF4-FFF2-40B4-BE49-F238E27FC236}">
              <a16:creationId xmlns:a16="http://schemas.microsoft.com/office/drawing/2014/main" id="{00000000-0008-0000-0E00-00002149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226" name="Line 9">
          <a:extLst>
            <a:ext uri="{FF2B5EF4-FFF2-40B4-BE49-F238E27FC236}">
              <a16:creationId xmlns:a16="http://schemas.microsoft.com/office/drawing/2014/main" id="{00000000-0008-0000-0E00-00002249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27" name="Line 16">
          <a:extLst>
            <a:ext uri="{FF2B5EF4-FFF2-40B4-BE49-F238E27FC236}">
              <a16:creationId xmlns:a16="http://schemas.microsoft.com/office/drawing/2014/main" id="{00000000-0008-0000-0E00-000023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228" name="Line 27">
          <a:extLst>
            <a:ext uri="{FF2B5EF4-FFF2-40B4-BE49-F238E27FC236}">
              <a16:creationId xmlns:a16="http://schemas.microsoft.com/office/drawing/2014/main" id="{00000000-0008-0000-0E00-00002449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229" name="Line 28">
          <a:extLst>
            <a:ext uri="{FF2B5EF4-FFF2-40B4-BE49-F238E27FC236}">
              <a16:creationId xmlns:a16="http://schemas.microsoft.com/office/drawing/2014/main" id="{00000000-0008-0000-0E00-00002549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230" name="Line 29">
          <a:extLst>
            <a:ext uri="{FF2B5EF4-FFF2-40B4-BE49-F238E27FC236}">
              <a16:creationId xmlns:a16="http://schemas.microsoft.com/office/drawing/2014/main" id="{00000000-0008-0000-0E00-00002649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1" name="Line 85">
          <a:extLst>
            <a:ext uri="{FF2B5EF4-FFF2-40B4-BE49-F238E27FC236}">
              <a16:creationId xmlns:a16="http://schemas.microsoft.com/office/drawing/2014/main" id="{00000000-0008-0000-0E00-000027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2" name="Line 116">
          <a:extLst>
            <a:ext uri="{FF2B5EF4-FFF2-40B4-BE49-F238E27FC236}">
              <a16:creationId xmlns:a16="http://schemas.microsoft.com/office/drawing/2014/main" id="{00000000-0008-0000-0E00-000028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3" name="Line 147">
          <a:extLst>
            <a:ext uri="{FF2B5EF4-FFF2-40B4-BE49-F238E27FC236}">
              <a16:creationId xmlns:a16="http://schemas.microsoft.com/office/drawing/2014/main" id="{00000000-0008-0000-0E00-000029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4" name="Line 178">
          <a:extLst>
            <a:ext uri="{FF2B5EF4-FFF2-40B4-BE49-F238E27FC236}">
              <a16:creationId xmlns:a16="http://schemas.microsoft.com/office/drawing/2014/main" id="{00000000-0008-0000-0E00-00002A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235" name="AutoShape 208">
          <a:extLst>
            <a:ext uri="{FF2B5EF4-FFF2-40B4-BE49-F238E27FC236}">
              <a16:creationId xmlns:a16="http://schemas.microsoft.com/office/drawing/2014/main" id="{00000000-0008-0000-0E00-00002B49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6" name="Line 209">
          <a:extLst>
            <a:ext uri="{FF2B5EF4-FFF2-40B4-BE49-F238E27FC236}">
              <a16:creationId xmlns:a16="http://schemas.microsoft.com/office/drawing/2014/main" id="{00000000-0008-0000-0E00-00002C49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6237" name="AutoShape 211">
          <a:extLst>
            <a:ext uri="{FF2B5EF4-FFF2-40B4-BE49-F238E27FC236}">
              <a16:creationId xmlns:a16="http://schemas.microsoft.com/office/drawing/2014/main" id="{00000000-0008-0000-0E00-00002D49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6238" name="Line 212">
          <a:extLst>
            <a:ext uri="{FF2B5EF4-FFF2-40B4-BE49-F238E27FC236}">
              <a16:creationId xmlns:a16="http://schemas.microsoft.com/office/drawing/2014/main" id="{00000000-0008-0000-0E00-00002E49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6239" name="Line 223">
          <a:extLst>
            <a:ext uri="{FF2B5EF4-FFF2-40B4-BE49-F238E27FC236}">
              <a16:creationId xmlns:a16="http://schemas.microsoft.com/office/drawing/2014/main" id="{00000000-0008-0000-0E00-00002F49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6240" name="Line 221">
          <a:extLst>
            <a:ext uri="{FF2B5EF4-FFF2-40B4-BE49-F238E27FC236}">
              <a16:creationId xmlns:a16="http://schemas.microsoft.com/office/drawing/2014/main" id="{00000000-0008-0000-0E00-00003049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6241" name="グループ化 36">
          <a:extLst>
            <a:ext uri="{FF2B5EF4-FFF2-40B4-BE49-F238E27FC236}">
              <a16:creationId xmlns:a16="http://schemas.microsoft.com/office/drawing/2014/main" id="{00000000-0008-0000-0E00-000031490E00}"/>
            </a:ext>
          </a:extLst>
        </xdr:cNvPr>
        <xdr:cNvGrpSpPr>
          <a:grpSpLocks/>
        </xdr:cNvGrpSpPr>
      </xdr:nvGrpSpPr>
      <xdr:grpSpPr bwMode="auto">
        <a:xfrm>
          <a:off x="1767840" y="2202180"/>
          <a:ext cx="434340" cy="640080"/>
          <a:chOff x="158496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6242" name="Line 5">
          <a:extLst>
            <a:ext uri="{FF2B5EF4-FFF2-40B4-BE49-F238E27FC236}">
              <a16:creationId xmlns:a16="http://schemas.microsoft.com/office/drawing/2014/main" id="{00000000-0008-0000-0E00-00003249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6243" name="Line 5">
          <a:extLst>
            <a:ext uri="{FF2B5EF4-FFF2-40B4-BE49-F238E27FC236}">
              <a16:creationId xmlns:a16="http://schemas.microsoft.com/office/drawing/2014/main" id="{00000000-0008-0000-0E00-00003349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6244" name="Line 223">
          <a:extLst>
            <a:ext uri="{FF2B5EF4-FFF2-40B4-BE49-F238E27FC236}">
              <a16:creationId xmlns:a16="http://schemas.microsoft.com/office/drawing/2014/main" id="{00000000-0008-0000-0E00-00003449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245" name="Line 1">
          <a:extLst>
            <a:ext uri="{FF2B5EF4-FFF2-40B4-BE49-F238E27FC236}">
              <a16:creationId xmlns:a16="http://schemas.microsoft.com/office/drawing/2014/main" id="{00000000-0008-0000-0E00-00003549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246" name="Line 1">
          <a:extLst>
            <a:ext uri="{FF2B5EF4-FFF2-40B4-BE49-F238E27FC236}">
              <a16:creationId xmlns:a16="http://schemas.microsoft.com/office/drawing/2014/main" id="{00000000-0008-0000-0E00-00003649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237" name="Line 1">
          <a:extLst>
            <a:ext uri="{FF2B5EF4-FFF2-40B4-BE49-F238E27FC236}">
              <a16:creationId xmlns:a16="http://schemas.microsoft.com/office/drawing/2014/main" id="{00000000-0008-0000-0F00-0000154D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238" name="Line 2">
          <a:extLst>
            <a:ext uri="{FF2B5EF4-FFF2-40B4-BE49-F238E27FC236}">
              <a16:creationId xmlns:a16="http://schemas.microsoft.com/office/drawing/2014/main" id="{00000000-0008-0000-0F00-0000164D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239" name="Line 3">
          <a:extLst>
            <a:ext uri="{FF2B5EF4-FFF2-40B4-BE49-F238E27FC236}">
              <a16:creationId xmlns:a16="http://schemas.microsoft.com/office/drawing/2014/main" id="{00000000-0008-0000-0F00-0000174D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240" name="Line 4">
          <a:extLst>
            <a:ext uri="{FF2B5EF4-FFF2-40B4-BE49-F238E27FC236}">
              <a16:creationId xmlns:a16="http://schemas.microsoft.com/office/drawing/2014/main" id="{00000000-0008-0000-0F00-0000184D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241" name="Line 5">
          <a:extLst>
            <a:ext uri="{FF2B5EF4-FFF2-40B4-BE49-F238E27FC236}">
              <a16:creationId xmlns:a16="http://schemas.microsoft.com/office/drawing/2014/main" id="{00000000-0008-0000-0F00-0000194D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242" name="Line 6">
          <a:extLst>
            <a:ext uri="{FF2B5EF4-FFF2-40B4-BE49-F238E27FC236}">
              <a16:creationId xmlns:a16="http://schemas.microsoft.com/office/drawing/2014/main" id="{00000000-0008-0000-0F00-00001A4D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243" name="Line 7">
          <a:extLst>
            <a:ext uri="{FF2B5EF4-FFF2-40B4-BE49-F238E27FC236}">
              <a16:creationId xmlns:a16="http://schemas.microsoft.com/office/drawing/2014/main" id="{00000000-0008-0000-0F00-00001B4D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244" name="Line 8">
          <a:extLst>
            <a:ext uri="{FF2B5EF4-FFF2-40B4-BE49-F238E27FC236}">
              <a16:creationId xmlns:a16="http://schemas.microsoft.com/office/drawing/2014/main" id="{00000000-0008-0000-0F00-00001C4D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245" name="Line 9">
          <a:extLst>
            <a:ext uri="{FF2B5EF4-FFF2-40B4-BE49-F238E27FC236}">
              <a16:creationId xmlns:a16="http://schemas.microsoft.com/office/drawing/2014/main" id="{00000000-0008-0000-0F00-00001D4D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46" name="Line 16">
          <a:extLst>
            <a:ext uri="{FF2B5EF4-FFF2-40B4-BE49-F238E27FC236}">
              <a16:creationId xmlns:a16="http://schemas.microsoft.com/office/drawing/2014/main" id="{00000000-0008-0000-0F00-00001E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247" name="Line 27">
          <a:extLst>
            <a:ext uri="{FF2B5EF4-FFF2-40B4-BE49-F238E27FC236}">
              <a16:creationId xmlns:a16="http://schemas.microsoft.com/office/drawing/2014/main" id="{00000000-0008-0000-0F00-00001F4D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248" name="Line 28">
          <a:extLst>
            <a:ext uri="{FF2B5EF4-FFF2-40B4-BE49-F238E27FC236}">
              <a16:creationId xmlns:a16="http://schemas.microsoft.com/office/drawing/2014/main" id="{00000000-0008-0000-0F00-0000204D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249" name="Line 29">
          <a:extLst>
            <a:ext uri="{FF2B5EF4-FFF2-40B4-BE49-F238E27FC236}">
              <a16:creationId xmlns:a16="http://schemas.microsoft.com/office/drawing/2014/main" id="{00000000-0008-0000-0F00-0000214D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0" name="Line 85">
          <a:extLst>
            <a:ext uri="{FF2B5EF4-FFF2-40B4-BE49-F238E27FC236}">
              <a16:creationId xmlns:a16="http://schemas.microsoft.com/office/drawing/2014/main" id="{00000000-0008-0000-0F00-000022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1" name="Line 116">
          <a:extLst>
            <a:ext uri="{FF2B5EF4-FFF2-40B4-BE49-F238E27FC236}">
              <a16:creationId xmlns:a16="http://schemas.microsoft.com/office/drawing/2014/main" id="{00000000-0008-0000-0F00-000023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2" name="Line 147">
          <a:extLst>
            <a:ext uri="{FF2B5EF4-FFF2-40B4-BE49-F238E27FC236}">
              <a16:creationId xmlns:a16="http://schemas.microsoft.com/office/drawing/2014/main" id="{00000000-0008-0000-0F00-000024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3" name="Line 178">
          <a:extLst>
            <a:ext uri="{FF2B5EF4-FFF2-40B4-BE49-F238E27FC236}">
              <a16:creationId xmlns:a16="http://schemas.microsoft.com/office/drawing/2014/main" id="{00000000-0008-0000-0F00-000025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254" name="AutoShape 208">
          <a:extLst>
            <a:ext uri="{FF2B5EF4-FFF2-40B4-BE49-F238E27FC236}">
              <a16:creationId xmlns:a16="http://schemas.microsoft.com/office/drawing/2014/main" id="{00000000-0008-0000-0F00-0000264D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5" name="Line 209">
          <a:extLst>
            <a:ext uri="{FF2B5EF4-FFF2-40B4-BE49-F238E27FC236}">
              <a16:creationId xmlns:a16="http://schemas.microsoft.com/office/drawing/2014/main" id="{00000000-0008-0000-0F00-0000274D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7256" name="AutoShape 211">
          <a:extLst>
            <a:ext uri="{FF2B5EF4-FFF2-40B4-BE49-F238E27FC236}">
              <a16:creationId xmlns:a16="http://schemas.microsoft.com/office/drawing/2014/main" id="{00000000-0008-0000-0F00-0000284D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7257" name="Line 212">
          <a:extLst>
            <a:ext uri="{FF2B5EF4-FFF2-40B4-BE49-F238E27FC236}">
              <a16:creationId xmlns:a16="http://schemas.microsoft.com/office/drawing/2014/main" id="{00000000-0008-0000-0F00-0000294D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258" name="Line 223">
          <a:extLst>
            <a:ext uri="{FF2B5EF4-FFF2-40B4-BE49-F238E27FC236}">
              <a16:creationId xmlns:a16="http://schemas.microsoft.com/office/drawing/2014/main" id="{00000000-0008-0000-0F00-00002A4D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7259" name="Line 221">
          <a:extLst>
            <a:ext uri="{FF2B5EF4-FFF2-40B4-BE49-F238E27FC236}">
              <a16:creationId xmlns:a16="http://schemas.microsoft.com/office/drawing/2014/main" id="{00000000-0008-0000-0F00-00002B4D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260" name="グループ化 36">
          <a:extLst>
            <a:ext uri="{FF2B5EF4-FFF2-40B4-BE49-F238E27FC236}">
              <a16:creationId xmlns:a16="http://schemas.microsoft.com/office/drawing/2014/main" id="{00000000-0008-0000-0F00-00002C4D0E00}"/>
            </a:ext>
          </a:extLst>
        </xdr:cNvPr>
        <xdr:cNvGrpSpPr>
          <a:grpSpLocks/>
        </xdr:cNvGrpSpPr>
      </xdr:nvGrpSpPr>
      <xdr:grpSpPr bwMode="auto">
        <a:xfrm>
          <a:off x="1767840" y="2194560"/>
          <a:ext cx="434340" cy="632460"/>
          <a:chOff x="158496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261" name="Line 5">
          <a:extLst>
            <a:ext uri="{FF2B5EF4-FFF2-40B4-BE49-F238E27FC236}">
              <a16:creationId xmlns:a16="http://schemas.microsoft.com/office/drawing/2014/main" id="{00000000-0008-0000-0F00-00002D4D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262" name="Line 5">
          <a:extLst>
            <a:ext uri="{FF2B5EF4-FFF2-40B4-BE49-F238E27FC236}">
              <a16:creationId xmlns:a16="http://schemas.microsoft.com/office/drawing/2014/main" id="{00000000-0008-0000-0F00-00002E4D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7263" name="Line 223">
          <a:extLst>
            <a:ext uri="{FF2B5EF4-FFF2-40B4-BE49-F238E27FC236}">
              <a16:creationId xmlns:a16="http://schemas.microsoft.com/office/drawing/2014/main" id="{00000000-0008-0000-0F00-00002F4D0E00}"/>
            </a:ext>
          </a:extLst>
        </xdr:cNvPr>
        <xdr:cNvSpPr>
          <a:spLocks noChangeShapeType="1"/>
        </xdr:cNvSpPr>
      </xdr:nvSpPr>
      <xdr:spPr bwMode="auto">
        <a:xfrm rot="-5400000">
          <a:off x="69056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264" name="Line 1">
          <a:extLst>
            <a:ext uri="{FF2B5EF4-FFF2-40B4-BE49-F238E27FC236}">
              <a16:creationId xmlns:a16="http://schemas.microsoft.com/office/drawing/2014/main" id="{00000000-0008-0000-0F00-0000304D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265" name="Line 1">
          <a:extLst>
            <a:ext uri="{FF2B5EF4-FFF2-40B4-BE49-F238E27FC236}">
              <a16:creationId xmlns:a16="http://schemas.microsoft.com/office/drawing/2014/main" id="{00000000-0008-0000-0F00-0000314D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194" name="Line 1">
          <a:extLst>
            <a:ext uri="{FF2B5EF4-FFF2-40B4-BE49-F238E27FC236}">
              <a16:creationId xmlns:a16="http://schemas.microsoft.com/office/drawing/2014/main" id="{00000000-0008-0000-1000-0000BA54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195" name="Line 2">
          <a:extLst>
            <a:ext uri="{FF2B5EF4-FFF2-40B4-BE49-F238E27FC236}">
              <a16:creationId xmlns:a16="http://schemas.microsoft.com/office/drawing/2014/main" id="{00000000-0008-0000-1000-0000BB54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196" name="Line 3">
          <a:extLst>
            <a:ext uri="{FF2B5EF4-FFF2-40B4-BE49-F238E27FC236}">
              <a16:creationId xmlns:a16="http://schemas.microsoft.com/office/drawing/2014/main" id="{00000000-0008-0000-1000-0000BC54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197" name="Line 4">
          <a:extLst>
            <a:ext uri="{FF2B5EF4-FFF2-40B4-BE49-F238E27FC236}">
              <a16:creationId xmlns:a16="http://schemas.microsoft.com/office/drawing/2014/main" id="{00000000-0008-0000-1000-0000BD54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198" name="Line 5">
          <a:extLst>
            <a:ext uri="{FF2B5EF4-FFF2-40B4-BE49-F238E27FC236}">
              <a16:creationId xmlns:a16="http://schemas.microsoft.com/office/drawing/2014/main" id="{00000000-0008-0000-1000-0000BE54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199" name="Line 6">
          <a:extLst>
            <a:ext uri="{FF2B5EF4-FFF2-40B4-BE49-F238E27FC236}">
              <a16:creationId xmlns:a16="http://schemas.microsoft.com/office/drawing/2014/main" id="{00000000-0008-0000-1000-0000BF54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200" name="Line 7">
          <a:extLst>
            <a:ext uri="{FF2B5EF4-FFF2-40B4-BE49-F238E27FC236}">
              <a16:creationId xmlns:a16="http://schemas.microsoft.com/office/drawing/2014/main" id="{00000000-0008-0000-1000-0000C054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201" name="Line 8">
          <a:extLst>
            <a:ext uri="{FF2B5EF4-FFF2-40B4-BE49-F238E27FC236}">
              <a16:creationId xmlns:a16="http://schemas.microsoft.com/office/drawing/2014/main" id="{00000000-0008-0000-1000-0000C15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202" name="Line 9">
          <a:extLst>
            <a:ext uri="{FF2B5EF4-FFF2-40B4-BE49-F238E27FC236}">
              <a16:creationId xmlns:a16="http://schemas.microsoft.com/office/drawing/2014/main" id="{00000000-0008-0000-1000-0000C254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3" name="Line 16">
          <a:extLst>
            <a:ext uri="{FF2B5EF4-FFF2-40B4-BE49-F238E27FC236}">
              <a16:creationId xmlns:a16="http://schemas.microsoft.com/office/drawing/2014/main" id="{00000000-0008-0000-1000-0000C3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204" name="Line 27">
          <a:extLst>
            <a:ext uri="{FF2B5EF4-FFF2-40B4-BE49-F238E27FC236}">
              <a16:creationId xmlns:a16="http://schemas.microsoft.com/office/drawing/2014/main" id="{00000000-0008-0000-1000-0000C454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205" name="Line 28">
          <a:extLst>
            <a:ext uri="{FF2B5EF4-FFF2-40B4-BE49-F238E27FC236}">
              <a16:creationId xmlns:a16="http://schemas.microsoft.com/office/drawing/2014/main" id="{00000000-0008-0000-1000-0000C554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206" name="Line 29">
          <a:extLst>
            <a:ext uri="{FF2B5EF4-FFF2-40B4-BE49-F238E27FC236}">
              <a16:creationId xmlns:a16="http://schemas.microsoft.com/office/drawing/2014/main" id="{00000000-0008-0000-1000-0000C654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7" name="Line 85">
          <a:extLst>
            <a:ext uri="{FF2B5EF4-FFF2-40B4-BE49-F238E27FC236}">
              <a16:creationId xmlns:a16="http://schemas.microsoft.com/office/drawing/2014/main" id="{00000000-0008-0000-1000-0000C7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8" name="Line 116">
          <a:extLst>
            <a:ext uri="{FF2B5EF4-FFF2-40B4-BE49-F238E27FC236}">
              <a16:creationId xmlns:a16="http://schemas.microsoft.com/office/drawing/2014/main" id="{00000000-0008-0000-1000-0000C8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9" name="Line 147">
          <a:extLst>
            <a:ext uri="{FF2B5EF4-FFF2-40B4-BE49-F238E27FC236}">
              <a16:creationId xmlns:a16="http://schemas.microsoft.com/office/drawing/2014/main" id="{00000000-0008-0000-1000-0000C9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0" name="Line 178">
          <a:extLst>
            <a:ext uri="{FF2B5EF4-FFF2-40B4-BE49-F238E27FC236}">
              <a16:creationId xmlns:a16="http://schemas.microsoft.com/office/drawing/2014/main" id="{00000000-0008-0000-1000-0000CA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211" name="AutoShape 208">
          <a:extLst>
            <a:ext uri="{FF2B5EF4-FFF2-40B4-BE49-F238E27FC236}">
              <a16:creationId xmlns:a16="http://schemas.microsoft.com/office/drawing/2014/main" id="{00000000-0008-0000-1000-0000CB5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2" name="Line 209">
          <a:extLst>
            <a:ext uri="{FF2B5EF4-FFF2-40B4-BE49-F238E27FC236}">
              <a16:creationId xmlns:a16="http://schemas.microsoft.com/office/drawing/2014/main" id="{00000000-0008-0000-1000-0000CC5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9213" name="AutoShape 211">
          <a:extLst>
            <a:ext uri="{FF2B5EF4-FFF2-40B4-BE49-F238E27FC236}">
              <a16:creationId xmlns:a16="http://schemas.microsoft.com/office/drawing/2014/main" id="{00000000-0008-0000-1000-0000CD54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9214" name="Line 212">
          <a:extLst>
            <a:ext uri="{FF2B5EF4-FFF2-40B4-BE49-F238E27FC236}">
              <a16:creationId xmlns:a16="http://schemas.microsoft.com/office/drawing/2014/main" id="{00000000-0008-0000-1000-0000CE54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9215" name="Line 223">
          <a:extLst>
            <a:ext uri="{FF2B5EF4-FFF2-40B4-BE49-F238E27FC236}">
              <a16:creationId xmlns:a16="http://schemas.microsoft.com/office/drawing/2014/main" id="{00000000-0008-0000-1000-0000CF5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9216" name="Line 221">
          <a:extLst>
            <a:ext uri="{FF2B5EF4-FFF2-40B4-BE49-F238E27FC236}">
              <a16:creationId xmlns:a16="http://schemas.microsoft.com/office/drawing/2014/main" id="{00000000-0008-0000-1000-0000D054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9217" name="グループ化 46">
          <a:extLst>
            <a:ext uri="{FF2B5EF4-FFF2-40B4-BE49-F238E27FC236}">
              <a16:creationId xmlns:a16="http://schemas.microsoft.com/office/drawing/2014/main" id="{00000000-0008-0000-1000-0000D1540E00}"/>
            </a:ext>
          </a:extLst>
        </xdr:cNvPr>
        <xdr:cNvGrpSpPr>
          <a:grpSpLocks/>
        </xdr:cNvGrpSpPr>
      </xdr:nvGrpSpPr>
      <xdr:grpSpPr bwMode="auto">
        <a:xfrm>
          <a:off x="1767840" y="2194560"/>
          <a:ext cx="434340" cy="632460"/>
          <a:chOff x="158496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9218" name="Line 5">
          <a:extLst>
            <a:ext uri="{FF2B5EF4-FFF2-40B4-BE49-F238E27FC236}">
              <a16:creationId xmlns:a16="http://schemas.microsoft.com/office/drawing/2014/main" id="{00000000-0008-0000-1000-0000D25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9219" name="Line 5">
          <a:extLst>
            <a:ext uri="{FF2B5EF4-FFF2-40B4-BE49-F238E27FC236}">
              <a16:creationId xmlns:a16="http://schemas.microsoft.com/office/drawing/2014/main" id="{00000000-0008-0000-1000-0000D35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9220" name="Line 223">
          <a:extLst>
            <a:ext uri="{FF2B5EF4-FFF2-40B4-BE49-F238E27FC236}">
              <a16:creationId xmlns:a16="http://schemas.microsoft.com/office/drawing/2014/main" id="{00000000-0008-0000-1000-0000D454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221" name="Line 1">
          <a:extLst>
            <a:ext uri="{FF2B5EF4-FFF2-40B4-BE49-F238E27FC236}">
              <a16:creationId xmlns:a16="http://schemas.microsoft.com/office/drawing/2014/main" id="{00000000-0008-0000-1000-0000D55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222" name="Line 1">
          <a:extLst>
            <a:ext uri="{FF2B5EF4-FFF2-40B4-BE49-F238E27FC236}">
              <a16:creationId xmlns:a16="http://schemas.microsoft.com/office/drawing/2014/main" id="{00000000-0008-0000-1000-0000D65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453" name="Line 1">
          <a:extLst>
            <a:ext uri="{FF2B5EF4-FFF2-40B4-BE49-F238E27FC236}">
              <a16:creationId xmlns:a16="http://schemas.microsoft.com/office/drawing/2014/main" id="{00000000-0008-0000-1100-00001D46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454" name="Line 2">
          <a:extLst>
            <a:ext uri="{FF2B5EF4-FFF2-40B4-BE49-F238E27FC236}">
              <a16:creationId xmlns:a16="http://schemas.microsoft.com/office/drawing/2014/main" id="{00000000-0008-0000-1100-00001E46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455" name="Line 3">
          <a:extLst>
            <a:ext uri="{FF2B5EF4-FFF2-40B4-BE49-F238E27FC236}">
              <a16:creationId xmlns:a16="http://schemas.microsoft.com/office/drawing/2014/main" id="{00000000-0008-0000-1100-00001F46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456" name="Line 4">
          <a:extLst>
            <a:ext uri="{FF2B5EF4-FFF2-40B4-BE49-F238E27FC236}">
              <a16:creationId xmlns:a16="http://schemas.microsoft.com/office/drawing/2014/main" id="{00000000-0008-0000-1100-00002046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457" name="Line 5">
          <a:extLst>
            <a:ext uri="{FF2B5EF4-FFF2-40B4-BE49-F238E27FC236}">
              <a16:creationId xmlns:a16="http://schemas.microsoft.com/office/drawing/2014/main" id="{00000000-0008-0000-1100-00002146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458" name="Line 6">
          <a:extLst>
            <a:ext uri="{FF2B5EF4-FFF2-40B4-BE49-F238E27FC236}">
              <a16:creationId xmlns:a16="http://schemas.microsoft.com/office/drawing/2014/main" id="{00000000-0008-0000-1100-00002246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459" name="Line 7">
          <a:extLst>
            <a:ext uri="{FF2B5EF4-FFF2-40B4-BE49-F238E27FC236}">
              <a16:creationId xmlns:a16="http://schemas.microsoft.com/office/drawing/2014/main" id="{00000000-0008-0000-1100-00002346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460" name="Line 8">
          <a:extLst>
            <a:ext uri="{FF2B5EF4-FFF2-40B4-BE49-F238E27FC236}">
              <a16:creationId xmlns:a16="http://schemas.microsoft.com/office/drawing/2014/main" id="{00000000-0008-0000-1100-00002446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461" name="Line 9">
          <a:extLst>
            <a:ext uri="{FF2B5EF4-FFF2-40B4-BE49-F238E27FC236}">
              <a16:creationId xmlns:a16="http://schemas.microsoft.com/office/drawing/2014/main" id="{00000000-0008-0000-1100-00002546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2" name="Line 16">
          <a:extLst>
            <a:ext uri="{FF2B5EF4-FFF2-40B4-BE49-F238E27FC236}">
              <a16:creationId xmlns:a16="http://schemas.microsoft.com/office/drawing/2014/main" id="{00000000-0008-0000-1100-000026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463" name="Line 27">
          <a:extLst>
            <a:ext uri="{FF2B5EF4-FFF2-40B4-BE49-F238E27FC236}">
              <a16:creationId xmlns:a16="http://schemas.microsoft.com/office/drawing/2014/main" id="{00000000-0008-0000-1100-00002746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464" name="Line 28">
          <a:extLst>
            <a:ext uri="{FF2B5EF4-FFF2-40B4-BE49-F238E27FC236}">
              <a16:creationId xmlns:a16="http://schemas.microsoft.com/office/drawing/2014/main" id="{00000000-0008-0000-1100-00002846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465" name="Line 29">
          <a:extLst>
            <a:ext uri="{FF2B5EF4-FFF2-40B4-BE49-F238E27FC236}">
              <a16:creationId xmlns:a16="http://schemas.microsoft.com/office/drawing/2014/main" id="{00000000-0008-0000-1100-00002946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6" name="Line 85">
          <a:extLst>
            <a:ext uri="{FF2B5EF4-FFF2-40B4-BE49-F238E27FC236}">
              <a16:creationId xmlns:a16="http://schemas.microsoft.com/office/drawing/2014/main" id="{00000000-0008-0000-1100-00002A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7" name="Line 116">
          <a:extLst>
            <a:ext uri="{FF2B5EF4-FFF2-40B4-BE49-F238E27FC236}">
              <a16:creationId xmlns:a16="http://schemas.microsoft.com/office/drawing/2014/main" id="{00000000-0008-0000-1100-00002B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8" name="Line 147">
          <a:extLst>
            <a:ext uri="{FF2B5EF4-FFF2-40B4-BE49-F238E27FC236}">
              <a16:creationId xmlns:a16="http://schemas.microsoft.com/office/drawing/2014/main" id="{00000000-0008-0000-1100-00002C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9" name="Line 178">
          <a:extLst>
            <a:ext uri="{FF2B5EF4-FFF2-40B4-BE49-F238E27FC236}">
              <a16:creationId xmlns:a16="http://schemas.microsoft.com/office/drawing/2014/main" id="{00000000-0008-0000-1100-00002D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470" name="AutoShape 208">
          <a:extLst>
            <a:ext uri="{FF2B5EF4-FFF2-40B4-BE49-F238E27FC236}">
              <a16:creationId xmlns:a16="http://schemas.microsoft.com/office/drawing/2014/main" id="{00000000-0008-0000-1100-00002E46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71" name="Line 209">
          <a:extLst>
            <a:ext uri="{FF2B5EF4-FFF2-40B4-BE49-F238E27FC236}">
              <a16:creationId xmlns:a16="http://schemas.microsoft.com/office/drawing/2014/main" id="{00000000-0008-0000-1100-00002F46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5472" name="AutoShape 211">
          <a:extLst>
            <a:ext uri="{FF2B5EF4-FFF2-40B4-BE49-F238E27FC236}">
              <a16:creationId xmlns:a16="http://schemas.microsoft.com/office/drawing/2014/main" id="{00000000-0008-0000-1100-00003046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5473" name="Line 212">
          <a:extLst>
            <a:ext uri="{FF2B5EF4-FFF2-40B4-BE49-F238E27FC236}">
              <a16:creationId xmlns:a16="http://schemas.microsoft.com/office/drawing/2014/main" id="{00000000-0008-0000-1100-00003146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5474" name="Line 223">
          <a:extLst>
            <a:ext uri="{FF2B5EF4-FFF2-40B4-BE49-F238E27FC236}">
              <a16:creationId xmlns:a16="http://schemas.microsoft.com/office/drawing/2014/main" id="{00000000-0008-0000-1100-00003246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5475" name="Line 221">
          <a:extLst>
            <a:ext uri="{FF2B5EF4-FFF2-40B4-BE49-F238E27FC236}">
              <a16:creationId xmlns:a16="http://schemas.microsoft.com/office/drawing/2014/main" id="{00000000-0008-0000-1100-00003346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5476" name="グループ化 46">
          <a:extLst>
            <a:ext uri="{FF2B5EF4-FFF2-40B4-BE49-F238E27FC236}">
              <a16:creationId xmlns:a16="http://schemas.microsoft.com/office/drawing/2014/main" id="{00000000-0008-0000-1100-000034460E00}"/>
            </a:ext>
          </a:extLst>
        </xdr:cNvPr>
        <xdr:cNvGrpSpPr>
          <a:grpSpLocks/>
        </xdr:cNvGrpSpPr>
      </xdr:nvGrpSpPr>
      <xdr:grpSpPr bwMode="auto">
        <a:xfrm>
          <a:off x="1767840" y="2194560"/>
          <a:ext cx="434340" cy="632460"/>
          <a:chOff x="1584960" y="2194560"/>
          <a:chExt cx="38862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5477" name="Line 5">
          <a:extLst>
            <a:ext uri="{FF2B5EF4-FFF2-40B4-BE49-F238E27FC236}">
              <a16:creationId xmlns:a16="http://schemas.microsoft.com/office/drawing/2014/main" id="{00000000-0008-0000-1100-00003546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5478" name="Line 5">
          <a:extLst>
            <a:ext uri="{FF2B5EF4-FFF2-40B4-BE49-F238E27FC236}">
              <a16:creationId xmlns:a16="http://schemas.microsoft.com/office/drawing/2014/main" id="{00000000-0008-0000-1100-00003646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5479" name="Line 223">
          <a:extLst>
            <a:ext uri="{FF2B5EF4-FFF2-40B4-BE49-F238E27FC236}">
              <a16:creationId xmlns:a16="http://schemas.microsoft.com/office/drawing/2014/main" id="{00000000-0008-0000-1100-00003746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480" name="Line 1">
          <a:extLst>
            <a:ext uri="{FF2B5EF4-FFF2-40B4-BE49-F238E27FC236}">
              <a16:creationId xmlns:a16="http://schemas.microsoft.com/office/drawing/2014/main" id="{00000000-0008-0000-1100-00003846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481" name="Line 1">
          <a:extLst>
            <a:ext uri="{FF2B5EF4-FFF2-40B4-BE49-F238E27FC236}">
              <a16:creationId xmlns:a16="http://schemas.microsoft.com/office/drawing/2014/main" id="{00000000-0008-0000-1100-00003946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161925</xdr:colOff>
      <xdr:row>1</xdr:row>
      <xdr:rowOff>38100</xdr:rowOff>
    </xdr:from>
    <xdr:to>
      <xdr:col>3</xdr:col>
      <xdr:colOff>304800</xdr:colOff>
      <xdr:row>1</xdr:row>
      <xdr:rowOff>238125</xdr:rowOff>
    </xdr:to>
    <xdr:sp macro="" textlink="">
      <xdr:nvSpPr>
        <xdr:cNvPr id="414753" name="Rectangle 1">
          <a:extLst>
            <a:ext uri="{FF2B5EF4-FFF2-40B4-BE49-F238E27FC236}">
              <a16:creationId xmlns:a16="http://schemas.microsoft.com/office/drawing/2014/main" id="{00000000-0008-0000-1200-000021540600}"/>
            </a:ext>
          </a:extLst>
        </xdr:cNvPr>
        <xdr:cNvSpPr>
          <a:spLocks noChangeArrowheads="1"/>
        </xdr:cNvSpPr>
      </xdr:nvSpPr>
      <xdr:spPr bwMode="auto">
        <a:xfrm>
          <a:off x="63817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20"/>
  <sheetViews>
    <sheetView showGridLines="0" tabSelected="1" view="pageBreakPreview" topLeftCell="A39" zoomScaleNormal="100" zoomScaleSheetLayoutView="100" workbookViewId="0"/>
  </sheetViews>
  <sheetFormatPr defaultColWidth="9" defaultRowHeight="12"/>
  <cols>
    <col min="1" max="1" width="0.875" style="19" customWidth="1"/>
    <col min="2" max="2" width="3.375" style="19" customWidth="1"/>
    <col min="3" max="4" width="2.875" style="17" customWidth="1"/>
    <col min="5" max="5" width="9.625" style="17" customWidth="1"/>
    <col min="6" max="6" width="2.875" style="17" customWidth="1"/>
    <col min="7" max="7" width="9.875" style="17" customWidth="1"/>
    <col min="8" max="8" width="1.875" style="17" customWidth="1"/>
    <col min="9" max="9" width="3.875" style="17" customWidth="1"/>
    <col min="10" max="10" width="9.875" style="17" customWidth="1"/>
    <col min="11" max="11" width="1.875" style="17" customWidth="1"/>
    <col min="12" max="12" width="3.875" style="17" customWidth="1"/>
    <col min="13" max="13" width="9.875" style="17" customWidth="1"/>
    <col min="14" max="14" width="1.875" style="17" customWidth="1"/>
    <col min="15" max="15" width="4.875" style="17" customWidth="1"/>
    <col min="16" max="16" width="8.875" style="17" customWidth="1"/>
    <col min="17" max="17" width="1.875" style="17" customWidth="1"/>
    <col min="18" max="18" width="4.875" style="17" customWidth="1"/>
    <col min="19" max="19" width="0.875" style="17" customWidth="1"/>
    <col min="20" max="20" width="7.875" style="17" customWidth="1"/>
    <col min="21" max="21" width="1.375" style="17" customWidth="1"/>
    <col min="22" max="22" width="2.125" style="17" customWidth="1"/>
    <col min="23" max="23" width="9.5" style="17" bestFit="1" customWidth="1"/>
    <col min="24" max="24" width="9" style="17"/>
    <col min="25" max="25" width="10.875" style="17" customWidth="1"/>
    <col min="26" max="26" width="9" style="17"/>
    <col min="27" max="27" width="13.375" style="17" customWidth="1"/>
    <col min="28" max="33" width="9" style="17"/>
    <col min="34" max="34" width="33.875" style="17" customWidth="1"/>
    <col min="35" max="16384" width="9" style="17"/>
  </cols>
  <sheetData>
    <row r="2" spans="1:25" ht="13.5">
      <c r="C2" s="16" t="s">
        <v>51</v>
      </c>
    </row>
    <row r="3" spans="1:25" ht="13.5">
      <c r="C3" s="16" t="s">
        <v>297</v>
      </c>
    </row>
    <row r="4" spans="1:25" s="75" customFormat="1" ht="13.5">
      <c r="A4" s="74"/>
      <c r="B4" s="74"/>
      <c r="C4" s="16" t="s">
        <v>393</v>
      </c>
      <c r="E4" s="92"/>
    </row>
    <row r="5" spans="1:25" s="355" customFormat="1" ht="13.5">
      <c r="A5" s="353"/>
      <c r="B5" s="353"/>
      <c r="C5" s="358" t="s">
        <v>355</v>
      </c>
      <c r="E5" s="356"/>
    </row>
    <row r="6" spans="1:25" ht="13.5">
      <c r="C6" s="16"/>
    </row>
    <row r="7" spans="1:25" ht="13.5">
      <c r="C7" s="16" t="s">
        <v>2</v>
      </c>
      <c r="W7" s="16"/>
    </row>
    <row r="8" spans="1:25" s="355" customFormat="1" ht="13.5">
      <c r="A8" s="353"/>
      <c r="B8" s="353"/>
      <c r="C8" s="358" t="s">
        <v>358</v>
      </c>
      <c r="W8" s="354"/>
      <c r="X8" s="354"/>
      <c r="Y8" s="357"/>
    </row>
    <row r="9" spans="1:25" s="355" customFormat="1" ht="13.5">
      <c r="A9" s="353"/>
      <c r="B9" s="353"/>
      <c r="C9" s="354"/>
      <c r="E9" s="359" t="s">
        <v>403</v>
      </c>
      <c r="W9" s="354"/>
      <c r="X9" s="354"/>
      <c r="Y9" s="357"/>
    </row>
    <row r="10" spans="1:25" s="355" customFormat="1" ht="13.5">
      <c r="A10" s="353"/>
      <c r="B10" s="353"/>
      <c r="E10" s="358" t="s">
        <v>404</v>
      </c>
      <c r="W10" s="354"/>
      <c r="X10" s="354"/>
      <c r="Y10" s="357"/>
    </row>
    <row r="11" spans="1:25" ht="13.5">
      <c r="C11" s="358" t="s">
        <v>359</v>
      </c>
      <c r="W11" s="16"/>
      <c r="X11" s="16"/>
      <c r="Y11" s="343"/>
    </row>
    <row r="12" spans="1:25" ht="13.5">
      <c r="C12" s="16" t="s">
        <v>356</v>
      </c>
      <c r="W12" s="16"/>
      <c r="X12" s="16"/>
      <c r="Y12" s="18"/>
    </row>
    <row r="13" spans="1:25" ht="13.5">
      <c r="C13" s="358" t="s">
        <v>360</v>
      </c>
      <c r="X13" s="16"/>
      <c r="Y13" s="343"/>
    </row>
    <row r="14" spans="1:25" ht="13.5">
      <c r="C14" s="16"/>
      <c r="X14" s="16"/>
      <c r="Y14" s="343"/>
    </row>
    <row r="15" spans="1:25" ht="13.5">
      <c r="B15" s="74"/>
      <c r="C15" s="358" t="s">
        <v>405</v>
      </c>
      <c r="D15" s="75"/>
      <c r="E15" s="75"/>
      <c r="W15" s="16"/>
      <c r="X15" s="16"/>
      <c r="Y15" s="343"/>
    </row>
    <row r="16" spans="1:25" s="75" customFormat="1" ht="13.5">
      <c r="A16" s="74"/>
      <c r="B16" s="74"/>
      <c r="C16" s="16" t="s">
        <v>353</v>
      </c>
      <c r="W16" s="16"/>
      <c r="X16" s="349"/>
      <c r="Y16" s="349"/>
    </row>
    <row r="17" spans="1:27" s="75" customFormat="1" ht="13.5" hidden="1">
      <c r="A17" s="74"/>
      <c r="B17" s="74"/>
      <c r="C17" s="16"/>
      <c r="X17" s="349"/>
      <c r="Y17" s="349"/>
    </row>
    <row r="18" spans="1:27" ht="33" customHeight="1">
      <c r="C18" s="522" t="s">
        <v>354</v>
      </c>
      <c r="D18" s="523"/>
      <c r="E18" s="523"/>
      <c r="F18" s="523"/>
      <c r="G18" s="523"/>
      <c r="H18" s="523"/>
      <c r="I18" s="523"/>
      <c r="J18" s="523"/>
      <c r="K18" s="523"/>
      <c r="L18" s="523"/>
      <c r="M18" s="524"/>
      <c r="N18" s="524"/>
      <c r="O18" s="524"/>
      <c r="P18" s="524"/>
      <c r="Q18" s="524"/>
      <c r="R18" s="524"/>
      <c r="S18" s="524"/>
      <c r="T18" s="524"/>
      <c r="U18" s="524"/>
      <c r="V18" s="524"/>
      <c r="W18" s="524"/>
      <c r="X18" s="524"/>
      <c r="Y18" s="343"/>
    </row>
    <row r="19" spans="1:27" ht="13.5">
      <c r="C19" s="16"/>
      <c r="D19" s="75"/>
      <c r="E19" s="75"/>
      <c r="F19" s="75"/>
      <c r="G19" s="75"/>
      <c r="H19" s="75"/>
      <c r="I19" s="75"/>
      <c r="J19" s="75"/>
      <c r="K19" s="75"/>
      <c r="L19" s="75"/>
      <c r="M19" s="75"/>
      <c r="N19" s="75"/>
      <c r="O19" s="75"/>
      <c r="P19" s="75"/>
      <c r="Q19" s="75"/>
      <c r="R19" s="75"/>
      <c r="S19" s="75"/>
      <c r="T19" s="75"/>
      <c r="W19" s="16"/>
      <c r="X19" s="16"/>
      <c r="Y19" s="18"/>
    </row>
    <row r="20" spans="1:27" ht="13.5">
      <c r="C20" s="16" t="s">
        <v>3</v>
      </c>
      <c r="D20" s="18"/>
      <c r="G20" s="75"/>
      <c r="H20" s="75"/>
      <c r="I20" s="75"/>
      <c r="J20" s="75"/>
      <c r="K20" s="75"/>
      <c r="L20" s="75"/>
      <c r="M20" s="75"/>
      <c r="N20" s="75"/>
      <c r="O20" s="75"/>
      <c r="P20" s="75"/>
      <c r="Q20" s="75"/>
      <c r="R20" s="75"/>
      <c r="S20" s="75"/>
      <c r="T20" s="75"/>
      <c r="W20" s="16"/>
      <c r="X20" s="16"/>
      <c r="Y20" s="18"/>
    </row>
    <row r="21" spans="1:27" ht="13.5">
      <c r="C21" s="525"/>
      <c r="D21" s="526"/>
      <c r="E21" s="16" t="s">
        <v>50</v>
      </c>
      <c r="W21" s="16"/>
      <c r="X21" s="16"/>
      <c r="Y21" s="18"/>
    </row>
    <row r="22" spans="1:27" ht="13.5">
      <c r="C22" s="527" t="s">
        <v>381</v>
      </c>
      <c r="D22" s="528"/>
      <c r="E22" s="16" t="s">
        <v>345</v>
      </c>
      <c r="W22" s="16"/>
      <c r="X22" s="18"/>
      <c r="Y22" s="18"/>
    </row>
    <row r="23" spans="1:27" ht="13.5">
      <c r="C23" s="529" t="s">
        <v>382</v>
      </c>
      <c r="D23" s="530"/>
      <c r="E23" s="16" t="s">
        <v>1</v>
      </c>
      <c r="W23" s="16"/>
      <c r="X23" s="18"/>
      <c r="Y23" s="18"/>
    </row>
    <row r="24" spans="1:27" ht="13.5">
      <c r="C24" s="531" t="s">
        <v>383</v>
      </c>
      <c r="D24" s="532"/>
      <c r="E24" s="16" t="s">
        <v>46</v>
      </c>
      <c r="W24" s="16"/>
      <c r="X24" s="18"/>
      <c r="Y24" s="18"/>
    </row>
    <row r="25" spans="1:27" ht="13.5">
      <c r="C25" s="533" t="s">
        <v>384</v>
      </c>
      <c r="D25" s="534"/>
      <c r="E25" s="358" t="s">
        <v>357</v>
      </c>
      <c r="W25" s="16"/>
      <c r="X25" s="16"/>
      <c r="Y25" s="343"/>
    </row>
    <row r="26" spans="1:27" ht="13.5">
      <c r="E26" s="358" t="s">
        <v>361</v>
      </c>
      <c r="W26" s="16"/>
      <c r="X26" s="16"/>
      <c r="Y26" s="343"/>
      <c r="AA26" s="89"/>
    </row>
    <row r="27" spans="1:27" ht="14.25" thickBot="1">
      <c r="E27" s="424"/>
      <c r="U27" s="96"/>
      <c r="V27" s="96"/>
      <c r="W27" s="96"/>
      <c r="Y27" s="16"/>
      <c r="Z27" s="16"/>
      <c r="AA27" s="343"/>
    </row>
    <row r="28" spans="1:27" ht="13.5">
      <c r="A28" s="17">
        <v>14</v>
      </c>
      <c r="E28" s="424"/>
      <c r="P28" s="535" t="s">
        <v>327</v>
      </c>
      <c r="Q28" s="547" t="s">
        <v>86</v>
      </c>
      <c r="R28" s="548"/>
      <c r="S28" s="549"/>
      <c r="T28" s="228" t="s">
        <v>87</v>
      </c>
      <c r="U28" s="313"/>
      <c r="V28" s="313"/>
      <c r="X28" s="16"/>
      <c r="Y28" s="16"/>
      <c r="Z28" s="343"/>
    </row>
    <row r="29" spans="1:27" ht="20.100000000000001" customHeight="1" thickBot="1">
      <c r="A29" s="19">
        <f>+X261</f>
        <v>0</v>
      </c>
      <c r="C29" s="17" t="s">
        <v>298</v>
      </c>
      <c r="P29" s="536"/>
      <c r="Q29" s="555" t="str">
        <f>IF($K$90+1E-24&gt;=50,"〇","")</f>
        <v>〇</v>
      </c>
      <c r="R29" s="556" t="str">
        <f t="shared" ref="R29:S29" si="0">IF($K$90+1E-21&lt;50,"〇","")</f>
        <v/>
      </c>
      <c r="S29" s="557" t="str">
        <f t="shared" si="0"/>
        <v/>
      </c>
      <c r="T29" s="366" t="str">
        <f>IF($K$90+1E-21&lt;50,"〇","")</f>
        <v/>
      </c>
      <c r="U29" s="424"/>
      <c r="V29" s="16"/>
      <c r="X29" s="16"/>
      <c r="Y29" s="16"/>
      <c r="Z29" s="343"/>
      <c r="AA29" s="344"/>
    </row>
    <row r="30" spans="1:27" ht="13.5">
      <c r="C30" s="483" t="s">
        <v>389</v>
      </c>
      <c r="D30" s="483"/>
      <c r="E30" s="483"/>
      <c r="F30" s="483"/>
      <c r="G30" s="483"/>
      <c r="H30" s="483"/>
      <c r="I30" s="483"/>
      <c r="J30" s="483"/>
      <c r="K30" s="483"/>
      <c r="L30" s="483"/>
      <c r="M30" s="483"/>
      <c r="N30" s="483"/>
      <c r="O30" s="483"/>
      <c r="P30" s="483"/>
      <c r="Q30" s="483"/>
      <c r="R30" s="483"/>
      <c r="S30" s="483"/>
      <c r="T30" s="483"/>
      <c r="U30" s="483"/>
      <c r="W30" s="16"/>
      <c r="X30" s="89"/>
      <c r="Y30" s="343"/>
    </row>
    <row r="31" spans="1:27" ht="13.5">
      <c r="C31" s="77"/>
      <c r="D31" s="78"/>
      <c r="E31" s="78"/>
      <c r="F31" s="78"/>
      <c r="G31" s="78"/>
      <c r="H31" s="78"/>
      <c r="I31" s="78"/>
      <c r="J31" s="78"/>
      <c r="K31" s="78"/>
      <c r="L31" s="78"/>
      <c r="M31" s="78"/>
      <c r="N31" s="78"/>
      <c r="O31" s="78"/>
      <c r="P31" s="78"/>
      <c r="Q31" s="78"/>
      <c r="R31" s="78"/>
      <c r="S31" s="78"/>
      <c r="T31" s="78"/>
      <c r="U31" s="79"/>
      <c r="W31" s="16"/>
      <c r="X31" s="16"/>
      <c r="Y31" s="16"/>
    </row>
    <row r="32" spans="1:27" ht="12" customHeight="1">
      <c r="C32" s="484" t="s">
        <v>300</v>
      </c>
      <c r="D32" s="485"/>
      <c r="E32" s="485"/>
      <c r="F32" s="485"/>
      <c r="G32" s="485"/>
      <c r="H32" s="485"/>
      <c r="I32" s="485"/>
      <c r="J32" s="485"/>
      <c r="K32" s="485"/>
      <c r="L32" s="485"/>
      <c r="M32" s="485"/>
      <c r="N32" s="485"/>
      <c r="O32" s="485"/>
      <c r="P32" s="485"/>
      <c r="Q32" s="485"/>
      <c r="R32" s="485"/>
      <c r="S32" s="485"/>
      <c r="T32" s="485"/>
      <c r="U32" s="486"/>
      <c r="V32" s="16"/>
      <c r="W32" s="16"/>
      <c r="X32" s="16"/>
      <c r="Y32" s="16"/>
    </row>
    <row r="33" spans="1:25" ht="12" customHeight="1">
      <c r="C33" s="484"/>
      <c r="D33" s="485"/>
      <c r="E33" s="485"/>
      <c r="F33" s="485"/>
      <c r="G33" s="485"/>
      <c r="H33" s="485"/>
      <c r="I33" s="485"/>
      <c r="J33" s="485"/>
      <c r="K33" s="485"/>
      <c r="L33" s="485"/>
      <c r="M33" s="485"/>
      <c r="N33" s="485"/>
      <c r="O33" s="485"/>
      <c r="P33" s="485"/>
      <c r="Q33" s="485"/>
      <c r="R33" s="485"/>
      <c r="S33" s="485"/>
      <c r="T33" s="485"/>
      <c r="U33" s="486"/>
      <c r="W33" s="16"/>
      <c r="X33" s="16"/>
      <c r="Y33" s="16"/>
    </row>
    <row r="34" spans="1:25" ht="10.35" customHeight="1">
      <c r="C34" s="80"/>
      <c r="U34" s="81"/>
      <c r="W34" s="16"/>
      <c r="X34" s="16"/>
      <c r="Y34" s="343"/>
    </row>
    <row r="35" spans="1:25" ht="13.5">
      <c r="C35" s="80"/>
      <c r="P35" s="560" t="s">
        <v>430</v>
      </c>
      <c r="Q35" s="561"/>
      <c r="R35" s="561"/>
      <c r="S35" s="561"/>
      <c r="T35" s="561"/>
      <c r="U35" s="562"/>
      <c r="W35" s="16"/>
      <c r="X35" s="16"/>
      <c r="Y35" s="18"/>
    </row>
    <row r="36" spans="1:25" ht="13.5">
      <c r="C36" s="80"/>
      <c r="S36" s="38"/>
      <c r="T36" s="38"/>
      <c r="U36" s="82"/>
      <c r="W36" s="16"/>
      <c r="X36" s="16"/>
      <c r="Y36" s="18"/>
    </row>
    <row r="37" spans="1:25" ht="13.5">
      <c r="C37" s="558" t="s">
        <v>421</v>
      </c>
      <c r="D37" s="559"/>
      <c r="E37" s="559"/>
      <c r="F37" s="559"/>
      <c r="G37" s="343" t="s">
        <v>5</v>
      </c>
      <c r="H37" s="343"/>
      <c r="U37" s="81"/>
      <c r="W37" s="16"/>
      <c r="X37" s="16"/>
      <c r="Y37" s="18"/>
    </row>
    <row r="38" spans="1:25" ht="13.5">
      <c r="C38" s="80"/>
      <c r="U38" s="81"/>
      <c r="W38" s="16"/>
      <c r="X38" s="16"/>
      <c r="Y38" s="18"/>
    </row>
    <row r="39" spans="1:25" ht="13.5">
      <c r="A39" s="19">
        <v>3</v>
      </c>
      <c r="C39" s="80"/>
      <c r="I39" s="73"/>
      <c r="J39" s="73" t="s">
        <v>346</v>
      </c>
      <c r="K39" s="73"/>
      <c r="U39" s="81"/>
      <c r="W39" s="16"/>
      <c r="X39" s="16"/>
      <c r="Y39" s="18"/>
    </row>
    <row r="40" spans="1:25" ht="26.25" customHeight="1">
      <c r="C40" s="80"/>
      <c r="I40" s="20"/>
      <c r="J40" s="20" t="s">
        <v>6</v>
      </c>
      <c r="K40" s="20"/>
      <c r="L40" s="487" t="s">
        <v>417</v>
      </c>
      <c r="M40" s="487"/>
      <c r="N40" s="487"/>
      <c r="O40" s="487"/>
      <c r="P40" s="487"/>
      <c r="Q40" s="487"/>
      <c r="R40" s="487"/>
      <c r="S40" s="487"/>
      <c r="T40" s="487"/>
      <c r="U40" s="488"/>
      <c r="W40" s="16"/>
      <c r="X40" s="16"/>
    </row>
    <row r="41" spans="1:25" ht="26.25" customHeight="1">
      <c r="C41" s="80"/>
      <c r="I41" s="20"/>
      <c r="J41" s="20" t="s">
        <v>7</v>
      </c>
      <c r="K41" s="20"/>
      <c r="L41" s="487" t="s">
        <v>418</v>
      </c>
      <c r="M41" s="487"/>
      <c r="N41" s="487"/>
      <c r="O41" s="487"/>
      <c r="P41" s="487"/>
      <c r="Q41" s="487"/>
      <c r="R41" s="487"/>
      <c r="S41" s="487"/>
      <c r="T41" s="487"/>
      <c r="U41" s="488"/>
    </row>
    <row r="42" spans="1:25">
      <c r="C42" s="80"/>
      <c r="L42" s="17" t="s">
        <v>8</v>
      </c>
      <c r="U42" s="81"/>
    </row>
    <row r="43" spans="1:25" ht="13.5">
      <c r="C43" s="80"/>
      <c r="L43" s="21"/>
      <c r="M43" s="21" t="s">
        <v>9</v>
      </c>
      <c r="N43" s="21"/>
      <c r="O43" s="489" t="s">
        <v>420</v>
      </c>
      <c r="P43" s="489"/>
      <c r="Q43" s="489"/>
      <c r="R43" s="489"/>
      <c r="S43" s="489"/>
      <c r="T43" s="489"/>
      <c r="U43" s="490"/>
    </row>
    <row r="44" spans="1:25">
      <c r="C44" s="80"/>
      <c r="L44" s="21"/>
      <c r="M44" s="21"/>
      <c r="N44" s="21"/>
      <c r="U44" s="81"/>
    </row>
    <row r="45" spans="1:25">
      <c r="C45" s="80"/>
      <c r="U45" s="81"/>
    </row>
    <row r="46" spans="1:25" ht="30" customHeight="1">
      <c r="A46" s="19">
        <v>4</v>
      </c>
      <c r="C46" s="537" t="s">
        <v>369</v>
      </c>
      <c r="D46" s="538"/>
      <c r="E46" s="538"/>
      <c r="F46" s="538"/>
      <c r="G46" s="538"/>
      <c r="H46" s="538"/>
      <c r="I46" s="538"/>
      <c r="J46" s="538"/>
      <c r="K46" s="538"/>
      <c r="L46" s="538"/>
      <c r="M46" s="538"/>
      <c r="N46" s="538"/>
      <c r="O46" s="538"/>
      <c r="P46" s="538"/>
      <c r="Q46" s="538"/>
      <c r="R46" s="538"/>
      <c r="S46" s="538"/>
      <c r="T46" s="538"/>
      <c r="U46" s="539"/>
    </row>
    <row r="47" spans="1:25">
      <c r="C47" s="83"/>
      <c r="D47" s="22"/>
      <c r="E47" s="22"/>
      <c r="F47" s="22"/>
      <c r="G47" s="22"/>
      <c r="H47" s="22"/>
      <c r="I47" s="22"/>
      <c r="J47" s="22"/>
      <c r="K47" s="22"/>
      <c r="L47" s="22"/>
      <c r="M47" s="22"/>
      <c r="N47" s="22"/>
      <c r="O47" s="22"/>
      <c r="P47" s="22"/>
      <c r="Q47" s="22"/>
      <c r="R47" s="22"/>
      <c r="S47" s="22"/>
      <c r="U47" s="81"/>
    </row>
    <row r="48" spans="1:25" ht="24.75" customHeight="1">
      <c r="C48" s="511" t="s">
        <v>10</v>
      </c>
      <c r="D48" s="512"/>
      <c r="E48" s="513"/>
      <c r="F48" s="457" t="s">
        <v>427</v>
      </c>
      <c r="G48" s="458"/>
      <c r="H48" s="458"/>
      <c r="I48" s="459"/>
      <c r="J48" s="459"/>
      <c r="K48" s="459"/>
      <c r="L48" s="459"/>
      <c r="M48" s="459"/>
      <c r="N48" s="459"/>
      <c r="O48" s="459"/>
      <c r="P48" s="505" t="s">
        <v>402</v>
      </c>
      <c r="Q48" s="517"/>
      <c r="R48" s="517"/>
      <c r="S48" s="517"/>
      <c r="T48" s="517"/>
      <c r="U48" s="518"/>
    </row>
    <row r="49" spans="3:23" ht="21.75" customHeight="1">
      <c r="C49" s="514"/>
      <c r="D49" s="515"/>
      <c r="E49" s="516"/>
      <c r="F49" s="460"/>
      <c r="G49" s="461"/>
      <c r="H49" s="461"/>
      <c r="I49" s="461"/>
      <c r="J49" s="461"/>
      <c r="K49" s="461"/>
      <c r="L49" s="461"/>
      <c r="M49" s="461"/>
      <c r="N49" s="461"/>
      <c r="O49" s="461"/>
      <c r="P49" s="550" t="s">
        <v>419</v>
      </c>
      <c r="Q49" s="551"/>
      <c r="R49" s="551"/>
      <c r="S49" s="551"/>
      <c r="T49" s="551"/>
      <c r="U49" s="552"/>
    </row>
    <row r="50" spans="3:23" ht="26.25" customHeight="1">
      <c r="C50" s="511" t="s">
        <v>11</v>
      </c>
      <c r="D50" s="563"/>
      <c r="E50" s="564"/>
      <c r="F50" s="462" t="s">
        <v>428</v>
      </c>
      <c r="G50" s="463"/>
      <c r="H50" s="463"/>
      <c r="I50" s="463"/>
      <c r="J50" s="463"/>
      <c r="K50" s="463"/>
      <c r="L50" s="463"/>
      <c r="M50" s="463"/>
      <c r="N50" s="116" t="s">
        <v>131</v>
      </c>
      <c r="O50" s="425"/>
      <c r="P50" s="425"/>
      <c r="Q50" s="553"/>
      <c r="R50" s="553"/>
      <c r="S50" s="553"/>
      <c r="T50" s="553"/>
      <c r="U50" s="554"/>
    </row>
    <row r="51" spans="3:23" ht="26.25" customHeight="1">
      <c r="C51" s="565"/>
      <c r="D51" s="566"/>
      <c r="E51" s="567"/>
      <c r="F51" s="464"/>
      <c r="G51" s="465"/>
      <c r="H51" s="465"/>
      <c r="I51" s="465"/>
      <c r="J51" s="465"/>
      <c r="K51" s="465"/>
      <c r="L51" s="465"/>
      <c r="M51" s="465"/>
      <c r="N51" s="481"/>
      <c r="O51" s="481"/>
      <c r="P51" s="481"/>
      <c r="Q51" s="481"/>
      <c r="R51" s="481"/>
      <c r="S51" s="481"/>
      <c r="T51" s="481"/>
      <c r="U51" s="482"/>
    </row>
    <row r="52" spans="3:23" ht="26.25" customHeight="1">
      <c r="C52" s="473" t="s">
        <v>178</v>
      </c>
      <c r="D52" s="474"/>
      <c r="E52" s="475"/>
      <c r="F52" s="540" t="s">
        <v>406</v>
      </c>
      <c r="G52" s="541"/>
      <c r="H52" s="541"/>
      <c r="I52" s="541"/>
      <c r="J52" s="541"/>
      <c r="K52" s="541"/>
      <c r="L52" s="541"/>
      <c r="M52" s="541"/>
      <c r="N52" s="541"/>
      <c r="O52" s="541"/>
      <c r="P52" s="541"/>
      <c r="Q52" s="541"/>
      <c r="R52" s="541"/>
      <c r="S52" s="541"/>
      <c r="T52" s="541"/>
      <c r="U52" s="542"/>
    </row>
    <row r="53" spans="3:23" ht="15" customHeight="1">
      <c r="C53" s="167" t="s">
        <v>394</v>
      </c>
      <c r="D53" s="168"/>
      <c r="E53" s="168"/>
      <c r="F53" s="169"/>
      <c r="G53" s="169"/>
      <c r="H53" s="169"/>
      <c r="I53" s="169"/>
      <c r="J53" s="169"/>
      <c r="K53" s="169"/>
      <c r="L53" s="169"/>
      <c r="M53" s="169"/>
      <c r="N53" s="169"/>
      <c r="O53" s="170"/>
      <c r="P53" s="232"/>
      <c r="Q53" s="232"/>
      <c r="R53" s="232"/>
      <c r="S53" s="232"/>
      <c r="T53" s="181"/>
      <c r="U53" s="319"/>
    </row>
    <row r="54" spans="3:23" ht="45" customHeight="1">
      <c r="C54" s="171"/>
      <c r="D54" s="172" t="s">
        <v>208</v>
      </c>
      <c r="E54" s="176" t="s">
        <v>12</v>
      </c>
      <c r="F54" s="543" t="s">
        <v>422</v>
      </c>
      <c r="G54" s="544"/>
      <c r="H54" s="544"/>
      <c r="I54" s="544"/>
      <c r="J54" s="544"/>
      <c r="K54" s="544"/>
      <c r="L54" s="27" t="s">
        <v>48</v>
      </c>
      <c r="M54" s="27"/>
      <c r="N54" s="545" t="s">
        <v>423</v>
      </c>
      <c r="O54" s="545"/>
      <c r="P54" s="545"/>
      <c r="Q54" s="545"/>
      <c r="R54" s="545"/>
      <c r="S54" s="545"/>
      <c r="T54" s="545"/>
      <c r="U54" s="546"/>
      <c r="W54" s="23"/>
    </row>
    <row r="55" spans="3:23" ht="27" customHeight="1">
      <c r="C55" s="173"/>
      <c r="D55" s="229" t="s">
        <v>209</v>
      </c>
      <c r="E55" s="233" t="s">
        <v>179</v>
      </c>
      <c r="F55" s="478" t="s">
        <v>198</v>
      </c>
      <c r="G55" s="479"/>
      <c r="H55" s="479"/>
      <c r="I55" s="480"/>
      <c r="J55" s="500" t="s">
        <v>201</v>
      </c>
      <c r="K55" s="501"/>
      <c r="L55" s="501"/>
      <c r="M55" s="502"/>
      <c r="N55" s="476"/>
      <c r="O55" s="477"/>
      <c r="P55" s="477"/>
      <c r="Q55" s="477"/>
      <c r="R55" s="477"/>
      <c r="S55" s="25" t="s">
        <v>205</v>
      </c>
      <c r="T55" s="320"/>
      <c r="U55" s="227"/>
      <c r="W55" s="23"/>
    </row>
    <row r="56" spans="3:23" ht="27" customHeight="1">
      <c r="C56" s="173"/>
      <c r="D56" s="174"/>
      <c r="E56" s="175"/>
      <c r="F56" s="478" t="s">
        <v>199</v>
      </c>
      <c r="G56" s="479"/>
      <c r="H56" s="479"/>
      <c r="I56" s="480"/>
      <c r="J56" s="500" t="s">
        <v>204</v>
      </c>
      <c r="K56" s="501"/>
      <c r="L56" s="501"/>
      <c r="M56" s="502"/>
      <c r="N56" s="476"/>
      <c r="O56" s="477"/>
      <c r="P56" s="477"/>
      <c r="Q56" s="477"/>
      <c r="R56" s="477"/>
      <c r="S56" s="25" t="s">
        <v>205</v>
      </c>
      <c r="T56" s="320"/>
      <c r="U56" s="227"/>
      <c r="W56" s="23"/>
    </row>
    <row r="57" spans="3:23" ht="27" customHeight="1">
      <c r="C57" s="173"/>
      <c r="D57" s="503" t="s">
        <v>238</v>
      </c>
      <c r="E57" s="504"/>
      <c r="F57" s="478" t="s">
        <v>200</v>
      </c>
      <c r="G57" s="479"/>
      <c r="H57" s="479"/>
      <c r="I57" s="480"/>
      <c r="J57" s="500" t="s">
        <v>202</v>
      </c>
      <c r="K57" s="501"/>
      <c r="L57" s="501"/>
      <c r="M57" s="502"/>
      <c r="N57" s="476"/>
      <c r="O57" s="477"/>
      <c r="P57" s="477"/>
      <c r="Q57" s="477"/>
      <c r="R57" s="477"/>
      <c r="S57" s="25" t="s">
        <v>206</v>
      </c>
      <c r="T57" s="320"/>
      <c r="U57" s="227"/>
      <c r="W57" s="23"/>
    </row>
    <row r="58" spans="3:23" ht="27" customHeight="1">
      <c r="C58" s="173"/>
      <c r="D58" s="503"/>
      <c r="E58" s="504"/>
      <c r="F58" s="478" t="s">
        <v>207</v>
      </c>
      <c r="G58" s="479"/>
      <c r="H58" s="479"/>
      <c r="I58" s="480"/>
      <c r="J58" s="500" t="s">
        <v>203</v>
      </c>
      <c r="K58" s="501"/>
      <c r="L58" s="501"/>
      <c r="M58" s="502"/>
      <c r="N58" s="476">
        <v>2294300</v>
      </c>
      <c r="O58" s="477"/>
      <c r="P58" s="477"/>
      <c r="Q58" s="477"/>
      <c r="R58" s="477"/>
      <c r="S58" s="25" t="s">
        <v>205</v>
      </c>
      <c r="T58" s="320"/>
      <c r="U58" s="227"/>
      <c r="W58" s="23"/>
    </row>
    <row r="59" spans="3:23" ht="15" customHeight="1">
      <c r="C59" s="173"/>
      <c r="D59" s="305"/>
      <c r="E59" s="300"/>
      <c r="F59" s="165" t="s">
        <v>330</v>
      </c>
      <c r="G59" s="306"/>
      <c r="H59" s="306"/>
      <c r="I59" s="306"/>
      <c r="J59" s="254"/>
      <c r="K59" s="254"/>
      <c r="L59" s="254"/>
      <c r="M59" s="254"/>
      <c r="N59" s="254"/>
      <c r="O59" s="307"/>
      <c r="P59" s="307"/>
      <c r="Q59" s="307"/>
      <c r="R59" s="307"/>
      <c r="S59" s="317"/>
      <c r="T59" s="321"/>
      <c r="U59" s="308"/>
      <c r="W59" s="23"/>
    </row>
    <row r="60" spans="3:23" ht="28.35" customHeight="1">
      <c r="C60" s="173"/>
      <c r="D60" s="305"/>
      <c r="E60" s="300"/>
      <c r="F60" s="592"/>
      <c r="G60" s="593"/>
      <c r="H60" s="593"/>
      <c r="I60" s="593"/>
      <c r="J60" s="593"/>
      <c r="K60" s="593"/>
      <c r="L60" s="593"/>
      <c r="M60" s="593"/>
      <c r="N60" s="593"/>
      <c r="O60" s="593"/>
      <c r="P60" s="593"/>
      <c r="Q60" s="593"/>
      <c r="R60" s="593"/>
      <c r="S60" s="593"/>
      <c r="T60" s="593"/>
      <c r="U60" s="594"/>
      <c r="W60" s="23"/>
    </row>
    <row r="61" spans="3:23" ht="18" customHeight="1">
      <c r="C61" s="426"/>
      <c r="D61" s="231" t="s">
        <v>210</v>
      </c>
      <c r="E61" s="230" t="s">
        <v>180</v>
      </c>
      <c r="F61" s="595" t="s">
        <v>429</v>
      </c>
      <c r="G61" s="596"/>
      <c r="H61" s="596"/>
      <c r="I61" s="596"/>
      <c r="J61" s="596"/>
      <c r="K61" s="596"/>
      <c r="L61" s="596"/>
      <c r="M61" s="596"/>
      <c r="N61" s="596"/>
      <c r="O61" s="596"/>
      <c r="P61" s="596"/>
      <c r="Q61" s="596"/>
      <c r="R61" s="596"/>
      <c r="S61" s="596"/>
      <c r="T61" s="596"/>
      <c r="U61" s="597"/>
      <c r="W61" s="23"/>
    </row>
    <row r="62" spans="3:23" ht="14.1" customHeight="1">
      <c r="C62" s="426"/>
      <c r="D62" s="368"/>
      <c r="E62" s="233"/>
      <c r="F62" s="491" t="s">
        <v>424</v>
      </c>
      <c r="G62" s="492"/>
      <c r="H62" s="492"/>
      <c r="I62" s="492"/>
      <c r="J62" s="492"/>
      <c r="K62" s="492"/>
      <c r="L62" s="492"/>
      <c r="M62" s="492"/>
      <c r="N62" s="492"/>
      <c r="O62" s="492"/>
      <c r="P62" s="492"/>
      <c r="Q62" s="492"/>
      <c r="R62" s="492"/>
      <c r="S62" s="492"/>
      <c r="T62" s="492"/>
      <c r="U62" s="493"/>
      <c r="W62" s="23"/>
    </row>
    <row r="63" spans="3:23" ht="14.1" customHeight="1">
      <c r="C63" s="426"/>
      <c r="D63" s="369" t="s">
        <v>385</v>
      </c>
      <c r="E63" s="599" t="s">
        <v>386</v>
      </c>
      <c r="F63" s="494"/>
      <c r="G63" s="495"/>
      <c r="H63" s="495"/>
      <c r="I63" s="495"/>
      <c r="J63" s="495"/>
      <c r="K63" s="495"/>
      <c r="L63" s="495"/>
      <c r="M63" s="495"/>
      <c r="N63" s="495"/>
      <c r="O63" s="495"/>
      <c r="P63" s="495"/>
      <c r="Q63" s="495"/>
      <c r="R63" s="495"/>
      <c r="S63" s="495"/>
      <c r="T63" s="495"/>
      <c r="U63" s="496"/>
      <c r="W63" s="23"/>
    </row>
    <row r="64" spans="3:23" ht="14.1" customHeight="1">
      <c r="C64" s="426"/>
      <c r="D64" s="369"/>
      <c r="E64" s="599"/>
      <c r="F64" s="494"/>
      <c r="G64" s="495"/>
      <c r="H64" s="495"/>
      <c r="I64" s="495"/>
      <c r="J64" s="495"/>
      <c r="K64" s="495"/>
      <c r="L64" s="495"/>
      <c r="M64" s="495"/>
      <c r="N64" s="495"/>
      <c r="O64" s="495"/>
      <c r="P64" s="495"/>
      <c r="Q64" s="495"/>
      <c r="R64" s="495"/>
      <c r="S64" s="495"/>
      <c r="T64" s="495"/>
      <c r="U64" s="496"/>
      <c r="W64" s="23"/>
    </row>
    <row r="65" spans="3:23" ht="14.1" customHeight="1">
      <c r="C65" s="426"/>
      <c r="D65" s="369"/>
      <c r="E65" s="599"/>
      <c r="F65" s="494"/>
      <c r="G65" s="495"/>
      <c r="H65" s="495"/>
      <c r="I65" s="495"/>
      <c r="J65" s="495"/>
      <c r="K65" s="495"/>
      <c r="L65" s="495"/>
      <c r="M65" s="495"/>
      <c r="N65" s="495"/>
      <c r="O65" s="495"/>
      <c r="P65" s="495"/>
      <c r="Q65" s="495"/>
      <c r="R65" s="495"/>
      <c r="S65" s="495"/>
      <c r="T65" s="495"/>
      <c r="U65" s="496"/>
      <c r="W65" s="23"/>
    </row>
    <row r="66" spans="3:23" ht="14.1" customHeight="1">
      <c r="C66" s="426"/>
      <c r="D66" s="369"/>
      <c r="E66" s="599"/>
      <c r="F66" s="494"/>
      <c r="G66" s="495"/>
      <c r="H66" s="495"/>
      <c r="I66" s="495"/>
      <c r="J66" s="495"/>
      <c r="K66" s="495"/>
      <c r="L66" s="495"/>
      <c r="M66" s="495"/>
      <c r="N66" s="495"/>
      <c r="O66" s="495"/>
      <c r="P66" s="495"/>
      <c r="Q66" s="495"/>
      <c r="R66" s="495"/>
      <c r="S66" s="495"/>
      <c r="T66" s="495"/>
      <c r="U66" s="496"/>
      <c r="W66" s="23"/>
    </row>
    <row r="67" spans="3:23" ht="14.1" customHeight="1">
      <c r="C67" s="426"/>
      <c r="D67" s="369"/>
      <c r="E67" s="599"/>
      <c r="F67" s="494"/>
      <c r="G67" s="495"/>
      <c r="H67" s="495"/>
      <c r="I67" s="495"/>
      <c r="J67" s="495"/>
      <c r="K67" s="495"/>
      <c r="L67" s="495"/>
      <c r="M67" s="495"/>
      <c r="N67" s="495"/>
      <c r="O67" s="495"/>
      <c r="P67" s="495"/>
      <c r="Q67" s="495"/>
      <c r="R67" s="495"/>
      <c r="S67" s="495"/>
      <c r="T67" s="495"/>
      <c r="U67" s="496"/>
      <c r="W67" s="23"/>
    </row>
    <row r="68" spans="3:23" ht="14.1" customHeight="1">
      <c r="C68" s="426"/>
      <c r="D68" s="600" t="s">
        <v>387</v>
      </c>
      <c r="E68" s="601"/>
      <c r="F68" s="494"/>
      <c r="G68" s="495"/>
      <c r="H68" s="495"/>
      <c r="I68" s="495"/>
      <c r="J68" s="495"/>
      <c r="K68" s="495"/>
      <c r="L68" s="495"/>
      <c r="M68" s="495"/>
      <c r="N68" s="495"/>
      <c r="O68" s="495"/>
      <c r="P68" s="495"/>
      <c r="Q68" s="495"/>
      <c r="R68" s="495"/>
      <c r="S68" s="495"/>
      <c r="T68" s="495"/>
      <c r="U68" s="496"/>
      <c r="W68" s="23"/>
    </row>
    <row r="69" spans="3:23" ht="14.1" customHeight="1">
      <c r="C69" s="426"/>
      <c r="D69" s="602"/>
      <c r="E69" s="601"/>
      <c r="F69" s="494"/>
      <c r="G69" s="495"/>
      <c r="H69" s="495"/>
      <c r="I69" s="495"/>
      <c r="J69" s="495"/>
      <c r="K69" s="495"/>
      <c r="L69" s="495"/>
      <c r="M69" s="495"/>
      <c r="N69" s="495"/>
      <c r="O69" s="495"/>
      <c r="P69" s="495"/>
      <c r="Q69" s="495"/>
      <c r="R69" s="495"/>
      <c r="S69" s="495"/>
      <c r="T69" s="495"/>
      <c r="U69" s="496"/>
      <c r="W69" s="23"/>
    </row>
    <row r="70" spans="3:23" ht="14.1" customHeight="1">
      <c r="C70" s="426"/>
      <c r="D70" s="602"/>
      <c r="E70" s="601"/>
      <c r="F70" s="494"/>
      <c r="G70" s="495"/>
      <c r="H70" s="495"/>
      <c r="I70" s="495"/>
      <c r="J70" s="495"/>
      <c r="K70" s="495"/>
      <c r="L70" s="495"/>
      <c r="M70" s="495"/>
      <c r="N70" s="495"/>
      <c r="O70" s="495"/>
      <c r="P70" s="495"/>
      <c r="Q70" s="495"/>
      <c r="R70" s="495"/>
      <c r="S70" s="495"/>
      <c r="T70" s="495"/>
      <c r="U70" s="496"/>
      <c r="W70" s="23"/>
    </row>
    <row r="71" spans="3:23" ht="14.1" customHeight="1">
      <c r="C71" s="426"/>
      <c r="D71" s="602"/>
      <c r="E71" s="601"/>
      <c r="F71" s="494"/>
      <c r="G71" s="495"/>
      <c r="H71" s="495"/>
      <c r="I71" s="495"/>
      <c r="J71" s="495"/>
      <c r="K71" s="495"/>
      <c r="L71" s="495"/>
      <c r="M71" s="495"/>
      <c r="N71" s="495"/>
      <c r="O71" s="495"/>
      <c r="P71" s="495"/>
      <c r="Q71" s="495"/>
      <c r="R71" s="495"/>
      <c r="S71" s="495"/>
      <c r="T71" s="495"/>
      <c r="U71" s="496"/>
      <c r="W71" s="23"/>
    </row>
    <row r="72" spans="3:23" ht="14.1" customHeight="1">
      <c r="C72" s="427"/>
      <c r="D72" s="370"/>
      <c r="E72" s="367"/>
      <c r="F72" s="497"/>
      <c r="G72" s="498"/>
      <c r="H72" s="498"/>
      <c r="I72" s="498"/>
      <c r="J72" s="498"/>
      <c r="K72" s="498"/>
      <c r="L72" s="498"/>
      <c r="M72" s="498"/>
      <c r="N72" s="498"/>
      <c r="O72" s="498"/>
      <c r="P72" s="498"/>
      <c r="Q72" s="498"/>
      <c r="R72" s="498"/>
      <c r="S72" s="498"/>
      <c r="T72" s="498"/>
      <c r="U72" s="499"/>
      <c r="W72" s="23"/>
    </row>
    <row r="73" spans="3:23" ht="14.1" customHeight="1">
      <c r="C73" s="428"/>
      <c r="D73" s="306"/>
      <c r="E73" s="351"/>
      <c r="F73" s="307"/>
      <c r="G73" s="307"/>
      <c r="H73" s="307"/>
      <c r="I73" s="307"/>
      <c r="J73" s="307"/>
      <c r="K73" s="307"/>
      <c r="L73" s="307"/>
      <c r="M73" s="307"/>
      <c r="N73" s="307"/>
      <c r="O73" s="307"/>
      <c r="P73" s="307"/>
      <c r="Q73" s="307"/>
      <c r="R73" s="307"/>
      <c r="S73" s="307"/>
      <c r="T73" s="307"/>
      <c r="U73" s="307"/>
      <c r="W73" s="23"/>
    </row>
    <row r="74" spans="3:23" ht="13.35" customHeight="1">
      <c r="C74" s="580" t="s">
        <v>390</v>
      </c>
      <c r="D74" s="580"/>
      <c r="E74" s="580"/>
      <c r="F74" s="580"/>
      <c r="G74" s="580"/>
      <c r="H74" s="580"/>
      <c r="I74" s="580"/>
      <c r="J74" s="580"/>
      <c r="K74" s="580"/>
      <c r="L74" s="580"/>
      <c r="M74" s="580"/>
      <c r="N74" s="580"/>
      <c r="O74" s="580"/>
      <c r="P74" s="580"/>
      <c r="Q74" s="580"/>
      <c r="R74" s="580"/>
      <c r="S74" s="580"/>
      <c r="T74" s="580"/>
      <c r="U74" s="580"/>
      <c r="W74" s="23"/>
    </row>
    <row r="75" spans="3:23" ht="15" customHeight="1">
      <c r="C75" s="167" t="s">
        <v>301</v>
      </c>
      <c r="D75" s="231"/>
      <c r="E75" s="168"/>
      <c r="F75" s="24"/>
      <c r="G75" s="24"/>
      <c r="H75" s="24"/>
      <c r="I75" s="25"/>
      <c r="J75" s="25"/>
      <c r="K75" s="25"/>
      <c r="L75" s="26"/>
      <c r="M75" s="26"/>
      <c r="N75" s="26"/>
      <c r="O75" s="27"/>
      <c r="P75" s="27"/>
      <c r="Q75" s="27"/>
      <c r="R75" s="27"/>
      <c r="S75" s="25"/>
      <c r="T75" s="25"/>
      <c r="U75" s="28"/>
      <c r="W75" s="23"/>
    </row>
    <row r="76" spans="3:23" ht="15" customHeight="1">
      <c r="C76" s="177"/>
      <c r="D76" s="165" t="s">
        <v>181</v>
      </c>
      <c r="E76" s="166"/>
      <c r="F76" s="29"/>
      <c r="G76" s="29"/>
      <c r="H76" s="29"/>
      <c r="I76" s="30"/>
      <c r="J76" s="30"/>
      <c r="K76" s="30"/>
      <c r="L76" s="31"/>
      <c r="M76" s="31"/>
      <c r="N76" s="31"/>
      <c r="O76" s="32"/>
      <c r="P76" s="32"/>
      <c r="Q76" s="32"/>
      <c r="R76" s="32"/>
      <c r="S76" s="30"/>
      <c r="T76" s="314"/>
      <c r="U76" s="322"/>
      <c r="W76" s="23"/>
    </row>
    <row r="77" spans="3:23" ht="14.1" customHeight="1">
      <c r="C77" s="173"/>
      <c r="D77" s="467" t="s">
        <v>426</v>
      </c>
      <c r="E77" s="468"/>
      <c r="F77" s="468"/>
      <c r="G77" s="468"/>
      <c r="H77" s="468"/>
      <c r="I77" s="468"/>
      <c r="J77" s="468"/>
      <c r="K77" s="468"/>
      <c r="L77" s="468"/>
      <c r="M77" s="468"/>
      <c r="N77" s="468"/>
      <c r="O77" s="468"/>
      <c r="P77" s="468"/>
      <c r="Q77" s="468"/>
      <c r="R77" s="468"/>
      <c r="S77" s="468"/>
      <c r="T77" s="468"/>
      <c r="U77" s="469"/>
      <c r="W77" s="23"/>
    </row>
    <row r="78" spans="3:23" ht="14.1" customHeight="1">
      <c r="C78" s="173"/>
      <c r="D78" s="467"/>
      <c r="E78" s="468"/>
      <c r="F78" s="468"/>
      <c r="G78" s="468"/>
      <c r="H78" s="468"/>
      <c r="I78" s="468"/>
      <c r="J78" s="468"/>
      <c r="K78" s="468"/>
      <c r="L78" s="468"/>
      <c r="M78" s="468"/>
      <c r="N78" s="468"/>
      <c r="O78" s="468"/>
      <c r="P78" s="468"/>
      <c r="Q78" s="468"/>
      <c r="R78" s="468"/>
      <c r="S78" s="468"/>
      <c r="T78" s="468"/>
      <c r="U78" s="469"/>
      <c r="W78" s="23"/>
    </row>
    <row r="79" spans="3:23" ht="14.1" customHeight="1">
      <c r="C79" s="173"/>
      <c r="D79" s="467"/>
      <c r="E79" s="468"/>
      <c r="F79" s="468"/>
      <c r="G79" s="468"/>
      <c r="H79" s="468"/>
      <c r="I79" s="468"/>
      <c r="J79" s="468"/>
      <c r="K79" s="468"/>
      <c r="L79" s="468"/>
      <c r="M79" s="468"/>
      <c r="N79" s="468"/>
      <c r="O79" s="468"/>
      <c r="P79" s="468"/>
      <c r="Q79" s="468"/>
      <c r="R79" s="468"/>
      <c r="S79" s="468"/>
      <c r="T79" s="468"/>
      <c r="U79" s="469"/>
      <c r="W79" s="23"/>
    </row>
    <row r="80" spans="3:23" ht="14.1" customHeight="1">
      <c r="C80" s="173"/>
      <c r="D80" s="467"/>
      <c r="E80" s="468"/>
      <c r="F80" s="468"/>
      <c r="G80" s="468"/>
      <c r="H80" s="468"/>
      <c r="I80" s="468"/>
      <c r="J80" s="468"/>
      <c r="K80" s="468"/>
      <c r="L80" s="468"/>
      <c r="M80" s="468"/>
      <c r="N80" s="468"/>
      <c r="O80" s="468"/>
      <c r="P80" s="468"/>
      <c r="Q80" s="468"/>
      <c r="R80" s="468"/>
      <c r="S80" s="468"/>
      <c r="T80" s="468"/>
      <c r="U80" s="469"/>
      <c r="W80" s="23"/>
    </row>
    <row r="81" spans="1:29" ht="14.1" customHeight="1">
      <c r="C81" s="173"/>
      <c r="D81" s="467"/>
      <c r="E81" s="468"/>
      <c r="F81" s="468"/>
      <c r="G81" s="468"/>
      <c r="H81" s="468"/>
      <c r="I81" s="468"/>
      <c r="J81" s="468"/>
      <c r="K81" s="468"/>
      <c r="L81" s="468"/>
      <c r="M81" s="468"/>
      <c r="N81" s="468"/>
      <c r="O81" s="468"/>
      <c r="P81" s="468"/>
      <c r="Q81" s="468"/>
      <c r="R81" s="468"/>
      <c r="S81" s="468"/>
      <c r="T81" s="468"/>
      <c r="U81" s="469"/>
      <c r="W81" s="23"/>
    </row>
    <row r="82" spans="1:29" ht="14.1" customHeight="1">
      <c r="C82" s="173"/>
      <c r="D82" s="467"/>
      <c r="E82" s="468"/>
      <c r="F82" s="468"/>
      <c r="G82" s="468"/>
      <c r="H82" s="468"/>
      <c r="I82" s="468"/>
      <c r="J82" s="468"/>
      <c r="K82" s="468"/>
      <c r="L82" s="468"/>
      <c r="M82" s="468"/>
      <c r="N82" s="468"/>
      <c r="O82" s="468"/>
      <c r="P82" s="468"/>
      <c r="Q82" s="468"/>
      <c r="R82" s="468"/>
      <c r="S82" s="468"/>
      <c r="T82" s="468"/>
      <c r="U82" s="469"/>
      <c r="W82" s="23"/>
    </row>
    <row r="83" spans="1:29" ht="14.1" customHeight="1">
      <c r="C83" s="173"/>
      <c r="D83" s="467"/>
      <c r="E83" s="468"/>
      <c r="F83" s="468"/>
      <c r="G83" s="468"/>
      <c r="H83" s="468"/>
      <c r="I83" s="468"/>
      <c r="J83" s="468"/>
      <c r="K83" s="468"/>
      <c r="L83" s="468"/>
      <c r="M83" s="468"/>
      <c r="N83" s="468"/>
      <c r="O83" s="468"/>
      <c r="P83" s="468"/>
      <c r="Q83" s="468"/>
      <c r="R83" s="468"/>
      <c r="S83" s="468"/>
      <c r="T83" s="468"/>
      <c r="U83" s="469"/>
      <c r="W83" s="23"/>
    </row>
    <row r="84" spans="1:29" ht="14.1" customHeight="1">
      <c r="C84" s="173"/>
      <c r="D84" s="467"/>
      <c r="E84" s="468"/>
      <c r="F84" s="468"/>
      <c r="G84" s="468"/>
      <c r="H84" s="468"/>
      <c r="I84" s="468"/>
      <c r="J84" s="468"/>
      <c r="K84" s="468"/>
      <c r="L84" s="468"/>
      <c r="M84" s="468"/>
      <c r="N84" s="468"/>
      <c r="O84" s="468"/>
      <c r="P84" s="468"/>
      <c r="Q84" s="468"/>
      <c r="R84" s="468"/>
      <c r="S84" s="468"/>
      <c r="T84" s="468"/>
      <c r="U84" s="469"/>
      <c r="W84" s="23"/>
    </row>
    <row r="85" spans="1:29" ht="14.1" customHeight="1">
      <c r="C85" s="173"/>
      <c r="D85" s="467"/>
      <c r="E85" s="468"/>
      <c r="F85" s="468"/>
      <c r="G85" s="468"/>
      <c r="H85" s="468"/>
      <c r="I85" s="468"/>
      <c r="J85" s="468"/>
      <c r="K85" s="468"/>
      <c r="L85" s="468"/>
      <c r="M85" s="468"/>
      <c r="N85" s="468"/>
      <c r="O85" s="468"/>
      <c r="P85" s="468"/>
      <c r="Q85" s="468"/>
      <c r="R85" s="468"/>
      <c r="S85" s="468"/>
      <c r="T85" s="468"/>
      <c r="U85" s="469"/>
      <c r="W85" s="23"/>
    </row>
    <row r="86" spans="1:29" ht="14.1" customHeight="1">
      <c r="C86" s="427"/>
      <c r="D86" s="470"/>
      <c r="E86" s="471"/>
      <c r="F86" s="471"/>
      <c r="G86" s="471"/>
      <c r="H86" s="471"/>
      <c r="I86" s="471"/>
      <c r="J86" s="471"/>
      <c r="K86" s="471"/>
      <c r="L86" s="471"/>
      <c r="M86" s="471"/>
      <c r="N86" s="471"/>
      <c r="O86" s="471"/>
      <c r="P86" s="471"/>
      <c r="Q86" s="471"/>
      <c r="R86" s="471"/>
      <c r="S86" s="471"/>
      <c r="T86" s="471"/>
      <c r="U86" s="472"/>
      <c r="W86" s="23"/>
    </row>
    <row r="87" spans="1:29" ht="15" customHeight="1">
      <c r="C87" s="167" t="s">
        <v>302</v>
      </c>
      <c r="D87" s="231"/>
      <c r="E87" s="168"/>
      <c r="F87" s="24"/>
      <c r="G87" s="24"/>
      <c r="H87" s="24"/>
      <c r="I87" s="25"/>
      <c r="J87" s="25"/>
      <c r="K87" s="25"/>
      <c r="L87" s="26"/>
      <c r="M87" s="26"/>
      <c r="N87" s="26"/>
      <c r="O87" s="27"/>
      <c r="P87" s="27"/>
      <c r="Q87" s="27"/>
      <c r="R87" s="27"/>
      <c r="S87" s="25"/>
      <c r="T87" s="25"/>
      <c r="U87" s="28"/>
      <c r="W87" s="23"/>
    </row>
    <row r="88" spans="1:29" ht="15" customHeight="1">
      <c r="C88" s="587"/>
      <c r="D88" s="505" t="s">
        <v>208</v>
      </c>
      <c r="E88" s="570" t="s">
        <v>182</v>
      </c>
      <c r="F88" s="27" t="s">
        <v>407</v>
      </c>
      <c r="G88" s="429"/>
      <c r="H88" s="429"/>
      <c r="I88" s="25"/>
      <c r="J88" s="25"/>
      <c r="K88" s="25"/>
      <c r="L88" s="26"/>
      <c r="M88" s="26"/>
      <c r="N88" s="26"/>
      <c r="O88" s="27"/>
      <c r="P88" s="27"/>
      <c r="Q88" s="27"/>
      <c r="R88" s="27"/>
      <c r="S88" s="25"/>
      <c r="T88" s="25"/>
      <c r="U88" s="28"/>
      <c r="W88" s="23"/>
    </row>
    <row r="89" spans="1:29" ht="15" customHeight="1">
      <c r="A89" s="19">
        <v>5</v>
      </c>
      <c r="C89" s="587"/>
      <c r="D89" s="506"/>
      <c r="E89" s="571"/>
      <c r="F89" s="165" t="s">
        <v>303</v>
      </c>
      <c r="G89" s="323"/>
      <c r="H89" s="323"/>
      <c r="I89" s="323"/>
      <c r="J89" s="323"/>
      <c r="K89" s="569">
        <f>+COUNTIF(別紙!G9:W9,"&gt;0")</f>
        <v>1</v>
      </c>
      <c r="L89" s="569"/>
      <c r="M89" s="569"/>
      <c r="N89" s="30" t="s">
        <v>47</v>
      </c>
      <c r="O89" s="30"/>
      <c r="P89" s="430"/>
      <c r="Q89" s="574" t="s">
        <v>323</v>
      </c>
      <c r="R89" s="574"/>
      <c r="S89" s="574"/>
      <c r="T89" s="574"/>
      <c r="U89" s="575"/>
      <c r="V89" s="301"/>
      <c r="W89" s="301"/>
      <c r="Y89" s="23"/>
    </row>
    <row r="90" spans="1:29" ht="18" customHeight="1">
      <c r="A90" s="19">
        <v>6</v>
      </c>
      <c r="C90" s="587"/>
      <c r="D90" s="506"/>
      <c r="E90" s="571"/>
      <c r="F90" s="171" t="s">
        <v>157</v>
      </c>
      <c r="G90" s="178"/>
      <c r="H90" s="178"/>
      <c r="I90" s="178"/>
      <c r="J90" s="178"/>
      <c r="K90" s="598">
        <f>+別紙!X9</f>
        <v>392.85</v>
      </c>
      <c r="L90" s="598"/>
      <c r="M90" s="598"/>
      <c r="N90" s="598"/>
      <c r="O90" s="598"/>
      <c r="P90" s="178" t="s">
        <v>211</v>
      </c>
      <c r="Q90" s="576"/>
      <c r="R90" s="576"/>
      <c r="S90" s="576"/>
      <c r="T90" s="576"/>
      <c r="U90" s="577"/>
      <c r="V90" s="301"/>
      <c r="W90" s="301"/>
      <c r="X90" s="466"/>
      <c r="Y90" s="466"/>
      <c r="Z90" s="466"/>
      <c r="AA90" s="466"/>
      <c r="AB90" s="466"/>
      <c r="AC90" s="466"/>
    </row>
    <row r="91" spans="1:29" ht="14.1" customHeight="1">
      <c r="C91" s="587"/>
      <c r="D91" s="506"/>
      <c r="E91" s="571"/>
      <c r="F91" s="238"/>
      <c r="G91" s="238"/>
      <c r="H91" s="238"/>
      <c r="I91" s="431"/>
      <c r="J91" s="431"/>
      <c r="K91" s="431"/>
      <c r="L91" s="431"/>
      <c r="M91" s="431"/>
      <c r="N91" s="431"/>
      <c r="O91" s="432"/>
      <c r="P91" s="433"/>
      <c r="Q91" s="433"/>
      <c r="R91" s="433"/>
      <c r="S91" s="433"/>
      <c r="T91" s="433"/>
      <c r="U91" s="434"/>
      <c r="V91" s="95"/>
      <c r="W91" s="117"/>
      <c r="X91" s="117"/>
      <c r="Y91" s="117"/>
      <c r="Z91" s="117"/>
      <c r="AA91" s="117"/>
    </row>
    <row r="92" spans="1:29" ht="18" hidden="1" customHeight="1">
      <c r="C92" s="587"/>
      <c r="D92" s="506"/>
      <c r="E92" s="571"/>
      <c r="F92" s="310"/>
      <c r="G92" s="415"/>
      <c r="H92" s="309"/>
      <c r="I92" s="309"/>
      <c r="J92" s="415"/>
      <c r="K92" s="309"/>
      <c r="L92" s="311"/>
      <c r="M92" s="415"/>
      <c r="N92" s="309"/>
      <c r="O92" s="312"/>
      <c r="P92" s="415"/>
      <c r="Q92" s="309"/>
      <c r="R92" s="312"/>
      <c r="S92" s="578"/>
      <c r="T92" s="578"/>
      <c r="U92" s="333"/>
      <c r="V92" s="334" t="str">
        <f>+IF($F$54="Ｄ－建設業",IF($T$29="○","←　（建設業の場合は行政区毎の排出量内訳も記入してください）",""),"")</f>
        <v/>
      </c>
      <c r="W92" s="164"/>
      <c r="X92" s="164"/>
      <c r="Y92" s="164"/>
    </row>
    <row r="93" spans="1:29" ht="15" customHeight="1">
      <c r="C93" s="587"/>
      <c r="D93" s="506"/>
      <c r="E93" s="571"/>
      <c r="F93" s="165" t="s">
        <v>183</v>
      </c>
      <c r="G93" s="435"/>
      <c r="H93" s="435"/>
      <c r="I93" s="30"/>
      <c r="J93" s="30"/>
      <c r="K93" s="30"/>
      <c r="L93" s="31"/>
      <c r="M93" s="31"/>
      <c r="N93" s="31"/>
      <c r="O93" s="32"/>
      <c r="P93" s="32"/>
      <c r="Q93" s="32"/>
      <c r="R93" s="32"/>
      <c r="S93" s="30"/>
      <c r="T93" s="30"/>
      <c r="U93" s="33"/>
      <c r="V93" s="164"/>
      <c r="W93" s="164"/>
      <c r="X93" s="164"/>
      <c r="Y93" s="164"/>
    </row>
    <row r="94" spans="1:29" ht="14.1" customHeight="1">
      <c r="C94" s="587"/>
      <c r="D94" s="506"/>
      <c r="E94" s="571"/>
      <c r="F94" s="467" t="s">
        <v>425</v>
      </c>
      <c r="G94" s="468"/>
      <c r="H94" s="468"/>
      <c r="I94" s="468"/>
      <c r="J94" s="468"/>
      <c r="K94" s="468"/>
      <c r="L94" s="468"/>
      <c r="M94" s="468"/>
      <c r="N94" s="468"/>
      <c r="O94" s="468"/>
      <c r="P94" s="468"/>
      <c r="Q94" s="468"/>
      <c r="R94" s="468"/>
      <c r="S94" s="468"/>
      <c r="T94" s="468"/>
      <c r="U94" s="469"/>
      <c r="V94" s="164"/>
      <c r="W94" s="150"/>
      <c r="X94" s="150"/>
      <c r="Y94" s="150"/>
    </row>
    <row r="95" spans="1:29" ht="14.1" customHeight="1">
      <c r="C95" s="436"/>
      <c r="D95" s="506"/>
      <c r="E95" s="571"/>
      <c r="F95" s="467"/>
      <c r="G95" s="468"/>
      <c r="H95" s="468"/>
      <c r="I95" s="468"/>
      <c r="J95" s="468"/>
      <c r="K95" s="468"/>
      <c r="L95" s="468"/>
      <c r="M95" s="468"/>
      <c r="N95" s="468"/>
      <c r="O95" s="468"/>
      <c r="P95" s="468"/>
      <c r="Q95" s="468"/>
      <c r="R95" s="468"/>
      <c r="S95" s="468"/>
      <c r="T95" s="468"/>
      <c r="U95" s="469"/>
      <c r="V95" s="164"/>
      <c r="W95" s="150"/>
      <c r="X95" s="150"/>
      <c r="Y95" s="150"/>
    </row>
    <row r="96" spans="1:29" ht="14.1" customHeight="1">
      <c r="C96" s="436"/>
      <c r="D96" s="506"/>
      <c r="E96" s="571"/>
      <c r="F96" s="467"/>
      <c r="G96" s="468"/>
      <c r="H96" s="468"/>
      <c r="I96" s="468"/>
      <c r="J96" s="468"/>
      <c r="K96" s="468"/>
      <c r="L96" s="468"/>
      <c r="M96" s="468"/>
      <c r="N96" s="468"/>
      <c r="O96" s="468"/>
      <c r="P96" s="468"/>
      <c r="Q96" s="468"/>
      <c r="R96" s="468"/>
      <c r="S96" s="468"/>
      <c r="T96" s="468"/>
      <c r="U96" s="469"/>
      <c r="V96" s="164"/>
      <c r="W96" s="150"/>
      <c r="X96" s="150"/>
      <c r="Y96" s="150"/>
    </row>
    <row r="97" spans="1:27" ht="14.1" customHeight="1">
      <c r="C97" s="436"/>
      <c r="D97" s="506"/>
      <c r="E97" s="571"/>
      <c r="F97" s="467"/>
      <c r="G97" s="468"/>
      <c r="H97" s="468"/>
      <c r="I97" s="468"/>
      <c r="J97" s="468"/>
      <c r="K97" s="468"/>
      <c r="L97" s="468"/>
      <c r="M97" s="468"/>
      <c r="N97" s="468"/>
      <c r="O97" s="468"/>
      <c r="P97" s="468"/>
      <c r="Q97" s="468"/>
      <c r="R97" s="468"/>
      <c r="S97" s="468"/>
      <c r="T97" s="468"/>
      <c r="U97" s="469"/>
      <c r="V97" s="164"/>
      <c r="W97" s="150"/>
      <c r="X97" s="150"/>
      <c r="Y97" s="150"/>
    </row>
    <row r="98" spans="1:27" ht="14.1" customHeight="1">
      <c r="C98" s="436"/>
      <c r="D98" s="506"/>
      <c r="E98" s="571"/>
      <c r="F98" s="467"/>
      <c r="G98" s="468"/>
      <c r="H98" s="468"/>
      <c r="I98" s="468"/>
      <c r="J98" s="468"/>
      <c r="K98" s="468"/>
      <c r="L98" s="468"/>
      <c r="M98" s="468"/>
      <c r="N98" s="468"/>
      <c r="O98" s="468"/>
      <c r="P98" s="468"/>
      <c r="Q98" s="468"/>
      <c r="R98" s="468"/>
      <c r="S98" s="468"/>
      <c r="T98" s="468"/>
      <c r="U98" s="469"/>
      <c r="V98" s="164"/>
      <c r="W98" s="150"/>
      <c r="X98" s="150"/>
      <c r="Y98" s="150"/>
    </row>
    <row r="99" spans="1:27" ht="14.1" customHeight="1">
      <c r="C99" s="436"/>
      <c r="D99" s="506"/>
      <c r="E99" s="571"/>
      <c r="F99" s="467"/>
      <c r="G99" s="468"/>
      <c r="H99" s="468"/>
      <c r="I99" s="468"/>
      <c r="J99" s="468"/>
      <c r="K99" s="468"/>
      <c r="L99" s="468"/>
      <c r="M99" s="468"/>
      <c r="N99" s="468"/>
      <c r="O99" s="468"/>
      <c r="P99" s="468"/>
      <c r="Q99" s="468"/>
      <c r="R99" s="468"/>
      <c r="S99" s="468"/>
      <c r="T99" s="468"/>
      <c r="U99" s="469"/>
      <c r="V99" s="164"/>
      <c r="W99" s="150"/>
      <c r="X99" s="150"/>
      <c r="Y99" s="150"/>
    </row>
    <row r="100" spans="1:27" ht="14.1" customHeight="1">
      <c r="C100" s="436"/>
      <c r="D100" s="506"/>
      <c r="E100" s="571"/>
      <c r="F100" s="467"/>
      <c r="G100" s="468"/>
      <c r="H100" s="468"/>
      <c r="I100" s="468"/>
      <c r="J100" s="468"/>
      <c r="K100" s="468"/>
      <c r="L100" s="468"/>
      <c r="M100" s="468"/>
      <c r="N100" s="468"/>
      <c r="O100" s="468"/>
      <c r="P100" s="468"/>
      <c r="Q100" s="468"/>
      <c r="R100" s="468"/>
      <c r="S100" s="468"/>
      <c r="T100" s="468"/>
      <c r="U100" s="469"/>
      <c r="V100" s="164"/>
      <c r="W100" s="150"/>
      <c r="X100" s="150"/>
      <c r="Y100" s="150"/>
    </row>
    <row r="101" spans="1:27" ht="14.1" customHeight="1">
      <c r="C101" s="436"/>
      <c r="D101" s="506"/>
      <c r="E101" s="571"/>
      <c r="F101" s="467"/>
      <c r="G101" s="468"/>
      <c r="H101" s="468"/>
      <c r="I101" s="468"/>
      <c r="J101" s="468"/>
      <c r="K101" s="468"/>
      <c r="L101" s="468"/>
      <c r="M101" s="468"/>
      <c r="N101" s="468"/>
      <c r="O101" s="468"/>
      <c r="P101" s="468"/>
      <c r="Q101" s="468"/>
      <c r="R101" s="468"/>
      <c r="S101" s="468"/>
      <c r="T101" s="468"/>
      <c r="U101" s="469"/>
      <c r="V101" s="568"/>
      <c r="W101" s="568"/>
      <c r="X101" s="568"/>
      <c r="Y101" s="568"/>
      <c r="Z101" s="568"/>
    </row>
    <row r="102" spans="1:27" ht="14.1" customHeight="1">
      <c r="C102" s="436"/>
      <c r="D102" s="507"/>
      <c r="E102" s="572"/>
      <c r="F102" s="470"/>
      <c r="G102" s="471"/>
      <c r="H102" s="471"/>
      <c r="I102" s="471"/>
      <c r="J102" s="471"/>
      <c r="K102" s="471"/>
      <c r="L102" s="471"/>
      <c r="M102" s="471"/>
      <c r="N102" s="471"/>
      <c r="O102" s="471"/>
      <c r="P102" s="471"/>
      <c r="Q102" s="471"/>
      <c r="R102" s="471"/>
      <c r="S102" s="471"/>
      <c r="T102" s="471"/>
      <c r="U102" s="472"/>
      <c r="V102" s="164"/>
      <c r="W102" s="150"/>
      <c r="X102" s="150"/>
      <c r="Y102" s="150"/>
    </row>
    <row r="103" spans="1:27" ht="15" customHeight="1">
      <c r="C103" s="588"/>
      <c r="D103" s="519" t="s">
        <v>209</v>
      </c>
      <c r="E103" s="508" t="s">
        <v>185</v>
      </c>
      <c r="F103" s="324" t="s">
        <v>408</v>
      </c>
      <c r="G103" s="429"/>
      <c r="H103" s="429"/>
      <c r="I103" s="25"/>
      <c r="J103" s="25"/>
      <c r="K103" s="25"/>
      <c r="L103" s="26"/>
      <c r="M103" s="26"/>
      <c r="N103" s="26"/>
      <c r="O103" s="27"/>
      <c r="P103" s="27"/>
      <c r="Q103" s="27"/>
      <c r="R103" s="27"/>
      <c r="S103" s="25"/>
      <c r="T103" s="314"/>
      <c r="U103" s="322"/>
      <c r="V103" s="164"/>
      <c r="W103" s="150"/>
      <c r="X103" s="150"/>
      <c r="Y103" s="150"/>
    </row>
    <row r="104" spans="1:27" ht="15" customHeight="1">
      <c r="A104" s="19">
        <v>7</v>
      </c>
      <c r="C104" s="588"/>
      <c r="D104" s="520"/>
      <c r="E104" s="509"/>
      <c r="F104" s="165" t="s">
        <v>303</v>
      </c>
      <c r="G104" s="323"/>
      <c r="H104" s="323"/>
      <c r="I104" s="323"/>
      <c r="J104" s="323"/>
      <c r="K104" s="573">
        <f>+COUNTIF(別紙!G19:W19,"&gt;0")</f>
        <v>0</v>
      </c>
      <c r="L104" s="573"/>
      <c r="M104" s="573"/>
      <c r="N104" s="30" t="s">
        <v>47</v>
      </c>
      <c r="O104" s="30"/>
      <c r="P104" s="430"/>
      <c r="Q104" s="574" t="s">
        <v>324</v>
      </c>
      <c r="R104" s="574"/>
      <c r="S104" s="574"/>
      <c r="T104" s="574"/>
      <c r="U104" s="575"/>
      <c r="V104" s="301"/>
      <c r="W104" s="301"/>
      <c r="X104" s="150"/>
      <c r="Y104" s="150"/>
      <c r="Z104" s="150"/>
      <c r="AA104" s="150"/>
    </row>
    <row r="105" spans="1:27" ht="18" customHeight="1">
      <c r="A105" s="19">
        <v>8</v>
      </c>
      <c r="C105" s="588"/>
      <c r="D105" s="520"/>
      <c r="E105" s="509"/>
      <c r="F105" s="171" t="s">
        <v>157</v>
      </c>
      <c r="G105" s="178"/>
      <c r="H105" s="178"/>
      <c r="I105" s="178"/>
      <c r="J105" s="178"/>
      <c r="K105" s="579">
        <f>+別紙!X19</f>
        <v>0</v>
      </c>
      <c r="L105" s="579"/>
      <c r="M105" s="579"/>
      <c r="N105" s="579"/>
      <c r="O105" s="579"/>
      <c r="P105" s="432" t="s">
        <v>211</v>
      </c>
      <c r="Q105" s="576"/>
      <c r="R105" s="576"/>
      <c r="S105" s="576"/>
      <c r="T105" s="576"/>
      <c r="U105" s="577"/>
      <c r="V105" s="301"/>
      <c r="W105" s="301"/>
      <c r="X105" s="95"/>
    </row>
    <row r="106" spans="1:27" ht="14.1" customHeight="1">
      <c r="C106" s="588"/>
      <c r="D106" s="520"/>
      <c r="E106" s="509"/>
      <c r="F106" s="245"/>
      <c r="G106" s="238"/>
      <c r="H106" s="238"/>
      <c r="I106" s="431"/>
      <c r="J106" s="431"/>
      <c r="K106" s="431"/>
      <c r="L106" s="431"/>
      <c r="M106" s="431"/>
      <c r="N106" s="431"/>
      <c r="O106" s="432"/>
      <c r="P106" s="433"/>
      <c r="Q106" s="433"/>
      <c r="R106" s="433"/>
      <c r="S106" s="433"/>
      <c r="T106" s="433"/>
      <c r="U106" s="434"/>
      <c r="V106" s="95"/>
    </row>
    <row r="107" spans="1:27" ht="18" hidden="1" customHeight="1">
      <c r="A107" s="19">
        <v>9</v>
      </c>
      <c r="C107" s="588"/>
      <c r="D107" s="520"/>
      <c r="E107" s="509"/>
      <c r="F107" s="310"/>
      <c r="G107" s="415"/>
      <c r="H107" s="309"/>
      <c r="I107" s="309"/>
      <c r="J107" s="415"/>
      <c r="K107" s="309"/>
      <c r="L107" s="311"/>
      <c r="M107" s="415"/>
      <c r="N107" s="309"/>
      <c r="O107" s="312"/>
      <c r="P107" s="415"/>
      <c r="Q107" s="309"/>
      <c r="R107" s="312"/>
      <c r="S107" s="578"/>
      <c r="T107" s="578"/>
      <c r="U107" s="333"/>
      <c r="V107" s="334" t="str">
        <f>+IF($F$54="Ｄ－建設業",IF($T$29="○","←　（建設業の場合は行政区毎の排出量内訳も記入してください）",""),"")</f>
        <v/>
      </c>
      <c r="W107" s="164"/>
      <c r="X107" s="164"/>
      <c r="Y107" s="164"/>
    </row>
    <row r="108" spans="1:27" ht="15" customHeight="1">
      <c r="C108" s="588"/>
      <c r="D108" s="520"/>
      <c r="E108" s="509"/>
      <c r="F108" s="165" t="s">
        <v>184</v>
      </c>
      <c r="G108" s="435"/>
      <c r="H108" s="435"/>
      <c r="I108" s="30"/>
      <c r="J108" s="30"/>
      <c r="K108" s="30"/>
      <c r="L108" s="31"/>
      <c r="M108" s="31"/>
      <c r="N108" s="31"/>
      <c r="O108" s="32"/>
      <c r="P108" s="32"/>
      <c r="Q108" s="32"/>
      <c r="R108" s="32"/>
      <c r="S108" s="30"/>
      <c r="T108" s="30"/>
      <c r="U108" s="33"/>
      <c r="V108" s="164"/>
      <c r="W108" s="164"/>
      <c r="X108" s="164"/>
      <c r="Y108" s="164"/>
    </row>
    <row r="109" spans="1:27" ht="14.1" customHeight="1">
      <c r="C109" s="588"/>
      <c r="D109" s="520"/>
      <c r="E109" s="509"/>
      <c r="F109" s="467"/>
      <c r="G109" s="468"/>
      <c r="H109" s="468"/>
      <c r="I109" s="468"/>
      <c r="J109" s="468"/>
      <c r="K109" s="468"/>
      <c r="L109" s="468"/>
      <c r="M109" s="468"/>
      <c r="N109" s="468"/>
      <c r="O109" s="468"/>
      <c r="P109" s="468"/>
      <c r="Q109" s="468"/>
      <c r="R109" s="468"/>
      <c r="S109" s="468"/>
      <c r="T109" s="468"/>
      <c r="U109" s="469"/>
      <c r="V109" s="164"/>
      <c r="W109" s="150"/>
      <c r="X109" s="150"/>
      <c r="Y109" s="150"/>
    </row>
    <row r="110" spans="1:27" ht="14.1" customHeight="1">
      <c r="C110" s="437"/>
      <c r="D110" s="520"/>
      <c r="E110" s="509"/>
      <c r="F110" s="467"/>
      <c r="G110" s="468"/>
      <c r="H110" s="468"/>
      <c r="I110" s="468"/>
      <c r="J110" s="468"/>
      <c r="K110" s="468"/>
      <c r="L110" s="468"/>
      <c r="M110" s="468"/>
      <c r="N110" s="468"/>
      <c r="O110" s="468"/>
      <c r="P110" s="468"/>
      <c r="Q110" s="468"/>
      <c r="R110" s="468"/>
      <c r="S110" s="468"/>
      <c r="T110" s="468"/>
      <c r="U110" s="469"/>
      <c r="V110" s="164"/>
      <c r="W110" s="150"/>
      <c r="X110" s="150"/>
      <c r="Y110" s="150"/>
    </row>
    <row r="111" spans="1:27" ht="14.1" customHeight="1">
      <c r="C111" s="437"/>
      <c r="D111" s="520"/>
      <c r="E111" s="509"/>
      <c r="F111" s="467"/>
      <c r="G111" s="468"/>
      <c r="H111" s="468"/>
      <c r="I111" s="468"/>
      <c r="J111" s="468"/>
      <c r="K111" s="468"/>
      <c r="L111" s="468"/>
      <c r="M111" s="468"/>
      <c r="N111" s="468"/>
      <c r="O111" s="468"/>
      <c r="P111" s="468"/>
      <c r="Q111" s="468"/>
      <c r="R111" s="468"/>
      <c r="S111" s="468"/>
      <c r="T111" s="468"/>
      <c r="U111" s="469"/>
      <c r="V111" s="164"/>
      <c r="W111" s="150"/>
      <c r="X111" s="150"/>
      <c r="Y111" s="150"/>
    </row>
    <row r="112" spans="1:27" ht="14.1" customHeight="1">
      <c r="C112" s="437"/>
      <c r="D112" s="520"/>
      <c r="E112" s="509"/>
      <c r="F112" s="467"/>
      <c r="G112" s="468"/>
      <c r="H112" s="468"/>
      <c r="I112" s="468"/>
      <c r="J112" s="468"/>
      <c r="K112" s="468"/>
      <c r="L112" s="468"/>
      <c r="M112" s="468"/>
      <c r="N112" s="468"/>
      <c r="O112" s="468"/>
      <c r="P112" s="468"/>
      <c r="Q112" s="468"/>
      <c r="R112" s="468"/>
      <c r="S112" s="468"/>
      <c r="T112" s="468"/>
      <c r="U112" s="469"/>
      <c r="V112" s="164"/>
      <c r="W112" s="150"/>
      <c r="X112" s="150"/>
      <c r="Y112" s="150"/>
    </row>
    <row r="113" spans="3:27" ht="14.1" customHeight="1">
      <c r="C113" s="437"/>
      <c r="D113" s="520"/>
      <c r="E113" s="509"/>
      <c r="F113" s="467"/>
      <c r="G113" s="468"/>
      <c r="H113" s="468"/>
      <c r="I113" s="468"/>
      <c r="J113" s="468"/>
      <c r="K113" s="468"/>
      <c r="L113" s="468"/>
      <c r="M113" s="468"/>
      <c r="N113" s="468"/>
      <c r="O113" s="468"/>
      <c r="P113" s="468"/>
      <c r="Q113" s="468"/>
      <c r="R113" s="468"/>
      <c r="S113" s="468"/>
      <c r="T113" s="468"/>
      <c r="U113" s="469"/>
      <c r="V113" s="164"/>
      <c r="W113" s="150"/>
      <c r="X113" s="150"/>
      <c r="Y113" s="150"/>
    </row>
    <row r="114" spans="3:27" ht="14.1" customHeight="1">
      <c r="C114" s="437"/>
      <c r="D114" s="520"/>
      <c r="E114" s="509"/>
      <c r="F114" s="467"/>
      <c r="G114" s="468"/>
      <c r="H114" s="468"/>
      <c r="I114" s="468"/>
      <c r="J114" s="468"/>
      <c r="K114" s="468"/>
      <c r="L114" s="468"/>
      <c r="M114" s="468"/>
      <c r="N114" s="468"/>
      <c r="O114" s="468"/>
      <c r="P114" s="468"/>
      <c r="Q114" s="468"/>
      <c r="R114" s="468"/>
      <c r="S114" s="468"/>
      <c r="T114" s="468"/>
      <c r="U114" s="469"/>
      <c r="V114" s="164"/>
      <c r="W114" s="150"/>
      <c r="X114" s="150"/>
      <c r="Y114" s="150"/>
    </row>
    <row r="115" spans="3:27" ht="14.1" customHeight="1">
      <c r="C115" s="437"/>
      <c r="D115" s="520"/>
      <c r="E115" s="509"/>
      <c r="F115" s="467"/>
      <c r="G115" s="468"/>
      <c r="H115" s="468"/>
      <c r="I115" s="468"/>
      <c r="J115" s="468"/>
      <c r="K115" s="468"/>
      <c r="L115" s="468"/>
      <c r="M115" s="468"/>
      <c r="N115" s="468"/>
      <c r="O115" s="468"/>
      <c r="P115" s="468"/>
      <c r="Q115" s="468"/>
      <c r="R115" s="468"/>
      <c r="S115" s="468"/>
      <c r="T115" s="468"/>
      <c r="U115" s="469"/>
      <c r="V115" s="164"/>
      <c r="W115" s="150"/>
      <c r="X115" s="150"/>
      <c r="Y115" s="150"/>
    </row>
    <row r="116" spans="3:27" ht="14.1" customHeight="1">
      <c r="C116" s="437"/>
      <c r="D116" s="520"/>
      <c r="E116" s="509"/>
      <c r="F116" s="467"/>
      <c r="G116" s="468"/>
      <c r="H116" s="468"/>
      <c r="I116" s="468"/>
      <c r="J116" s="468"/>
      <c r="K116" s="468"/>
      <c r="L116" s="468"/>
      <c r="M116" s="468"/>
      <c r="N116" s="468"/>
      <c r="O116" s="468"/>
      <c r="P116" s="468"/>
      <c r="Q116" s="468"/>
      <c r="R116" s="468"/>
      <c r="S116" s="468"/>
      <c r="T116" s="468"/>
      <c r="U116" s="469"/>
      <c r="V116" s="568"/>
      <c r="W116" s="568"/>
      <c r="X116" s="568"/>
      <c r="Y116" s="568"/>
      <c r="Z116" s="568"/>
    </row>
    <row r="117" spans="3:27" ht="14.1" customHeight="1">
      <c r="C117" s="438"/>
      <c r="D117" s="521"/>
      <c r="E117" s="510"/>
      <c r="F117" s="470"/>
      <c r="G117" s="471"/>
      <c r="H117" s="471"/>
      <c r="I117" s="471"/>
      <c r="J117" s="471"/>
      <c r="K117" s="471"/>
      <c r="L117" s="471"/>
      <c r="M117" s="471"/>
      <c r="N117" s="471"/>
      <c r="O117" s="471"/>
      <c r="P117" s="471"/>
      <c r="Q117" s="471"/>
      <c r="R117" s="471"/>
      <c r="S117" s="471"/>
      <c r="T117" s="471"/>
      <c r="U117" s="472"/>
      <c r="V117" s="164"/>
      <c r="W117" s="150"/>
      <c r="X117" s="150"/>
      <c r="Y117" s="150"/>
    </row>
    <row r="118" spans="3:27" ht="15" customHeight="1">
      <c r="C118" s="167" t="s">
        <v>304</v>
      </c>
      <c r="D118" s="439"/>
      <c r="E118" s="439"/>
      <c r="F118" s="440"/>
      <c r="G118" s="440"/>
      <c r="H118" s="440"/>
      <c r="I118" s="440"/>
      <c r="J118" s="440"/>
      <c r="K118" s="440"/>
      <c r="L118" s="440"/>
      <c r="M118" s="440"/>
      <c r="N118" s="440"/>
      <c r="O118" s="440"/>
      <c r="P118" s="440"/>
      <c r="Q118" s="440"/>
      <c r="R118" s="440"/>
      <c r="S118" s="440"/>
      <c r="T118" s="440"/>
      <c r="U118" s="441"/>
      <c r="V118" s="164"/>
      <c r="W118" s="150"/>
      <c r="X118" s="150"/>
      <c r="Y118" s="150"/>
    </row>
    <row r="119" spans="3:27" ht="15" customHeight="1">
      <c r="C119" s="442"/>
      <c r="D119" s="519" t="s">
        <v>208</v>
      </c>
      <c r="E119" s="508" t="s">
        <v>182</v>
      </c>
      <c r="F119" s="32" t="s">
        <v>305</v>
      </c>
      <c r="G119" s="435"/>
      <c r="H119" s="435"/>
      <c r="I119" s="443"/>
      <c r="J119" s="443"/>
      <c r="K119" s="443"/>
      <c r="L119" s="443"/>
      <c r="M119" s="443"/>
      <c r="N119" s="443"/>
      <c r="O119" s="443"/>
      <c r="P119" s="443"/>
      <c r="Q119" s="443"/>
      <c r="R119" s="443"/>
      <c r="S119" s="443"/>
      <c r="T119" s="444"/>
      <c r="U119" s="445"/>
      <c r="V119" s="164"/>
      <c r="W119" s="150"/>
      <c r="X119" s="150"/>
      <c r="Y119" s="150"/>
    </row>
    <row r="120" spans="3:27" ht="14.1" customHeight="1">
      <c r="C120" s="442"/>
      <c r="D120" s="520"/>
      <c r="E120" s="509"/>
      <c r="F120" s="467"/>
      <c r="G120" s="468"/>
      <c r="H120" s="468"/>
      <c r="I120" s="468"/>
      <c r="J120" s="468"/>
      <c r="K120" s="468"/>
      <c r="L120" s="468"/>
      <c r="M120" s="468"/>
      <c r="N120" s="468"/>
      <c r="O120" s="468"/>
      <c r="P120" s="468"/>
      <c r="Q120" s="468"/>
      <c r="R120" s="468"/>
      <c r="S120" s="468"/>
      <c r="T120" s="468"/>
      <c r="U120" s="469"/>
      <c r="V120" s="164"/>
      <c r="W120" s="150"/>
      <c r="X120" s="150"/>
      <c r="Y120" s="150"/>
    </row>
    <row r="121" spans="3:27" ht="14.1" customHeight="1">
      <c r="C121" s="442"/>
      <c r="D121" s="520"/>
      <c r="E121" s="509"/>
      <c r="F121" s="467"/>
      <c r="G121" s="468"/>
      <c r="H121" s="468"/>
      <c r="I121" s="468"/>
      <c r="J121" s="468"/>
      <c r="K121" s="468"/>
      <c r="L121" s="468"/>
      <c r="M121" s="468"/>
      <c r="N121" s="468"/>
      <c r="O121" s="468"/>
      <c r="P121" s="468"/>
      <c r="Q121" s="468"/>
      <c r="R121" s="468"/>
      <c r="S121" s="468"/>
      <c r="T121" s="468"/>
      <c r="U121" s="469"/>
      <c r="V121" s="164"/>
      <c r="W121" s="150"/>
      <c r="X121" s="150"/>
      <c r="Y121" s="150"/>
    </row>
    <row r="122" spans="3:27" ht="14.1" customHeight="1">
      <c r="C122" s="442"/>
      <c r="D122" s="520"/>
      <c r="E122" s="509"/>
      <c r="F122" s="467"/>
      <c r="G122" s="468"/>
      <c r="H122" s="468"/>
      <c r="I122" s="468"/>
      <c r="J122" s="468"/>
      <c r="K122" s="468"/>
      <c r="L122" s="468"/>
      <c r="M122" s="468"/>
      <c r="N122" s="468"/>
      <c r="O122" s="468"/>
      <c r="P122" s="468"/>
      <c r="Q122" s="468"/>
      <c r="R122" s="468"/>
      <c r="S122" s="468"/>
      <c r="T122" s="468"/>
      <c r="U122" s="469"/>
      <c r="V122" s="164"/>
      <c r="W122" s="150"/>
      <c r="X122" s="150"/>
      <c r="Y122" s="150"/>
    </row>
    <row r="123" spans="3:27" ht="14.1" customHeight="1">
      <c r="C123" s="442"/>
      <c r="D123" s="520"/>
      <c r="E123" s="509"/>
      <c r="F123" s="467"/>
      <c r="G123" s="468"/>
      <c r="H123" s="468"/>
      <c r="I123" s="468"/>
      <c r="J123" s="468"/>
      <c r="K123" s="468"/>
      <c r="L123" s="468"/>
      <c r="M123" s="468"/>
      <c r="N123" s="468"/>
      <c r="O123" s="468"/>
      <c r="P123" s="468"/>
      <c r="Q123" s="468"/>
      <c r="R123" s="468"/>
      <c r="S123" s="468"/>
      <c r="T123" s="468"/>
      <c r="U123" s="469"/>
      <c r="V123" s="568"/>
      <c r="W123" s="568"/>
      <c r="X123" s="568"/>
      <c r="Y123" s="568"/>
      <c r="Z123" s="568"/>
      <c r="AA123" s="568"/>
    </row>
    <row r="124" spans="3:27" ht="14.1" customHeight="1">
      <c r="C124" s="442"/>
      <c r="D124" s="521"/>
      <c r="E124" s="510"/>
      <c r="F124" s="470"/>
      <c r="G124" s="471"/>
      <c r="H124" s="471"/>
      <c r="I124" s="471"/>
      <c r="J124" s="471"/>
      <c r="K124" s="471"/>
      <c r="L124" s="471"/>
      <c r="M124" s="471"/>
      <c r="N124" s="471"/>
      <c r="O124" s="471"/>
      <c r="P124" s="471"/>
      <c r="Q124" s="471"/>
      <c r="R124" s="471"/>
      <c r="S124" s="471"/>
      <c r="T124" s="471"/>
      <c r="U124" s="472"/>
      <c r="V124" s="164"/>
      <c r="W124" s="150"/>
      <c r="X124" s="150"/>
      <c r="Y124" s="150"/>
    </row>
    <row r="125" spans="3:27" ht="15" customHeight="1">
      <c r="C125" s="446"/>
      <c r="D125" s="519" t="s">
        <v>209</v>
      </c>
      <c r="E125" s="508" t="s">
        <v>185</v>
      </c>
      <c r="F125" s="165" t="s">
        <v>306</v>
      </c>
      <c r="G125" s="32"/>
      <c r="H125" s="32"/>
      <c r="I125" s="254"/>
      <c r="J125" s="254"/>
      <c r="K125" s="254"/>
      <c r="L125" s="254"/>
      <c r="M125" s="254"/>
      <c r="N125" s="254"/>
      <c r="O125" s="254"/>
      <c r="P125" s="254"/>
      <c r="Q125" s="254"/>
      <c r="R125" s="254"/>
      <c r="S125" s="254"/>
      <c r="T125" s="316"/>
      <c r="U125" s="328"/>
      <c r="V125" s="164"/>
      <c r="W125" s="150"/>
      <c r="X125" s="150"/>
      <c r="Y125" s="150"/>
    </row>
    <row r="126" spans="3:27" ht="14.1" customHeight="1">
      <c r="C126" s="446"/>
      <c r="D126" s="520"/>
      <c r="E126" s="509"/>
      <c r="F126" s="467"/>
      <c r="G126" s="468"/>
      <c r="H126" s="468"/>
      <c r="I126" s="468"/>
      <c r="J126" s="468"/>
      <c r="K126" s="468"/>
      <c r="L126" s="468"/>
      <c r="M126" s="468"/>
      <c r="N126" s="468"/>
      <c r="O126" s="468"/>
      <c r="P126" s="468"/>
      <c r="Q126" s="468"/>
      <c r="R126" s="468"/>
      <c r="S126" s="468"/>
      <c r="T126" s="468"/>
      <c r="U126" s="469"/>
      <c r="V126" s="164"/>
      <c r="W126" s="150"/>
      <c r="X126" s="150"/>
      <c r="Y126" s="150"/>
    </row>
    <row r="127" spans="3:27" ht="14.1" customHeight="1">
      <c r="C127" s="442"/>
      <c r="D127" s="520"/>
      <c r="E127" s="509"/>
      <c r="F127" s="467"/>
      <c r="G127" s="468"/>
      <c r="H127" s="468"/>
      <c r="I127" s="468"/>
      <c r="J127" s="468"/>
      <c r="K127" s="468"/>
      <c r="L127" s="468"/>
      <c r="M127" s="468"/>
      <c r="N127" s="468"/>
      <c r="O127" s="468"/>
      <c r="P127" s="468"/>
      <c r="Q127" s="468"/>
      <c r="R127" s="468"/>
      <c r="S127" s="468"/>
      <c r="T127" s="468"/>
      <c r="U127" s="469"/>
      <c r="V127" s="164"/>
      <c r="W127" s="150"/>
      <c r="X127" s="150"/>
      <c r="Y127" s="150"/>
    </row>
    <row r="128" spans="3:27" ht="14.1" customHeight="1">
      <c r="C128" s="446"/>
      <c r="D128" s="520"/>
      <c r="E128" s="509"/>
      <c r="F128" s="467"/>
      <c r="G128" s="468"/>
      <c r="H128" s="468"/>
      <c r="I128" s="468"/>
      <c r="J128" s="468"/>
      <c r="K128" s="468"/>
      <c r="L128" s="468"/>
      <c r="M128" s="468"/>
      <c r="N128" s="468"/>
      <c r="O128" s="468"/>
      <c r="P128" s="468"/>
      <c r="Q128" s="468"/>
      <c r="R128" s="468"/>
      <c r="S128" s="468"/>
      <c r="T128" s="468"/>
      <c r="U128" s="469"/>
      <c r="V128" s="164"/>
      <c r="W128" s="150"/>
      <c r="X128" s="150"/>
      <c r="Y128" s="150"/>
    </row>
    <row r="129" spans="3:27" ht="14.1" customHeight="1">
      <c r="C129" s="446"/>
      <c r="D129" s="520"/>
      <c r="E129" s="509"/>
      <c r="F129" s="467"/>
      <c r="G129" s="468"/>
      <c r="H129" s="468"/>
      <c r="I129" s="468"/>
      <c r="J129" s="468"/>
      <c r="K129" s="468"/>
      <c r="L129" s="468"/>
      <c r="M129" s="468"/>
      <c r="N129" s="468"/>
      <c r="O129" s="468"/>
      <c r="P129" s="468"/>
      <c r="Q129" s="468"/>
      <c r="R129" s="468"/>
      <c r="S129" s="468"/>
      <c r="T129" s="468"/>
      <c r="U129" s="469"/>
      <c r="V129" s="568"/>
      <c r="W129" s="568"/>
      <c r="X129" s="568"/>
      <c r="Y129" s="568"/>
      <c r="Z129" s="568"/>
      <c r="AA129" s="568"/>
    </row>
    <row r="130" spans="3:27" ht="14.1" customHeight="1">
      <c r="C130" s="447"/>
      <c r="D130" s="521"/>
      <c r="E130" s="510"/>
      <c r="F130" s="470"/>
      <c r="G130" s="471"/>
      <c r="H130" s="471"/>
      <c r="I130" s="471"/>
      <c r="J130" s="471"/>
      <c r="K130" s="471"/>
      <c r="L130" s="471"/>
      <c r="M130" s="471"/>
      <c r="N130" s="471"/>
      <c r="O130" s="471"/>
      <c r="P130" s="471"/>
      <c r="Q130" s="471"/>
      <c r="R130" s="471"/>
      <c r="S130" s="471"/>
      <c r="T130" s="471"/>
      <c r="U130" s="472"/>
      <c r="V130" s="164"/>
      <c r="W130" s="150"/>
      <c r="X130" s="150"/>
      <c r="Y130" s="150"/>
    </row>
    <row r="131" spans="3:27" ht="14.1" customHeight="1">
      <c r="C131" s="580" t="s">
        <v>388</v>
      </c>
      <c r="D131" s="580"/>
      <c r="E131" s="580"/>
      <c r="F131" s="580"/>
      <c r="G131" s="580"/>
      <c r="H131" s="580"/>
      <c r="I131" s="580"/>
      <c r="J131" s="580"/>
      <c r="K131" s="580"/>
      <c r="L131" s="580"/>
      <c r="M131" s="580"/>
      <c r="N131" s="580"/>
      <c r="O131" s="580"/>
      <c r="P131" s="580"/>
      <c r="Q131" s="580"/>
      <c r="R131" s="580"/>
      <c r="S131" s="580"/>
      <c r="T131" s="580"/>
      <c r="U131" s="580"/>
      <c r="V131" s="164"/>
      <c r="W131" s="150"/>
      <c r="X131" s="150"/>
      <c r="Y131" s="150"/>
    </row>
    <row r="132" spans="3:27" ht="15" customHeight="1">
      <c r="C132" s="167" t="s">
        <v>307</v>
      </c>
      <c r="D132" s="181"/>
      <c r="E132" s="181"/>
      <c r="F132" s="226"/>
      <c r="G132" s="226"/>
      <c r="H132" s="226"/>
      <c r="I132" s="226"/>
      <c r="J132" s="226"/>
      <c r="K132" s="226"/>
      <c r="L132" s="226"/>
      <c r="M132" s="226"/>
      <c r="N132" s="226"/>
      <c r="O132" s="226"/>
      <c r="P132" s="226"/>
      <c r="Q132" s="226"/>
      <c r="R132" s="226"/>
      <c r="S132" s="226"/>
      <c r="T132" s="226"/>
      <c r="U132" s="257"/>
      <c r="V132" s="164"/>
      <c r="W132" s="150"/>
      <c r="X132" s="150"/>
      <c r="Y132" s="150"/>
    </row>
    <row r="133" spans="3:27" ht="15" customHeight="1">
      <c r="C133" s="182"/>
      <c r="D133" s="519" t="s">
        <v>17</v>
      </c>
      <c r="E133" s="589" t="s">
        <v>182</v>
      </c>
      <c r="F133" s="27" t="s">
        <v>407</v>
      </c>
      <c r="G133" s="27"/>
      <c r="H133" s="27"/>
      <c r="I133" s="25"/>
      <c r="J133" s="25"/>
      <c r="K133" s="25"/>
      <c r="L133" s="26"/>
      <c r="M133" s="26"/>
      <c r="N133" s="26"/>
      <c r="O133" s="27"/>
      <c r="P133" s="27"/>
      <c r="Q133" s="27"/>
      <c r="R133" s="27"/>
      <c r="S133" s="25"/>
      <c r="T133" s="25"/>
      <c r="U133" s="28"/>
      <c r="V133" s="164"/>
      <c r="W133" s="150"/>
      <c r="X133" s="150"/>
      <c r="Y133" s="150"/>
    </row>
    <row r="134" spans="3:27" ht="30" customHeight="1">
      <c r="C134" s="182"/>
      <c r="D134" s="520"/>
      <c r="E134" s="590"/>
      <c r="F134" s="581" t="s">
        <v>308</v>
      </c>
      <c r="G134" s="582"/>
      <c r="H134" s="582"/>
      <c r="I134" s="582"/>
      <c r="J134" s="582"/>
      <c r="K134" s="585">
        <f>+別紙!X10</f>
        <v>0</v>
      </c>
      <c r="L134" s="585"/>
      <c r="M134" s="585"/>
      <c r="N134" s="585"/>
      <c r="O134" s="585"/>
      <c r="P134" s="183" t="s">
        <v>13</v>
      </c>
      <c r="Q134" s="583" t="s">
        <v>331</v>
      </c>
      <c r="R134" s="583"/>
      <c r="S134" s="583"/>
      <c r="T134" s="583"/>
      <c r="U134" s="584"/>
      <c r="V134" s="301"/>
      <c r="W134" s="301"/>
      <c r="X134" s="164"/>
      <c r="Y134" s="150"/>
      <c r="Z134" s="150"/>
      <c r="AA134" s="150"/>
    </row>
    <row r="135" spans="3:27" ht="14.1" customHeight="1">
      <c r="C135" s="182"/>
      <c r="D135" s="520"/>
      <c r="E135" s="590"/>
      <c r="F135" s="165" t="s">
        <v>183</v>
      </c>
      <c r="G135" s="32"/>
      <c r="H135" s="32"/>
      <c r="I135" s="254"/>
      <c r="J135" s="254"/>
      <c r="K135" s="254"/>
      <c r="L135" s="254"/>
      <c r="M135" s="254"/>
      <c r="N135" s="254"/>
      <c r="O135" s="254"/>
      <c r="P135" s="254"/>
      <c r="Q135" s="254"/>
      <c r="R135" s="254"/>
      <c r="S135" s="254"/>
      <c r="T135" s="316"/>
      <c r="U135" s="328"/>
      <c r="V135" s="164"/>
      <c r="W135" s="150"/>
      <c r="X135" s="150"/>
      <c r="Y135" s="150"/>
    </row>
    <row r="136" spans="3:27" ht="14.1" customHeight="1">
      <c r="C136" s="182"/>
      <c r="D136" s="520"/>
      <c r="E136" s="590"/>
      <c r="F136" s="467"/>
      <c r="G136" s="468"/>
      <c r="H136" s="468"/>
      <c r="I136" s="468"/>
      <c r="J136" s="468"/>
      <c r="K136" s="468"/>
      <c r="L136" s="468"/>
      <c r="M136" s="468"/>
      <c r="N136" s="468"/>
      <c r="O136" s="468"/>
      <c r="P136" s="468"/>
      <c r="Q136" s="468"/>
      <c r="R136" s="468"/>
      <c r="S136" s="468"/>
      <c r="T136" s="468"/>
      <c r="U136" s="469"/>
      <c r="V136" s="164"/>
      <c r="W136" s="150"/>
      <c r="X136" s="150"/>
      <c r="Y136" s="150"/>
    </row>
    <row r="137" spans="3:27" ht="14.1" customHeight="1">
      <c r="C137" s="182"/>
      <c r="D137" s="520"/>
      <c r="E137" s="590"/>
      <c r="F137" s="467"/>
      <c r="G137" s="468"/>
      <c r="H137" s="468"/>
      <c r="I137" s="468"/>
      <c r="J137" s="468"/>
      <c r="K137" s="468"/>
      <c r="L137" s="468"/>
      <c r="M137" s="468"/>
      <c r="N137" s="468"/>
      <c r="O137" s="468"/>
      <c r="P137" s="468"/>
      <c r="Q137" s="468"/>
      <c r="R137" s="468"/>
      <c r="S137" s="468"/>
      <c r="T137" s="468"/>
      <c r="U137" s="469"/>
      <c r="V137" s="164"/>
      <c r="W137" s="150"/>
      <c r="X137" s="150"/>
      <c r="Y137" s="150"/>
    </row>
    <row r="138" spans="3:27" ht="14.1" customHeight="1">
      <c r="C138" s="182"/>
      <c r="D138" s="520"/>
      <c r="E138" s="590"/>
      <c r="F138" s="467"/>
      <c r="G138" s="468"/>
      <c r="H138" s="468"/>
      <c r="I138" s="468"/>
      <c r="J138" s="468"/>
      <c r="K138" s="468"/>
      <c r="L138" s="468"/>
      <c r="M138" s="468"/>
      <c r="N138" s="468"/>
      <c r="O138" s="468"/>
      <c r="P138" s="468"/>
      <c r="Q138" s="468"/>
      <c r="R138" s="468"/>
      <c r="S138" s="468"/>
      <c r="T138" s="468"/>
      <c r="U138" s="469"/>
      <c r="V138" s="164"/>
      <c r="W138" s="150"/>
      <c r="X138" s="150"/>
      <c r="Y138" s="150"/>
    </row>
    <row r="139" spans="3:27" ht="14.1" customHeight="1">
      <c r="C139" s="182"/>
      <c r="D139" s="520"/>
      <c r="E139" s="590"/>
      <c r="F139" s="467"/>
      <c r="G139" s="468"/>
      <c r="H139" s="468"/>
      <c r="I139" s="468"/>
      <c r="J139" s="468"/>
      <c r="K139" s="468"/>
      <c r="L139" s="468"/>
      <c r="M139" s="468"/>
      <c r="N139" s="468"/>
      <c r="O139" s="468"/>
      <c r="P139" s="468"/>
      <c r="Q139" s="468"/>
      <c r="R139" s="468"/>
      <c r="S139" s="468"/>
      <c r="T139" s="468"/>
      <c r="U139" s="469"/>
      <c r="V139" s="164"/>
      <c r="W139" s="150"/>
      <c r="X139" s="150"/>
      <c r="Y139" s="150"/>
    </row>
    <row r="140" spans="3:27" ht="14.1" customHeight="1">
      <c r="C140" s="182"/>
      <c r="D140" s="520"/>
      <c r="E140" s="590"/>
      <c r="F140" s="467"/>
      <c r="G140" s="468"/>
      <c r="H140" s="468"/>
      <c r="I140" s="468"/>
      <c r="J140" s="468"/>
      <c r="K140" s="468"/>
      <c r="L140" s="468"/>
      <c r="M140" s="468"/>
      <c r="N140" s="468"/>
      <c r="O140" s="468"/>
      <c r="P140" s="468"/>
      <c r="Q140" s="468"/>
      <c r="R140" s="468"/>
      <c r="S140" s="468"/>
      <c r="T140" s="468"/>
      <c r="U140" s="469"/>
      <c r="V140" s="164"/>
      <c r="W140" s="150"/>
      <c r="X140" s="150"/>
      <c r="Y140" s="150"/>
    </row>
    <row r="141" spans="3:27" ht="14.1" customHeight="1">
      <c r="C141" s="182"/>
      <c r="D141" s="520"/>
      <c r="E141" s="590"/>
      <c r="F141" s="467"/>
      <c r="G141" s="468"/>
      <c r="H141" s="468"/>
      <c r="I141" s="468"/>
      <c r="J141" s="468"/>
      <c r="K141" s="468"/>
      <c r="L141" s="468"/>
      <c r="M141" s="468"/>
      <c r="N141" s="468"/>
      <c r="O141" s="468"/>
      <c r="P141" s="468"/>
      <c r="Q141" s="468"/>
      <c r="R141" s="468"/>
      <c r="S141" s="468"/>
      <c r="T141" s="468"/>
      <c r="U141" s="469"/>
      <c r="V141" s="164"/>
      <c r="W141" s="150"/>
      <c r="X141" s="150"/>
      <c r="Y141" s="150"/>
    </row>
    <row r="142" spans="3:27" ht="14.1" customHeight="1">
      <c r="C142" s="182"/>
      <c r="D142" s="520"/>
      <c r="E142" s="590"/>
      <c r="F142" s="467"/>
      <c r="G142" s="468"/>
      <c r="H142" s="468"/>
      <c r="I142" s="468"/>
      <c r="J142" s="468"/>
      <c r="K142" s="468"/>
      <c r="L142" s="468"/>
      <c r="M142" s="468"/>
      <c r="N142" s="468"/>
      <c r="O142" s="468"/>
      <c r="P142" s="468"/>
      <c r="Q142" s="468"/>
      <c r="R142" s="468"/>
      <c r="S142" s="468"/>
      <c r="T142" s="468"/>
      <c r="U142" s="469"/>
      <c r="V142" s="568"/>
      <c r="W142" s="568"/>
      <c r="X142" s="568"/>
      <c r="Y142" s="568"/>
      <c r="Z142" s="568"/>
    </row>
    <row r="143" spans="3:27" ht="14.1" customHeight="1">
      <c r="C143" s="182"/>
      <c r="D143" s="521"/>
      <c r="E143" s="591"/>
      <c r="F143" s="470"/>
      <c r="G143" s="471"/>
      <c r="H143" s="471"/>
      <c r="I143" s="471"/>
      <c r="J143" s="471"/>
      <c r="K143" s="471"/>
      <c r="L143" s="471"/>
      <c r="M143" s="471"/>
      <c r="N143" s="471"/>
      <c r="O143" s="471"/>
      <c r="P143" s="471"/>
      <c r="Q143" s="471"/>
      <c r="R143" s="471"/>
      <c r="S143" s="471"/>
      <c r="T143" s="471"/>
      <c r="U143" s="472"/>
      <c r="V143" s="164"/>
      <c r="W143" s="150"/>
      <c r="X143" s="150"/>
      <c r="Y143" s="150"/>
    </row>
    <row r="144" spans="3:27" ht="15" customHeight="1">
      <c r="C144" s="182"/>
      <c r="D144" s="519" t="s">
        <v>19</v>
      </c>
      <c r="E144" s="508" t="s">
        <v>185</v>
      </c>
      <c r="F144" s="324" t="s">
        <v>408</v>
      </c>
      <c r="G144" s="27"/>
      <c r="H144" s="27"/>
      <c r="I144" s="25"/>
      <c r="J144" s="25"/>
      <c r="K144" s="25"/>
      <c r="L144" s="26"/>
      <c r="M144" s="26"/>
      <c r="N144" s="26"/>
      <c r="O144" s="27"/>
      <c r="P144" s="27"/>
      <c r="Q144" s="27"/>
      <c r="R144" s="27"/>
      <c r="S144" s="25"/>
      <c r="T144" s="314"/>
      <c r="U144" s="322"/>
      <c r="V144" s="164"/>
      <c r="W144" s="150"/>
      <c r="X144" s="150"/>
      <c r="Y144" s="150"/>
    </row>
    <row r="145" spans="3:27" ht="30" customHeight="1">
      <c r="C145" s="182"/>
      <c r="D145" s="520"/>
      <c r="E145" s="509"/>
      <c r="F145" s="581" t="s">
        <v>309</v>
      </c>
      <c r="G145" s="582"/>
      <c r="H145" s="582"/>
      <c r="I145" s="582"/>
      <c r="J145" s="582"/>
      <c r="K145" s="586">
        <f>+別紙!X21+別紙!X28</f>
        <v>0</v>
      </c>
      <c r="L145" s="586"/>
      <c r="M145" s="586"/>
      <c r="N145" s="586"/>
      <c r="O145" s="586"/>
      <c r="P145" s="178" t="s">
        <v>13</v>
      </c>
      <c r="Q145" s="583" t="s">
        <v>332</v>
      </c>
      <c r="R145" s="583"/>
      <c r="S145" s="583"/>
      <c r="T145" s="583"/>
      <c r="U145" s="584"/>
      <c r="V145" s="301"/>
      <c r="W145" s="301"/>
      <c r="X145" s="164"/>
      <c r="Y145" s="150"/>
      <c r="Z145" s="150"/>
      <c r="AA145" s="150"/>
    </row>
    <row r="146" spans="3:27" ht="14.1" customHeight="1">
      <c r="C146" s="182"/>
      <c r="D146" s="520"/>
      <c r="E146" s="509"/>
      <c r="F146" s="165" t="s">
        <v>184</v>
      </c>
      <c r="G146" s="32"/>
      <c r="H146" s="32"/>
      <c r="I146" s="30"/>
      <c r="J146" s="30"/>
      <c r="K146" s="30"/>
      <c r="L146" s="31"/>
      <c r="M146" s="31"/>
      <c r="N146" s="31"/>
      <c r="O146" s="32"/>
      <c r="P146" s="32"/>
      <c r="Q146" s="32"/>
      <c r="R146" s="32"/>
      <c r="S146" s="30"/>
      <c r="T146" s="314"/>
      <c r="U146" s="322"/>
      <c r="V146" s="164"/>
      <c r="W146" s="150"/>
      <c r="X146" s="150"/>
      <c r="Y146" s="150"/>
    </row>
    <row r="147" spans="3:27" ht="14.1" customHeight="1">
      <c r="C147" s="182"/>
      <c r="D147" s="520"/>
      <c r="E147" s="509"/>
      <c r="F147" s="467"/>
      <c r="G147" s="468"/>
      <c r="H147" s="468"/>
      <c r="I147" s="468"/>
      <c r="J147" s="468"/>
      <c r="K147" s="468"/>
      <c r="L147" s="468"/>
      <c r="M147" s="468"/>
      <c r="N147" s="468"/>
      <c r="O147" s="468"/>
      <c r="P147" s="468"/>
      <c r="Q147" s="468"/>
      <c r="R147" s="468"/>
      <c r="S147" s="468"/>
      <c r="T147" s="468"/>
      <c r="U147" s="469"/>
      <c r="V147" s="164"/>
      <c r="W147" s="150"/>
      <c r="X147" s="150"/>
      <c r="Y147" s="150"/>
    </row>
    <row r="148" spans="3:27" ht="14.1" customHeight="1">
      <c r="C148" s="182"/>
      <c r="D148" s="520"/>
      <c r="E148" s="509"/>
      <c r="F148" s="467"/>
      <c r="G148" s="468"/>
      <c r="H148" s="468"/>
      <c r="I148" s="468"/>
      <c r="J148" s="468"/>
      <c r="K148" s="468"/>
      <c r="L148" s="468"/>
      <c r="M148" s="468"/>
      <c r="N148" s="468"/>
      <c r="O148" s="468"/>
      <c r="P148" s="468"/>
      <c r="Q148" s="468"/>
      <c r="R148" s="468"/>
      <c r="S148" s="468"/>
      <c r="T148" s="468"/>
      <c r="U148" s="469"/>
      <c r="V148" s="164"/>
      <c r="W148" s="150"/>
      <c r="X148" s="150"/>
      <c r="Y148" s="150"/>
    </row>
    <row r="149" spans="3:27" ht="14.1" customHeight="1">
      <c r="C149" s="182"/>
      <c r="D149" s="520"/>
      <c r="E149" s="509"/>
      <c r="F149" s="467"/>
      <c r="G149" s="468"/>
      <c r="H149" s="468"/>
      <c r="I149" s="468"/>
      <c r="J149" s="468"/>
      <c r="K149" s="468"/>
      <c r="L149" s="468"/>
      <c r="M149" s="468"/>
      <c r="N149" s="468"/>
      <c r="O149" s="468"/>
      <c r="P149" s="468"/>
      <c r="Q149" s="468"/>
      <c r="R149" s="468"/>
      <c r="S149" s="468"/>
      <c r="T149" s="468"/>
      <c r="U149" s="469"/>
      <c r="V149" s="164"/>
      <c r="W149" s="150"/>
      <c r="X149" s="150"/>
      <c r="Y149" s="150"/>
    </row>
    <row r="150" spans="3:27" ht="14.1" customHeight="1">
      <c r="C150" s="182"/>
      <c r="D150" s="520"/>
      <c r="E150" s="509"/>
      <c r="F150" s="467"/>
      <c r="G150" s="468"/>
      <c r="H150" s="468"/>
      <c r="I150" s="468"/>
      <c r="J150" s="468"/>
      <c r="K150" s="468"/>
      <c r="L150" s="468"/>
      <c r="M150" s="468"/>
      <c r="N150" s="468"/>
      <c r="O150" s="468"/>
      <c r="P150" s="468"/>
      <c r="Q150" s="468"/>
      <c r="R150" s="468"/>
      <c r="S150" s="468"/>
      <c r="T150" s="468"/>
      <c r="U150" s="469"/>
      <c r="V150" s="164"/>
      <c r="W150" s="150"/>
      <c r="X150" s="150"/>
      <c r="Y150" s="150"/>
    </row>
    <row r="151" spans="3:27" ht="14.1" customHeight="1">
      <c r="C151" s="182"/>
      <c r="D151" s="520"/>
      <c r="E151" s="509"/>
      <c r="F151" s="467"/>
      <c r="G151" s="468"/>
      <c r="H151" s="468"/>
      <c r="I151" s="468"/>
      <c r="J151" s="468"/>
      <c r="K151" s="468"/>
      <c r="L151" s="468"/>
      <c r="M151" s="468"/>
      <c r="N151" s="468"/>
      <c r="O151" s="468"/>
      <c r="P151" s="468"/>
      <c r="Q151" s="468"/>
      <c r="R151" s="468"/>
      <c r="S151" s="468"/>
      <c r="T151" s="468"/>
      <c r="U151" s="469"/>
      <c r="V151" s="164"/>
      <c r="W151" s="150"/>
      <c r="X151" s="150"/>
      <c r="Y151" s="150"/>
    </row>
    <row r="152" spans="3:27" ht="14.1" customHeight="1">
      <c r="C152" s="182"/>
      <c r="D152" s="520"/>
      <c r="E152" s="509"/>
      <c r="F152" s="467"/>
      <c r="G152" s="468"/>
      <c r="H152" s="468"/>
      <c r="I152" s="468"/>
      <c r="J152" s="468"/>
      <c r="K152" s="468"/>
      <c r="L152" s="468"/>
      <c r="M152" s="468"/>
      <c r="N152" s="468"/>
      <c r="O152" s="468"/>
      <c r="P152" s="468"/>
      <c r="Q152" s="468"/>
      <c r="R152" s="468"/>
      <c r="S152" s="468"/>
      <c r="T152" s="468"/>
      <c r="U152" s="469"/>
      <c r="V152" s="164"/>
      <c r="W152" s="150"/>
      <c r="X152" s="150"/>
      <c r="Y152" s="150"/>
    </row>
    <row r="153" spans="3:27" ht="14.1" customHeight="1">
      <c r="C153" s="182"/>
      <c r="D153" s="520"/>
      <c r="E153" s="509"/>
      <c r="F153" s="467"/>
      <c r="G153" s="468"/>
      <c r="H153" s="468"/>
      <c r="I153" s="468"/>
      <c r="J153" s="468"/>
      <c r="K153" s="468"/>
      <c r="L153" s="468"/>
      <c r="M153" s="468"/>
      <c r="N153" s="468"/>
      <c r="O153" s="468"/>
      <c r="P153" s="468"/>
      <c r="Q153" s="468"/>
      <c r="R153" s="468"/>
      <c r="S153" s="468"/>
      <c r="T153" s="468"/>
      <c r="U153" s="469"/>
      <c r="V153" s="568"/>
      <c r="W153" s="568"/>
      <c r="X153" s="568"/>
      <c r="Y153" s="568"/>
      <c r="Z153" s="568"/>
      <c r="AA153" s="568"/>
    </row>
    <row r="154" spans="3:27" ht="14.1" customHeight="1">
      <c r="C154" s="184"/>
      <c r="D154" s="521"/>
      <c r="E154" s="510"/>
      <c r="F154" s="470"/>
      <c r="G154" s="471"/>
      <c r="H154" s="471"/>
      <c r="I154" s="471"/>
      <c r="J154" s="471"/>
      <c r="K154" s="471"/>
      <c r="L154" s="471"/>
      <c r="M154" s="471"/>
      <c r="N154" s="471"/>
      <c r="O154" s="471"/>
      <c r="P154" s="471"/>
      <c r="Q154" s="471"/>
      <c r="R154" s="471"/>
      <c r="S154" s="471"/>
      <c r="T154" s="471"/>
      <c r="U154" s="472"/>
      <c r="V154" s="164"/>
      <c r="W154" s="150"/>
      <c r="X154" s="150"/>
      <c r="Y154" s="150"/>
    </row>
    <row r="155" spans="3:27" ht="15" customHeight="1">
      <c r="C155" s="167" t="s">
        <v>310</v>
      </c>
      <c r="D155" s="181"/>
      <c r="E155" s="181"/>
      <c r="F155" s="226"/>
      <c r="G155" s="226"/>
      <c r="H155" s="226"/>
      <c r="I155" s="226"/>
      <c r="J155" s="226"/>
      <c r="K155" s="226"/>
      <c r="L155" s="226"/>
      <c r="M155" s="226"/>
      <c r="N155" s="226"/>
      <c r="O155" s="226"/>
      <c r="P155" s="226"/>
      <c r="Q155" s="226"/>
      <c r="R155" s="226"/>
      <c r="S155" s="226"/>
      <c r="T155" s="226"/>
      <c r="U155" s="257"/>
      <c r="V155" s="164"/>
      <c r="W155" s="150"/>
      <c r="X155" s="150"/>
      <c r="Y155" s="150"/>
    </row>
    <row r="156" spans="3:27" ht="15" customHeight="1">
      <c r="C156" s="182"/>
      <c r="D156" s="519" t="s">
        <v>17</v>
      </c>
      <c r="E156" s="508" t="s">
        <v>182</v>
      </c>
      <c r="F156" s="27" t="s">
        <v>407</v>
      </c>
      <c r="G156" s="27"/>
      <c r="H156" s="27"/>
      <c r="I156" s="25"/>
      <c r="J156" s="25"/>
      <c r="K156" s="25"/>
      <c r="L156" s="26"/>
      <c r="M156" s="26"/>
      <c r="N156" s="26"/>
      <c r="O156" s="27"/>
      <c r="P156" s="27"/>
      <c r="Q156" s="27"/>
      <c r="R156" s="27"/>
      <c r="S156" s="25"/>
      <c r="T156" s="314"/>
      <c r="U156" s="322"/>
      <c r="V156" s="164"/>
      <c r="W156" s="150"/>
      <c r="X156" s="150"/>
      <c r="Y156" s="150"/>
    </row>
    <row r="157" spans="3:27" ht="38.1" customHeight="1">
      <c r="C157" s="182"/>
      <c r="D157" s="520"/>
      <c r="E157" s="509"/>
      <c r="F157" s="581" t="s">
        <v>311</v>
      </c>
      <c r="G157" s="582"/>
      <c r="H157" s="582"/>
      <c r="I157" s="582"/>
      <c r="J157" s="582"/>
      <c r="K157" s="585">
        <f>+別紙!X11</f>
        <v>0</v>
      </c>
      <c r="L157" s="585"/>
      <c r="M157" s="585"/>
      <c r="N157" s="585"/>
      <c r="O157" s="585"/>
      <c r="P157" s="183" t="s">
        <v>13</v>
      </c>
      <c r="Q157" s="583" t="s">
        <v>187</v>
      </c>
      <c r="R157" s="583"/>
      <c r="S157" s="583"/>
      <c r="T157" s="583"/>
      <c r="U157" s="584"/>
      <c r="V157" s="301"/>
      <c r="W157" s="301"/>
      <c r="X157" s="164"/>
      <c r="Y157" s="150"/>
      <c r="Z157" s="150"/>
      <c r="AA157" s="150"/>
    </row>
    <row r="158" spans="3:27" ht="38.1" customHeight="1">
      <c r="C158" s="182"/>
      <c r="D158" s="520"/>
      <c r="E158" s="509"/>
      <c r="F158" s="581" t="s">
        <v>312</v>
      </c>
      <c r="G158" s="582"/>
      <c r="H158" s="582"/>
      <c r="I158" s="582"/>
      <c r="J158" s="582"/>
      <c r="K158" s="585">
        <f>+別紙!X12</f>
        <v>0</v>
      </c>
      <c r="L158" s="585"/>
      <c r="M158" s="585"/>
      <c r="N158" s="585"/>
      <c r="O158" s="585"/>
      <c r="P158" s="183" t="s">
        <v>13</v>
      </c>
      <c r="Q158" s="583" t="s">
        <v>186</v>
      </c>
      <c r="R158" s="583"/>
      <c r="S158" s="583"/>
      <c r="T158" s="583"/>
      <c r="U158" s="584"/>
      <c r="V158" s="301"/>
      <c r="W158" s="301"/>
      <c r="X158" s="164"/>
      <c r="Y158" s="150"/>
      <c r="Z158" s="150"/>
      <c r="AA158" s="150"/>
    </row>
    <row r="159" spans="3:27" ht="14.1" customHeight="1">
      <c r="C159" s="182"/>
      <c r="D159" s="520"/>
      <c r="E159" s="509"/>
      <c r="F159" s="165" t="s">
        <v>183</v>
      </c>
      <c r="G159" s="32"/>
      <c r="H159" s="32"/>
      <c r="I159" s="254"/>
      <c r="J159" s="254"/>
      <c r="K159" s="254"/>
      <c r="L159" s="254"/>
      <c r="M159" s="254"/>
      <c r="N159" s="254"/>
      <c r="O159" s="254"/>
      <c r="P159" s="254"/>
      <c r="Q159" s="254"/>
      <c r="R159" s="254"/>
      <c r="S159" s="254"/>
      <c r="T159" s="316"/>
      <c r="U159" s="328"/>
      <c r="V159" s="164"/>
      <c r="W159" s="150"/>
      <c r="X159" s="150"/>
      <c r="Y159" s="150"/>
    </row>
    <row r="160" spans="3:27" ht="14.1" customHeight="1">
      <c r="C160" s="182"/>
      <c r="D160" s="520"/>
      <c r="E160" s="509"/>
      <c r="F160" s="467"/>
      <c r="G160" s="468"/>
      <c r="H160" s="468"/>
      <c r="I160" s="468"/>
      <c r="J160" s="468"/>
      <c r="K160" s="468"/>
      <c r="L160" s="468"/>
      <c r="M160" s="468"/>
      <c r="N160" s="468"/>
      <c r="O160" s="468"/>
      <c r="P160" s="468"/>
      <c r="Q160" s="468"/>
      <c r="R160" s="468"/>
      <c r="S160" s="468"/>
      <c r="T160" s="468"/>
      <c r="U160" s="469"/>
      <c r="V160" s="164"/>
      <c r="W160" s="150"/>
      <c r="X160" s="150"/>
      <c r="Y160" s="150"/>
    </row>
    <row r="161" spans="3:27" ht="14.1" customHeight="1">
      <c r="C161" s="182"/>
      <c r="D161" s="520"/>
      <c r="E161" s="509"/>
      <c r="F161" s="467"/>
      <c r="G161" s="468"/>
      <c r="H161" s="468"/>
      <c r="I161" s="468"/>
      <c r="J161" s="468"/>
      <c r="K161" s="468"/>
      <c r="L161" s="468"/>
      <c r="M161" s="468"/>
      <c r="N161" s="468"/>
      <c r="O161" s="468"/>
      <c r="P161" s="468"/>
      <c r="Q161" s="468"/>
      <c r="R161" s="468"/>
      <c r="S161" s="468"/>
      <c r="T161" s="468"/>
      <c r="U161" s="469"/>
      <c r="V161" s="164"/>
      <c r="W161" s="150"/>
      <c r="X161" s="150"/>
      <c r="Y161" s="150"/>
    </row>
    <row r="162" spans="3:27" ht="14.1" customHeight="1">
      <c r="C162" s="182"/>
      <c r="D162" s="520"/>
      <c r="E162" s="509"/>
      <c r="F162" s="467"/>
      <c r="G162" s="468"/>
      <c r="H162" s="468"/>
      <c r="I162" s="468"/>
      <c r="J162" s="468"/>
      <c r="K162" s="468"/>
      <c r="L162" s="468"/>
      <c r="M162" s="468"/>
      <c r="N162" s="468"/>
      <c r="O162" s="468"/>
      <c r="P162" s="468"/>
      <c r="Q162" s="468"/>
      <c r="R162" s="468"/>
      <c r="S162" s="468"/>
      <c r="T162" s="468"/>
      <c r="U162" s="469"/>
      <c r="V162" s="164"/>
      <c r="W162" s="150"/>
      <c r="X162" s="150"/>
      <c r="Y162" s="150"/>
    </row>
    <row r="163" spans="3:27" ht="14.1" customHeight="1">
      <c r="C163" s="182"/>
      <c r="D163" s="520"/>
      <c r="E163" s="509"/>
      <c r="F163" s="467"/>
      <c r="G163" s="468"/>
      <c r="H163" s="468"/>
      <c r="I163" s="468"/>
      <c r="J163" s="468"/>
      <c r="K163" s="468"/>
      <c r="L163" s="468"/>
      <c r="M163" s="468"/>
      <c r="N163" s="468"/>
      <c r="O163" s="468"/>
      <c r="P163" s="468"/>
      <c r="Q163" s="468"/>
      <c r="R163" s="468"/>
      <c r="S163" s="468"/>
      <c r="T163" s="468"/>
      <c r="U163" s="469"/>
      <c r="V163" s="164"/>
      <c r="W163" s="150"/>
      <c r="X163" s="150"/>
      <c r="Y163" s="150"/>
    </row>
    <row r="164" spans="3:27" ht="14.1" customHeight="1">
      <c r="C164" s="182"/>
      <c r="D164" s="520"/>
      <c r="E164" s="509"/>
      <c r="F164" s="467"/>
      <c r="G164" s="468"/>
      <c r="H164" s="468"/>
      <c r="I164" s="468"/>
      <c r="J164" s="468"/>
      <c r="K164" s="468"/>
      <c r="L164" s="468"/>
      <c r="M164" s="468"/>
      <c r="N164" s="468"/>
      <c r="O164" s="468"/>
      <c r="P164" s="468"/>
      <c r="Q164" s="468"/>
      <c r="R164" s="468"/>
      <c r="S164" s="468"/>
      <c r="T164" s="468"/>
      <c r="U164" s="469"/>
      <c r="V164" s="164"/>
      <c r="W164" s="150"/>
      <c r="X164" s="150"/>
      <c r="Y164" s="150"/>
    </row>
    <row r="165" spans="3:27" ht="14.1" customHeight="1">
      <c r="C165" s="182"/>
      <c r="D165" s="520"/>
      <c r="E165" s="509"/>
      <c r="F165" s="467"/>
      <c r="G165" s="468"/>
      <c r="H165" s="468"/>
      <c r="I165" s="468"/>
      <c r="J165" s="468"/>
      <c r="K165" s="468"/>
      <c r="L165" s="468"/>
      <c r="M165" s="468"/>
      <c r="N165" s="468"/>
      <c r="O165" s="468"/>
      <c r="P165" s="468"/>
      <c r="Q165" s="468"/>
      <c r="R165" s="468"/>
      <c r="S165" s="468"/>
      <c r="T165" s="468"/>
      <c r="U165" s="469"/>
      <c r="V165" s="164"/>
      <c r="W165" s="150"/>
      <c r="X165" s="150"/>
      <c r="Y165" s="150"/>
    </row>
    <row r="166" spans="3:27" ht="14.1" customHeight="1">
      <c r="C166" s="182"/>
      <c r="D166" s="520"/>
      <c r="E166" s="509"/>
      <c r="F166" s="467"/>
      <c r="G166" s="468"/>
      <c r="H166" s="468"/>
      <c r="I166" s="468"/>
      <c r="J166" s="468"/>
      <c r="K166" s="468"/>
      <c r="L166" s="468"/>
      <c r="M166" s="468"/>
      <c r="N166" s="468"/>
      <c r="O166" s="468"/>
      <c r="P166" s="468"/>
      <c r="Q166" s="468"/>
      <c r="R166" s="468"/>
      <c r="S166" s="468"/>
      <c r="T166" s="468"/>
      <c r="U166" s="469"/>
      <c r="V166" s="568"/>
      <c r="W166" s="568"/>
      <c r="X166" s="568"/>
      <c r="Y166" s="568"/>
      <c r="Z166" s="568"/>
    </row>
    <row r="167" spans="3:27" ht="14.1" customHeight="1">
      <c r="C167" s="182"/>
      <c r="D167" s="521"/>
      <c r="E167" s="510"/>
      <c r="F167" s="470"/>
      <c r="G167" s="471"/>
      <c r="H167" s="471"/>
      <c r="I167" s="471"/>
      <c r="J167" s="471"/>
      <c r="K167" s="471"/>
      <c r="L167" s="471"/>
      <c r="M167" s="471"/>
      <c r="N167" s="471"/>
      <c r="O167" s="471"/>
      <c r="P167" s="471"/>
      <c r="Q167" s="471"/>
      <c r="R167" s="471"/>
      <c r="S167" s="471"/>
      <c r="T167" s="471"/>
      <c r="U167" s="472"/>
      <c r="V167" s="164"/>
      <c r="W167" s="150"/>
      <c r="X167" s="150"/>
      <c r="Y167" s="150"/>
    </row>
    <row r="168" spans="3:27" ht="14.1" customHeight="1">
      <c r="C168" s="182"/>
      <c r="D168" s="519" t="s">
        <v>19</v>
      </c>
      <c r="E168" s="508" t="s">
        <v>185</v>
      </c>
      <c r="F168" s="324" t="s">
        <v>408</v>
      </c>
      <c r="G168" s="27"/>
      <c r="H168" s="27"/>
      <c r="I168" s="25"/>
      <c r="J168" s="25"/>
      <c r="K168" s="25"/>
      <c r="L168" s="26"/>
      <c r="M168" s="26"/>
      <c r="N168" s="26"/>
      <c r="O168" s="27"/>
      <c r="P168" s="27"/>
      <c r="Q168" s="27"/>
      <c r="R168" s="27"/>
      <c r="S168" s="25"/>
      <c r="T168" s="314"/>
      <c r="U168" s="322"/>
      <c r="V168" s="164"/>
      <c r="W168" s="150"/>
      <c r="X168" s="150"/>
      <c r="Y168" s="150"/>
    </row>
    <row r="169" spans="3:27" ht="38.1" customHeight="1">
      <c r="C169" s="182"/>
      <c r="D169" s="520"/>
      <c r="E169" s="509"/>
      <c r="F169" s="581" t="s">
        <v>313</v>
      </c>
      <c r="G169" s="582"/>
      <c r="H169" s="582"/>
      <c r="I169" s="582"/>
      <c r="J169" s="582"/>
      <c r="K169" s="586">
        <f>+別紙!X24</f>
        <v>0</v>
      </c>
      <c r="L169" s="586"/>
      <c r="M169" s="586"/>
      <c r="N169" s="586"/>
      <c r="O169" s="586"/>
      <c r="P169" s="183" t="s">
        <v>13</v>
      </c>
      <c r="Q169" s="583" t="s">
        <v>333</v>
      </c>
      <c r="R169" s="583"/>
      <c r="S169" s="583"/>
      <c r="T169" s="583"/>
      <c r="U169" s="584"/>
      <c r="V169" s="301"/>
      <c r="W169" s="301"/>
      <c r="X169" s="164"/>
      <c r="Y169" s="150"/>
      <c r="Z169" s="150"/>
      <c r="AA169" s="150"/>
    </row>
    <row r="170" spans="3:27" ht="38.1" customHeight="1">
      <c r="C170" s="182"/>
      <c r="D170" s="520"/>
      <c r="E170" s="509"/>
      <c r="F170" s="581" t="s">
        <v>314</v>
      </c>
      <c r="G170" s="582"/>
      <c r="H170" s="582"/>
      <c r="I170" s="582"/>
      <c r="J170" s="582"/>
      <c r="K170" s="586">
        <f>+別紙!X27</f>
        <v>0</v>
      </c>
      <c r="L170" s="586"/>
      <c r="M170" s="586"/>
      <c r="N170" s="586"/>
      <c r="O170" s="586"/>
      <c r="P170" s="183" t="s">
        <v>13</v>
      </c>
      <c r="Q170" s="583" t="s">
        <v>334</v>
      </c>
      <c r="R170" s="583"/>
      <c r="S170" s="583"/>
      <c r="T170" s="583"/>
      <c r="U170" s="584"/>
      <c r="V170" s="301"/>
      <c r="W170" s="301"/>
      <c r="X170" s="164"/>
      <c r="Y170" s="150"/>
      <c r="Z170" s="150"/>
      <c r="AA170" s="150"/>
    </row>
    <row r="171" spans="3:27" ht="15" customHeight="1">
      <c r="C171" s="182"/>
      <c r="D171" s="520"/>
      <c r="E171" s="509"/>
      <c r="F171" s="165" t="s">
        <v>184</v>
      </c>
      <c r="G171" s="32"/>
      <c r="H171" s="32"/>
      <c r="I171" s="30"/>
      <c r="J171" s="30"/>
      <c r="K171" s="30"/>
      <c r="L171" s="31"/>
      <c r="M171" s="31"/>
      <c r="N171" s="31"/>
      <c r="O171" s="32"/>
      <c r="P171" s="32"/>
      <c r="Q171" s="32"/>
      <c r="R171" s="32"/>
      <c r="S171" s="30"/>
      <c r="T171" s="314"/>
      <c r="U171" s="322"/>
      <c r="V171" s="164"/>
      <c r="W171" s="150"/>
      <c r="X171" s="150"/>
      <c r="Y171" s="150"/>
    </row>
    <row r="172" spans="3:27" ht="14.1" customHeight="1">
      <c r="C172" s="182"/>
      <c r="D172" s="520"/>
      <c r="E172" s="509"/>
      <c r="F172" s="467"/>
      <c r="G172" s="468"/>
      <c r="H172" s="468"/>
      <c r="I172" s="468"/>
      <c r="J172" s="468"/>
      <c r="K172" s="468"/>
      <c r="L172" s="468"/>
      <c r="M172" s="468"/>
      <c r="N172" s="468"/>
      <c r="O172" s="468"/>
      <c r="P172" s="468"/>
      <c r="Q172" s="468"/>
      <c r="R172" s="468"/>
      <c r="S172" s="468"/>
      <c r="T172" s="468"/>
      <c r="U172" s="469"/>
      <c r="V172" s="164"/>
      <c r="W172" s="150"/>
      <c r="X172" s="150"/>
      <c r="Y172" s="150"/>
    </row>
    <row r="173" spans="3:27" ht="14.1" customHeight="1">
      <c r="C173" s="182"/>
      <c r="D173" s="520"/>
      <c r="E173" s="509"/>
      <c r="F173" s="467"/>
      <c r="G173" s="468"/>
      <c r="H173" s="468"/>
      <c r="I173" s="468"/>
      <c r="J173" s="468"/>
      <c r="K173" s="468"/>
      <c r="L173" s="468"/>
      <c r="M173" s="468"/>
      <c r="N173" s="468"/>
      <c r="O173" s="468"/>
      <c r="P173" s="468"/>
      <c r="Q173" s="468"/>
      <c r="R173" s="468"/>
      <c r="S173" s="468"/>
      <c r="T173" s="468"/>
      <c r="U173" s="469"/>
      <c r="V173" s="164"/>
      <c r="W173" s="150"/>
      <c r="X173" s="150"/>
      <c r="Y173" s="150"/>
    </row>
    <row r="174" spans="3:27" ht="14.1" customHeight="1">
      <c r="C174" s="182"/>
      <c r="D174" s="520"/>
      <c r="E174" s="509"/>
      <c r="F174" s="467"/>
      <c r="G174" s="468"/>
      <c r="H174" s="468"/>
      <c r="I174" s="468"/>
      <c r="J174" s="468"/>
      <c r="K174" s="468"/>
      <c r="L174" s="468"/>
      <c r="M174" s="468"/>
      <c r="N174" s="468"/>
      <c r="O174" s="468"/>
      <c r="P174" s="468"/>
      <c r="Q174" s="468"/>
      <c r="R174" s="468"/>
      <c r="S174" s="468"/>
      <c r="T174" s="468"/>
      <c r="U174" s="469"/>
      <c r="V174" s="164"/>
      <c r="W174" s="150"/>
      <c r="X174" s="150"/>
      <c r="Y174" s="150"/>
    </row>
    <row r="175" spans="3:27" ht="14.1" customHeight="1">
      <c r="C175" s="182"/>
      <c r="D175" s="520"/>
      <c r="E175" s="509"/>
      <c r="F175" s="467"/>
      <c r="G175" s="468"/>
      <c r="H175" s="468"/>
      <c r="I175" s="468"/>
      <c r="J175" s="468"/>
      <c r="K175" s="468"/>
      <c r="L175" s="468"/>
      <c r="M175" s="468"/>
      <c r="N175" s="468"/>
      <c r="O175" s="468"/>
      <c r="P175" s="468"/>
      <c r="Q175" s="468"/>
      <c r="R175" s="468"/>
      <c r="S175" s="468"/>
      <c r="T175" s="468"/>
      <c r="U175" s="469"/>
      <c r="V175" s="164"/>
      <c r="W175" s="150"/>
      <c r="X175" s="150"/>
      <c r="Y175" s="150"/>
    </row>
    <row r="176" spans="3:27" ht="14.1" customHeight="1">
      <c r="C176" s="182"/>
      <c r="D176" s="520"/>
      <c r="E176" s="509"/>
      <c r="F176" s="467"/>
      <c r="G176" s="468"/>
      <c r="H176" s="468"/>
      <c r="I176" s="468"/>
      <c r="J176" s="468"/>
      <c r="K176" s="468"/>
      <c r="L176" s="468"/>
      <c r="M176" s="468"/>
      <c r="N176" s="468"/>
      <c r="O176" s="468"/>
      <c r="P176" s="468"/>
      <c r="Q176" s="468"/>
      <c r="R176" s="468"/>
      <c r="S176" s="468"/>
      <c r="T176" s="468"/>
      <c r="U176" s="469"/>
      <c r="V176" s="164"/>
      <c r="W176" s="150"/>
      <c r="X176" s="150"/>
      <c r="Y176" s="150"/>
    </row>
    <row r="177" spans="3:27" ht="14.1" customHeight="1">
      <c r="C177" s="182"/>
      <c r="D177" s="520"/>
      <c r="E177" s="509"/>
      <c r="F177" s="467"/>
      <c r="G177" s="468"/>
      <c r="H177" s="468"/>
      <c r="I177" s="468"/>
      <c r="J177" s="468"/>
      <c r="K177" s="468"/>
      <c r="L177" s="468"/>
      <c r="M177" s="468"/>
      <c r="N177" s="468"/>
      <c r="O177" s="468"/>
      <c r="P177" s="468"/>
      <c r="Q177" s="468"/>
      <c r="R177" s="468"/>
      <c r="S177" s="468"/>
      <c r="T177" s="468"/>
      <c r="U177" s="469"/>
      <c r="V177" s="164"/>
      <c r="W177" s="150"/>
      <c r="X177" s="150"/>
      <c r="Y177" s="150"/>
    </row>
    <row r="178" spans="3:27" ht="14.1" customHeight="1">
      <c r="C178" s="182"/>
      <c r="D178" s="520"/>
      <c r="E178" s="509"/>
      <c r="F178" s="467"/>
      <c r="G178" s="468"/>
      <c r="H178" s="468"/>
      <c r="I178" s="468"/>
      <c r="J178" s="468"/>
      <c r="K178" s="468"/>
      <c r="L178" s="468"/>
      <c r="M178" s="468"/>
      <c r="N178" s="468"/>
      <c r="O178" s="468"/>
      <c r="P178" s="468"/>
      <c r="Q178" s="468"/>
      <c r="R178" s="468"/>
      <c r="S178" s="468"/>
      <c r="T178" s="468"/>
      <c r="U178" s="469"/>
      <c r="V178" s="568"/>
      <c r="W178" s="568"/>
      <c r="X178" s="568"/>
      <c r="Y178" s="568"/>
      <c r="Z178" s="568"/>
      <c r="AA178" s="568"/>
    </row>
    <row r="179" spans="3:27" ht="14.1" customHeight="1">
      <c r="C179" s="184"/>
      <c r="D179" s="521"/>
      <c r="E179" s="510"/>
      <c r="F179" s="470"/>
      <c r="G179" s="471"/>
      <c r="H179" s="471"/>
      <c r="I179" s="471"/>
      <c r="J179" s="471"/>
      <c r="K179" s="471"/>
      <c r="L179" s="471"/>
      <c r="M179" s="471"/>
      <c r="N179" s="471"/>
      <c r="O179" s="471"/>
      <c r="P179" s="471"/>
      <c r="Q179" s="471"/>
      <c r="R179" s="471"/>
      <c r="S179" s="471"/>
      <c r="T179" s="471"/>
      <c r="U179" s="472"/>
      <c r="V179" s="164"/>
      <c r="W179" s="150"/>
      <c r="X179" s="150"/>
      <c r="Y179" s="150"/>
    </row>
    <row r="180" spans="3:27" ht="18" customHeight="1">
      <c r="C180" s="580" t="s">
        <v>391</v>
      </c>
      <c r="D180" s="580"/>
      <c r="E180" s="580"/>
      <c r="F180" s="580"/>
      <c r="G180" s="580"/>
      <c r="H180" s="580"/>
      <c r="I180" s="580"/>
      <c r="J180" s="580"/>
      <c r="K180" s="580"/>
      <c r="L180" s="580"/>
      <c r="M180" s="580"/>
      <c r="N180" s="580"/>
      <c r="O180" s="580"/>
      <c r="P180" s="580"/>
      <c r="Q180" s="580"/>
      <c r="R180" s="580"/>
      <c r="S180" s="580"/>
      <c r="T180" s="580"/>
      <c r="U180" s="580"/>
      <c r="V180" s="164"/>
      <c r="W180" s="150"/>
      <c r="X180" s="150"/>
      <c r="Y180" s="150"/>
    </row>
    <row r="181" spans="3:27" ht="15" customHeight="1">
      <c r="C181" s="167" t="s">
        <v>318</v>
      </c>
      <c r="D181" s="181"/>
      <c r="E181" s="181"/>
      <c r="F181" s="226"/>
      <c r="G181" s="226"/>
      <c r="H181" s="226"/>
      <c r="I181" s="226"/>
      <c r="J181" s="226"/>
      <c r="K181" s="226"/>
      <c r="L181" s="226"/>
      <c r="M181" s="226"/>
      <c r="N181" s="226"/>
      <c r="O181" s="226"/>
      <c r="P181" s="226"/>
      <c r="Q181" s="226"/>
      <c r="R181" s="226"/>
      <c r="S181" s="226"/>
      <c r="T181" s="226"/>
      <c r="U181" s="257"/>
      <c r="V181" s="164"/>
      <c r="W181" s="150"/>
      <c r="X181" s="150"/>
      <c r="Y181" s="150"/>
    </row>
    <row r="182" spans="3:27" ht="15" customHeight="1">
      <c r="C182" s="182"/>
      <c r="D182" s="519" t="s">
        <v>17</v>
      </c>
      <c r="E182" s="589" t="s">
        <v>182</v>
      </c>
      <c r="F182" s="27" t="s">
        <v>407</v>
      </c>
      <c r="G182" s="27"/>
      <c r="H182" s="27"/>
      <c r="I182" s="25"/>
      <c r="J182" s="25"/>
      <c r="K182" s="25"/>
      <c r="L182" s="26"/>
      <c r="M182" s="26"/>
      <c r="N182" s="26"/>
      <c r="O182" s="27"/>
      <c r="P182" s="27"/>
      <c r="Q182" s="27"/>
      <c r="R182" s="27"/>
      <c r="S182" s="25"/>
      <c r="T182" s="25"/>
      <c r="U182" s="28"/>
      <c r="V182" s="164"/>
      <c r="W182" s="150"/>
      <c r="X182" s="150"/>
      <c r="Y182" s="150"/>
    </row>
    <row r="183" spans="3:27" ht="45" customHeight="1">
      <c r="C183" s="182"/>
      <c r="D183" s="520"/>
      <c r="E183" s="590"/>
      <c r="F183" s="581" t="s">
        <v>319</v>
      </c>
      <c r="G183" s="582"/>
      <c r="H183" s="582"/>
      <c r="I183" s="582"/>
      <c r="J183" s="582"/>
      <c r="K183" s="585">
        <f>+別紙!X13</f>
        <v>0</v>
      </c>
      <c r="L183" s="585"/>
      <c r="M183" s="585"/>
      <c r="N183" s="585"/>
      <c r="O183" s="585"/>
      <c r="P183" s="183" t="s">
        <v>13</v>
      </c>
      <c r="Q183" s="583" t="s">
        <v>335</v>
      </c>
      <c r="R183" s="583"/>
      <c r="S183" s="583"/>
      <c r="T183" s="583"/>
      <c r="U183" s="584"/>
      <c r="V183" s="301"/>
      <c r="W183" s="301"/>
      <c r="X183" s="164"/>
      <c r="Y183" s="150"/>
      <c r="Z183" s="150"/>
      <c r="AA183" s="150"/>
    </row>
    <row r="184" spans="3:27" ht="14.1" customHeight="1">
      <c r="C184" s="182"/>
      <c r="D184" s="520"/>
      <c r="E184" s="590"/>
      <c r="F184" s="165" t="s">
        <v>183</v>
      </c>
      <c r="G184" s="32"/>
      <c r="H184" s="32"/>
      <c r="I184" s="254"/>
      <c r="J184" s="254"/>
      <c r="K184" s="254"/>
      <c r="L184" s="254"/>
      <c r="M184" s="254"/>
      <c r="N184" s="254"/>
      <c r="O184" s="254"/>
      <c r="P184" s="254"/>
      <c r="Q184" s="254"/>
      <c r="R184" s="254"/>
      <c r="S184" s="254"/>
      <c r="T184" s="316"/>
      <c r="U184" s="328"/>
      <c r="V184" s="164"/>
      <c r="W184" s="150"/>
      <c r="X184" s="150"/>
      <c r="Y184" s="150"/>
    </row>
    <row r="185" spans="3:27" ht="14.1" customHeight="1">
      <c r="C185" s="182"/>
      <c r="D185" s="520"/>
      <c r="E185" s="590"/>
      <c r="F185" s="467"/>
      <c r="G185" s="468"/>
      <c r="H185" s="468"/>
      <c r="I185" s="468"/>
      <c r="J185" s="468"/>
      <c r="K185" s="468"/>
      <c r="L185" s="468"/>
      <c r="M185" s="468"/>
      <c r="N185" s="468"/>
      <c r="O185" s="468"/>
      <c r="P185" s="468"/>
      <c r="Q185" s="468"/>
      <c r="R185" s="468"/>
      <c r="S185" s="468"/>
      <c r="T185" s="468"/>
      <c r="U185" s="469"/>
      <c r="V185" s="164"/>
      <c r="W185" s="150"/>
      <c r="X185" s="150"/>
      <c r="Y185" s="150"/>
    </row>
    <row r="186" spans="3:27" ht="14.1" customHeight="1">
      <c r="C186" s="182"/>
      <c r="D186" s="520"/>
      <c r="E186" s="590"/>
      <c r="F186" s="467"/>
      <c r="G186" s="468"/>
      <c r="H186" s="468"/>
      <c r="I186" s="468"/>
      <c r="J186" s="468"/>
      <c r="K186" s="468"/>
      <c r="L186" s="468"/>
      <c r="M186" s="468"/>
      <c r="N186" s="468"/>
      <c r="O186" s="468"/>
      <c r="P186" s="468"/>
      <c r="Q186" s="468"/>
      <c r="R186" s="468"/>
      <c r="S186" s="468"/>
      <c r="T186" s="468"/>
      <c r="U186" s="469"/>
      <c r="V186" s="164"/>
      <c r="W186" s="150"/>
      <c r="X186" s="150"/>
      <c r="Y186" s="150"/>
    </row>
    <row r="187" spans="3:27" ht="14.1" customHeight="1">
      <c r="C187" s="182"/>
      <c r="D187" s="520"/>
      <c r="E187" s="590"/>
      <c r="F187" s="467"/>
      <c r="G187" s="468"/>
      <c r="H187" s="468"/>
      <c r="I187" s="468"/>
      <c r="J187" s="468"/>
      <c r="K187" s="468"/>
      <c r="L187" s="468"/>
      <c r="M187" s="468"/>
      <c r="N187" s="468"/>
      <c r="O187" s="468"/>
      <c r="P187" s="468"/>
      <c r="Q187" s="468"/>
      <c r="R187" s="468"/>
      <c r="S187" s="468"/>
      <c r="T187" s="468"/>
      <c r="U187" s="469"/>
      <c r="V187" s="164"/>
      <c r="W187" s="150"/>
      <c r="X187" s="150"/>
      <c r="Y187" s="150"/>
    </row>
    <row r="188" spans="3:27" ht="14.1" customHeight="1">
      <c r="C188" s="182"/>
      <c r="D188" s="520"/>
      <c r="E188" s="590"/>
      <c r="F188" s="467"/>
      <c r="G188" s="468"/>
      <c r="H188" s="468"/>
      <c r="I188" s="468"/>
      <c r="J188" s="468"/>
      <c r="K188" s="468"/>
      <c r="L188" s="468"/>
      <c r="M188" s="468"/>
      <c r="N188" s="468"/>
      <c r="O188" s="468"/>
      <c r="P188" s="468"/>
      <c r="Q188" s="468"/>
      <c r="R188" s="468"/>
      <c r="S188" s="468"/>
      <c r="T188" s="468"/>
      <c r="U188" s="469"/>
      <c r="V188" s="164"/>
      <c r="W188" s="150"/>
      <c r="X188" s="150"/>
      <c r="Y188" s="150"/>
    </row>
    <row r="189" spans="3:27" ht="14.1" customHeight="1">
      <c r="C189" s="182"/>
      <c r="D189" s="520"/>
      <c r="E189" s="590"/>
      <c r="F189" s="467"/>
      <c r="G189" s="468"/>
      <c r="H189" s="468"/>
      <c r="I189" s="468"/>
      <c r="J189" s="468"/>
      <c r="K189" s="468"/>
      <c r="L189" s="468"/>
      <c r="M189" s="468"/>
      <c r="N189" s="468"/>
      <c r="O189" s="468"/>
      <c r="P189" s="468"/>
      <c r="Q189" s="468"/>
      <c r="R189" s="468"/>
      <c r="S189" s="468"/>
      <c r="T189" s="468"/>
      <c r="U189" s="469"/>
      <c r="V189" s="164"/>
      <c r="W189" s="150"/>
      <c r="X189" s="150"/>
      <c r="Y189" s="150"/>
    </row>
    <row r="190" spans="3:27" ht="14.1" customHeight="1">
      <c r="C190" s="182"/>
      <c r="D190" s="520"/>
      <c r="E190" s="590"/>
      <c r="F190" s="467"/>
      <c r="G190" s="468"/>
      <c r="H190" s="468"/>
      <c r="I190" s="468"/>
      <c r="J190" s="468"/>
      <c r="K190" s="468"/>
      <c r="L190" s="468"/>
      <c r="M190" s="468"/>
      <c r="N190" s="468"/>
      <c r="O190" s="468"/>
      <c r="P190" s="468"/>
      <c r="Q190" s="468"/>
      <c r="R190" s="468"/>
      <c r="S190" s="468"/>
      <c r="T190" s="468"/>
      <c r="U190" s="469"/>
      <c r="V190" s="164"/>
      <c r="W190" s="150"/>
      <c r="X190" s="150"/>
      <c r="Y190" s="150"/>
    </row>
    <row r="191" spans="3:27" ht="14.1" customHeight="1">
      <c r="C191" s="182"/>
      <c r="D191" s="520"/>
      <c r="E191" s="590"/>
      <c r="F191" s="467"/>
      <c r="G191" s="468"/>
      <c r="H191" s="468"/>
      <c r="I191" s="468"/>
      <c r="J191" s="468"/>
      <c r="K191" s="468"/>
      <c r="L191" s="468"/>
      <c r="M191" s="468"/>
      <c r="N191" s="468"/>
      <c r="O191" s="468"/>
      <c r="P191" s="468"/>
      <c r="Q191" s="468"/>
      <c r="R191" s="468"/>
      <c r="S191" s="468"/>
      <c r="T191" s="468"/>
      <c r="U191" s="469"/>
      <c r="V191" s="164"/>
      <c r="W191" s="150"/>
      <c r="X191" s="150"/>
      <c r="Y191" s="150"/>
    </row>
    <row r="192" spans="3:27" ht="14.1" customHeight="1">
      <c r="C192" s="182"/>
      <c r="D192" s="520"/>
      <c r="E192" s="590"/>
      <c r="F192" s="467"/>
      <c r="G192" s="468"/>
      <c r="H192" s="468"/>
      <c r="I192" s="468"/>
      <c r="J192" s="468"/>
      <c r="K192" s="468"/>
      <c r="L192" s="468"/>
      <c r="M192" s="468"/>
      <c r="N192" s="468"/>
      <c r="O192" s="468"/>
      <c r="P192" s="468"/>
      <c r="Q192" s="468"/>
      <c r="R192" s="468"/>
      <c r="S192" s="468"/>
      <c r="T192" s="468"/>
      <c r="U192" s="469"/>
      <c r="V192" s="568"/>
      <c r="W192" s="568"/>
      <c r="X192" s="568"/>
      <c r="Y192" s="568"/>
      <c r="Z192" s="568"/>
    </row>
    <row r="193" spans="3:27" ht="14.1" customHeight="1">
      <c r="C193" s="182"/>
      <c r="D193" s="521"/>
      <c r="E193" s="591"/>
      <c r="F193" s="470"/>
      <c r="G193" s="471"/>
      <c r="H193" s="471"/>
      <c r="I193" s="471"/>
      <c r="J193" s="471"/>
      <c r="K193" s="471"/>
      <c r="L193" s="471"/>
      <c r="M193" s="471"/>
      <c r="N193" s="471"/>
      <c r="O193" s="471"/>
      <c r="P193" s="471"/>
      <c r="Q193" s="471"/>
      <c r="R193" s="471"/>
      <c r="S193" s="471"/>
      <c r="T193" s="471"/>
      <c r="U193" s="472"/>
      <c r="V193" s="164"/>
      <c r="W193" s="150"/>
      <c r="X193" s="150"/>
      <c r="Y193" s="150"/>
    </row>
    <row r="194" spans="3:27" ht="15" customHeight="1">
      <c r="C194" s="182"/>
      <c r="D194" s="519" t="s">
        <v>19</v>
      </c>
      <c r="E194" s="508" t="s">
        <v>185</v>
      </c>
      <c r="F194" s="324" t="s">
        <v>408</v>
      </c>
      <c r="G194" s="183"/>
      <c r="H194" s="183"/>
      <c r="I194" s="325"/>
      <c r="J194" s="325"/>
      <c r="K194" s="325"/>
      <c r="L194" s="329"/>
      <c r="M194" s="329"/>
      <c r="N194" s="329"/>
      <c r="O194" s="183"/>
      <c r="P194" s="183"/>
      <c r="Q194" s="183"/>
      <c r="R194" s="183"/>
      <c r="S194" s="325"/>
      <c r="T194" s="314"/>
      <c r="U194" s="322"/>
      <c r="V194" s="164"/>
      <c r="W194" s="150"/>
      <c r="X194" s="150"/>
      <c r="Y194" s="150"/>
    </row>
    <row r="195" spans="3:27" ht="45" customHeight="1">
      <c r="C195" s="182"/>
      <c r="D195" s="520"/>
      <c r="E195" s="509"/>
      <c r="F195" s="581" t="s">
        <v>320</v>
      </c>
      <c r="G195" s="582"/>
      <c r="H195" s="582"/>
      <c r="I195" s="582"/>
      <c r="J195" s="582"/>
      <c r="K195" s="586">
        <f>+別紙!X22+別紙!X29</f>
        <v>0</v>
      </c>
      <c r="L195" s="586"/>
      <c r="M195" s="586"/>
      <c r="N195" s="586"/>
      <c r="O195" s="586"/>
      <c r="P195" s="178" t="s">
        <v>13</v>
      </c>
      <c r="Q195" s="583" t="s">
        <v>336</v>
      </c>
      <c r="R195" s="583"/>
      <c r="S195" s="583"/>
      <c r="T195" s="583"/>
      <c r="U195" s="584"/>
      <c r="V195" s="301"/>
      <c r="W195" s="301"/>
      <c r="X195" s="164"/>
      <c r="Y195" s="150"/>
      <c r="Z195" s="150"/>
      <c r="AA195" s="150"/>
    </row>
    <row r="196" spans="3:27" ht="15" customHeight="1">
      <c r="C196" s="182"/>
      <c r="D196" s="520"/>
      <c r="E196" s="509"/>
      <c r="F196" s="165" t="s">
        <v>184</v>
      </c>
      <c r="G196" s="32"/>
      <c r="H196" s="32"/>
      <c r="I196" s="30"/>
      <c r="J196" s="30"/>
      <c r="K196" s="30"/>
      <c r="L196" s="31"/>
      <c r="M196" s="31"/>
      <c r="N196" s="31"/>
      <c r="O196" s="32"/>
      <c r="P196" s="32"/>
      <c r="Q196" s="32"/>
      <c r="R196" s="32"/>
      <c r="S196" s="30"/>
      <c r="T196" s="314"/>
      <c r="U196" s="322"/>
      <c r="V196" s="164"/>
      <c r="W196" s="150"/>
      <c r="X196" s="150"/>
      <c r="Y196" s="150"/>
    </row>
    <row r="197" spans="3:27" ht="14.1" customHeight="1">
      <c r="C197" s="182"/>
      <c r="D197" s="520"/>
      <c r="E197" s="509"/>
      <c r="F197" s="467"/>
      <c r="G197" s="468"/>
      <c r="H197" s="468"/>
      <c r="I197" s="468"/>
      <c r="J197" s="468"/>
      <c r="K197" s="468"/>
      <c r="L197" s="468"/>
      <c r="M197" s="468"/>
      <c r="N197" s="468"/>
      <c r="O197" s="468"/>
      <c r="P197" s="468"/>
      <c r="Q197" s="468"/>
      <c r="R197" s="468"/>
      <c r="S197" s="468"/>
      <c r="T197" s="468"/>
      <c r="U197" s="469"/>
      <c r="V197" s="164"/>
      <c r="W197" s="150"/>
      <c r="X197" s="150"/>
      <c r="Y197" s="150"/>
    </row>
    <row r="198" spans="3:27" ht="14.1" customHeight="1">
      <c r="C198" s="182"/>
      <c r="D198" s="520"/>
      <c r="E198" s="509"/>
      <c r="F198" s="467"/>
      <c r="G198" s="468"/>
      <c r="H198" s="468"/>
      <c r="I198" s="468"/>
      <c r="J198" s="468"/>
      <c r="K198" s="468"/>
      <c r="L198" s="468"/>
      <c r="M198" s="468"/>
      <c r="N198" s="468"/>
      <c r="O198" s="468"/>
      <c r="P198" s="468"/>
      <c r="Q198" s="468"/>
      <c r="R198" s="468"/>
      <c r="S198" s="468"/>
      <c r="T198" s="468"/>
      <c r="U198" s="469"/>
      <c r="V198" s="164"/>
      <c r="W198" s="150"/>
      <c r="X198" s="150"/>
      <c r="Y198" s="150"/>
    </row>
    <row r="199" spans="3:27" ht="14.1" customHeight="1">
      <c r="C199" s="182"/>
      <c r="D199" s="520"/>
      <c r="E199" s="509"/>
      <c r="F199" s="467"/>
      <c r="G199" s="468"/>
      <c r="H199" s="468"/>
      <c r="I199" s="468"/>
      <c r="J199" s="468"/>
      <c r="K199" s="468"/>
      <c r="L199" s="468"/>
      <c r="M199" s="468"/>
      <c r="N199" s="468"/>
      <c r="O199" s="468"/>
      <c r="P199" s="468"/>
      <c r="Q199" s="468"/>
      <c r="R199" s="468"/>
      <c r="S199" s="468"/>
      <c r="T199" s="468"/>
      <c r="U199" s="469"/>
      <c r="V199" s="164"/>
      <c r="W199" s="150"/>
      <c r="X199" s="150"/>
      <c r="Y199" s="150"/>
    </row>
    <row r="200" spans="3:27" ht="14.1" customHeight="1">
      <c r="C200" s="182"/>
      <c r="D200" s="520"/>
      <c r="E200" s="509"/>
      <c r="F200" s="467"/>
      <c r="G200" s="468"/>
      <c r="H200" s="468"/>
      <c r="I200" s="468"/>
      <c r="J200" s="468"/>
      <c r="K200" s="468"/>
      <c r="L200" s="468"/>
      <c r="M200" s="468"/>
      <c r="N200" s="468"/>
      <c r="O200" s="468"/>
      <c r="P200" s="468"/>
      <c r="Q200" s="468"/>
      <c r="R200" s="468"/>
      <c r="S200" s="468"/>
      <c r="T200" s="468"/>
      <c r="U200" s="469"/>
      <c r="V200" s="164"/>
      <c r="W200" s="150"/>
      <c r="X200" s="150"/>
      <c r="Y200" s="150"/>
    </row>
    <row r="201" spans="3:27" ht="14.1" customHeight="1">
      <c r="C201" s="182"/>
      <c r="D201" s="520"/>
      <c r="E201" s="509"/>
      <c r="F201" s="467"/>
      <c r="G201" s="468"/>
      <c r="H201" s="468"/>
      <c r="I201" s="468"/>
      <c r="J201" s="468"/>
      <c r="K201" s="468"/>
      <c r="L201" s="468"/>
      <c r="M201" s="468"/>
      <c r="N201" s="468"/>
      <c r="O201" s="468"/>
      <c r="P201" s="468"/>
      <c r="Q201" s="468"/>
      <c r="R201" s="468"/>
      <c r="S201" s="468"/>
      <c r="T201" s="468"/>
      <c r="U201" s="469"/>
      <c r="V201" s="164"/>
      <c r="W201" s="150"/>
      <c r="X201" s="150"/>
      <c r="Y201" s="150"/>
    </row>
    <row r="202" spans="3:27" ht="14.1" customHeight="1">
      <c r="C202" s="182"/>
      <c r="D202" s="520"/>
      <c r="E202" s="509"/>
      <c r="F202" s="467"/>
      <c r="G202" s="468"/>
      <c r="H202" s="468"/>
      <c r="I202" s="468"/>
      <c r="J202" s="468"/>
      <c r="K202" s="468"/>
      <c r="L202" s="468"/>
      <c r="M202" s="468"/>
      <c r="N202" s="468"/>
      <c r="O202" s="468"/>
      <c r="P202" s="468"/>
      <c r="Q202" s="468"/>
      <c r="R202" s="468"/>
      <c r="S202" s="468"/>
      <c r="T202" s="468"/>
      <c r="U202" s="469"/>
      <c r="V202" s="164"/>
      <c r="W202" s="150"/>
      <c r="X202" s="150"/>
      <c r="Y202" s="150"/>
    </row>
    <row r="203" spans="3:27" ht="14.1" customHeight="1">
      <c r="C203" s="182"/>
      <c r="D203" s="520"/>
      <c r="E203" s="509"/>
      <c r="F203" s="467"/>
      <c r="G203" s="468"/>
      <c r="H203" s="468"/>
      <c r="I203" s="468"/>
      <c r="J203" s="468"/>
      <c r="K203" s="468"/>
      <c r="L203" s="468"/>
      <c r="M203" s="468"/>
      <c r="N203" s="468"/>
      <c r="O203" s="468"/>
      <c r="P203" s="468"/>
      <c r="Q203" s="468"/>
      <c r="R203" s="468"/>
      <c r="S203" s="468"/>
      <c r="T203" s="468"/>
      <c r="U203" s="469"/>
      <c r="V203" s="164"/>
      <c r="W203" s="150"/>
      <c r="X203" s="150"/>
      <c r="Y203" s="150"/>
    </row>
    <row r="204" spans="3:27" ht="14.1" customHeight="1">
      <c r="C204" s="182"/>
      <c r="D204" s="520"/>
      <c r="E204" s="509"/>
      <c r="F204" s="467"/>
      <c r="G204" s="468"/>
      <c r="H204" s="468"/>
      <c r="I204" s="468"/>
      <c r="J204" s="468"/>
      <c r="K204" s="468"/>
      <c r="L204" s="468"/>
      <c r="M204" s="468"/>
      <c r="N204" s="468"/>
      <c r="O204" s="468"/>
      <c r="P204" s="468"/>
      <c r="Q204" s="468"/>
      <c r="R204" s="468"/>
      <c r="S204" s="468"/>
      <c r="T204" s="468"/>
      <c r="U204" s="469"/>
      <c r="V204" s="568"/>
      <c r="W204" s="568"/>
      <c r="X204" s="568"/>
      <c r="Y204" s="568"/>
      <c r="Z204" s="568"/>
      <c r="AA204" s="568"/>
    </row>
    <row r="205" spans="3:27" ht="14.1" customHeight="1">
      <c r="C205" s="184"/>
      <c r="D205" s="521"/>
      <c r="E205" s="510"/>
      <c r="F205" s="470"/>
      <c r="G205" s="471"/>
      <c r="H205" s="471"/>
      <c r="I205" s="471"/>
      <c r="J205" s="471"/>
      <c r="K205" s="471"/>
      <c r="L205" s="471"/>
      <c r="M205" s="471"/>
      <c r="N205" s="471"/>
      <c r="O205" s="471"/>
      <c r="P205" s="471"/>
      <c r="Q205" s="471"/>
      <c r="R205" s="471"/>
      <c r="S205" s="471"/>
      <c r="T205" s="471"/>
      <c r="U205" s="472"/>
      <c r="V205" s="164"/>
      <c r="W205" s="150"/>
      <c r="X205" s="150"/>
      <c r="Y205" s="150"/>
    </row>
    <row r="206" spans="3:27" ht="15" customHeight="1">
      <c r="C206" s="167" t="s">
        <v>315</v>
      </c>
      <c r="D206" s="181"/>
      <c r="E206" s="181"/>
      <c r="F206" s="226"/>
      <c r="G206" s="226"/>
      <c r="H206" s="226"/>
      <c r="I206" s="226"/>
      <c r="J206" s="226"/>
      <c r="K206" s="226"/>
      <c r="L206" s="226"/>
      <c r="M206" s="226"/>
      <c r="N206" s="226"/>
      <c r="O206" s="226"/>
      <c r="P206" s="226"/>
      <c r="Q206" s="226"/>
      <c r="R206" s="226"/>
      <c r="S206" s="226"/>
      <c r="T206" s="226"/>
      <c r="U206" s="257"/>
      <c r="V206" s="164"/>
      <c r="W206" s="150"/>
      <c r="X206" s="150"/>
      <c r="Y206" s="150"/>
    </row>
    <row r="207" spans="3:27" ht="15" customHeight="1">
      <c r="C207" s="182"/>
      <c r="D207" s="519" t="s">
        <v>17</v>
      </c>
      <c r="E207" s="508" t="s">
        <v>182</v>
      </c>
      <c r="F207" s="27" t="s">
        <v>407</v>
      </c>
      <c r="G207" s="27"/>
      <c r="H207" s="27"/>
      <c r="I207" s="25"/>
      <c r="J207" s="25"/>
      <c r="K207" s="25"/>
      <c r="L207" s="26"/>
      <c r="M207" s="26"/>
      <c r="N207" s="26"/>
      <c r="O207" s="27"/>
      <c r="P207" s="27"/>
      <c r="Q207" s="27"/>
      <c r="R207" s="27"/>
      <c r="S207" s="25"/>
      <c r="T207" s="314"/>
      <c r="U207" s="322"/>
      <c r="V207" s="164"/>
      <c r="W207" s="150"/>
      <c r="X207" s="150"/>
      <c r="Y207" s="150"/>
    </row>
    <row r="208" spans="3:27" ht="43.35" customHeight="1">
      <c r="C208" s="182"/>
      <c r="D208" s="520"/>
      <c r="E208" s="509"/>
      <c r="F208" s="603" t="s">
        <v>188</v>
      </c>
      <c r="G208" s="604"/>
      <c r="H208" s="604"/>
      <c r="I208" s="604"/>
      <c r="J208" s="604"/>
      <c r="K208" s="586">
        <f>+別紙!X14</f>
        <v>372.35</v>
      </c>
      <c r="L208" s="586"/>
      <c r="M208" s="586"/>
      <c r="N208" s="586"/>
      <c r="O208" s="586"/>
      <c r="P208" s="185" t="s">
        <v>13</v>
      </c>
      <c r="Q208" s="605" t="s">
        <v>337</v>
      </c>
      <c r="R208" s="606"/>
      <c r="S208" s="606"/>
      <c r="T208" s="606"/>
      <c r="U208" s="607"/>
      <c r="V208" s="91"/>
      <c r="W208" s="91"/>
      <c r="X208" s="164"/>
      <c r="Y208" s="150"/>
      <c r="Z208" s="150"/>
      <c r="AA208" s="150"/>
    </row>
    <row r="209" spans="3:27" ht="43.35" customHeight="1">
      <c r="C209" s="182"/>
      <c r="D209" s="520"/>
      <c r="E209" s="509"/>
      <c r="F209" s="258"/>
      <c r="G209" s="581" t="s">
        <v>164</v>
      </c>
      <c r="H209" s="582"/>
      <c r="I209" s="582"/>
      <c r="J209" s="582"/>
      <c r="K209" s="586">
        <f>+別紙!X15</f>
        <v>372.35</v>
      </c>
      <c r="L209" s="586"/>
      <c r="M209" s="586"/>
      <c r="N209" s="586"/>
      <c r="O209" s="586"/>
      <c r="P209" s="243" t="s">
        <v>13</v>
      </c>
      <c r="Q209" s="608"/>
      <c r="R209" s="609"/>
      <c r="S209" s="609"/>
      <c r="T209" s="609"/>
      <c r="U209" s="610"/>
      <c r="V209" s="91"/>
      <c r="W209" s="91"/>
      <c r="X209" s="164"/>
      <c r="Y209" s="150"/>
      <c r="Z209" s="150"/>
      <c r="AA209" s="150"/>
    </row>
    <row r="210" spans="3:27" ht="43.35" customHeight="1">
      <c r="C210" s="182"/>
      <c r="D210" s="520"/>
      <c r="E210" s="509"/>
      <c r="F210" s="258"/>
      <c r="G210" s="581" t="s">
        <v>165</v>
      </c>
      <c r="H210" s="582"/>
      <c r="I210" s="582"/>
      <c r="J210" s="582"/>
      <c r="K210" s="586">
        <f>+別紙!X16</f>
        <v>372.35</v>
      </c>
      <c r="L210" s="586"/>
      <c r="M210" s="586"/>
      <c r="N210" s="586"/>
      <c r="O210" s="586"/>
      <c r="P210" s="243" t="s">
        <v>13</v>
      </c>
      <c r="Q210" s="608"/>
      <c r="R210" s="609"/>
      <c r="S210" s="609"/>
      <c r="T210" s="609"/>
      <c r="U210" s="610"/>
      <c r="V210" s="91"/>
      <c r="W210" s="91"/>
      <c r="X210" s="164"/>
      <c r="Y210" s="150"/>
      <c r="Z210" s="150"/>
      <c r="AA210" s="150"/>
    </row>
    <row r="211" spans="3:27" ht="43.35" customHeight="1">
      <c r="C211" s="182"/>
      <c r="D211" s="520"/>
      <c r="E211" s="509"/>
      <c r="F211" s="258"/>
      <c r="G211" s="581" t="s">
        <v>374</v>
      </c>
      <c r="H211" s="582"/>
      <c r="I211" s="582"/>
      <c r="J211" s="582"/>
      <c r="K211" s="586">
        <f>+別紙!X17</f>
        <v>0</v>
      </c>
      <c r="L211" s="586"/>
      <c r="M211" s="586"/>
      <c r="N211" s="586"/>
      <c r="O211" s="586"/>
      <c r="P211" s="243" t="s">
        <v>13</v>
      </c>
      <c r="Q211" s="608"/>
      <c r="R211" s="609"/>
      <c r="S211" s="609"/>
      <c r="T211" s="609"/>
      <c r="U211" s="610"/>
      <c r="V211" s="91"/>
      <c r="W211" s="91"/>
      <c r="X211" s="164"/>
      <c r="Y211" s="150"/>
      <c r="Z211" s="150"/>
      <c r="AA211" s="150"/>
    </row>
    <row r="212" spans="3:27" ht="43.35" customHeight="1">
      <c r="C212" s="182"/>
      <c r="D212" s="520"/>
      <c r="E212" s="509"/>
      <c r="F212" s="259"/>
      <c r="G212" s="581" t="s">
        <v>375</v>
      </c>
      <c r="H212" s="582"/>
      <c r="I212" s="582"/>
      <c r="J212" s="582"/>
      <c r="K212" s="586">
        <f>+別紙!X18</f>
        <v>0</v>
      </c>
      <c r="L212" s="586"/>
      <c r="M212" s="586"/>
      <c r="N212" s="586"/>
      <c r="O212" s="586"/>
      <c r="P212" s="243" t="s">
        <v>13</v>
      </c>
      <c r="Q212" s="611"/>
      <c r="R212" s="612"/>
      <c r="S212" s="612"/>
      <c r="T212" s="612"/>
      <c r="U212" s="613"/>
      <c r="V212" s="91"/>
      <c r="W212" s="91"/>
      <c r="X212" s="164"/>
      <c r="Y212" s="150"/>
      <c r="Z212" s="150"/>
      <c r="AA212" s="150"/>
    </row>
    <row r="213" spans="3:27" ht="14.1" customHeight="1">
      <c r="C213" s="182"/>
      <c r="D213" s="520"/>
      <c r="E213" s="509"/>
      <c r="F213" s="165" t="s">
        <v>183</v>
      </c>
      <c r="G213" s="32"/>
      <c r="H213" s="32"/>
      <c r="I213" s="254"/>
      <c r="J213" s="254"/>
      <c r="K213" s="254"/>
      <c r="L213" s="254"/>
      <c r="M213" s="254"/>
      <c r="N213" s="254"/>
      <c r="O213" s="254"/>
      <c r="P213" s="254"/>
      <c r="Q213" s="254"/>
      <c r="R213" s="254"/>
      <c r="S213" s="254"/>
      <c r="T213" s="316"/>
      <c r="U213" s="328"/>
      <c r="V213" s="164"/>
      <c r="W213" s="150"/>
      <c r="X213" s="150"/>
      <c r="Y213" s="150"/>
    </row>
    <row r="214" spans="3:27" ht="14.1" customHeight="1">
      <c r="C214" s="182"/>
      <c r="D214" s="520"/>
      <c r="E214" s="509"/>
      <c r="F214" s="467"/>
      <c r="G214" s="468"/>
      <c r="H214" s="468"/>
      <c r="I214" s="468"/>
      <c r="J214" s="468"/>
      <c r="K214" s="468"/>
      <c r="L214" s="468"/>
      <c r="M214" s="468"/>
      <c r="N214" s="468"/>
      <c r="O214" s="468"/>
      <c r="P214" s="468"/>
      <c r="Q214" s="468"/>
      <c r="R214" s="468"/>
      <c r="S214" s="468"/>
      <c r="T214" s="468"/>
      <c r="U214" s="469"/>
      <c r="V214" s="164"/>
      <c r="W214" s="150"/>
      <c r="X214" s="150"/>
      <c r="Y214" s="150"/>
    </row>
    <row r="215" spans="3:27" ht="14.1" customHeight="1">
      <c r="C215" s="182"/>
      <c r="D215" s="520"/>
      <c r="E215" s="509"/>
      <c r="F215" s="467"/>
      <c r="G215" s="468"/>
      <c r="H215" s="468"/>
      <c r="I215" s="468"/>
      <c r="J215" s="468"/>
      <c r="K215" s="468"/>
      <c r="L215" s="468"/>
      <c r="M215" s="468"/>
      <c r="N215" s="468"/>
      <c r="O215" s="468"/>
      <c r="P215" s="468"/>
      <c r="Q215" s="468"/>
      <c r="R215" s="468"/>
      <c r="S215" s="468"/>
      <c r="T215" s="468"/>
      <c r="U215" s="469"/>
      <c r="V215" s="164"/>
      <c r="W215" s="150"/>
      <c r="X215" s="150"/>
      <c r="Y215" s="150"/>
    </row>
    <row r="216" spans="3:27" ht="14.1" customHeight="1">
      <c r="C216" s="182"/>
      <c r="D216" s="520"/>
      <c r="E216" s="509"/>
      <c r="F216" s="467"/>
      <c r="G216" s="468"/>
      <c r="H216" s="468"/>
      <c r="I216" s="468"/>
      <c r="J216" s="468"/>
      <c r="K216" s="468"/>
      <c r="L216" s="468"/>
      <c r="M216" s="468"/>
      <c r="N216" s="468"/>
      <c r="O216" s="468"/>
      <c r="P216" s="468"/>
      <c r="Q216" s="468"/>
      <c r="R216" s="468"/>
      <c r="S216" s="468"/>
      <c r="T216" s="468"/>
      <c r="U216" s="469"/>
      <c r="V216" s="164"/>
      <c r="W216" s="150"/>
      <c r="X216" s="150"/>
      <c r="Y216" s="150"/>
    </row>
    <row r="217" spans="3:27" ht="14.1" customHeight="1">
      <c r="C217" s="182"/>
      <c r="D217" s="520"/>
      <c r="E217" s="509"/>
      <c r="F217" s="467"/>
      <c r="G217" s="468"/>
      <c r="H217" s="468"/>
      <c r="I217" s="468"/>
      <c r="J217" s="468"/>
      <c r="K217" s="468"/>
      <c r="L217" s="468"/>
      <c r="M217" s="468"/>
      <c r="N217" s="468"/>
      <c r="O217" s="468"/>
      <c r="P217" s="468"/>
      <c r="Q217" s="468"/>
      <c r="R217" s="468"/>
      <c r="S217" s="468"/>
      <c r="T217" s="468"/>
      <c r="U217" s="469"/>
      <c r="V217" s="164"/>
      <c r="W217" s="150"/>
      <c r="X217" s="150"/>
      <c r="Y217" s="150"/>
    </row>
    <row r="218" spans="3:27" ht="14.1" customHeight="1">
      <c r="C218" s="182"/>
      <c r="D218" s="520"/>
      <c r="E218" s="509"/>
      <c r="F218" s="467"/>
      <c r="G218" s="468"/>
      <c r="H218" s="468"/>
      <c r="I218" s="468"/>
      <c r="J218" s="468"/>
      <c r="K218" s="468"/>
      <c r="L218" s="468"/>
      <c r="M218" s="468"/>
      <c r="N218" s="468"/>
      <c r="O218" s="468"/>
      <c r="P218" s="468"/>
      <c r="Q218" s="468"/>
      <c r="R218" s="468"/>
      <c r="S218" s="468"/>
      <c r="T218" s="468"/>
      <c r="U218" s="469"/>
      <c r="V218" s="164"/>
      <c r="W218" s="150"/>
      <c r="X218" s="150"/>
      <c r="Y218" s="150"/>
    </row>
    <row r="219" spans="3:27" ht="14.1" customHeight="1">
      <c r="C219" s="182"/>
      <c r="D219" s="520"/>
      <c r="E219" s="509"/>
      <c r="F219" s="467"/>
      <c r="G219" s="468"/>
      <c r="H219" s="468"/>
      <c r="I219" s="468"/>
      <c r="J219" s="468"/>
      <c r="K219" s="468"/>
      <c r="L219" s="468"/>
      <c r="M219" s="468"/>
      <c r="N219" s="468"/>
      <c r="O219" s="468"/>
      <c r="P219" s="468"/>
      <c r="Q219" s="468"/>
      <c r="R219" s="468"/>
      <c r="S219" s="468"/>
      <c r="T219" s="468"/>
      <c r="U219" s="469"/>
      <c r="V219" s="164"/>
      <c r="W219" s="150"/>
      <c r="X219" s="150"/>
      <c r="Y219" s="150"/>
    </row>
    <row r="220" spans="3:27" ht="14.1" customHeight="1">
      <c r="C220" s="182"/>
      <c r="D220" s="520"/>
      <c r="E220" s="509"/>
      <c r="F220" s="467"/>
      <c r="G220" s="468"/>
      <c r="H220" s="468"/>
      <c r="I220" s="468"/>
      <c r="J220" s="468"/>
      <c r="K220" s="468"/>
      <c r="L220" s="468"/>
      <c r="M220" s="468"/>
      <c r="N220" s="468"/>
      <c r="O220" s="468"/>
      <c r="P220" s="468"/>
      <c r="Q220" s="468"/>
      <c r="R220" s="468"/>
      <c r="S220" s="468"/>
      <c r="T220" s="468"/>
      <c r="U220" s="469"/>
      <c r="V220" s="164"/>
      <c r="W220" s="150"/>
      <c r="X220" s="150"/>
      <c r="Y220" s="150"/>
    </row>
    <row r="221" spans="3:27" ht="14.1" customHeight="1">
      <c r="C221" s="182"/>
      <c r="D221" s="520"/>
      <c r="E221" s="509"/>
      <c r="F221" s="467"/>
      <c r="G221" s="468"/>
      <c r="H221" s="468"/>
      <c r="I221" s="468"/>
      <c r="J221" s="468"/>
      <c r="K221" s="468"/>
      <c r="L221" s="468"/>
      <c r="M221" s="468"/>
      <c r="N221" s="468"/>
      <c r="O221" s="468"/>
      <c r="P221" s="468"/>
      <c r="Q221" s="468"/>
      <c r="R221" s="468"/>
      <c r="S221" s="468"/>
      <c r="T221" s="468"/>
      <c r="U221" s="469"/>
      <c r="V221" s="568"/>
      <c r="W221" s="568"/>
      <c r="X221" s="568"/>
      <c r="Y221" s="568"/>
      <c r="Z221" s="568"/>
    </row>
    <row r="222" spans="3:27" ht="14.1" customHeight="1">
      <c r="C222" s="184"/>
      <c r="D222" s="521"/>
      <c r="E222" s="510"/>
      <c r="F222" s="470"/>
      <c r="G222" s="471"/>
      <c r="H222" s="471"/>
      <c r="I222" s="471"/>
      <c r="J222" s="471"/>
      <c r="K222" s="471"/>
      <c r="L222" s="471"/>
      <c r="M222" s="471"/>
      <c r="N222" s="471"/>
      <c r="O222" s="471"/>
      <c r="P222" s="471"/>
      <c r="Q222" s="471"/>
      <c r="R222" s="471"/>
      <c r="S222" s="471"/>
      <c r="T222" s="471"/>
      <c r="U222" s="472"/>
      <c r="V222" s="164"/>
      <c r="W222" s="150"/>
      <c r="X222" s="150"/>
      <c r="Y222" s="150"/>
    </row>
    <row r="223" spans="3:27" ht="18" customHeight="1">
      <c r="C223" s="580" t="s">
        <v>392</v>
      </c>
      <c r="D223" s="580"/>
      <c r="E223" s="580"/>
      <c r="F223" s="580"/>
      <c r="G223" s="580"/>
      <c r="H223" s="580"/>
      <c r="I223" s="580"/>
      <c r="J223" s="580"/>
      <c r="K223" s="580"/>
      <c r="L223" s="580"/>
      <c r="M223" s="580"/>
      <c r="N223" s="580"/>
      <c r="O223" s="580"/>
      <c r="P223" s="580"/>
      <c r="Q223" s="580"/>
      <c r="R223" s="580"/>
      <c r="S223" s="580"/>
      <c r="T223" s="580"/>
      <c r="U223" s="580"/>
      <c r="V223" s="164"/>
      <c r="W223" s="150"/>
      <c r="X223" s="150"/>
      <c r="Y223" s="150"/>
    </row>
    <row r="224" spans="3:27" ht="15" customHeight="1">
      <c r="C224" s="186"/>
      <c r="D224" s="519" t="s">
        <v>19</v>
      </c>
      <c r="E224" s="508" t="s">
        <v>185</v>
      </c>
      <c r="F224" s="324" t="s">
        <v>408</v>
      </c>
      <c r="G224" s="27"/>
      <c r="H224" s="27"/>
      <c r="I224" s="25"/>
      <c r="J224" s="25"/>
      <c r="K224" s="25"/>
      <c r="L224" s="26"/>
      <c r="M224" s="26"/>
      <c r="N224" s="26"/>
      <c r="O224" s="27"/>
      <c r="P224" s="27"/>
      <c r="Q224" s="27"/>
      <c r="R224" s="27"/>
      <c r="S224" s="25"/>
      <c r="T224" s="25"/>
      <c r="U224" s="28"/>
      <c r="V224" s="164"/>
      <c r="W224" s="150"/>
      <c r="X224" s="150"/>
      <c r="Y224" s="150"/>
    </row>
    <row r="225" spans="3:27" ht="45" customHeight="1">
      <c r="C225" s="182"/>
      <c r="D225" s="520"/>
      <c r="E225" s="509"/>
      <c r="F225" s="603" t="s">
        <v>188</v>
      </c>
      <c r="G225" s="604"/>
      <c r="H225" s="604"/>
      <c r="I225" s="604"/>
      <c r="J225" s="604"/>
      <c r="K225" s="586">
        <f>+別紙!X43</f>
        <v>0</v>
      </c>
      <c r="L225" s="586"/>
      <c r="M225" s="586"/>
      <c r="N225" s="586"/>
      <c r="O225" s="586"/>
      <c r="P225" s="185" t="s">
        <v>13</v>
      </c>
      <c r="Q225" s="605" t="s">
        <v>338</v>
      </c>
      <c r="R225" s="606"/>
      <c r="S225" s="606"/>
      <c r="T225" s="606"/>
      <c r="U225" s="607"/>
      <c r="V225" s="91"/>
      <c r="W225" s="91"/>
      <c r="X225" s="164"/>
      <c r="Y225" s="150"/>
      <c r="Z225" s="150"/>
      <c r="AA225" s="150"/>
    </row>
    <row r="226" spans="3:27" ht="45" customHeight="1">
      <c r="C226" s="182"/>
      <c r="D226" s="520"/>
      <c r="E226" s="509"/>
      <c r="F226" s="258"/>
      <c r="G226" s="581" t="s">
        <v>164</v>
      </c>
      <c r="H226" s="582"/>
      <c r="I226" s="582"/>
      <c r="J226" s="582"/>
      <c r="K226" s="586">
        <f>+別紙!X44</f>
        <v>0</v>
      </c>
      <c r="L226" s="586"/>
      <c r="M226" s="586"/>
      <c r="N226" s="586"/>
      <c r="O226" s="586"/>
      <c r="P226" s="243" t="s">
        <v>13</v>
      </c>
      <c r="Q226" s="608"/>
      <c r="R226" s="609"/>
      <c r="S226" s="609"/>
      <c r="T226" s="609"/>
      <c r="U226" s="610"/>
      <c r="V226" s="91"/>
      <c r="W226" s="91"/>
      <c r="X226" s="164"/>
      <c r="Y226" s="150"/>
      <c r="Z226" s="150"/>
      <c r="AA226" s="150"/>
    </row>
    <row r="227" spans="3:27" ht="45" customHeight="1">
      <c r="C227" s="182"/>
      <c r="D227" s="520"/>
      <c r="E227" s="509"/>
      <c r="F227" s="258"/>
      <c r="G227" s="581" t="s">
        <v>165</v>
      </c>
      <c r="H227" s="582"/>
      <c r="I227" s="582"/>
      <c r="J227" s="582"/>
      <c r="K227" s="586">
        <f>+別紙!X45</f>
        <v>0</v>
      </c>
      <c r="L227" s="586"/>
      <c r="M227" s="586"/>
      <c r="N227" s="586"/>
      <c r="O227" s="586"/>
      <c r="P227" s="243" t="s">
        <v>13</v>
      </c>
      <c r="Q227" s="608"/>
      <c r="R227" s="609"/>
      <c r="S227" s="609"/>
      <c r="T227" s="609"/>
      <c r="U227" s="610"/>
      <c r="V227" s="91"/>
      <c r="W227" s="91"/>
      <c r="X227" s="164"/>
      <c r="Y227" s="150"/>
      <c r="Z227" s="150"/>
      <c r="AA227" s="150"/>
    </row>
    <row r="228" spans="3:27" ht="45" customHeight="1">
      <c r="C228" s="182"/>
      <c r="D228" s="520"/>
      <c r="E228" s="509"/>
      <c r="F228" s="258"/>
      <c r="G228" s="581" t="s">
        <v>374</v>
      </c>
      <c r="H228" s="582"/>
      <c r="I228" s="582"/>
      <c r="J228" s="582"/>
      <c r="K228" s="586">
        <f>+別紙!X46</f>
        <v>0</v>
      </c>
      <c r="L228" s="586"/>
      <c r="M228" s="586"/>
      <c r="N228" s="586"/>
      <c r="O228" s="586"/>
      <c r="P228" s="243" t="s">
        <v>13</v>
      </c>
      <c r="Q228" s="608"/>
      <c r="R228" s="609"/>
      <c r="S228" s="609"/>
      <c r="T228" s="609"/>
      <c r="U228" s="610"/>
      <c r="V228" s="91"/>
      <c r="W228" s="91"/>
      <c r="X228" s="164"/>
      <c r="Y228" s="150"/>
      <c r="Z228" s="150"/>
      <c r="AA228" s="150"/>
    </row>
    <row r="229" spans="3:27" ht="45" customHeight="1">
      <c r="C229" s="182"/>
      <c r="D229" s="520"/>
      <c r="E229" s="509"/>
      <c r="F229" s="259"/>
      <c r="G229" s="581" t="s">
        <v>375</v>
      </c>
      <c r="H229" s="582"/>
      <c r="I229" s="582"/>
      <c r="J229" s="582"/>
      <c r="K229" s="586">
        <f>+別紙!X47</f>
        <v>0</v>
      </c>
      <c r="L229" s="586"/>
      <c r="M229" s="586"/>
      <c r="N229" s="586"/>
      <c r="O229" s="586"/>
      <c r="P229" s="243" t="s">
        <v>13</v>
      </c>
      <c r="Q229" s="611"/>
      <c r="R229" s="612"/>
      <c r="S229" s="612"/>
      <c r="T229" s="612"/>
      <c r="U229" s="613"/>
      <c r="V229" s="91"/>
      <c r="W229" s="91"/>
      <c r="X229" s="164"/>
      <c r="Y229" s="150"/>
      <c r="Z229" s="150"/>
      <c r="AA229" s="150"/>
    </row>
    <row r="230" spans="3:27" ht="14.1" customHeight="1">
      <c r="C230" s="182"/>
      <c r="D230" s="520"/>
      <c r="E230" s="509"/>
      <c r="F230" s="165" t="s">
        <v>184</v>
      </c>
      <c r="G230" s="32"/>
      <c r="H230" s="32"/>
      <c r="I230" s="30"/>
      <c r="J230" s="30"/>
      <c r="K230" s="30"/>
      <c r="L230" s="31"/>
      <c r="M230" s="31"/>
      <c r="N230" s="31"/>
      <c r="O230" s="32"/>
      <c r="P230" s="32"/>
      <c r="Q230" s="32"/>
      <c r="R230" s="32"/>
      <c r="S230" s="30"/>
      <c r="T230" s="30"/>
      <c r="U230" s="33"/>
      <c r="V230" s="164"/>
      <c r="W230" s="150"/>
      <c r="X230" s="150"/>
      <c r="Y230" s="150"/>
    </row>
    <row r="231" spans="3:27" ht="14.1" customHeight="1">
      <c r="C231" s="182"/>
      <c r="D231" s="520"/>
      <c r="E231" s="509"/>
      <c r="F231" s="467"/>
      <c r="G231" s="468"/>
      <c r="H231" s="468"/>
      <c r="I231" s="468"/>
      <c r="J231" s="468"/>
      <c r="K231" s="468"/>
      <c r="L231" s="468"/>
      <c r="M231" s="468"/>
      <c r="N231" s="468"/>
      <c r="O231" s="468"/>
      <c r="P231" s="468"/>
      <c r="Q231" s="468"/>
      <c r="R231" s="468"/>
      <c r="S231" s="468"/>
      <c r="T231" s="468"/>
      <c r="U231" s="469"/>
      <c r="V231" s="164"/>
      <c r="W231" s="150"/>
      <c r="X231" s="150"/>
      <c r="Y231" s="150"/>
    </row>
    <row r="232" spans="3:27" ht="14.1" customHeight="1">
      <c r="C232" s="182"/>
      <c r="D232" s="520"/>
      <c r="E232" s="509"/>
      <c r="F232" s="467"/>
      <c r="G232" s="468"/>
      <c r="H232" s="468"/>
      <c r="I232" s="468"/>
      <c r="J232" s="468"/>
      <c r="K232" s="468"/>
      <c r="L232" s="468"/>
      <c r="M232" s="468"/>
      <c r="N232" s="468"/>
      <c r="O232" s="468"/>
      <c r="P232" s="468"/>
      <c r="Q232" s="468"/>
      <c r="R232" s="468"/>
      <c r="S232" s="468"/>
      <c r="T232" s="468"/>
      <c r="U232" s="469"/>
      <c r="V232" s="164"/>
      <c r="W232" s="150"/>
      <c r="X232" s="150"/>
      <c r="Y232" s="150"/>
    </row>
    <row r="233" spans="3:27" ht="14.1" customHeight="1">
      <c r="C233" s="182"/>
      <c r="D233" s="520"/>
      <c r="E233" s="509"/>
      <c r="F233" s="467"/>
      <c r="G233" s="468"/>
      <c r="H233" s="468"/>
      <c r="I233" s="468"/>
      <c r="J233" s="468"/>
      <c r="K233" s="468"/>
      <c r="L233" s="468"/>
      <c r="M233" s="468"/>
      <c r="N233" s="468"/>
      <c r="O233" s="468"/>
      <c r="P233" s="468"/>
      <c r="Q233" s="468"/>
      <c r="R233" s="468"/>
      <c r="S233" s="468"/>
      <c r="T233" s="468"/>
      <c r="U233" s="469"/>
      <c r="V233" s="164"/>
      <c r="W233" s="150"/>
      <c r="X233" s="150"/>
      <c r="Y233" s="150"/>
    </row>
    <row r="234" spans="3:27" ht="14.1" customHeight="1">
      <c r="C234" s="182"/>
      <c r="D234" s="520"/>
      <c r="E234" s="509"/>
      <c r="F234" s="467"/>
      <c r="G234" s="468"/>
      <c r="H234" s="468"/>
      <c r="I234" s="468"/>
      <c r="J234" s="468"/>
      <c r="K234" s="468"/>
      <c r="L234" s="468"/>
      <c r="M234" s="468"/>
      <c r="N234" s="468"/>
      <c r="O234" s="468"/>
      <c r="P234" s="468"/>
      <c r="Q234" s="468"/>
      <c r="R234" s="468"/>
      <c r="S234" s="468"/>
      <c r="T234" s="468"/>
      <c r="U234" s="469"/>
      <c r="V234" s="164"/>
      <c r="W234" s="150"/>
      <c r="X234" s="150"/>
      <c r="Y234" s="150"/>
    </row>
    <row r="235" spans="3:27" ht="14.1" customHeight="1">
      <c r="C235" s="182"/>
      <c r="D235" s="520"/>
      <c r="E235" s="509"/>
      <c r="F235" s="467"/>
      <c r="G235" s="468"/>
      <c r="H235" s="468"/>
      <c r="I235" s="468"/>
      <c r="J235" s="468"/>
      <c r="K235" s="468"/>
      <c r="L235" s="468"/>
      <c r="M235" s="468"/>
      <c r="N235" s="468"/>
      <c r="O235" s="468"/>
      <c r="P235" s="468"/>
      <c r="Q235" s="468"/>
      <c r="R235" s="468"/>
      <c r="S235" s="468"/>
      <c r="T235" s="468"/>
      <c r="U235" s="469"/>
      <c r="V235" s="164"/>
      <c r="W235" s="150"/>
      <c r="X235" s="150"/>
      <c r="Y235" s="150"/>
    </row>
    <row r="236" spans="3:27" ht="14.1" customHeight="1">
      <c r="C236" s="182"/>
      <c r="D236" s="520"/>
      <c r="E236" s="509"/>
      <c r="F236" s="467"/>
      <c r="G236" s="468"/>
      <c r="H236" s="468"/>
      <c r="I236" s="468"/>
      <c r="J236" s="468"/>
      <c r="K236" s="468"/>
      <c r="L236" s="468"/>
      <c r="M236" s="468"/>
      <c r="N236" s="468"/>
      <c r="O236" s="468"/>
      <c r="P236" s="468"/>
      <c r="Q236" s="468"/>
      <c r="R236" s="468"/>
      <c r="S236" s="468"/>
      <c r="T236" s="468"/>
      <c r="U236" s="469"/>
      <c r="V236" s="164"/>
      <c r="W236" s="150"/>
      <c r="X236" s="150"/>
      <c r="Y236" s="150"/>
    </row>
    <row r="237" spans="3:27" ht="14.1" customHeight="1">
      <c r="C237" s="182"/>
      <c r="D237" s="520"/>
      <c r="E237" s="509"/>
      <c r="F237" s="467"/>
      <c r="G237" s="468"/>
      <c r="H237" s="468"/>
      <c r="I237" s="468"/>
      <c r="J237" s="468"/>
      <c r="K237" s="468"/>
      <c r="L237" s="468"/>
      <c r="M237" s="468"/>
      <c r="N237" s="468"/>
      <c r="O237" s="468"/>
      <c r="P237" s="468"/>
      <c r="Q237" s="468"/>
      <c r="R237" s="468"/>
      <c r="S237" s="468"/>
      <c r="T237" s="468"/>
      <c r="U237" s="469"/>
      <c r="V237" s="164"/>
      <c r="W237" s="150"/>
      <c r="X237" s="150"/>
      <c r="Y237" s="150"/>
    </row>
    <row r="238" spans="3:27" ht="14.1" customHeight="1">
      <c r="C238" s="182"/>
      <c r="D238" s="520"/>
      <c r="E238" s="509"/>
      <c r="F238" s="467"/>
      <c r="G238" s="468"/>
      <c r="H238" s="468"/>
      <c r="I238" s="468"/>
      <c r="J238" s="468"/>
      <c r="K238" s="468"/>
      <c r="L238" s="468"/>
      <c r="M238" s="468"/>
      <c r="N238" s="468"/>
      <c r="O238" s="468"/>
      <c r="P238" s="468"/>
      <c r="Q238" s="468"/>
      <c r="R238" s="468"/>
      <c r="S238" s="468"/>
      <c r="T238" s="468"/>
      <c r="U238" s="469"/>
      <c r="V238" s="568"/>
      <c r="W238" s="568"/>
      <c r="X238" s="568"/>
      <c r="Y238" s="568"/>
      <c r="Z238" s="568"/>
      <c r="AA238" s="568"/>
    </row>
    <row r="239" spans="3:27" ht="14.1" customHeight="1">
      <c r="C239" s="182"/>
      <c r="D239" s="520"/>
      <c r="E239" s="509"/>
      <c r="F239" s="467"/>
      <c r="G239" s="468"/>
      <c r="H239" s="468"/>
      <c r="I239" s="468"/>
      <c r="J239" s="468"/>
      <c r="K239" s="468"/>
      <c r="L239" s="468"/>
      <c r="M239" s="468"/>
      <c r="N239" s="468"/>
      <c r="O239" s="468"/>
      <c r="P239" s="468"/>
      <c r="Q239" s="468"/>
      <c r="R239" s="468"/>
      <c r="S239" s="468"/>
      <c r="T239" s="468"/>
      <c r="U239" s="469"/>
      <c r="V239" s="164"/>
      <c r="W239" s="150"/>
      <c r="X239" s="150"/>
      <c r="Y239" s="150"/>
    </row>
    <row r="240" spans="3:27" ht="14.1" customHeight="1">
      <c r="C240" s="616" t="s">
        <v>368</v>
      </c>
      <c r="D240" s="617"/>
      <c r="E240" s="618"/>
      <c r="F240" s="639" t="s">
        <v>409</v>
      </c>
      <c r="G240" s="640"/>
      <c r="H240" s="640"/>
      <c r="I240" s="640"/>
      <c r="J240" s="640"/>
      <c r="K240" s="640"/>
      <c r="L240" s="640"/>
      <c r="M240" s="350"/>
      <c r="N240" s="350"/>
      <c r="O240" s="350"/>
      <c r="P240" s="350"/>
      <c r="Q240" s="350"/>
      <c r="R240" s="350"/>
      <c r="S240" s="350"/>
      <c r="T240" s="350"/>
      <c r="U240" s="362"/>
      <c r="V240" s="164"/>
      <c r="W240" s="150"/>
      <c r="X240" s="150"/>
      <c r="Y240" s="150"/>
    </row>
    <row r="241" spans="1:28" ht="39.950000000000003" customHeight="1">
      <c r="C241" s="619"/>
      <c r="D241" s="620"/>
      <c r="E241" s="621"/>
      <c r="F241" s="633" t="s">
        <v>363</v>
      </c>
      <c r="G241" s="634"/>
      <c r="H241" s="634"/>
      <c r="I241" s="634"/>
      <c r="J241" s="634"/>
      <c r="K241" s="635"/>
      <c r="L241" s="636"/>
      <c r="M241" s="637">
        <f>SUM(別紙!G9:J9,別紙!N9:W9)</f>
        <v>0</v>
      </c>
      <c r="N241" s="638"/>
      <c r="O241" s="638"/>
      <c r="P241" s="638"/>
      <c r="Q241" s="638"/>
      <c r="R241" s="638"/>
      <c r="S241" s="638"/>
      <c r="T241" s="361" t="s">
        <v>364</v>
      </c>
      <c r="U241" s="363"/>
      <c r="V241" s="164"/>
      <c r="W241" s="150"/>
      <c r="X241" s="150"/>
      <c r="Y241" s="150"/>
    </row>
    <row r="242" spans="1:28" ht="14.1" customHeight="1">
      <c r="C242" s="622"/>
      <c r="D242" s="620"/>
      <c r="E242" s="621"/>
      <c r="F242" s="180" t="s">
        <v>367</v>
      </c>
      <c r="G242" s="360"/>
      <c r="H242" s="360"/>
      <c r="I242" s="360"/>
      <c r="J242" s="360"/>
      <c r="K242" s="360"/>
      <c r="L242" s="360"/>
      <c r="M242" s="360"/>
      <c r="N242" s="360"/>
      <c r="O242" s="360"/>
      <c r="P242" s="360"/>
      <c r="Q242" s="360"/>
      <c r="R242" s="360"/>
      <c r="S242" s="360"/>
      <c r="T242" s="360"/>
      <c r="U242" s="364"/>
      <c r="V242" s="164"/>
      <c r="W242" s="150"/>
      <c r="X242" s="150"/>
      <c r="Y242" s="150"/>
    </row>
    <row r="243" spans="1:28" ht="111.95" customHeight="1">
      <c r="C243" s="623"/>
      <c r="D243" s="624"/>
      <c r="E243" s="625"/>
      <c r="F243" s="471"/>
      <c r="G243" s="626"/>
      <c r="H243" s="626"/>
      <c r="I243" s="626"/>
      <c r="J243" s="626"/>
      <c r="K243" s="626"/>
      <c r="L243" s="626"/>
      <c r="M243" s="626"/>
      <c r="N243" s="626"/>
      <c r="O243" s="626"/>
      <c r="P243" s="626"/>
      <c r="Q243" s="626"/>
      <c r="R243" s="626"/>
      <c r="S243" s="626"/>
      <c r="T243" s="626"/>
      <c r="U243" s="627"/>
      <c r="V243" s="164"/>
      <c r="W243" s="371" t="s">
        <v>380</v>
      </c>
      <c r="X243" s="150"/>
      <c r="Y243" s="150"/>
    </row>
    <row r="244" spans="1:28" ht="60" customHeight="1">
      <c r="C244" s="628" t="s">
        <v>15</v>
      </c>
      <c r="D244" s="629"/>
      <c r="E244" s="630"/>
      <c r="F244" s="335"/>
      <c r="G244" s="22"/>
      <c r="H244" s="22"/>
      <c r="I244" s="325"/>
      <c r="J244" s="325"/>
      <c r="K244" s="325"/>
      <c r="L244" s="329"/>
      <c r="M244" s="329"/>
      <c r="N244" s="329"/>
      <c r="O244" s="183"/>
      <c r="P244" s="183"/>
      <c r="Q244" s="183"/>
      <c r="R244" s="183"/>
      <c r="S244" s="325"/>
      <c r="T244" s="325"/>
      <c r="U244" s="326"/>
    </row>
    <row r="245" spans="1:28" ht="20.100000000000001" customHeight="1">
      <c r="C245" s="448"/>
      <c r="D245" s="449"/>
      <c r="E245" s="449"/>
      <c r="F245" s="29"/>
      <c r="G245" s="29"/>
      <c r="H245" s="29"/>
      <c r="I245" s="30"/>
      <c r="J245" s="30"/>
      <c r="K245" s="30"/>
      <c r="L245" s="31"/>
      <c r="M245" s="31"/>
      <c r="N245" s="31"/>
      <c r="O245" s="32"/>
      <c r="P245" s="32"/>
      <c r="Q245" s="32"/>
      <c r="R245" s="32"/>
      <c r="S245" s="30"/>
      <c r="T245" s="314"/>
      <c r="U245" s="314"/>
    </row>
    <row r="246" spans="1:28" ht="20.100000000000001" customHeight="1">
      <c r="C246" s="580" t="s">
        <v>395</v>
      </c>
      <c r="D246" s="580"/>
      <c r="E246" s="580"/>
      <c r="F246" s="580"/>
      <c r="G246" s="580"/>
      <c r="H246" s="580"/>
      <c r="I246" s="580"/>
      <c r="J246" s="580"/>
      <c r="K246" s="580"/>
      <c r="L246" s="580"/>
      <c r="M246" s="580"/>
      <c r="N246" s="580"/>
      <c r="O246" s="580"/>
      <c r="P246" s="580"/>
      <c r="Q246" s="580"/>
      <c r="R246" s="580"/>
      <c r="S246" s="580"/>
      <c r="T246" s="580"/>
      <c r="U246" s="580"/>
    </row>
    <row r="247" spans="1:28" ht="13.5">
      <c r="C247" s="165" t="s">
        <v>190</v>
      </c>
      <c r="D247" s="449"/>
      <c r="E247" s="449"/>
      <c r="F247" s="29"/>
      <c r="G247" s="29"/>
      <c r="H247" s="29"/>
      <c r="I247" s="30"/>
      <c r="J247" s="30"/>
      <c r="K247" s="30"/>
      <c r="L247" s="31"/>
      <c r="M247" s="31"/>
      <c r="N247" s="31"/>
      <c r="O247" s="32"/>
      <c r="P247" s="32"/>
      <c r="Q247" s="32"/>
      <c r="R247" s="32"/>
      <c r="S247" s="30"/>
      <c r="T247" s="30"/>
      <c r="U247" s="33"/>
    </row>
    <row r="248" spans="1:28" ht="15" customHeight="1">
      <c r="A248" s="19">
        <v>11</v>
      </c>
      <c r="C248" s="450"/>
      <c r="D248" s="34"/>
      <c r="E248" s="34"/>
      <c r="F248" s="34"/>
      <c r="G248" s="34"/>
      <c r="H248" s="34"/>
      <c r="I248" s="34"/>
      <c r="J248" s="34"/>
      <c r="K248" s="34"/>
      <c r="L248" s="34"/>
      <c r="M248" s="34"/>
      <c r="N248" s="34"/>
      <c r="O248" s="34"/>
      <c r="P248" s="34"/>
      <c r="Q248" s="34"/>
      <c r="R248" s="34"/>
      <c r="S248" s="34"/>
      <c r="T248" s="34"/>
      <c r="U248" s="35"/>
    </row>
    <row r="249" spans="1:28" ht="24" customHeight="1">
      <c r="C249" s="187">
        <v>1</v>
      </c>
      <c r="D249" s="614" t="s">
        <v>410</v>
      </c>
      <c r="E249" s="614"/>
      <c r="F249" s="614"/>
      <c r="G249" s="614"/>
      <c r="H249" s="614"/>
      <c r="I249" s="614"/>
      <c r="J249" s="614"/>
      <c r="K249" s="614"/>
      <c r="L249" s="614"/>
      <c r="M249" s="614"/>
      <c r="N249" s="614"/>
      <c r="O249" s="614"/>
      <c r="P249" s="614"/>
      <c r="Q249" s="614"/>
      <c r="R249" s="614"/>
      <c r="S249" s="614"/>
      <c r="T249" s="614"/>
      <c r="U249" s="615"/>
    </row>
    <row r="250" spans="1:28" ht="41.1" customHeight="1">
      <c r="C250" s="187"/>
      <c r="D250" s="614" t="s">
        <v>411</v>
      </c>
      <c r="E250" s="614"/>
      <c r="F250" s="614"/>
      <c r="G250" s="614"/>
      <c r="H250" s="614"/>
      <c r="I250" s="614"/>
      <c r="J250" s="614"/>
      <c r="K250" s="614"/>
      <c r="L250" s="614"/>
      <c r="M250" s="614"/>
      <c r="N250" s="614"/>
      <c r="O250" s="614"/>
      <c r="P250" s="614"/>
      <c r="Q250" s="614"/>
      <c r="R250" s="614"/>
      <c r="S250" s="614"/>
      <c r="T250" s="614"/>
      <c r="U250" s="615"/>
    </row>
    <row r="251" spans="1:28" ht="15" customHeight="1">
      <c r="A251" s="17"/>
      <c r="B251" s="17"/>
      <c r="C251" s="187">
        <v>2</v>
      </c>
      <c r="D251" s="188" t="s">
        <v>412</v>
      </c>
      <c r="E251" s="261"/>
      <c r="F251" s="261"/>
      <c r="G251" s="261"/>
      <c r="H251" s="261"/>
      <c r="I251" s="261"/>
      <c r="J251" s="261"/>
      <c r="K251" s="261"/>
      <c r="L251" s="261"/>
      <c r="M251" s="261"/>
      <c r="N251" s="261"/>
      <c r="O251" s="261"/>
      <c r="P251" s="261"/>
      <c r="Q251" s="261"/>
      <c r="R251" s="261"/>
      <c r="S251" s="261"/>
      <c r="T251" s="261"/>
      <c r="U251" s="262"/>
    </row>
    <row r="252" spans="1:28" ht="15" customHeight="1">
      <c r="A252" s="17"/>
      <c r="B252" s="17"/>
      <c r="C252" s="187">
        <v>3</v>
      </c>
      <c r="D252" s="188" t="s">
        <v>191</v>
      </c>
      <c r="E252" s="261"/>
      <c r="F252" s="261"/>
      <c r="G252" s="261"/>
      <c r="H252" s="261"/>
      <c r="I252" s="261"/>
      <c r="J252" s="261"/>
      <c r="K252" s="261"/>
      <c r="L252" s="261"/>
      <c r="M252" s="261"/>
      <c r="N252" s="261"/>
      <c r="O252" s="261"/>
      <c r="P252" s="261"/>
      <c r="Q252" s="261"/>
      <c r="R252" s="261"/>
      <c r="S252" s="261"/>
      <c r="T252" s="261"/>
      <c r="U252" s="262"/>
    </row>
    <row r="253" spans="1:28" ht="15" customHeight="1">
      <c r="A253" s="17"/>
      <c r="B253" s="17"/>
      <c r="C253" s="187"/>
      <c r="D253" s="189" t="s">
        <v>192</v>
      </c>
      <c r="E253" s="188" t="s">
        <v>195</v>
      </c>
      <c r="F253" s="261"/>
      <c r="G253" s="261"/>
      <c r="H253" s="261"/>
      <c r="I253" s="261"/>
      <c r="J253" s="261"/>
      <c r="K253" s="261"/>
      <c r="L253" s="261"/>
      <c r="M253" s="261"/>
      <c r="N253" s="261"/>
      <c r="O253" s="261"/>
      <c r="P253" s="261"/>
      <c r="Q253" s="261"/>
      <c r="R253" s="261"/>
      <c r="S253" s="261"/>
      <c r="T253" s="261"/>
      <c r="U253" s="262"/>
    </row>
    <row r="254" spans="1:28" ht="39" customHeight="1">
      <c r="A254" s="17"/>
      <c r="B254" s="17"/>
      <c r="C254" s="187"/>
      <c r="D254" s="189" t="s">
        <v>193</v>
      </c>
      <c r="E254" s="614" t="s">
        <v>196</v>
      </c>
      <c r="F254" s="614"/>
      <c r="G254" s="614"/>
      <c r="H254" s="614"/>
      <c r="I254" s="614"/>
      <c r="J254" s="614"/>
      <c r="K254" s="614"/>
      <c r="L254" s="614"/>
      <c r="M254" s="614"/>
      <c r="N254" s="614"/>
      <c r="O254" s="614"/>
      <c r="P254" s="614"/>
      <c r="Q254" s="614"/>
      <c r="R254" s="614"/>
      <c r="S254" s="614"/>
      <c r="T254" s="614"/>
      <c r="U254" s="615"/>
      <c r="W254" s="336" t="s">
        <v>40</v>
      </c>
      <c r="AA254"/>
      <c r="AB254"/>
    </row>
    <row r="255" spans="1:28" ht="30" customHeight="1">
      <c r="A255" s="17"/>
      <c r="B255" s="17"/>
      <c r="C255" s="187"/>
      <c r="D255" s="189" t="s">
        <v>194</v>
      </c>
      <c r="E255" s="614" t="s">
        <v>316</v>
      </c>
      <c r="F255" s="614"/>
      <c r="G255" s="614"/>
      <c r="H255" s="614"/>
      <c r="I255" s="614"/>
      <c r="J255" s="614"/>
      <c r="K255" s="614"/>
      <c r="L255" s="614"/>
      <c r="M255" s="614"/>
      <c r="N255" s="614"/>
      <c r="O255" s="614"/>
      <c r="P255" s="614"/>
      <c r="Q255" s="614"/>
      <c r="R255" s="614"/>
      <c r="S255" s="614"/>
      <c r="T255" s="614"/>
      <c r="U255" s="615"/>
      <c r="W255" s="336" t="s">
        <v>41</v>
      </c>
      <c r="X255" s="1"/>
      <c r="Z255" s="2"/>
      <c r="AA255" s="2"/>
    </row>
    <row r="256" spans="1:28" ht="53.1" customHeight="1">
      <c r="A256" s="17"/>
      <c r="B256" s="17"/>
      <c r="C256" s="187">
        <v>4</v>
      </c>
      <c r="D256" s="614" t="s">
        <v>317</v>
      </c>
      <c r="E256" s="614"/>
      <c r="F256" s="614"/>
      <c r="G256" s="614"/>
      <c r="H256" s="614"/>
      <c r="I256" s="614"/>
      <c r="J256" s="614"/>
      <c r="K256" s="614"/>
      <c r="L256" s="614"/>
      <c r="M256" s="614"/>
      <c r="N256" s="614"/>
      <c r="O256" s="614"/>
      <c r="P256" s="614"/>
      <c r="Q256" s="614"/>
      <c r="R256" s="614"/>
      <c r="S256" s="614"/>
      <c r="T256" s="614"/>
      <c r="U256" s="615"/>
      <c r="W256" s="336" t="s">
        <v>42</v>
      </c>
      <c r="X256" s="1"/>
      <c r="Z256" s="2"/>
      <c r="AA256" s="2"/>
    </row>
    <row r="257" spans="1:34" ht="41.1" customHeight="1">
      <c r="A257" s="17"/>
      <c r="B257" s="17"/>
      <c r="C257" s="187">
        <v>5</v>
      </c>
      <c r="D257" s="614" t="s">
        <v>321</v>
      </c>
      <c r="E257" s="614"/>
      <c r="F257" s="614"/>
      <c r="G257" s="614"/>
      <c r="H257" s="614"/>
      <c r="I257" s="614"/>
      <c r="J257" s="614"/>
      <c r="K257" s="614"/>
      <c r="L257" s="614"/>
      <c r="M257" s="614"/>
      <c r="N257" s="614"/>
      <c r="O257" s="614"/>
      <c r="P257" s="614"/>
      <c r="Q257" s="614"/>
      <c r="R257" s="614"/>
      <c r="S257" s="614"/>
      <c r="T257" s="614"/>
      <c r="U257" s="615"/>
      <c r="W257" s="336" t="s">
        <v>44</v>
      </c>
      <c r="Z257" s="2"/>
      <c r="AA257" s="2"/>
    </row>
    <row r="258" spans="1:34" ht="76.349999999999994" customHeight="1">
      <c r="A258" s="17"/>
      <c r="B258" s="17"/>
      <c r="C258" s="187">
        <v>6</v>
      </c>
      <c r="D258" s="614" t="s">
        <v>373</v>
      </c>
      <c r="E258" s="614"/>
      <c r="F258" s="614"/>
      <c r="G258" s="614"/>
      <c r="H258" s="614"/>
      <c r="I258" s="614"/>
      <c r="J258" s="614"/>
      <c r="K258" s="614"/>
      <c r="L258" s="614"/>
      <c r="M258" s="614"/>
      <c r="N258" s="614"/>
      <c r="O258" s="614"/>
      <c r="P258" s="614"/>
      <c r="Q258" s="614"/>
      <c r="R258" s="614"/>
      <c r="S258" s="614"/>
      <c r="T258" s="614"/>
      <c r="U258" s="615"/>
      <c r="W258" s="336" t="s">
        <v>43</v>
      </c>
      <c r="Z258" s="2"/>
      <c r="AA258" s="2"/>
    </row>
    <row r="259" spans="1:34" ht="64.5" customHeight="1">
      <c r="A259" s="17"/>
      <c r="B259" s="17"/>
      <c r="C259" s="187">
        <v>7</v>
      </c>
      <c r="D259" s="614" t="s">
        <v>413</v>
      </c>
      <c r="E259" s="631"/>
      <c r="F259" s="631"/>
      <c r="G259" s="631"/>
      <c r="H259" s="631"/>
      <c r="I259" s="631"/>
      <c r="J259" s="631"/>
      <c r="K259" s="631"/>
      <c r="L259" s="631"/>
      <c r="M259" s="631"/>
      <c r="N259" s="631"/>
      <c r="O259" s="631"/>
      <c r="P259" s="631"/>
      <c r="Q259" s="631"/>
      <c r="R259" s="631"/>
      <c r="S259" s="631"/>
      <c r="T259" s="631"/>
      <c r="U259" s="632"/>
      <c r="W259" s="336"/>
      <c r="Z259" s="2"/>
      <c r="AA259" s="2"/>
    </row>
    <row r="260" spans="1:34" ht="41.1" customHeight="1">
      <c r="A260" s="17"/>
      <c r="B260" s="17"/>
      <c r="C260" s="187">
        <v>8</v>
      </c>
      <c r="D260" s="614" t="s">
        <v>197</v>
      </c>
      <c r="E260" s="614"/>
      <c r="F260" s="614"/>
      <c r="G260" s="614"/>
      <c r="H260" s="614"/>
      <c r="I260" s="614"/>
      <c r="J260" s="614"/>
      <c r="K260" s="614"/>
      <c r="L260" s="614"/>
      <c r="M260" s="614"/>
      <c r="N260" s="614"/>
      <c r="O260" s="614"/>
      <c r="P260" s="614"/>
      <c r="Q260" s="614"/>
      <c r="R260" s="614"/>
      <c r="S260" s="614"/>
      <c r="T260" s="614"/>
      <c r="U260" s="615"/>
      <c r="X260" s="38"/>
      <c r="Z260" s="2"/>
      <c r="AA260" s="2"/>
    </row>
    <row r="261" spans="1:34" ht="15" customHeight="1">
      <c r="A261" s="17"/>
      <c r="B261" s="17"/>
      <c r="C261" s="187">
        <v>9</v>
      </c>
      <c r="D261" s="188" t="s">
        <v>379</v>
      </c>
      <c r="E261" s="261"/>
      <c r="F261" s="261"/>
      <c r="G261" s="261"/>
      <c r="H261" s="261"/>
      <c r="I261" s="261"/>
      <c r="J261" s="261"/>
      <c r="K261" s="261"/>
      <c r="L261" s="261"/>
      <c r="M261" s="261"/>
      <c r="N261" s="261"/>
      <c r="O261" s="261"/>
      <c r="P261" s="261"/>
      <c r="Q261" s="261"/>
      <c r="R261" s="261"/>
      <c r="S261" s="261"/>
      <c r="T261" s="261"/>
      <c r="U261" s="262"/>
      <c r="W261" s="21"/>
      <c r="X261" s="21"/>
      <c r="Y261" s="21"/>
      <c r="Z261" s="21"/>
      <c r="AA261" s="21"/>
      <c r="AB261" s="21"/>
      <c r="AC261" s="21"/>
      <c r="AD261" s="21"/>
      <c r="AE261" s="21"/>
      <c r="AF261" s="21"/>
    </row>
    <row r="262" spans="1:34" ht="15" customHeight="1">
      <c r="A262" s="17"/>
      <c r="B262" s="17"/>
      <c r="C262" s="190"/>
      <c r="D262" s="36"/>
      <c r="E262" s="36"/>
      <c r="F262" s="36"/>
      <c r="G262" s="36"/>
      <c r="H262" s="36"/>
      <c r="I262" s="36"/>
      <c r="J262" s="36"/>
      <c r="K262" s="36"/>
      <c r="L262" s="36"/>
      <c r="M262" s="36"/>
      <c r="N262" s="36"/>
      <c r="O262" s="36"/>
      <c r="P262" s="36"/>
      <c r="Q262" s="36"/>
      <c r="R262" s="36"/>
      <c r="S262" s="36"/>
      <c r="T262" s="36"/>
      <c r="U262" s="37"/>
      <c r="W262" s="274"/>
      <c r="X262" s="274"/>
      <c r="Y262" s="274"/>
      <c r="Z262" s="274"/>
      <c r="AA262" s="274"/>
      <c r="AB262" s="274"/>
      <c r="AC262" s="274"/>
      <c r="AD262" s="274"/>
      <c r="AE262" s="274"/>
      <c r="AF262" s="274"/>
      <c r="AG262"/>
    </row>
    <row r="263" spans="1:34" ht="23.25" customHeight="1">
      <c r="A263" s="17"/>
      <c r="B263" s="17"/>
      <c r="W263" s="3"/>
      <c r="X263" s="3"/>
      <c r="Y263" s="3"/>
      <c r="Z263" s="3"/>
      <c r="AA263" s="3"/>
      <c r="AB263" s="3"/>
      <c r="AC263" s="3"/>
      <c r="AD263" s="3"/>
      <c r="AE263" s="3"/>
      <c r="AG263" s="91"/>
    </row>
    <row r="264" spans="1:34" ht="23.25" customHeight="1">
      <c r="A264" s="17"/>
      <c r="B264" s="17"/>
      <c r="W264" s="3"/>
      <c r="X264" s="3"/>
      <c r="Y264" s="3"/>
      <c r="Z264" s="3"/>
      <c r="AA264" s="91"/>
      <c r="AB264" s="3"/>
      <c r="AC264" s="3"/>
      <c r="AD264" s="3"/>
      <c r="AE264" s="3"/>
      <c r="AG264" s="91"/>
    </row>
    <row r="265" spans="1:34" ht="23.25" customHeight="1">
      <c r="A265" s="17"/>
      <c r="B265" s="17"/>
      <c r="W265" s="91"/>
      <c r="X265" s="3"/>
      <c r="Y265" s="3"/>
      <c r="Z265" s="3"/>
      <c r="AA265" s="3"/>
      <c r="AB265" s="3"/>
      <c r="AC265" s="3"/>
      <c r="AD265" s="3"/>
      <c r="AE265" s="3"/>
      <c r="AG265" s="91"/>
      <c r="AH265" s="275"/>
    </row>
    <row r="266" spans="1:34" ht="23.25" customHeight="1">
      <c r="A266" s="17"/>
      <c r="B266" s="17"/>
      <c r="W266" s="3"/>
      <c r="X266" s="3"/>
      <c r="Y266" s="3"/>
      <c r="Z266" s="3"/>
      <c r="AA266" s="91"/>
      <c r="AB266" s="3"/>
      <c r="AC266" s="3"/>
      <c r="AD266" s="3"/>
      <c r="AE266" s="3"/>
      <c r="AF266" s="3"/>
      <c r="AG266" s="91"/>
    </row>
    <row r="267" spans="1:34">
      <c r="A267" s="17"/>
      <c r="B267" s="17"/>
      <c r="W267" s="3"/>
      <c r="X267" s="3"/>
      <c r="Y267" s="3"/>
      <c r="Z267" s="3"/>
      <c r="AA267" s="3"/>
      <c r="AB267" s="3"/>
      <c r="AC267" s="3"/>
      <c r="AD267" s="3"/>
      <c r="AE267" s="3"/>
      <c r="AF267" s="3"/>
      <c r="AG267" s="3"/>
    </row>
    <row r="268" spans="1:34">
      <c r="A268" s="17"/>
      <c r="B268" s="17"/>
      <c r="W268" s="3"/>
      <c r="X268" s="3"/>
      <c r="Y268" s="3"/>
      <c r="Z268" s="3"/>
      <c r="AA268" s="3"/>
      <c r="AB268" s="3"/>
      <c r="AC268" s="3"/>
      <c r="AD268" s="3"/>
      <c r="AE268" s="3"/>
      <c r="AF268" s="3"/>
      <c r="AG268" s="3"/>
    </row>
    <row r="269" spans="1:34" ht="13.5">
      <c r="A269" s="17"/>
      <c r="B269" s="17"/>
      <c r="W269"/>
      <c r="X269"/>
      <c r="Y269"/>
      <c r="Z269"/>
      <c r="AA269"/>
      <c r="AB269"/>
      <c r="AC269"/>
      <c r="AD269"/>
      <c r="AE269"/>
      <c r="AF269"/>
    </row>
    <row r="270" spans="1:34" ht="13.5">
      <c r="W270" s="337" t="s">
        <v>45</v>
      </c>
      <c r="X270" s="337" t="s">
        <v>299</v>
      </c>
      <c r="Y270"/>
      <c r="Z270"/>
      <c r="AA270"/>
      <c r="AB270"/>
      <c r="AC270"/>
      <c r="AD270"/>
      <c r="AE270"/>
      <c r="AF270"/>
    </row>
    <row r="271" spans="1:34" ht="13.5">
      <c r="W271" s="337" t="s">
        <v>79</v>
      </c>
      <c r="X271" s="337" t="s">
        <v>261</v>
      </c>
      <c r="Y271"/>
      <c r="Z271"/>
      <c r="AA271"/>
      <c r="AB271"/>
      <c r="AC271"/>
      <c r="AD271"/>
      <c r="AE271"/>
      <c r="AF271"/>
    </row>
    <row r="272" spans="1:34" ht="13.5">
      <c r="W272" s="337"/>
      <c r="X272"/>
      <c r="Y272"/>
      <c r="Z272"/>
      <c r="AA272"/>
      <c r="AB272"/>
      <c r="AC272"/>
      <c r="AD272"/>
      <c r="AE272"/>
      <c r="AF272"/>
    </row>
    <row r="273" spans="23:24" ht="13.5">
      <c r="W273" s="337" t="s">
        <v>88</v>
      </c>
      <c r="X273"/>
    </row>
    <row r="274" spans="23:24" ht="13.5">
      <c r="W274" s="337" t="s">
        <v>89</v>
      </c>
      <c r="X274"/>
    </row>
    <row r="275" spans="23:24" ht="13.5">
      <c r="W275" s="337" t="s">
        <v>90</v>
      </c>
      <c r="X275"/>
    </row>
    <row r="276" spans="23:24" ht="13.5">
      <c r="W276" s="337" t="s">
        <v>91</v>
      </c>
      <c r="X276"/>
    </row>
    <row r="277" spans="23:24" ht="13.5">
      <c r="W277" s="337" t="s">
        <v>92</v>
      </c>
      <c r="X277"/>
    </row>
    <row r="278" spans="23:24" ht="13.5">
      <c r="W278" s="337" t="s">
        <v>93</v>
      </c>
    </row>
    <row r="279" spans="23:24" ht="13.5">
      <c r="W279" s="337" t="s">
        <v>94</v>
      </c>
    </row>
    <row r="280" spans="23:24" ht="13.5">
      <c r="W280" s="337" t="s">
        <v>95</v>
      </c>
    </row>
    <row r="281" spans="23:24" ht="13.5">
      <c r="W281" s="337" t="s">
        <v>96</v>
      </c>
    </row>
    <row r="282" spans="23:24" ht="13.5">
      <c r="W282" s="337" t="s">
        <v>99</v>
      </c>
    </row>
    <row r="283" spans="23:24" ht="13.5">
      <c r="W283" s="337" t="s">
        <v>100</v>
      </c>
    </row>
    <row r="284" spans="23:24" ht="13.5">
      <c r="W284" s="337" t="s">
        <v>101</v>
      </c>
    </row>
    <row r="285" spans="23:24" ht="13.5">
      <c r="W285" s="337" t="s">
        <v>102</v>
      </c>
    </row>
    <row r="286" spans="23:24" ht="13.5">
      <c r="W286" s="337" t="s">
        <v>103</v>
      </c>
    </row>
    <row r="287" spans="23:24" ht="13.5">
      <c r="W287" s="337" t="s">
        <v>104</v>
      </c>
    </row>
    <row r="288" spans="23:24" ht="13.5">
      <c r="W288" s="337" t="s">
        <v>97</v>
      </c>
    </row>
    <row r="289" spans="23:23" ht="13.5">
      <c r="W289" s="337" t="s">
        <v>105</v>
      </c>
    </row>
    <row r="290" spans="23:23" ht="13.5">
      <c r="W290" s="337" t="s">
        <v>106</v>
      </c>
    </row>
    <row r="291" spans="23:23" ht="13.5">
      <c r="W291" s="337" t="s">
        <v>107</v>
      </c>
    </row>
    <row r="292" spans="23:23" ht="13.5">
      <c r="W292" s="337" t="s">
        <v>108</v>
      </c>
    </row>
    <row r="293" spans="23:23" ht="13.5">
      <c r="W293" s="337" t="s">
        <v>109</v>
      </c>
    </row>
    <row r="294" spans="23:23" ht="13.5">
      <c r="W294" s="337" t="s">
        <v>110</v>
      </c>
    </row>
    <row r="295" spans="23:23" ht="13.5">
      <c r="W295" s="337" t="s">
        <v>111</v>
      </c>
    </row>
    <row r="296" spans="23:23" ht="13.5">
      <c r="W296" s="337" t="s">
        <v>112</v>
      </c>
    </row>
    <row r="297" spans="23:23" ht="13.5">
      <c r="W297" s="337" t="s">
        <v>113</v>
      </c>
    </row>
    <row r="298" spans="23:23" ht="13.5">
      <c r="W298" s="337" t="s">
        <v>114</v>
      </c>
    </row>
    <row r="299" spans="23:23" ht="13.5">
      <c r="W299" s="337" t="s">
        <v>115</v>
      </c>
    </row>
    <row r="300" spans="23:23" ht="13.5">
      <c r="W300" s="337" t="s">
        <v>98</v>
      </c>
    </row>
    <row r="301" spans="23:23" ht="13.5">
      <c r="W301" s="337" t="s">
        <v>116</v>
      </c>
    </row>
    <row r="302" spans="23:23" ht="13.5">
      <c r="W302" s="337" t="s">
        <v>117</v>
      </c>
    </row>
    <row r="303" spans="23:23" ht="13.5">
      <c r="W303" s="337" t="s">
        <v>118</v>
      </c>
    </row>
    <row r="304" spans="23:23" ht="13.5">
      <c r="W304" s="337" t="s">
        <v>119</v>
      </c>
    </row>
    <row r="305" spans="23:23" ht="13.5">
      <c r="W305" s="337" t="s">
        <v>120</v>
      </c>
    </row>
    <row r="306" spans="23:23" ht="13.5">
      <c r="W306" s="337" t="s">
        <v>121</v>
      </c>
    </row>
    <row r="307" spans="23:23" ht="13.5">
      <c r="W307" s="338" t="s">
        <v>122</v>
      </c>
    </row>
    <row r="308" spans="23:23" ht="13.5">
      <c r="W308" s="338" t="s">
        <v>123</v>
      </c>
    </row>
    <row r="309" spans="23:23" ht="13.5">
      <c r="W309" s="338" t="s">
        <v>124</v>
      </c>
    </row>
    <row r="310" spans="23:23" ht="13.5">
      <c r="W310" s="338" t="s">
        <v>125</v>
      </c>
    </row>
    <row r="311" spans="23:23" ht="13.5">
      <c r="W311" s="338" t="s">
        <v>126</v>
      </c>
    </row>
    <row r="312" spans="23:23" ht="13.5">
      <c r="W312" s="338" t="s">
        <v>127</v>
      </c>
    </row>
    <row r="313" spans="23:23" ht="13.5">
      <c r="W313" s="338" t="s">
        <v>370</v>
      </c>
    </row>
    <row r="314" spans="23:23" ht="13.5">
      <c r="W314" s="338" t="s">
        <v>371</v>
      </c>
    </row>
    <row r="315" spans="23:23" ht="13.5">
      <c r="W315" s="338" t="s">
        <v>372</v>
      </c>
    </row>
    <row r="316" spans="23:23" ht="13.5">
      <c r="W316" s="338"/>
    </row>
    <row r="317" spans="23:23">
      <c r="W317" s="336"/>
    </row>
    <row r="318" spans="23:23" ht="13.5">
      <c r="W318" s="337" t="s">
        <v>130</v>
      </c>
    </row>
    <row r="319" spans="23:23">
      <c r="W319" s="336" t="s">
        <v>128</v>
      </c>
    </row>
    <row r="320" spans="23:23">
      <c r="W320" s="17" t="s">
        <v>129</v>
      </c>
    </row>
  </sheetData>
  <sheetProtection algorithmName="SHA-512" hashValue="iZKkfCBTtYTiKrWFnPoSR+2yEiG6IsZPRYue0vaT/TfrUWqC4dUClxDl+0jzsVK6xuntxrkB5NZwvOrV+lPyGA==" saltValue="rBynSMZ/R98X5MP2gLFSKw==" spinCount="100000" sheet="1" objects="1" scenarios="1"/>
  <mergeCells count="173">
    <mergeCell ref="D260:U260"/>
    <mergeCell ref="F231:U239"/>
    <mergeCell ref="D249:U249"/>
    <mergeCell ref="D250:U250"/>
    <mergeCell ref="C246:U246"/>
    <mergeCell ref="E254:U254"/>
    <mergeCell ref="E255:U255"/>
    <mergeCell ref="K227:O227"/>
    <mergeCell ref="K228:O228"/>
    <mergeCell ref="K229:O229"/>
    <mergeCell ref="Q225:U229"/>
    <mergeCell ref="K225:O225"/>
    <mergeCell ref="K226:O226"/>
    <mergeCell ref="C244:E244"/>
    <mergeCell ref="G229:J229"/>
    <mergeCell ref="G227:J227"/>
    <mergeCell ref="G228:J228"/>
    <mergeCell ref="D259:U259"/>
    <mergeCell ref="F241:L241"/>
    <mergeCell ref="M241:S241"/>
    <mergeCell ref="F240:L240"/>
    <mergeCell ref="D258:U258"/>
    <mergeCell ref="D257:U257"/>
    <mergeCell ref="F225:J225"/>
    <mergeCell ref="C180:U180"/>
    <mergeCell ref="F185:U193"/>
    <mergeCell ref="Q208:U212"/>
    <mergeCell ref="K208:O208"/>
    <mergeCell ref="G211:J211"/>
    <mergeCell ref="G212:J212"/>
    <mergeCell ref="D256:U256"/>
    <mergeCell ref="C240:E243"/>
    <mergeCell ref="F243:U243"/>
    <mergeCell ref="V192:Z192"/>
    <mergeCell ref="V238:AA238"/>
    <mergeCell ref="D207:D222"/>
    <mergeCell ref="C223:U223"/>
    <mergeCell ref="F214:U222"/>
    <mergeCell ref="G209:J209"/>
    <mergeCell ref="G210:J210"/>
    <mergeCell ref="E194:E205"/>
    <mergeCell ref="F183:J183"/>
    <mergeCell ref="K211:O211"/>
    <mergeCell ref="K210:O210"/>
    <mergeCell ref="K183:O183"/>
    <mergeCell ref="K195:O195"/>
    <mergeCell ref="Q183:U183"/>
    <mergeCell ref="K212:O212"/>
    <mergeCell ref="V221:Z221"/>
    <mergeCell ref="K209:O209"/>
    <mergeCell ref="G226:J226"/>
    <mergeCell ref="F208:J208"/>
    <mergeCell ref="F197:U205"/>
    <mergeCell ref="V204:AA204"/>
    <mergeCell ref="Q195:U195"/>
    <mergeCell ref="V178:AA178"/>
    <mergeCell ref="F169:J169"/>
    <mergeCell ref="D168:D179"/>
    <mergeCell ref="E182:E193"/>
    <mergeCell ref="F60:U60"/>
    <mergeCell ref="F61:U61"/>
    <mergeCell ref="E144:E154"/>
    <mergeCell ref="K90:O90"/>
    <mergeCell ref="Q89:U90"/>
    <mergeCell ref="E156:E167"/>
    <mergeCell ref="E63:E67"/>
    <mergeCell ref="D68:E71"/>
    <mergeCell ref="K170:O170"/>
    <mergeCell ref="F160:U167"/>
    <mergeCell ref="K169:O169"/>
    <mergeCell ref="C131:U131"/>
    <mergeCell ref="Q158:U158"/>
    <mergeCell ref="F170:J170"/>
    <mergeCell ref="Q170:U170"/>
    <mergeCell ref="F172:U179"/>
    <mergeCell ref="E133:E143"/>
    <mergeCell ref="F157:J157"/>
    <mergeCell ref="F158:J158"/>
    <mergeCell ref="K158:O158"/>
    <mergeCell ref="C74:U74"/>
    <mergeCell ref="F134:J134"/>
    <mergeCell ref="D77:U86"/>
    <mergeCell ref="Q145:U145"/>
    <mergeCell ref="D224:D239"/>
    <mergeCell ref="E224:E239"/>
    <mergeCell ref="E207:E222"/>
    <mergeCell ref="F120:U124"/>
    <mergeCell ref="K134:O134"/>
    <mergeCell ref="F145:J145"/>
    <mergeCell ref="K145:O145"/>
    <mergeCell ref="Q134:U134"/>
    <mergeCell ref="Q157:U157"/>
    <mergeCell ref="E168:E179"/>
    <mergeCell ref="Q169:U169"/>
    <mergeCell ref="K157:O157"/>
    <mergeCell ref="D194:D205"/>
    <mergeCell ref="F195:J195"/>
    <mergeCell ref="D182:D193"/>
    <mergeCell ref="D144:D154"/>
    <mergeCell ref="C88:C94"/>
    <mergeCell ref="E125:E130"/>
    <mergeCell ref="C103:C109"/>
    <mergeCell ref="D125:D130"/>
    <mergeCell ref="V116:Z116"/>
    <mergeCell ref="V101:Z101"/>
    <mergeCell ref="V129:AA129"/>
    <mergeCell ref="K89:M89"/>
    <mergeCell ref="E88:E102"/>
    <mergeCell ref="D103:D117"/>
    <mergeCell ref="K104:M104"/>
    <mergeCell ref="D156:D167"/>
    <mergeCell ref="F147:U154"/>
    <mergeCell ref="V123:AA123"/>
    <mergeCell ref="V153:AA153"/>
    <mergeCell ref="V166:Z166"/>
    <mergeCell ref="V142:Z142"/>
    <mergeCell ref="Q104:U105"/>
    <mergeCell ref="F94:U102"/>
    <mergeCell ref="F109:U117"/>
    <mergeCell ref="S92:T92"/>
    <mergeCell ref="S107:T107"/>
    <mergeCell ref="K105:O105"/>
    <mergeCell ref="F126:U130"/>
    <mergeCell ref="D119:D124"/>
    <mergeCell ref="E119:E124"/>
    <mergeCell ref="C18:X18"/>
    <mergeCell ref="C21:D21"/>
    <mergeCell ref="C22:D22"/>
    <mergeCell ref="C23:D23"/>
    <mergeCell ref="C24:D24"/>
    <mergeCell ref="C25:D25"/>
    <mergeCell ref="N55:R55"/>
    <mergeCell ref="F57:I57"/>
    <mergeCell ref="J58:M58"/>
    <mergeCell ref="P28:P29"/>
    <mergeCell ref="C46:U46"/>
    <mergeCell ref="F52:U52"/>
    <mergeCell ref="F54:K54"/>
    <mergeCell ref="N54:U54"/>
    <mergeCell ref="F56:I56"/>
    <mergeCell ref="J56:M56"/>
    <mergeCell ref="Q28:S28"/>
    <mergeCell ref="P49:U49"/>
    <mergeCell ref="Q50:U50"/>
    <mergeCell ref="Q29:S29"/>
    <mergeCell ref="C37:F37"/>
    <mergeCell ref="P35:U35"/>
    <mergeCell ref="J55:M55"/>
    <mergeCell ref="C50:E51"/>
    <mergeCell ref="F48:O49"/>
    <mergeCell ref="F50:M51"/>
    <mergeCell ref="X90:AC90"/>
    <mergeCell ref="F136:U143"/>
    <mergeCell ref="C52:E52"/>
    <mergeCell ref="N56:R56"/>
    <mergeCell ref="F55:I55"/>
    <mergeCell ref="N51:U51"/>
    <mergeCell ref="C30:U30"/>
    <mergeCell ref="C32:U33"/>
    <mergeCell ref="L40:U40"/>
    <mergeCell ref="L41:U41"/>
    <mergeCell ref="O43:U43"/>
    <mergeCell ref="F58:I58"/>
    <mergeCell ref="F62:U72"/>
    <mergeCell ref="N57:R57"/>
    <mergeCell ref="J57:M57"/>
    <mergeCell ref="N58:R58"/>
    <mergeCell ref="D57:E58"/>
    <mergeCell ref="D88:D102"/>
    <mergeCell ref="E103:E117"/>
    <mergeCell ref="C48:E49"/>
    <mergeCell ref="P48:U48"/>
    <mergeCell ref="D133:D143"/>
  </mergeCells>
  <phoneticPr fontId="3"/>
  <dataValidations count="9">
    <dataValidation type="custom" allowBlank="1" showInputMessage="1" showErrorMessage="1" error="入力は少数第2位までにして下さい。" sqref="S107:T107 G92 J92 M92 P92 S92:T92 G107 J107 M107 P107" xr:uid="{00000000-0002-0000-0000-000000000000}">
      <formula1>G92=ROUND(G92,2)</formula1>
    </dataValidation>
    <dataValidation type="list" allowBlank="1" showInputMessage="1" showErrorMessage="1" sqref="C37:F37" xr:uid="{00000000-0002-0000-0000-000002000000}">
      <formula1>$W$254:$W$258</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400文字以内としてください。" sqref="F94:U102 F109:U117" xr:uid="{00000000-0002-0000-0000-000007000000}">
      <formula1>400</formula1>
    </dataValidation>
    <dataValidation type="textLength" operator="lessThanOrEqual" allowBlank="1" showInputMessage="1" showErrorMessage="1" error="文字数を200文字以内としてください。" sqref="F120:U124 F126:U130" xr:uid="{00000000-0002-0000-0000-000008000000}">
      <formula1>200</formula1>
    </dataValidation>
    <dataValidation type="textLength" operator="lessThanOrEqual" allowBlank="1" showInputMessage="1" showErrorMessage="1" error="文字数を350文字以内としてください。" sqref="F136:U143 F147:U154 F160:U167 F172:U179 F185:U193 F197:U205 F214:U222 F243 F231:F241 N242:S242 G242:L242 M231:M242 T231:U242 N231:S240 G231:L239" xr:uid="{00000000-0002-0000-0000-000009000000}">
      <formula1>350</formula1>
    </dataValidation>
    <dataValidation type="list" allowBlank="1" showInputMessage="1" showErrorMessage="1" sqref="F54:K54" xr:uid="{613A7E34-8EE4-4DB8-AEF7-F325F2D36865}">
      <formula1>$W$273:$W$315</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5"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F24" sqref="F24:G24"/>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49" width="9" style="40"/>
    <col min="50" max="50" width="49.875" style="40" bestFit="1" customWidth="1"/>
    <col min="51" max="52" width="9" style="40"/>
    <col min="53" max="53" width="54.5" style="40" bestFit="1" customWidth="1"/>
    <col min="54" max="54" width="13" style="40" bestFit="1" customWidth="1"/>
    <col min="55" max="55" width="24.375" style="40" bestFit="1" customWidth="1"/>
    <col min="56" max="57" width="9" style="40"/>
    <col min="58" max="58" width="16.125" style="40" customWidth="1"/>
    <col min="59" max="16384" width="9" style="40"/>
  </cols>
  <sheetData>
    <row r="1" spans="2:48" ht="27" customHeight="1">
      <c r="F1" s="39"/>
      <c r="R1" s="86" t="s">
        <v>74</v>
      </c>
      <c r="S1" s="86" t="s">
        <v>325</v>
      </c>
    </row>
    <row r="2" spans="2:48" ht="12" customHeight="1" thickBot="1">
      <c r="B2" s="667" t="s">
        <v>275</v>
      </c>
      <c r="C2" s="667"/>
      <c r="D2" s="667"/>
      <c r="E2" s="667"/>
      <c r="F2" s="667"/>
      <c r="G2" s="667"/>
      <c r="H2"/>
      <c r="I2"/>
      <c r="J2"/>
      <c r="K2"/>
      <c r="L2"/>
      <c r="M2"/>
      <c r="N2"/>
      <c r="O2"/>
      <c r="P2"/>
      <c r="Q2"/>
      <c r="R2"/>
      <c r="S2"/>
      <c r="T2"/>
      <c r="U2"/>
      <c r="V2"/>
      <c r="W2"/>
      <c r="X2"/>
      <c r="Y2" s="41"/>
      <c r="Z2" s="41"/>
      <c r="AA2" s="41"/>
      <c r="AB2" s="41"/>
      <c r="AC2" s="41"/>
      <c r="AD2" s="41"/>
      <c r="AE2" s="41"/>
      <c r="AF2" s="41"/>
      <c r="AG2" s="41"/>
      <c r="AH2" s="41"/>
      <c r="AI2" s="41"/>
      <c r="AJ2" s="41"/>
      <c r="AK2" s="41"/>
      <c r="AL2" s="41"/>
      <c r="AM2" s="41"/>
      <c r="AN2" s="41"/>
      <c r="AO2" s="41"/>
      <c r="AP2" s="41"/>
      <c r="AQ2" s="41"/>
      <c r="AR2" s="41"/>
      <c r="AS2" s="41"/>
      <c r="AT2" s="110"/>
      <c r="AU2" s="106"/>
      <c r="AV2" s="53"/>
    </row>
    <row r="3" spans="2:48" ht="13.35" customHeight="1">
      <c r="B3" s="667"/>
      <c r="C3" s="667"/>
      <c r="D3" s="667"/>
      <c r="E3" s="667"/>
      <c r="F3" s="667"/>
      <c r="G3" s="667"/>
      <c r="H3"/>
      <c r="I3"/>
      <c r="J3"/>
      <c r="K3"/>
      <c r="L3"/>
      <c r="M3"/>
      <c r="N3"/>
      <c r="O3"/>
      <c r="P3"/>
      <c r="Q3"/>
      <c r="R3"/>
      <c r="S3"/>
      <c r="T3"/>
      <c r="U3"/>
      <c r="V3"/>
      <c r="W3"/>
      <c r="X3"/>
      <c r="Y3" s="42"/>
      <c r="Z3" s="42"/>
      <c r="AA3" s="724"/>
      <c r="AB3" s="725"/>
      <c r="AC3" s="725"/>
      <c r="AD3" s="87"/>
      <c r="AE3" s="99"/>
      <c r="AF3" s="99"/>
      <c r="AG3" s="99"/>
      <c r="AH3" s="99"/>
      <c r="AI3" s="99"/>
      <c r="AJ3" s="99"/>
      <c r="AK3" s="99"/>
      <c r="AL3" s="99"/>
      <c r="AM3" s="99"/>
      <c r="AN3" s="99"/>
      <c r="AO3" s="728" t="s">
        <v>329</v>
      </c>
      <c r="AP3" s="729"/>
      <c r="AQ3" s="730"/>
      <c r="AR3" s="722" t="s">
        <v>0</v>
      </c>
      <c r="AS3" s="723"/>
      <c r="AT3" s="109" t="s">
        <v>87</v>
      </c>
      <c r="AU3" s="107"/>
      <c r="AV3" s="53"/>
    </row>
    <row r="4" spans="2:48" ht="14.25" thickBot="1">
      <c r="C4"/>
      <c r="F4"/>
      <c r="G4"/>
      <c r="H4"/>
      <c r="I4"/>
      <c r="J4"/>
      <c r="K4"/>
      <c r="L4"/>
      <c r="M4"/>
      <c r="N4"/>
      <c r="O4"/>
      <c r="P4"/>
      <c r="Q4"/>
      <c r="R4"/>
      <c r="S4"/>
      <c r="T4"/>
      <c r="U4"/>
      <c r="V4"/>
      <c r="W4"/>
      <c r="X4"/>
      <c r="Y4" s="42"/>
      <c r="Z4" s="42"/>
      <c r="AA4" s="100"/>
      <c r="AB4" s="97"/>
      <c r="AC4" s="97"/>
      <c r="AD4" s="87"/>
      <c r="AE4" s="99"/>
      <c r="AF4" s="99"/>
      <c r="AG4" s="99"/>
      <c r="AH4" s="99"/>
      <c r="AI4" s="99"/>
      <c r="AJ4" s="99"/>
      <c r="AK4" s="99"/>
      <c r="AL4" s="99"/>
      <c r="AM4" s="99"/>
      <c r="AN4" s="99"/>
      <c r="AO4" s="731"/>
      <c r="AP4" s="732"/>
      <c r="AQ4" s="733"/>
      <c r="AR4" s="734" t="str">
        <f>+表紙!Q29</f>
        <v>〇</v>
      </c>
      <c r="AS4" s="735"/>
      <c r="AT4" s="340" t="str">
        <f>+表紙!T29</f>
        <v/>
      </c>
      <c r="AU4" s="107"/>
      <c r="AV4" s="53"/>
    </row>
    <row r="5" spans="2:48" ht="15" customHeight="1">
      <c r="B5" s="143" t="s">
        <v>81</v>
      </c>
      <c r="C5" s="143"/>
      <c r="F5" s="143"/>
      <c r="G5" s="97"/>
      <c r="H5" s="97"/>
      <c r="I5" s="97"/>
      <c r="J5" s="97"/>
      <c r="K5" s="97"/>
      <c r="L5" s="42"/>
      <c r="M5" s="42"/>
      <c r="N5" s="42"/>
      <c r="O5" s="42"/>
      <c r="P5" s="42"/>
      <c r="Q5" s="42"/>
      <c r="R5" s="42"/>
      <c r="S5" s="42"/>
      <c r="T5" s="42"/>
      <c r="U5" s="42"/>
      <c r="V5" s="42"/>
      <c r="W5" s="42"/>
      <c r="X5" s="42"/>
      <c r="Y5" s="726" t="s">
        <v>80</v>
      </c>
      <c r="Z5" s="726"/>
      <c r="AA5" s="727"/>
      <c r="AB5" s="727"/>
      <c r="AC5" s="727"/>
      <c r="AD5" s="87" t="s">
        <v>76</v>
      </c>
      <c r="AE5" s="736" t="str">
        <f>+表紙!F48</f>
        <v>東京電力パワーグリッド株式会社　旭資材置場</v>
      </c>
      <c r="AF5" s="737"/>
      <c r="AG5" s="737"/>
      <c r="AH5" s="737"/>
      <c r="AI5" s="737"/>
      <c r="AJ5" s="737"/>
      <c r="AK5" s="737"/>
      <c r="AL5" s="737"/>
      <c r="AM5" s="737"/>
      <c r="AN5" s="737"/>
      <c r="AO5" s="737"/>
      <c r="AP5" s="737"/>
      <c r="AQ5" s="737"/>
      <c r="AR5" s="737"/>
      <c r="AS5" s="737"/>
      <c r="AT5" s="737"/>
      <c r="AU5" s="737"/>
    </row>
    <row r="6" spans="2:48" ht="24.75" customHeight="1" thickBot="1">
      <c r="B6" s="365" t="s">
        <v>414</v>
      </c>
      <c r="C6" s="145"/>
      <c r="F6" s="145"/>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8" ht="28.35" customHeight="1" thickBot="1">
      <c r="B7" s="678" t="s">
        <v>292</v>
      </c>
      <c r="C7" s="679"/>
      <c r="D7" s="675" t="s">
        <v>277</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8"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8"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6"/>
      <c r="AD10" s="711"/>
      <c r="AE10" s="56"/>
      <c r="AM10" s="53"/>
      <c r="AN10" s="53"/>
      <c r="AO10" s="53"/>
      <c r="AP10" s="53"/>
      <c r="AQ10" s="53"/>
      <c r="AR10"/>
      <c r="AS10"/>
      <c r="AT10"/>
      <c r="AU10"/>
    </row>
    <row r="11" spans="2:48"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8" ht="24.75" customHeight="1" thickTop="1" thickBot="1">
      <c r="F12" s="651">
        <f>+ROUND(O12,2)+ROUND(O15,2)+ROUND(O18,2)+ROUND(O24,2)+O27-ROUND(F15,2)</f>
        <v>0</v>
      </c>
      <c r="G12" s="652"/>
      <c r="H12" s="52" t="s">
        <v>225</v>
      </c>
      <c r="I12" s="53"/>
      <c r="J12" s="54"/>
      <c r="K12" s="53"/>
      <c r="L12" s="665"/>
      <c r="M12" s="55"/>
      <c r="O12" s="661"/>
      <c r="P12" s="714"/>
      <c r="Q12" s="714"/>
      <c r="R12" s="714"/>
      <c r="S12" s="52" t="s">
        <v>22</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8"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8" ht="27" customHeight="1" thickTop="1" thickBot="1">
      <c r="F14" s="59" t="s">
        <v>398</v>
      </c>
      <c r="G14" s="663" t="s">
        <v>23</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8" ht="24.75" customHeight="1" thickBot="1">
      <c r="F15" s="695"/>
      <c r="G15" s="696"/>
      <c r="H15" s="44" t="s">
        <v>225</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8"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31</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8"/>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3"/>
      <c r="U20" s="284"/>
      <c r="V20" s="286"/>
      <c r="W20" s="287"/>
      <c r="X20" s="126" t="s">
        <v>25</v>
      </c>
      <c r="Y20" s="647" t="s">
        <v>240</v>
      </c>
      <c r="Z20" s="647"/>
      <c r="AA20" s="648"/>
      <c r="AB20" s="53"/>
      <c r="AC20" s="53"/>
      <c r="AD20" s="654"/>
      <c r="AF20" s="53"/>
      <c r="AG20" s="53"/>
      <c r="AH20" s="56"/>
      <c r="AI20" s="53"/>
      <c r="AJ20" s="53"/>
      <c r="AK20" s="137"/>
      <c r="AL20" s="56"/>
      <c r="AM20" s="291"/>
      <c r="AN20" s="649" t="s">
        <v>223</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3"/>
      <c r="U21" s="123"/>
      <c r="V21" s="123"/>
      <c r="W21" s="123"/>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32</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138</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141</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143</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279"/>
      <c r="AY36" s="279"/>
      <c r="AZ36" s="279"/>
      <c r="BA36" s="279"/>
      <c r="BB36" s="279"/>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84"/>
      <c r="AY37" s="280"/>
      <c r="AZ37" s="280"/>
      <c r="BA37" s="280"/>
      <c r="BB37" s="280"/>
      <c r="BC37" s="280"/>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118"/>
      <c r="AY38" s="118"/>
      <c r="AZ38" s="118"/>
      <c r="BA38" s="118"/>
      <c r="BB38" s="118"/>
      <c r="BC38" s="118"/>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118"/>
      <c r="AY39" s="118"/>
      <c r="AZ39" s="118"/>
      <c r="BA39" s="118"/>
      <c r="BB39" s="118"/>
      <c r="BC39" s="118"/>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118"/>
      <c r="AY40" s="118"/>
      <c r="AZ40" s="118"/>
      <c r="BA40" s="118"/>
      <c r="BB40" s="118"/>
      <c r="BC40" s="118"/>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118"/>
      <c r="AY41" s="118"/>
      <c r="AZ41" s="118"/>
      <c r="BA41" s="118"/>
      <c r="BB41" s="118"/>
      <c r="BC41" s="118"/>
    </row>
    <row r="42" spans="2:61" ht="13.5">
      <c r="H42" s="69"/>
      <c r="I42" s="69"/>
      <c r="J42" s="69"/>
      <c r="Q42" s="69"/>
      <c r="R42" s="69"/>
      <c r="S42" s="69"/>
      <c r="AP42" s="53"/>
      <c r="AQ42" s="53"/>
      <c r="AR42" s="118"/>
      <c r="AS42" s="65"/>
      <c r="AV42" s="53"/>
      <c r="AW42" s="53"/>
      <c r="AX42" s="118"/>
      <c r="AY42" s="118"/>
      <c r="AZ42" s="118"/>
      <c r="BA42" s="118"/>
      <c r="BB42" s="118"/>
      <c r="BC42" s="118"/>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ht="13.5">
      <c r="H45" s="69"/>
      <c r="I45" s="69"/>
      <c r="J45" s="69"/>
      <c r="Q45" s="69"/>
      <c r="R45" s="69"/>
      <c r="S45" s="69"/>
      <c r="AX45" s="70"/>
      <c r="AY45" s="70"/>
      <c r="AZ45" s="70"/>
      <c r="BA45" s="70"/>
      <c r="BB45" s="70"/>
      <c r="BC45" s="70"/>
    </row>
    <row r="46" spans="2:61" ht="13.5">
      <c r="H46" s="69"/>
      <c r="I46" s="69"/>
      <c r="J46" s="69"/>
      <c r="Q46" s="69"/>
      <c r="R46" s="69"/>
      <c r="S46" s="69"/>
      <c r="AX46" s="70"/>
      <c r="AY46" s="70"/>
      <c r="AZ46" s="70"/>
      <c r="BA46" s="70"/>
      <c r="BB46" s="70"/>
      <c r="BC46" s="70"/>
    </row>
    <row r="47" spans="2:61" ht="13.5">
      <c r="H47" s="69"/>
      <c r="I47" s="69"/>
      <c r="J47" s="69"/>
      <c r="Q47" s="69"/>
      <c r="R47" s="69"/>
      <c r="S47" s="69"/>
      <c r="AX47" s="70"/>
      <c r="AY47" s="70"/>
      <c r="AZ47" s="70"/>
      <c r="BA47" s="70"/>
      <c r="BB47" s="70"/>
      <c r="BD47" s="68"/>
      <c r="BE47" s="68"/>
      <c r="BF47" s="70"/>
      <c r="BG47" s="70"/>
      <c r="BH47" s="70"/>
      <c r="BI47" s="68"/>
    </row>
    <row r="48" spans="2:61">
      <c r="H48" s="69"/>
      <c r="I48" s="69"/>
      <c r="J48" s="69"/>
      <c r="Q48" s="69"/>
      <c r="R48" s="69"/>
      <c r="S48" s="69"/>
      <c r="BD48" s="68"/>
      <c r="BE48" s="68"/>
      <c r="BF48" s="68"/>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RhES+WHhDdz8+zH8RRzlEwESEIydFGFJJfUCUHglbboIw/QDCVVePk9LmuvlKliKKxMesBTQywB67DHGTLjkQ==" saltValue="hW/RdKS8IRlIOWZwNM7cmg==" spinCount="100000" sheet="1" objects="1" scenarios="1"/>
  <mergeCells count="101">
    <mergeCell ref="AR3:AS3"/>
    <mergeCell ref="R29:U29"/>
    <mergeCell ref="X28:Y28"/>
    <mergeCell ref="AK31:AP31"/>
    <mergeCell ref="X30:Y30"/>
    <mergeCell ref="Z28:AD28"/>
    <mergeCell ref="AA3:AC3"/>
    <mergeCell ref="Y5:AC5"/>
    <mergeCell ref="AL29:AO29"/>
    <mergeCell ref="AO3:AQ4"/>
    <mergeCell ref="AR4:AS4"/>
    <mergeCell ref="AE5:AU5"/>
    <mergeCell ref="AH8:AM8"/>
    <mergeCell ref="AR31:AT31"/>
    <mergeCell ref="AS29:AU30"/>
    <mergeCell ref="AR29:AR30"/>
    <mergeCell ref="AR16:AS16"/>
    <mergeCell ref="AF32:AI34"/>
    <mergeCell ref="AJ32:AN34"/>
    <mergeCell ref="P14:S14"/>
    <mergeCell ref="P23:S23"/>
    <mergeCell ref="P17:S17"/>
    <mergeCell ref="O21:R21"/>
    <mergeCell ref="AH14:AM14"/>
    <mergeCell ref="T17:W17"/>
    <mergeCell ref="Y17:AA17"/>
    <mergeCell ref="AD9:AD14"/>
    <mergeCell ref="O16:AA16"/>
    <mergeCell ref="O12:R12"/>
    <mergeCell ref="AG12:AL12"/>
    <mergeCell ref="AG9:AL9"/>
    <mergeCell ref="AH11:AM11"/>
    <mergeCell ref="O15:R15"/>
    <mergeCell ref="AL26:AO26"/>
    <mergeCell ref="X29:Y29"/>
    <mergeCell ref="Z30:AD30"/>
    <mergeCell ref="Z32:AE34"/>
    <mergeCell ref="AK30:AN30"/>
    <mergeCell ref="AG15:AL15"/>
    <mergeCell ref="O18:R18"/>
    <mergeCell ref="O22:U22"/>
    <mergeCell ref="B27:E27"/>
    <mergeCell ref="F23:H23"/>
    <mergeCell ref="B26:E26"/>
    <mergeCell ref="C8:J8"/>
    <mergeCell ref="F12:G12"/>
    <mergeCell ref="F27:G27"/>
    <mergeCell ref="B24:E24"/>
    <mergeCell ref="F26:G26"/>
    <mergeCell ref="B23:E23"/>
    <mergeCell ref="B25:E25"/>
    <mergeCell ref="G14:H14"/>
    <mergeCell ref="F15:G15"/>
    <mergeCell ref="B20:H22"/>
    <mergeCell ref="B2:G3"/>
    <mergeCell ref="R7:U7"/>
    <mergeCell ref="G11:H11"/>
    <mergeCell ref="P11:S11"/>
    <mergeCell ref="F9:H9"/>
    <mergeCell ref="D7:H7"/>
    <mergeCell ref="B7:C7"/>
    <mergeCell ref="B29:E29"/>
    <mergeCell ref="B30:E30"/>
    <mergeCell ref="O27:R27"/>
    <mergeCell ref="B28:E28"/>
    <mergeCell ref="F28:G28"/>
    <mergeCell ref="P26:S26"/>
    <mergeCell ref="L26:L33"/>
    <mergeCell ref="B33:E33"/>
    <mergeCell ref="Q33:T33"/>
    <mergeCell ref="R32:U32"/>
    <mergeCell ref="Q30:T30"/>
    <mergeCell ref="B32:E32"/>
    <mergeCell ref="F30:G30"/>
    <mergeCell ref="F32:G32"/>
    <mergeCell ref="B31:E31"/>
    <mergeCell ref="F33:G33"/>
    <mergeCell ref="F31:G31"/>
    <mergeCell ref="F29:G29"/>
    <mergeCell ref="Z29:AD29"/>
    <mergeCell ref="AR18:AS18"/>
    <mergeCell ref="F24:G24"/>
    <mergeCell ref="P20:S20"/>
    <mergeCell ref="AN17:AO17"/>
    <mergeCell ref="X18:Z18"/>
    <mergeCell ref="X21:Z21"/>
    <mergeCell ref="AN20:AO20"/>
    <mergeCell ref="AD17:AD21"/>
    <mergeCell ref="Y20:AA20"/>
    <mergeCell ref="AG18:AJ18"/>
    <mergeCell ref="F25:G25"/>
    <mergeCell ref="AR24:AT24"/>
    <mergeCell ref="O24:R24"/>
    <mergeCell ref="T23:W23"/>
    <mergeCell ref="AK27:AN27"/>
    <mergeCell ref="AS26:AU26"/>
    <mergeCell ref="AR27:AT27"/>
    <mergeCell ref="AS23:AU23"/>
    <mergeCell ref="AR17:AS17"/>
    <mergeCell ref="AH17:AK17"/>
    <mergeCell ref="L11:L24"/>
  </mergeCells>
  <phoneticPr fontId="3"/>
  <dataValidations count="3">
    <dataValidation type="custom" allowBlank="1" showInputMessage="1" showErrorMessage="1" error="入力は少数第1位までにして下さい。" sqref="AT13:AT14 V7:W7" xr:uid="{00000000-0002-0000-0100-000000000000}">
      <formula1>V7=ROUND(V7,1)</formula1>
    </dataValidation>
    <dataValidation type="custom" allowBlank="1" showInputMessage="1" showErrorMessage="1" error="入力は少数第2位までにしてください。" sqref="AR31:AT31 AK30:AN30 F15:G15 O21:R21 O12:R12 O15:R15 O18:R18 O24:R24 AG9:AL9 AG12:AL12 AG15:AL15 AT16:AT18 AN21 AR27:AT27 Z28:AD30 F24:G33" xr:uid="{00000000-0002-0000-0100-000001000000}">
      <formula1>F9=ROUND(F9,2)</formula1>
    </dataValidation>
    <dataValidation type="textLength" allowBlank="1" showInputMessage="1" showErrorMessage="1" errorTitle="要確認" error="「廃油」は、中間処理を経ずに「最終処分」はできません。" sqref="Q33:T33" xr:uid="{00000000-0002-0000-0100-000006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278</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zuo6I6e/ANOtHmzQBlg9Z3+3Qx8HoFfXiRGb75EgiuVxJAkfXJOE4LFSTEBYkbiARolW8YPHgjmxctjBY+iiPw==" saltValue="EU2DAlIe4SJK8MunB6m55Q=="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02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200-000001000000}">
      <formula1>F9=ROUND(F9,2)</formula1>
    </dataValidation>
    <dataValidation type="textLength" allowBlank="1" showInputMessage="1" showErrorMessage="1" errorTitle="要確認" error="「廃酸」は、中間処理を経ずに「最終処分」はできません。" sqref="Q33:T33" xr:uid="{00000000-0002-0000-02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279</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mZu3g+hYpwaIXN2at9h+vjCWNJ4EGrkHeLdYFfTttVYR0Lqs5CfxX0O9e2EzEuDpnd3p1xSLLW31wc5We5SJrA==" saltValue="3wIBwfVZFwk0VZChkW2zI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xr:uid="{00000000-0002-0000-03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300-000001000000}">
      <formula1>F9=ROUND(F9,2)</formula1>
    </dataValidation>
    <dataValidation type="textLength" allowBlank="1" showInputMessage="1" showErrorMessage="1" errorTitle="要確認" error="「廃ｱﾙｶﾘ」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280</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fjI+z20G0nclxq1DsmBSjmsitDfgXzFwrKhtBs3mki5tnZaP+2KHWV5AFBmGJqdQ30Gzw4T53sRtIHQLRHAdxg==" saltValue="WxP1JmqaAiXiSyPD6k1krw=="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4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4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281</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M6AezKrWIT1lC2PVTj6hZI1POB3OoBK5JX5MJqDVy3iYix41PeC5Q5wfZtakR4tGxu3mIQKOPl1Z8prZQooA==" saltValue="lEYkBP9yu6bjcJPPCIpKo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xr:uid="{00000000-0002-0000-05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5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282</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392.85</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v>0</v>
      </c>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v>0</v>
      </c>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372.35</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372.35</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v>0</v>
      </c>
      <c r="AL30" s="662"/>
      <c r="AM30" s="662"/>
      <c r="AN30" s="662"/>
      <c r="AO30" s="52" t="s">
        <v>13</v>
      </c>
      <c r="AR30" s="745"/>
      <c r="AS30" s="742"/>
      <c r="AT30" s="742"/>
      <c r="AU30" s="743"/>
    </row>
    <row r="31" spans="2:48" ht="27" customHeight="1" thickTop="1" thickBot="1">
      <c r="B31" s="680" t="s">
        <v>165</v>
      </c>
      <c r="C31" s="663"/>
      <c r="D31" s="663"/>
      <c r="E31" s="650"/>
      <c r="F31" s="641">
        <v>372.35</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o6kZBzm+QluLD023d0OH8DPO+eBcZh4G8AooMrK/v39i5v0CCMEk/WgJlQOvn0B5A+tgLhUOhh60lQZ6durMog==" saltValue="LeSzkmVdhkNwO5SV68TKZ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6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6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128"/>
      <c r="Z6" s="128"/>
      <c r="AA6" s="128"/>
      <c r="AB6" s="128"/>
      <c r="AC6" s="128"/>
      <c r="AD6" s="128"/>
      <c r="AE6" s="128"/>
      <c r="AF6" s="128"/>
      <c r="AG6" s="128"/>
      <c r="AH6" s="128"/>
      <c r="AI6" s="128"/>
      <c r="AJ6" s="128"/>
      <c r="AK6" s="128"/>
      <c r="AL6" s="128"/>
      <c r="AM6" s="128"/>
      <c r="AN6" s="128"/>
      <c r="AO6" s="128"/>
      <c r="AP6" s="128"/>
      <c r="AQ6" s="128"/>
      <c r="AR6" s="128"/>
      <c r="AS6" s="128"/>
      <c r="AT6" s="128"/>
      <c r="AU6" s="128"/>
    </row>
    <row r="7" spans="2:47" ht="28.35" customHeight="1" thickBot="1">
      <c r="B7" s="678" t="s">
        <v>292</v>
      </c>
      <c r="C7" s="679"/>
      <c r="D7" s="675" t="s">
        <v>283</v>
      </c>
      <c r="E7" s="676"/>
      <c r="F7" s="676"/>
      <c r="G7" s="676"/>
      <c r="H7" s="677"/>
      <c r="I7" s="133"/>
      <c r="J7" s="53"/>
      <c r="K7" s="146"/>
      <c r="L7" s="128"/>
      <c r="M7" s="128"/>
      <c r="N7" s="128"/>
      <c r="O7" s="128"/>
      <c r="P7" s="128"/>
      <c r="Q7" s="128"/>
      <c r="R7" s="128"/>
      <c r="S7" s="128"/>
      <c r="T7" s="128"/>
      <c r="U7" s="128"/>
      <c r="V7" s="346"/>
      <c r="W7" s="346"/>
      <c r="X7" s="128"/>
      <c r="Y7" s="128"/>
      <c r="Z7" s="128"/>
      <c r="AA7" s="128"/>
      <c r="AB7" s="128"/>
      <c r="AC7" s="128"/>
      <c r="AD7" s="128"/>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PnnmHCZhjbR6C/JR+G5QnbMbymJettH6tU7QrjOPr8fqk/f29nqd8PWI1etbqcfWoxfT5d5MSpwYtMfse+Me3w==" saltValue="G4vyxfvA38Uhj9zzQ2RsQ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7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8" ht="27" customHeight="1">
      <c r="F1" s="39"/>
      <c r="R1" s="86" t="s">
        <v>75</v>
      </c>
      <c r="S1" s="86" t="s">
        <v>325</v>
      </c>
    </row>
    <row r="2" spans="2:48"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8"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8"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8"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8"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47"/>
      <c r="AB6" s="148"/>
      <c r="AC6" s="148"/>
      <c r="AD6" s="148"/>
      <c r="AE6" s="148"/>
      <c r="AF6" s="148"/>
      <c r="AG6" s="148"/>
      <c r="AH6" s="148"/>
      <c r="AI6" s="148"/>
      <c r="AJ6" s="148"/>
      <c r="AK6" s="148"/>
      <c r="AL6" s="148"/>
      <c r="AM6" s="148"/>
      <c r="AN6" s="148"/>
      <c r="AO6" s="148"/>
      <c r="AP6" s="148"/>
      <c r="AQ6" s="148"/>
      <c r="AR6" s="148"/>
      <c r="AS6" s="148"/>
      <c r="AT6" s="148"/>
      <c r="AU6" s="148"/>
      <c r="AV6" s="53"/>
    </row>
    <row r="7" spans="2:48" ht="28.35" customHeight="1" thickBot="1">
      <c r="B7" s="678" t="s">
        <v>292</v>
      </c>
      <c r="C7" s="679"/>
      <c r="D7" s="675" t="s">
        <v>284</v>
      </c>
      <c r="E7" s="676"/>
      <c r="F7" s="676"/>
      <c r="G7" s="676"/>
      <c r="H7" s="677"/>
      <c r="I7" s="133"/>
      <c r="J7" s="53"/>
      <c r="K7" s="146"/>
      <c r="L7" s="147"/>
      <c r="M7" s="147"/>
      <c r="N7" s="147"/>
      <c r="O7" s="147"/>
      <c r="P7" s="147"/>
      <c r="Q7" s="147"/>
      <c r="R7" s="147"/>
      <c r="S7" s="147"/>
      <c r="T7" s="147"/>
      <c r="U7" s="147"/>
      <c r="V7" s="347"/>
      <c r="W7" s="347"/>
      <c r="X7" s="147"/>
      <c r="Y7" s="147"/>
      <c r="Z7" s="147"/>
      <c r="AA7" s="147"/>
      <c r="AB7" s="148"/>
      <c r="AC7" s="148"/>
      <c r="AD7" s="148"/>
      <c r="AE7" s="93"/>
      <c r="AF7" s="93"/>
      <c r="AG7" s="93"/>
      <c r="AH7" s="93"/>
      <c r="AI7" s="93"/>
      <c r="AJ7" s="93"/>
      <c r="AK7" s="93"/>
      <c r="AL7" s="93"/>
      <c r="AM7" s="93"/>
      <c r="AN7" s="53"/>
      <c r="AO7" s="53"/>
      <c r="AP7" s="53"/>
      <c r="AQ7" s="53"/>
      <c r="AR7"/>
      <c r="AS7"/>
      <c r="AT7"/>
      <c r="AU7"/>
      <c r="AV7" s="53"/>
    </row>
    <row r="8" spans="2:48" ht="28.35" customHeight="1" thickTop="1" thickBot="1">
      <c r="B8" s="43" t="s">
        <v>82</v>
      </c>
      <c r="C8" s="692" t="s">
        <v>85</v>
      </c>
      <c r="D8" s="692"/>
      <c r="E8" s="692"/>
      <c r="F8" s="692"/>
      <c r="G8" s="692"/>
      <c r="H8" s="692"/>
      <c r="I8" s="692"/>
      <c r="J8" s="692"/>
      <c r="K8" s="138"/>
      <c r="L8" s="147"/>
      <c r="M8" s="147"/>
      <c r="N8" s="147"/>
      <c r="O8" s="147"/>
      <c r="P8" s="147"/>
      <c r="Q8" s="147"/>
      <c r="R8" s="147"/>
      <c r="S8" s="147"/>
      <c r="T8" s="147"/>
      <c r="U8" s="147"/>
      <c r="V8" s="147"/>
      <c r="W8" s="147"/>
      <c r="X8" s="147"/>
      <c r="Y8" s="147"/>
      <c r="Z8" s="147"/>
      <c r="AA8" s="147"/>
      <c r="AB8" s="93"/>
      <c r="AC8" s="93"/>
      <c r="AD8" s="93"/>
      <c r="AE8" s="53"/>
      <c r="AF8" s="49"/>
      <c r="AG8" s="45" t="s">
        <v>29</v>
      </c>
      <c r="AH8" s="647" t="s">
        <v>342</v>
      </c>
      <c r="AI8" s="647"/>
      <c r="AJ8" s="647"/>
      <c r="AK8" s="647"/>
      <c r="AL8" s="647"/>
      <c r="AM8" s="648"/>
      <c r="AN8" s="53"/>
      <c r="AO8" s="53"/>
      <c r="AP8" s="53"/>
      <c r="AQ8" s="53"/>
      <c r="AR8"/>
      <c r="AS8"/>
      <c r="AT8"/>
      <c r="AU8"/>
    </row>
    <row r="9" spans="2:48"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8"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8"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8"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8"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8"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8"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I+R5/3g/YmMiltCzc2qdp4QTgyy5gy3oBJD0Qtg1qKkUerK9jOf5Bjam6A+cptQfRN40SmxAFlwbZDv2clPIkg==" saltValue="Xg/Z4PvfzFpH68ZJ4w4giw=="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8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4"/>
      <c r="Z6" s="84"/>
      <c r="AA6" s="128"/>
      <c r="AB6" s="149"/>
      <c r="AC6" s="149"/>
      <c r="AD6" s="149"/>
      <c r="AE6" s="149"/>
      <c r="AF6" s="149"/>
      <c r="AG6" s="149"/>
      <c r="AH6" s="149"/>
      <c r="AI6" s="149"/>
      <c r="AJ6" s="149"/>
      <c r="AK6" s="149"/>
      <c r="AL6" s="149"/>
      <c r="AM6" s="149"/>
      <c r="AN6" s="149"/>
      <c r="AO6" s="149"/>
      <c r="AP6" s="149"/>
      <c r="AQ6" s="149"/>
      <c r="AR6" s="149"/>
      <c r="AS6" s="149"/>
      <c r="AT6" s="149"/>
      <c r="AU6" s="149"/>
    </row>
    <row r="7" spans="2:47" ht="28.35" customHeight="1" thickBot="1">
      <c r="B7" s="678" t="s">
        <v>292</v>
      </c>
      <c r="C7" s="679"/>
      <c r="D7" s="675" t="s">
        <v>285</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G+PWCvRF1vTZMav8RPh5GTxQh47weyYW+/GcWlie/k+KeN5nrgP+xVCtQDxgU30mk2uGRLUZqrq/eyWxjYfo1A==" saltValue="hG+VvJXJLtfhRF8csoFL4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9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35" customHeight="1" thickBot="1">
      <c r="B7" s="678" t="s">
        <v>292</v>
      </c>
      <c r="C7" s="679"/>
      <c r="D7" s="675" t="s">
        <v>286</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zAFYoil4HADD29qWr4YwbKyKgWLzpQllCZofWyTzFQCmgwVsT/SVOdSU/FrF+disE6OOysT/1rVbHJzYMnoJg==" saltValue="/waDlclZXT/9dj8VuG6QXA=="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A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35" customHeight="1" thickBot="1">
      <c r="B7" s="678" t="s">
        <v>292</v>
      </c>
      <c r="C7" s="679"/>
      <c r="D7" s="675" t="s">
        <v>287</v>
      </c>
      <c r="E7" s="676"/>
      <c r="F7" s="676"/>
      <c r="G7" s="676"/>
      <c r="H7" s="677"/>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28"/>
      <c r="M8" s="128"/>
      <c r="N8" s="128"/>
      <c r="O8" s="128"/>
      <c r="P8" s="128"/>
      <c r="Q8" s="128"/>
      <c r="R8" s="128"/>
      <c r="S8" s="128"/>
      <c r="T8" s="128"/>
      <c r="U8" s="128"/>
      <c r="V8" s="128"/>
      <c r="W8" s="128"/>
      <c r="X8" s="128"/>
      <c r="Y8" s="128"/>
      <c r="Z8" s="128"/>
      <c r="AA8" s="128"/>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gUXr/L7NK/8hAD+WrgKyDc8aZ/HOJq00p9k+LZ966xKAyh7BXA1S9RYOfsA45Mb9YKoKHdlY07yz3QntZQWQ==" saltValue="W7BUgIXpSfSRxTUPtY4NdA=="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B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293</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nRzVmsI+hk9bgkMdZJ3A1OvwyVksUnqRxMerolhXzencsPHkyqBJLKr2iAxDnJPdr8LKOQXK8UoSTpEIJx+Q9Q==" saltValue="XnwWMGDyn4FwZzVQL+dbxw=="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xr:uid="{00000000-0002-0000-0C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C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288</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4b6LQIpmspFKzLsfAZuRtfpFEr+PxmruUF7LNmTQri1w0BB4O+BI6redLCBkDmt5JmjMzNb68phMOeeIRJ9Og==" saltValue="/CDq6gIDul1W9qBFIMfyng=="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xr:uid="{00000000-0002-0000-0D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D00-000001000000}">
      <formula1>F9=ROUND(F9,2)</formula1>
    </dataValidation>
    <dataValidation type="textLength" allowBlank="1" showInputMessage="1" showErrorMessage="1" errorTitle="要確認" error="「廃油」は、中間処理を経ずに「最終処分」はできません。" sqref="Q33:T33" xr:uid="{00000000-0002-0000-0D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289</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3gDOTSmNRefFh5mApDQJZxO6MINJM+JoSz10BDIbh6+fWOsQSmDq8U0MrjwQ0v8dME1dEAVyiuu9gs9GqKHVLw==" saltValue="r6eJG2oNPPWYmUe7RzSIE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E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E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290</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rw041AgGcf7CanIKtBg0qeMTFbHtLs4LUt34yiL/SKOUrb3cY0OmEUiJRzaOcOeC54qzkhSTCqlqXRZU+Epp7g==" saltValue="9cTIKK5jcP0TSpTxeDJ87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0F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F00-000001000000}">
      <formula1>F9=ROUND(F9,2)</formula1>
    </dataValidation>
    <dataValidation type="textLength" allowBlank="1" showInputMessage="1" showErrorMessage="1" errorTitle="要確認" error="「廃酸」は、中間処理を経ずに「最終処分」はできません。" sqref="Q33:T33" xr:uid="{00000000-0002-0000-0F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291</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34</v>
      </c>
      <c r="AV17" s="53"/>
    </row>
    <row r="18" spans="2:48" ht="24.75" customHeight="1" thickBot="1">
      <c r="J18" s="56"/>
      <c r="K18" s="53"/>
      <c r="L18" s="665"/>
      <c r="M18" s="56"/>
      <c r="O18" s="661"/>
      <c r="P18" s="714"/>
      <c r="Q18" s="714"/>
      <c r="R18" s="714"/>
      <c r="S18" s="52" t="s">
        <v>14</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34</v>
      </c>
      <c r="AR18" s="645" t="s">
        <v>136</v>
      </c>
      <c r="AS18" s="646"/>
      <c r="AT18" s="277"/>
      <c r="AU18" s="44" t="s">
        <v>26</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224</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38</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34</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139</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38</v>
      </c>
      <c r="T27" s="65"/>
      <c r="U27" s="65"/>
      <c r="X27" s="63" t="s">
        <v>39</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142</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16</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144</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38</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pA97Tf3GSeR3WrspWhoppiFk438MM5MgLvwlBOI47cejOzL3O1CtH+frDIXKCtlunAY/mLCZ7pLxe6Vb/VIqg==" saltValue="14b8KJ4SFRROdlJ3j1Qfr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10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000-000001000000}">
      <formula1>F9=ROUND(F9,2)</formula1>
    </dataValidation>
    <dataValidation type="textLength" allowBlank="1" showInputMessage="1" showErrorMessage="1" errorTitle="要確認" error="「廃ｱﾙｶﾘ」は、中間処理を経ずに「最終処分」はできません。" sqref="Q33:T33" xr:uid="{00000000-0002-0000-10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74</v>
      </c>
      <c r="S1" s="86" t="s">
        <v>325</v>
      </c>
    </row>
    <row r="2" spans="2:47" ht="12" customHeight="1" thickBot="1">
      <c r="B2" s="667" t="s">
        <v>275</v>
      </c>
      <c r="C2" s="667"/>
      <c r="D2" s="667"/>
      <c r="E2" s="667"/>
      <c r="F2" s="667"/>
      <c r="G2" s="66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667"/>
      <c r="C3" s="667"/>
      <c r="D3" s="667"/>
      <c r="E3" s="667"/>
      <c r="F3" s="667"/>
      <c r="G3" s="667"/>
      <c r="H3" s="117"/>
      <c r="I3" s="117"/>
      <c r="J3" s="117"/>
      <c r="K3" s="117"/>
      <c r="L3" s="117"/>
      <c r="M3" s="117"/>
      <c r="N3" s="117"/>
      <c r="O3" s="117"/>
      <c r="P3" s="117"/>
      <c r="Q3" s="117"/>
      <c r="R3" s="117"/>
      <c r="S3" s="117"/>
      <c r="T3" s="117"/>
      <c r="U3" s="117"/>
      <c r="V3" s="117"/>
      <c r="W3" s="117"/>
      <c r="X3" s="98"/>
      <c r="Y3" s="42"/>
      <c r="Z3" s="42"/>
      <c r="AA3" s="724"/>
      <c r="AB3" s="724"/>
      <c r="AC3" s="724"/>
      <c r="AD3" s="90"/>
      <c r="AE3" s="99"/>
      <c r="AF3" s="99"/>
      <c r="AG3" s="99"/>
      <c r="AH3" s="99"/>
      <c r="AI3" s="99"/>
      <c r="AJ3" s="99"/>
      <c r="AK3" s="99"/>
      <c r="AL3" s="99"/>
      <c r="AM3" s="99"/>
      <c r="AN3" s="99"/>
      <c r="AO3" s="746" t="s">
        <v>329</v>
      </c>
      <c r="AP3" s="729"/>
      <c r="AQ3" s="730"/>
      <c r="AR3" s="722" t="s">
        <v>0</v>
      </c>
      <c r="AS3" s="723"/>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1"/>
      <c r="AP4" s="732"/>
      <c r="AQ4" s="733"/>
      <c r="AR4" s="734" t="str">
        <f>+表紙!Q29</f>
        <v>〇</v>
      </c>
      <c r="AS4" s="735"/>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76</v>
      </c>
      <c r="AE5" s="736" t="str">
        <f>+表紙!F48</f>
        <v>東京電力パワーグリッド株式会社　旭資材置場</v>
      </c>
      <c r="AF5" s="736"/>
      <c r="AG5" s="736"/>
      <c r="AH5" s="736"/>
      <c r="AI5" s="736"/>
      <c r="AJ5" s="736"/>
      <c r="AK5" s="736"/>
      <c r="AL5" s="736"/>
      <c r="AM5" s="736"/>
      <c r="AN5" s="736"/>
      <c r="AO5" s="736"/>
      <c r="AP5" s="736"/>
      <c r="AQ5" s="736"/>
      <c r="AR5" s="736"/>
      <c r="AS5" s="736"/>
      <c r="AT5" s="736"/>
      <c r="AU5" s="736"/>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678" t="s">
        <v>292</v>
      </c>
      <c r="C7" s="679"/>
      <c r="D7" s="675" t="s">
        <v>347</v>
      </c>
      <c r="E7" s="676"/>
      <c r="F7" s="676"/>
      <c r="G7" s="676"/>
      <c r="H7" s="677"/>
      <c r="I7" s="133"/>
      <c r="J7" s="53"/>
      <c r="K7" s="146"/>
      <c r="L7" s="146"/>
      <c r="M7" s="146"/>
      <c r="N7" s="146"/>
      <c r="O7" s="146"/>
      <c r="P7" s="146"/>
      <c r="Q7" s="146"/>
      <c r="R7" s="668"/>
      <c r="S7" s="669"/>
      <c r="T7" s="669"/>
      <c r="U7" s="669"/>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692" t="s">
        <v>85</v>
      </c>
      <c r="D8" s="692"/>
      <c r="E8" s="692"/>
      <c r="F8" s="692"/>
      <c r="G8" s="692"/>
      <c r="H8" s="692"/>
      <c r="I8" s="692"/>
      <c r="J8" s="692"/>
      <c r="K8" s="138"/>
      <c r="L8" s="138"/>
      <c r="M8" s="138"/>
      <c r="N8" s="138"/>
      <c r="O8" s="138"/>
      <c r="P8" s="138"/>
      <c r="Q8" s="138"/>
      <c r="R8" s="138"/>
      <c r="S8" s="138"/>
      <c r="T8" s="138"/>
      <c r="U8" s="138"/>
      <c r="V8" s="120"/>
      <c r="W8" s="120"/>
      <c r="X8" s="120"/>
      <c r="Y8" s="93"/>
      <c r="Z8" s="93"/>
      <c r="AA8" s="93"/>
      <c r="AB8" s="93"/>
      <c r="AC8" s="93"/>
      <c r="AD8" s="93"/>
      <c r="AE8" s="53"/>
      <c r="AF8" s="49"/>
      <c r="AG8" s="45" t="s">
        <v>29</v>
      </c>
      <c r="AH8" s="647" t="s">
        <v>342</v>
      </c>
      <c r="AI8" s="647"/>
      <c r="AJ8" s="647"/>
      <c r="AK8" s="647"/>
      <c r="AL8" s="647"/>
      <c r="AM8" s="648"/>
      <c r="AN8" s="53"/>
      <c r="AO8" s="53"/>
      <c r="AP8" s="53"/>
      <c r="AQ8" s="53"/>
      <c r="AR8"/>
      <c r="AS8"/>
      <c r="AT8"/>
      <c r="AU8"/>
    </row>
    <row r="9" spans="2:47" ht="24.75" customHeight="1" thickTop="1" thickBot="1">
      <c r="B9" s="194" t="s">
        <v>226</v>
      </c>
      <c r="F9" s="672" t="s">
        <v>153</v>
      </c>
      <c r="G9" s="673"/>
      <c r="H9" s="674"/>
      <c r="I9" s="138"/>
      <c r="J9" s="138"/>
      <c r="K9" s="138"/>
      <c r="L9" s="138"/>
      <c r="M9" s="138"/>
      <c r="N9" s="138"/>
      <c r="O9" s="138"/>
      <c r="P9" s="138"/>
      <c r="Q9" s="138"/>
      <c r="R9" s="138"/>
      <c r="S9" s="138"/>
      <c r="T9" s="138"/>
      <c r="U9" s="138"/>
      <c r="V9" s="120"/>
      <c r="W9" s="120"/>
      <c r="X9" s="120"/>
      <c r="Y9" s="93"/>
      <c r="Z9" s="93"/>
      <c r="AA9" s="93"/>
      <c r="AB9" s="93"/>
      <c r="AC9" s="93"/>
      <c r="AD9" s="710" t="s">
        <v>20</v>
      </c>
      <c r="AE9" s="56"/>
      <c r="AG9" s="661"/>
      <c r="AH9" s="662"/>
      <c r="AI9" s="662"/>
      <c r="AJ9" s="662"/>
      <c r="AK9" s="662"/>
      <c r="AL9" s="662"/>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1"/>
      <c r="AE10" s="56"/>
      <c r="AM10" s="53"/>
      <c r="AN10" s="53"/>
      <c r="AO10" s="53"/>
      <c r="AP10" s="53"/>
      <c r="AQ10" s="53"/>
      <c r="AR10"/>
      <c r="AS10"/>
      <c r="AT10"/>
      <c r="AU10"/>
    </row>
    <row r="11" spans="2:47" ht="27" customHeight="1" thickTop="1" thickBot="1">
      <c r="C11" s="152" t="s">
        <v>154</v>
      </c>
      <c r="F11" s="45" t="s">
        <v>17</v>
      </c>
      <c r="G11" s="647" t="s">
        <v>339</v>
      </c>
      <c r="H11" s="648"/>
      <c r="I11" s="46"/>
      <c r="J11" s="47"/>
      <c r="K11" s="48"/>
      <c r="L11" s="664" t="s">
        <v>18</v>
      </c>
      <c r="M11" s="48"/>
      <c r="N11" s="49"/>
      <c r="O11" s="45" t="s">
        <v>19</v>
      </c>
      <c r="P11" s="670" t="s">
        <v>241</v>
      </c>
      <c r="Q11" s="670"/>
      <c r="R11" s="670"/>
      <c r="S11" s="671"/>
      <c r="T11" s="196"/>
      <c r="U11" s="65"/>
      <c r="V11" s="53"/>
      <c r="W11" s="53"/>
      <c r="X11"/>
      <c r="Y11"/>
      <c r="Z11"/>
      <c r="AA11"/>
      <c r="AB11" s="53"/>
      <c r="AC11" s="62"/>
      <c r="AD11" s="711"/>
      <c r="AE11" s="135"/>
      <c r="AF11" s="49"/>
      <c r="AG11" s="45" t="s">
        <v>36</v>
      </c>
      <c r="AH11" s="647" t="s">
        <v>245</v>
      </c>
      <c r="AI11" s="647"/>
      <c r="AJ11" s="647"/>
      <c r="AK11" s="647"/>
      <c r="AL11" s="647"/>
      <c r="AM11" s="648"/>
      <c r="AN11" s="53"/>
      <c r="AO11" s="53"/>
      <c r="AP11" s="53"/>
      <c r="AQ11" s="53"/>
      <c r="AR11"/>
      <c r="AS11"/>
      <c r="AT11"/>
      <c r="AU11"/>
    </row>
    <row r="12" spans="2:47" ht="24.75" customHeight="1" thickTop="1" thickBot="1">
      <c r="F12" s="651">
        <f>+ROUND(O12,2)+ROUND(O15,2)+ROUND(O18,2)+ROUND(O24,2)+O27-ROUND(F15,2)</f>
        <v>0</v>
      </c>
      <c r="G12" s="652"/>
      <c r="H12" s="52" t="s">
        <v>13</v>
      </c>
      <c r="I12" s="53"/>
      <c r="J12" s="54"/>
      <c r="K12" s="53"/>
      <c r="L12" s="665"/>
      <c r="M12" s="55"/>
      <c r="O12" s="661"/>
      <c r="P12" s="714"/>
      <c r="Q12" s="714"/>
      <c r="R12" s="714"/>
      <c r="S12" s="52" t="s">
        <v>13</v>
      </c>
      <c r="T12" s="53"/>
      <c r="U12" s="53"/>
      <c r="V12" s="53"/>
      <c r="W12" s="53"/>
      <c r="X12"/>
      <c r="Y12"/>
      <c r="Z12"/>
      <c r="AA12"/>
      <c r="AB12" s="56"/>
      <c r="AD12" s="711"/>
      <c r="AF12" s="127"/>
      <c r="AG12" s="661"/>
      <c r="AH12" s="662"/>
      <c r="AI12" s="662"/>
      <c r="AJ12" s="662"/>
      <c r="AK12" s="662"/>
      <c r="AL12" s="662"/>
      <c r="AM12" s="52" t="s">
        <v>13</v>
      </c>
      <c r="AN12" s="53"/>
      <c r="AO12" s="53"/>
      <c r="AP12" s="53"/>
      <c r="AQ12" s="53"/>
      <c r="AR12"/>
      <c r="AS12"/>
      <c r="AT12"/>
      <c r="AU12"/>
    </row>
    <row r="13" spans="2:47" ht="24.75" customHeight="1" thickTop="1" thickBot="1">
      <c r="I13" s="53"/>
      <c r="J13" s="57"/>
      <c r="K13" s="53"/>
      <c r="L13" s="665"/>
      <c r="M13" s="56"/>
      <c r="T13" s="53"/>
      <c r="U13" s="53"/>
      <c r="V13" s="53"/>
      <c r="W13" s="53"/>
      <c r="X13"/>
      <c r="Y13"/>
      <c r="Z13"/>
      <c r="AA13"/>
      <c r="AB13" s="56"/>
      <c r="AD13" s="711"/>
      <c r="AF13" s="133"/>
      <c r="AG13" s="130"/>
      <c r="AH13" s="131"/>
      <c r="AI13" s="131"/>
      <c r="AJ13" s="131"/>
      <c r="AK13" s="131"/>
      <c r="AL13" s="132"/>
      <c r="AM13" s="132"/>
      <c r="AP13" s="41"/>
      <c r="AQ13" s="41"/>
      <c r="AR13" s="129"/>
      <c r="AS13" s="129"/>
      <c r="AT13" s="345"/>
      <c r="AU13" s="53"/>
    </row>
    <row r="14" spans="2:47" ht="27" customHeight="1" thickTop="1" thickBot="1">
      <c r="F14" s="59" t="s">
        <v>398</v>
      </c>
      <c r="G14" s="663" t="s">
        <v>160</v>
      </c>
      <c r="H14" s="650"/>
      <c r="I14" s="60"/>
      <c r="J14" s="61"/>
      <c r="K14" s="53"/>
      <c r="L14" s="665"/>
      <c r="M14" s="56"/>
      <c r="N14" s="48"/>
      <c r="O14" s="45" t="s">
        <v>24</v>
      </c>
      <c r="P14" s="670" t="s">
        <v>296</v>
      </c>
      <c r="Q14" s="670"/>
      <c r="R14" s="670"/>
      <c r="S14" s="671"/>
      <c r="T14" s="196"/>
      <c r="U14" s="65"/>
      <c r="V14" s="53"/>
      <c r="W14" s="53"/>
      <c r="X14"/>
      <c r="Y14"/>
      <c r="Z14"/>
      <c r="AA14"/>
      <c r="AB14" s="56"/>
      <c r="AD14" s="712"/>
      <c r="AF14" s="134"/>
      <c r="AG14" s="51" t="s">
        <v>135</v>
      </c>
      <c r="AH14" s="706" t="s">
        <v>255</v>
      </c>
      <c r="AI14" s="706"/>
      <c r="AJ14" s="706"/>
      <c r="AK14" s="706"/>
      <c r="AL14" s="706"/>
      <c r="AM14" s="707"/>
      <c r="AN14"/>
      <c r="AR14" s="129"/>
      <c r="AS14" s="129"/>
      <c r="AT14" s="345"/>
      <c r="AU14" s="53"/>
    </row>
    <row r="15" spans="2:47" ht="24.75" customHeight="1" thickBot="1">
      <c r="F15" s="695"/>
      <c r="G15" s="696"/>
      <c r="H15" s="44" t="s">
        <v>13</v>
      </c>
      <c r="I15" s="53"/>
      <c r="J15" s="56"/>
      <c r="K15" s="53"/>
      <c r="L15" s="665"/>
      <c r="M15" s="56"/>
      <c r="O15" s="661"/>
      <c r="P15" s="715"/>
      <c r="Q15" s="715"/>
      <c r="R15" s="715"/>
      <c r="S15" s="52" t="s">
        <v>13</v>
      </c>
      <c r="T15" s="53"/>
      <c r="U15" s="53"/>
      <c r="V15" s="53"/>
      <c r="W15" s="53"/>
      <c r="X15"/>
      <c r="Y15"/>
      <c r="Z15"/>
      <c r="AA15"/>
      <c r="AB15" s="56"/>
      <c r="AG15" s="643"/>
      <c r="AH15" s="644"/>
      <c r="AI15" s="644"/>
      <c r="AJ15" s="644"/>
      <c r="AK15" s="644"/>
      <c r="AL15" s="644"/>
      <c r="AM15" s="44" t="s">
        <v>13</v>
      </c>
      <c r="AN15"/>
      <c r="AR15" s="63" t="s">
        <v>30</v>
      </c>
      <c r="AS15" s="64"/>
    </row>
    <row r="16" spans="2:47" ht="24.75" customHeight="1" thickTop="1" thickBot="1">
      <c r="J16" s="56"/>
      <c r="K16" s="53"/>
      <c r="L16" s="665"/>
      <c r="M16" s="56"/>
      <c r="O16" s="713" t="str">
        <f>+IF(X18=0,"",IF(X18-O18=X18,"エラー！：⑥残さ物量があるのに、④自ら中間処理した量がゼロになっています",""))</f>
        <v/>
      </c>
      <c r="P16" s="713"/>
      <c r="Q16" s="713"/>
      <c r="R16" s="713"/>
      <c r="S16" s="713"/>
      <c r="T16" s="713"/>
      <c r="U16" s="713"/>
      <c r="V16" s="713"/>
      <c r="W16" s="713"/>
      <c r="X16" s="713"/>
      <c r="Y16" s="713"/>
      <c r="Z16" s="713"/>
      <c r="AA16" s="713"/>
      <c r="AB16" s="56"/>
      <c r="AC16" s="53"/>
      <c r="AD16" s="192"/>
      <c r="AO16" s="50"/>
      <c r="AP16" s="53"/>
      <c r="AR16" s="645" t="s">
        <v>134</v>
      </c>
      <c r="AS16" s="646"/>
      <c r="AT16" s="277"/>
      <c r="AU16" s="44" t="s">
        <v>13</v>
      </c>
    </row>
    <row r="17" spans="2:48" ht="27" customHeight="1" thickTop="1" thickBot="1">
      <c r="J17" s="56"/>
      <c r="K17" s="53"/>
      <c r="L17" s="665"/>
      <c r="M17" s="56"/>
      <c r="N17" s="48"/>
      <c r="O17" s="45" t="s">
        <v>27</v>
      </c>
      <c r="P17" s="647" t="s">
        <v>242</v>
      </c>
      <c r="Q17" s="647"/>
      <c r="R17" s="647"/>
      <c r="S17" s="648"/>
      <c r="T17" s="708"/>
      <c r="U17" s="709"/>
      <c r="V17" s="709"/>
      <c r="W17" s="709"/>
      <c r="X17" s="126" t="s">
        <v>21</v>
      </c>
      <c r="Y17" s="647" t="s">
        <v>244</v>
      </c>
      <c r="Z17" s="647"/>
      <c r="AA17" s="648"/>
      <c r="AB17" s="139"/>
      <c r="AC17" s="134"/>
      <c r="AD17" s="653" t="s">
        <v>28</v>
      </c>
      <c r="AE17" s="48"/>
      <c r="AF17" s="48"/>
      <c r="AG17" s="281" t="s">
        <v>137</v>
      </c>
      <c r="AH17" s="663" t="s">
        <v>246</v>
      </c>
      <c r="AI17" s="663"/>
      <c r="AJ17" s="663"/>
      <c r="AK17" s="650"/>
      <c r="AL17" s="48"/>
      <c r="AM17" s="290"/>
      <c r="AN17" s="649" t="s">
        <v>222</v>
      </c>
      <c r="AO17" s="650"/>
      <c r="AP17" s="292"/>
      <c r="AR17" s="645" t="s">
        <v>228</v>
      </c>
      <c r="AS17" s="646"/>
      <c r="AT17" s="277"/>
      <c r="AU17" s="44" t="s">
        <v>13</v>
      </c>
      <c r="AV17" s="53"/>
    </row>
    <row r="18" spans="2:48" ht="24.75" customHeight="1" thickBot="1">
      <c r="J18" s="56"/>
      <c r="K18" s="53"/>
      <c r="L18" s="665"/>
      <c r="M18" s="56"/>
      <c r="O18" s="661"/>
      <c r="P18" s="714"/>
      <c r="Q18" s="714"/>
      <c r="R18" s="714"/>
      <c r="S18" s="52" t="s">
        <v>13</v>
      </c>
      <c r="T18"/>
      <c r="U18" s="283"/>
      <c r="V18"/>
      <c r="W18" s="200"/>
      <c r="X18" s="651">
        <f>+ROUND(AG9,2)+ROUND(AG12,2)+ROUND(AG15,2)+AG18</f>
        <v>0</v>
      </c>
      <c r="Y18" s="652"/>
      <c r="Z18" s="652"/>
      <c r="AA18" s="52" t="s">
        <v>4</v>
      </c>
      <c r="AB18" s="199"/>
      <c r="AC18" s="199"/>
      <c r="AD18" s="654"/>
      <c r="AG18" s="656">
        <f>+ROUND(AN18,2)+ROUND(AN21,2)</f>
        <v>0</v>
      </c>
      <c r="AH18" s="657"/>
      <c r="AI18" s="657"/>
      <c r="AJ18" s="657"/>
      <c r="AK18" s="44" t="s">
        <v>13</v>
      </c>
      <c r="AL18" s="55"/>
      <c r="AN18" s="341">
        <f>+ROUND(AT16,2)+ROUND(AT17,2)+ROUND(AT18,2)</f>
        <v>0</v>
      </c>
      <c r="AO18" s="44" t="s">
        <v>13</v>
      </c>
      <c r="AR18" s="645" t="s">
        <v>136</v>
      </c>
      <c r="AS18" s="646"/>
      <c r="AT18" s="277"/>
      <c r="AU18" s="44" t="s">
        <v>13</v>
      </c>
    </row>
    <row r="19" spans="2:48" ht="24.75" customHeight="1" thickTop="1" thickBot="1">
      <c r="J19" s="56"/>
      <c r="K19" s="53"/>
      <c r="L19" s="665"/>
      <c r="M19" s="56"/>
      <c r="O19" s="121"/>
      <c r="P19" s="282"/>
      <c r="Q19" s="203"/>
      <c r="R19" s="121"/>
      <c r="S19" s="121"/>
      <c r="T19" s="123"/>
      <c r="U19" s="284"/>
      <c r="V19" s="123"/>
      <c r="W19" s="123"/>
      <c r="X19" s="122"/>
      <c r="Y19" s="122"/>
      <c r="Z19" s="122"/>
      <c r="AA19" s="122"/>
      <c r="AB19" s="53"/>
      <c r="AC19" s="53"/>
      <c r="AD19" s="654"/>
      <c r="AG19" s="53"/>
      <c r="AH19" s="56"/>
      <c r="AI19" s="53"/>
      <c r="AJ19" s="53"/>
      <c r="AK19" s="53"/>
      <c r="AL19" s="56"/>
      <c r="AR19"/>
      <c r="AS19"/>
      <c r="AT19"/>
      <c r="AU19"/>
      <c r="AV19"/>
    </row>
    <row r="20" spans="2:48" ht="27" customHeight="1" thickTop="1" thickBot="1">
      <c r="B20" s="697" t="s">
        <v>415</v>
      </c>
      <c r="C20" s="697"/>
      <c r="D20" s="697"/>
      <c r="E20" s="697"/>
      <c r="F20" s="697"/>
      <c r="G20" s="697"/>
      <c r="H20" s="697"/>
      <c r="J20" s="56"/>
      <c r="K20" s="53"/>
      <c r="L20" s="665"/>
      <c r="M20" s="56"/>
      <c r="O20" s="45" t="s">
        <v>49</v>
      </c>
      <c r="P20" s="647" t="s">
        <v>243</v>
      </c>
      <c r="Q20" s="647"/>
      <c r="R20" s="647"/>
      <c r="S20" s="648"/>
      <c r="T20" s="121"/>
      <c r="U20" s="285"/>
      <c r="V20" s="288"/>
      <c r="W20" s="289"/>
      <c r="X20" s="126" t="s">
        <v>25</v>
      </c>
      <c r="Y20" s="647" t="s">
        <v>240</v>
      </c>
      <c r="Z20" s="647"/>
      <c r="AA20" s="648"/>
      <c r="AB20" s="53"/>
      <c r="AC20" s="53"/>
      <c r="AD20" s="654"/>
      <c r="AF20" s="53"/>
      <c r="AG20" s="53"/>
      <c r="AH20" s="56"/>
      <c r="AI20" s="53"/>
      <c r="AJ20" s="53"/>
      <c r="AK20" s="137"/>
      <c r="AL20" s="56"/>
      <c r="AM20" s="291"/>
      <c r="AN20" s="649" t="s">
        <v>223</v>
      </c>
      <c r="AO20" s="650"/>
      <c r="AP20" s="197"/>
      <c r="AQ20" s="53"/>
      <c r="AR20" s="58"/>
      <c r="AS20" s="58"/>
      <c r="AV20" s="53"/>
    </row>
    <row r="21" spans="2:48" ht="24.75" customHeight="1" thickBot="1">
      <c r="B21" s="697"/>
      <c r="C21" s="697"/>
      <c r="D21" s="697"/>
      <c r="E21" s="697"/>
      <c r="F21" s="697"/>
      <c r="G21" s="697"/>
      <c r="H21" s="697"/>
      <c r="J21" s="56"/>
      <c r="K21" s="53"/>
      <c r="L21" s="665"/>
      <c r="M21" s="56"/>
      <c r="O21" s="661"/>
      <c r="P21" s="705"/>
      <c r="Q21" s="705"/>
      <c r="R21" s="705"/>
      <c r="S21" s="52" t="s">
        <v>13</v>
      </c>
      <c r="T21" s="121"/>
      <c r="U21" s="121"/>
      <c r="V21" s="121"/>
      <c r="W21" s="121"/>
      <c r="X21" s="651">
        <f>+O18-X18</f>
        <v>0</v>
      </c>
      <c r="Y21" s="652"/>
      <c r="Z21" s="652"/>
      <c r="AA21" s="52" t="s">
        <v>4</v>
      </c>
      <c r="AB21" s="123"/>
      <c r="AC21" s="53"/>
      <c r="AD21" s="655"/>
      <c r="AF21" s="53"/>
      <c r="AG21" s="53"/>
      <c r="AH21" s="56"/>
      <c r="AI21" s="53"/>
      <c r="AJ21" s="53"/>
      <c r="AK21" s="53"/>
      <c r="AL21" s="53"/>
      <c r="AM21" s="137"/>
      <c r="AN21" s="277"/>
      <c r="AO21" s="44" t="s">
        <v>13</v>
      </c>
      <c r="AP21" s="197"/>
      <c r="AQ21" s="53"/>
      <c r="AR21"/>
      <c r="AS21"/>
      <c r="AT21"/>
      <c r="AU21"/>
    </row>
    <row r="22" spans="2:48" ht="24.75" customHeight="1" thickTop="1" thickBot="1">
      <c r="B22" s="698"/>
      <c r="C22" s="698"/>
      <c r="D22" s="698"/>
      <c r="E22" s="698"/>
      <c r="F22" s="698"/>
      <c r="G22" s="698"/>
      <c r="H22" s="698"/>
      <c r="J22" s="56"/>
      <c r="K22" s="53"/>
      <c r="L22" s="665"/>
      <c r="M22" s="56"/>
      <c r="O22" s="721" t="str">
        <f>+IF(O21=0,"",IF(O18&lt;O21,"エラー !：④の内数である⑤の量が④を超えています",""))</f>
        <v/>
      </c>
      <c r="P22" s="721"/>
      <c r="Q22" s="721"/>
      <c r="R22" s="721"/>
      <c r="S22" s="721"/>
      <c r="T22" s="721"/>
      <c r="U22" s="721"/>
      <c r="V22" s="122"/>
      <c r="W22" s="122"/>
      <c r="X22" s="122"/>
      <c r="Y22" s="122"/>
      <c r="Z22" s="122"/>
      <c r="AA22" s="122"/>
      <c r="AB22" s="53"/>
      <c r="AC22" s="53"/>
      <c r="AD22" s="192"/>
      <c r="AF22" s="53"/>
      <c r="AG22" s="53"/>
      <c r="AH22" s="56"/>
      <c r="AI22" s="53"/>
      <c r="AJ22" s="53"/>
      <c r="AK22" s="53"/>
      <c r="AL22" s="53"/>
      <c r="AM22" s="53"/>
    </row>
    <row r="23" spans="2:48" ht="27" customHeight="1" thickTop="1" thickBot="1">
      <c r="B23" s="693" t="s">
        <v>156</v>
      </c>
      <c r="C23" s="690"/>
      <c r="D23" s="690"/>
      <c r="E23" s="694"/>
      <c r="F23" s="689" t="s">
        <v>416</v>
      </c>
      <c r="G23" s="690"/>
      <c r="H23" s="691"/>
      <c r="J23" s="56"/>
      <c r="K23" s="53"/>
      <c r="L23" s="665"/>
      <c r="M23" s="56"/>
      <c r="N23" s="48"/>
      <c r="O23" s="51" t="s">
        <v>73</v>
      </c>
      <c r="P23" s="663" t="s">
        <v>259</v>
      </c>
      <c r="Q23" s="663"/>
      <c r="R23" s="663"/>
      <c r="S23" s="650"/>
      <c r="T23" s="659"/>
      <c r="U23" s="660"/>
      <c r="V23" s="660"/>
      <c r="W23" s="660"/>
      <c r="AB23" s="53"/>
      <c r="AC23" s="53"/>
      <c r="AD23"/>
      <c r="AE23"/>
      <c r="AF23"/>
      <c r="AG23"/>
      <c r="AH23" s="293"/>
      <c r="AI23"/>
      <c r="AJ23" s="53"/>
      <c r="AK23" s="53"/>
      <c r="AL23" s="53"/>
      <c r="AM23" s="141"/>
      <c r="AO23" s="53"/>
      <c r="AQ23" s="49"/>
      <c r="AR23" s="126" t="s">
        <v>149</v>
      </c>
      <c r="AS23" s="647" t="s">
        <v>150</v>
      </c>
      <c r="AT23" s="647"/>
      <c r="AU23" s="648"/>
    </row>
    <row r="24" spans="2:48" ht="27" customHeight="1" thickBot="1">
      <c r="B24" s="680" t="s">
        <v>157</v>
      </c>
      <c r="C24" s="663"/>
      <c r="D24" s="663"/>
      <c r="E24" s="650"/>
      <c r="F24" s="641">
        <v>0</v>
      </c>
      <c r="G24" s="642"/>
      <c r="H24" s="201" t="s">
        <v>155</v>
      </c>
      <c r="J24" s="56"/>
      <c r="K24" s="53"/>
      <c r="L24" s="666"/>
      <c r="O24" s="643"/>
      <c r="P24" s="658"/>
      <c r="Q24" s="658"/>
      <c r="R24" s="658"/>
      <c r="S24" s="44" t="s">
        <v>13</v>
      </c>
      <c r="T24"/>
      <c r="U24"/>
      <c r="V24"/>
      <c r="W24"/>
      <c r="AB24" s="53"/>
      <c r="AC24" s="53"/>
      <c r="AD24"/>
      <c r="AE24"/>
      <c r="AF24"/>
      <c r="AG24"/>
      <c r="AH24" s="293"/>
      <c r="AI24"/>
      <c r="AJ24" s="53"/>
      <c r="AK24" s="131"/>
      <c r="AL24" s="53"/>
      <c r="AM24" s="53"/>
      <c r="AP24" s="56"/>
      <c r="AQ24" s="136"/>
      <c r="AR24" s="651">
        <f>+ROUND(AT16,2)+ROUND(Z28,2)</f>
        <v>0</v>
      </c>
      <c r="AS24" s="652"/>
      <c r="AT24" s="652"/>
      <c r="AU24" s="52" t="s">
        <v>13</v>
      </c>
    </row>
    <row r="25" spans="2:48" ht="27" customHeight="1" thickBot="1">
      <c r="B25" s="680" t="s">
        <v>158</v>
      </c>
      <c r="C25" s="663"/>
      <c r="D25" s="663"/>
      <c r="E25" s="650"/>
      <c r="F25" s="641">
        <v>0</v>
      </c>
      <c r="G25" s="642"/>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80" t="s">
        <v>159</v>
      </c>
      <c r="C26" s="663"/>
      <c r="D26" s="663"/>
      <c r="E26" s="650"/>
      <c r="F26" s="641">
        <v>0</v>
      </c>
      <c r="G26" s="642"/>
      <c r="H26" s="201" t="s">
        <v>155</v>
      </c>
      <c r="J26" s="56"/>
      <c r="K26" s="134"/>
      <c r="L26" s="653" t="s">
        <v>35</v>
      </c>
      <c r="M26" s="48"/>
      <c r="N26" s="48"/>
      <c r="O26" s="281" t="s">
        <v>138</v>
      </c>
      <c r="P26" s="663" t="s">
        <v>140</v>
      </c>
      <c r="Q26" s="663"/>
      <c r="R26" s="663"/>
      <c r="S26" s="650"/>
      <c r="T26" s="48"/>
      <c r="U26" s="48"/>
      <c r="V26" s="48"/>
      <c r="W26" s="48"/>
      <c r="X26" s="48"/>
      <c r="Y26" s="48"/>
      <c r="Z26" s="48"/>
      <c r="AA26" s="48"/>
      <c r="AB26" s="48"/>
      <c r="AC26" s="48"/>
      <c r="AD26" s="48"/>
      <c r="AE26" s="48"/>
      <c r="AF26" s="48"/>
      <c r="AG26" s="48"/>
      <c r="AH26" s="62"/>
      <c r="AI26" s="48"/>
      <c r="AJ26" s="49"/>
      <c r="AK26" s="126" t="s">
        <v>146</v>
      </c>
      <c r="AL26" s="647" t="s">
        <v>247</v>
      </c>
      <c r="AM26" s="647"/>
      <c r="AN26" s="647"/>
      <c r="AO26" s="648"/>
      <c r="AP26" s="297"/>
      <c r="AQ26" s="298"/>
      <c r="AR26" s="126" t="s">
        <v>151</v>
      </c>
      <c r="AS26" s="647" t="s">
        <v>396</v>
      </c>
      <c r="AT26" s="647"/>
      <c r="AU26" s="648"/>
    </row>
    <row r="27" spans="2:48" ht="27" customHeight="1" thickBot="1">
      <c r="B27" s="680" t="s">
        <v>161</v>
      </c>
      <c r="C27" s="663"/>
      <c r="D27" s="663"/>
      <c r="E27" s="650"/>
      <c r="F27" s="641">
        <v>0</v>
      </c>
      <c r="G27" s="642"/>
      <c r="H27" s="201" t="s">
        <v>155</v>
      </c>
      <c r="L27" s="654"/>
      <c r="O27" s="656">
        <f>+Q30+ROUND(Q33,2)</f>
        <v>0</v>
      </c>
      <c r="P27" s="681"/>
      <c r="Q27" s="681"/>
      <c r="R27" s="681"/>
      <c r="S27" s="44" t="s">
        <v>13</v>
      </c>
      <c r="T27" s="65"/>
      <c r="U27" s="65"/>
      <c r="X27" s="63" t="s">
        <v>30</v>
      </c>
      <c r="Y27" s="66"/>
      <c r="AG27" s="53"/>
      <c r="AH27" s="53"/>
      <c r="AI27" s="53"/>
      <c r="AJ27" s="53"/>
      <c r="AK27" s="651">
        <f>+AG18+O27</f>
        <v>0</v>
      </c>
      <c r="AL27" s="652"/>
      <c r="AM27" s="652"/>
      <c r="AN27" s="652"/>
      <c r="AO27" s="52" t="s">
        <v>13</v>
      </c>
      <c r="AP27" s="295"/>
      <c r="AQ27" s="118"/>
      <c r="AR27" s="661"/>
      <c r="AS27" s="662"/>
      <c r="AT27" s="662"/>
      <c r="AU27" s="52" t="s">
        <v>13</v>
      </c>
    </row>
    <row r="28" spans="2:48" ht="27" customHeight="1" thickTop="1" thickBot="1">
      <c r="B28" s="680" t="s">
        <v>162</v>
      </c>
      <c r="C28" s="663"/>
      <c r="D28" s="663"/>
      <c r="E28" s="650"/>
      <c r="F28" s="641">
        <v>0</v>
      </c>
      <c r="G28" s="642"/>
      <c r="H28" s="201" t="s">
        <v>155</v>
      </c>
      <c r="L28" s="654"/>
      <c r="O28" s="56"/>
      <c r="T28" s="53"/>
      <c r="U28" s="53"/>
      <c r="X28" s="716" t="s">
        <v>134</v>
      </c>
      <c r="Y28" s="717"/>
      <c r="Z28" s="643"/>
      <c r="AA28" s="644"/>
      <c r="AB28" s="644"/>
      <c r="AC28" s="644"/>
      <c r="AD28" s="644"/>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80" t="s">
        <v>163</v>
      </c>
      <c r="C29" s="663"/>
      <c r="D29" s="663"/>
      <c r="E29" s="650"/>
      <c r="F29" s="641">
        <v>0</v>
      </c>
      <c r="G29" s="642"/>
      <c r="H29" s="201" t="s">
        <v>155</v>
      </c>
      <c r="L29" s="654"/>
      <c r="O29" s="56"/>
      <c r="P29" s="134"/>
      <c r="Q29" s="51" t="s">
        <v>141</v>
      </c>
      <c r="R29" s="663" t="s">
        <v>33</v>
      </c>
      <c r="S29" s="685"/>
      <c r="T29" s="685"/>
      <c r="U29" s="686"/>
      <c r="V29" s="48"/>
      <c r="W29" s="67"/>
      <c r="X29" s="716" t="s">
        <v>227</v>
      </c>
      <c r="Y29" s="717"/>
      <c r="Z29" s="643"/>
      <c r="AA29" s="644"/>
      <c r="AB29" s="644"/>
      <c r="AC29" s="644"/>
      <c r="AD29" s="644"/>
      <c r="AE29" s="44" t="s">
        <v>13</v>
      </c>
      <c r="AG29" s="53"/>
      <c r="AH29" s="53"/>
      <c r="AI29" s="53"/>
      <c r="AJ29" s="53"/>
      <c r="AK29" s="126" t="s">
        <v>147</v>
      </c>
      <c r="AL29" s="647" t="s">
        <v>148</v>
      </c>
      <c r="AM29" s="647"/>
      <c r="AN29" s="647"/>
      <c r="AO29" s="648"/>
      <c r="AP29" s="296"/>
      <c r="AQ29" s="299"/>
      <c r="AR29" s="744" t="s">
        <v>152</v>
      </c>
      <c r="AS29" s="740" t="s">
        <v>397</v>
      </c>
      <c r="AT29" s="740"/>
      <c r="AU29" s="741"/>
    </row>
    <row r="30" spans="2:48" ht="27" customHeight="1" thickBot="1">
      <c r="B30" s="680" t="s">
        <v>164</v>
      </c>
      <c r="C30" s="663"/>
      <c r="D30" s="663"/>
      <c r="E30" s="650"/>
      <c r="F30" s="641">
        <v>0</v>
      </c>
      <c r="G30" s="642"/>
      <c r="H30" s="201" t="s">
        <v>155</v>
      </c>
      <c r="L30" s="654"/>
      <c r="O30" s="56"/>
      <c r="Q30" s="656">
        <f>+ROUND(Z28,2)+ROUND(Z29,2)+ROUND(Z30,2)</f>
        <v>0</v>
      </c>
      <c r="R30" s="681"/>
      <c r="S30" s="681"/>
      <c r="T30" s="681"/>
      <c r="U30" s="44" t="s">
        <v>13</v>
      </c>
      <c r="X30" s="716" t="s">
        <v>145</v>
      </c>
      <c r="Y30" s="717"/>
      <c r="Z30" s="643"/>
      <c r="AA30" s="644"/>
      <c r="AB30" s="644"/>
      <c r="AC30" s="644"/>
      <c r="AD30" s="644"/>
      <c r="AE30" s="44" t="s">
        <v>13</v>
      </c>
      <c r="AK30" s="661"/>
      <c r="AL30" s="662"/>
      <c r="AM30" s="662"/>
      <c r="AN30" s="662"/>
      <c r="AO30" s="52" t="s">
        <v>13</v>
      </c>
      <c r="AR30" s="745"/>
      <c r="AS30" s="742"/>
      <c r="AT30" s="742"/>
      <c r="AU30" s="743"/>
    </row>
    <row r="31" spans="2:48" ht="27" customHeight="1" thickTop="1" thickBot="1">
      <c r="B31" s="680" t="s">
        <v>165</v>
      </c>
      <c r="C31" s="663"/>
      <c r="D31" s="663"/>
      <c r="E31" s="650"/>
      <c r="F31" s="641">
        <v>0</v>
      </c>
      <c r="G31" s="642"/>
      <c r="H31" s="201" t="s">
        <v>155</v>
      </c>
      <c r="L31" s="654"/>
      <c r="O31" s="56"/>
      <c r="X31"/>
      <c r="Y31"/>
      <c r="Z31" s="68" t="s">
        <v>350</v>
      </c>
      <c r="AJ31" s="118"/>
      <c r="AK31" s="713" t="str">
        <f>+IF(AK30=0,"",IF(AK27&lt;AK30,"エラー !：⑩の内数である⑪の量が⑩を超えています",""))</f>
        <v/>
      </c>
      <c r="AL31" s="713"/>
      <c r="AM31" s="713"/>
      <c r="AN31" s="713"/>
      <c r="AO31" s="713"/>
      <c r="AP31" s="713"/>
      <c r="AQ31" s="41"/>
      <c r="AR31" s="738"/>
      <c r="AS31" s="739"/>
      <c r="AT31" s="739"/>
      <c r="AU31" s="151" t="s">
        <v>13</v>
      </c>
    </row>
    <row r="32" spans="2:48" ht="27" customHeight="1" thickTop="1" thickBot="1">
      <c r="B32" s="680" t="s">
        <v>374</v>
      </c>
      <c r="C32" s="663"/>
      <c r="D32" s="663"/>
      <c r="E32" s="650"/>
      <c r="F32" s="641">
        <v>0</v>
      </c>
      <c r="G32" s="642"/>
      <c r="H32" s="201" t="s">
        <v>155</v>
      </c>
      <c r="L32" s="654"/>
      <c r="O32" s="56"/>
      <c r="P32" s="134"/>
      <c r="Q32" s="51" t="s">
        <v>143</v>
      </c>
      <c r="R32" s="663" t="s">
        <v>37</v>
      </c>
      <c r="S32" s="685"/>
      <c r="T32" s="685"/>
      <c r="U32" s="686"/>
      <c r="V32" s="53"/>
      <c r="W32" s="53"/>
      <c r="X32"/>
      <c r="Y32"/>
      <c r="Z32" s="718" t="s">
        <v>294</v>
      </c>
      <c r="AA32" s="699"/>
      <c r="AB32" s="699"/>
      <c r="AC32" s="699"/>
      <c r="AD32" s="699"/>
      <c r="AE32" s="699"/>
      <c r="AF32" s="699" t="s">
        <v>295</v>
      </c>
      <c r="AG32" s="699"/>
      <c r="AH32" s="699"/>
      <c r="AI32" s="699"/>
      <c r="AJ32" s="699" t="s">
        <v>351</v>
      </c>
      <c r="AK32" s="699"/>
      <c r="AL32" s="699"/>
      <c r="AM32" s="699"/>
      <c r="AN32" s="702"/>
      <c r="AO32" s="195"/>
      <c r="AR32" s="454" t="str">
        <f>+IF(AR31=0,"",IF(AK27&lt;(AR24+AR27+AR31),"エラー !：⑩の内数である（⑫+⑬＋⑭）の量が⑩を超えています",""))</f>
        <v/>
      </c>
      <c r="AS32" s="451"/>
      <c r="AT32" s="451"/>
      <c r="AU32" s="451"/>
    </row>
    <row r="33" spans="2:61" ht="27" customHeight="1" thickBot="1">
      <c r="B33" s="682" t="s">
        <v>375</v>
      </c>
      <c r="C33" s="683"/>
      <c r="D33" s="683"/>
      <c r="E33" s="684"/>
      <c r="F33" s="687">
        <v>0</v>
      </c>
      <c r="G33" s="688"/>
      <c r="H33" s="202" t="s">
        <v>155</v>
      </c>
      <c r="L33" s="655"/>
      <c r="Q33" s="643"/>
      <c r="R33" s="644"/>
      <c r="S33" s="644"/>
      <c r="T33" s="644"/>
      <c r="U33" s="44" t="s">
        <v>13</v>
      </c>
      <c r="V33" s="53"/>
      <c r="W33" s="53"/>
      <c r="X33"/>
      <c r="Y33"/>
      <c r="Z33" s="719"/>
      <c r="AA33" s="700"/>
      <c r="AB33" s="700"/>
      <c r="AC33" s="700"/>
      <c r="AD33" s="700"/>
      <c r="AE33" s="700"/>
      <c r="AF33" s="700"/>
      <c r="AG33" s="700"/>
      <c r="AH33" s="700"/>
      <c r="AI33" s="700"/>
      <c r="AJ33" s="700"/>
      <c r="AK33" s="700"/>
      <c r="AL33" s="700"/>
      <c r="AM33" s="700"/>
      <c r="AN33" s="703"/>
      <c r="AO33" s="195"/>
    </row>
    <row r="34" spans="2:61" ht="18" customHeight="1">
      <c r="C34" s="331" t="str">
        <f>+IF(F30=0,"",IF(F29&lt;F30,"エラー !：上の表は、⑩の内数である⑪の量が⑩を超えています",""))</f>
        <v/>
      </c>
      <c r="Z34" s="720"/>
      <c r="AA34" s="701"/>
      <c r="AB34" s="701"/>
      <c r="AC34" s="701"/>
      <c r="AD34" s="701"/>
      <c r="AE34" s="701"/>
      <c r="AF34" s="701"/>
      <c r="AG34" s="701"/>
      <c r="AH34" s="701"/>
      <c r="AI34" s="701"/>
      <c r="AJ34" s="701"/>
      <c r="AK34" s="701"/>
      <c r="AL34" s="701"/>
      <c r="AM34" s="701"/>
      <c r="AN34" s="704"/>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EVMcBZE6jIKb9SnYXL8x22DB0gEmyicHKNPzUkNfX13+OAKpp82gc4LkazxmJOeUuaXK2YVuMsqM6f1gI+BOA==" saltValue="7qrz6zcqiwMbRs/52LVa3w==" spinCount="100000" sheet="1" objects="1" scenarios="1"/>
  <mergeCells count="101">
    <mergeCell ref="C8:J8"/>
    <mergeCell ref="AH8:AM8"/>
    <mergeCell ref="F9:H9"/>
    <mergeCell ref="AD9:AD14"/>
    <mergeCell ref="AG9:AL9"/>
    <mergeCell ref="G11:H11"/>
    <mergeCell ref="L11:L24"/>
    <mergeCell ref="P11:S11"/>
    <mergeCell ref="AH11:AM11"/>
    <mergeCell ref="F12:G12"/>
    <mergeCell ref="O12:R12"/>
    <mergeCell ref="AG12:AL12"/>
    <mergeCell ref="G14:H14"/>
    <mergeCell ref="P14:S14"/>
    <mergeCell ref="AH14:AM14"/>
    <mergeCell ref="F15:G15"/>
    <mergeCell ref="O15:R15"/>
    <mergeCell ref="AG15:AL15"/>
    <mergeCell ref="O16:AA16"/>
    <mergeCell ref="O22:U22"/>
    <mergeCell ref="B23:E23"/>
    <mergeCell ref="F23:H23"/>
    <mergeCell ref="P23:S23"/>
    <mergeCell ref="B20:H22"/>
    <mergeCell ref="B2:G3"/>
    <mergeCell ref="AA3:AC3"/>
    <mergeCell ref="AO3:AQ4"/>
    <mergeCell ref="AR3:AS3"/>
    <mergeCell ref="AR4:AS4"/>
    <mergeCell ref="Y5:AC5"/>
    <mergeCell ref="AE5:AU5"/>
    <mergeCell ref="B7:C7"/>
    <mergeCell ref="D7:H7"/>
    <mergeCell ref="R7:U7"/>
    <mergeCell ref="F33:G33"/>
    <mergeCell ref="AR16:AS16"/>
    <mergeCell ref="P17:S17"/>
    <mergeCell ref="T17:W17"/>
    <mergeCell ref="Y17:AA17"/>
    <mergeCell ref="AD17:AD21"/>
    <mergeCell ref="AH17:AK17"/>
    <mergeCell ref="AN17:AO17"/>
    <mergeCell ref="AR17:AS17"/>
    <mergeCell ref="O18:R18"/>
    <mergeCell ref="X18:Z18"/>
    <mergeCell ref="AG18:AJ18"/>
    <mergeCell ref="AR18:AS18"/>
    <mergeCell ref="P20:S20"/>
    <mergeCell ref="Y20:AA20"/>
    <mergeCell ref="AN20:AO20"/>
    <mergeCell ref="O21:R21"/>
    <mergeCell ref="X21:Z21"/>
    <mergeCell ref="AF32:AI34"/>
    <mergeCell ref="AJ32:AN34"/>
    <mergeCell ref="Z32:AE34"/>
    <mergeCell ref="T23:W23"/>
    <mergeCell ref="AS23:AU23"/>
    <mergeCell ref="AK31:AP31"/>
    <mergeCell ref="B24:E24"/>
    <mergeCell ref="F24:G24"/>
    <mergeCell ref="O24:R24"/>
    <mergeCell ref="AR24:AT24"/>
    <mergeCell ref="B25:E25"/>
    <mergeCell ref="F25:G25"/>
    <mergeCell ref="B26:E26"/>
    <mergeCell ref="F26:G26"/>
    <mergeCell ref="L26:L33"/>
    <mergeCell ref="P26:S26"/>
    <mergeCell ref="B28:E28"/>
    <mergeCell ref="F28:G28"/>
    <mergeCell ref="B31:E31"/>
    <mergeCell ref="F31:G31"/>
    <mergeCell ref="AL26:AO26"/>
    <mergeCell ref="AS26:AU26"/>
    <mergeCell ref="B27:E27"/>
    <mergeCell ref="F27:G27"/>
    <mergeCell ref="O27:R27"/>
    <mergeCell ref="AK27:AN27"/>
    <mergeCell ref="AR27:AT27"/>
    <mergeCell ref="B33:E33"/>
    <mergeCell ref="Q33:T33"/>
    <mergeCell ref="X28:Y28"/>
    <mergeCell ref="AR31:AT31"/>
    <mergeCell ref="B32:E32"/>
    <mergeCell ref="F32:G32"/>
    <mergeCell ref="R32:U32"/>
    <mergeCell ref="Z28:AD28"/>
    <mergeCell ref="B29:E29"/>
    <mergeCell ref="F29:G29"/>
    <mergeCell ref="R29:U29"/>
    <mergeCell ref="X29:Y29"/>
    <mergeCell ref="Z29:AD29"/>
    <mergeCell ref="AS29:AU30"/>
    <mergeCell ref="B30:E30"/>
    <mergeCell ref="F30:G30"/>
    <mergeCell ref="Q30:T30"/>
    <mergeCell ref="X30:Y30"/>
    <mergeCell ref="Z30:AD30"/>
    <mergeCell ref="AK30:AN30"/>
    <mergeCell ref="AL29:AO29"/>
    <mergeCell ref="AR29:AR30"/>
  </mergeCells>
  <phoneticPr fontId="3"/>
  <dataValidations count="3">
    <dataValidation type="textLength" allowBlank="1" showInputMessage="1" showErrorMessage="1" errorTitle="要確認" error="「廃水銀等」は、中間処理を経ずに「最終処分」はできません。" sqref="Q33:T33" xr:uid="{00000000-0002-0000-1100-000000000000}">
      <formula1>0</formula1>
      <formula2>0</formula2>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100-000001000000}">
      <formula1>F9=ROUND(F9,2)</formula1>
    </dataValidation>
    <dataValidation type="custom" allowBlank="1" showInputMessage="1" showErrorMessage="1" error="入力は少数第1位までにして下さい。" sqref="AT13:AT14 V7:W7" xr:uid="{00000000-0002-0000-1100-000002000000}">
      <formula1>V7=ROUND(V7,1)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103"/>
  <sheetViews>
    <sheetView showGridLines="0" topLeftCell="A4" zoomScaleNormal="100" workbookViewId="0">
      <selection activeCell="F8" sqref="F8"/>
    </sheetView>
  </sheetViews>
  <sheetFormatPr defaultColWidth="9" defaultRowHeight="11.25"/>
  <cols>
    <col min="1" max="1" width="2.5" style="6" customWidth="1"/>
    <col min="2" max="3" width="3.875" style="6" customWidth="1"/>
    <col min="4" max="4" width="4.5" style="6" customWidth="1"/>
    <col min="5" max="5" width="3.875" style="6" customWidth="1"/>
    <col min="6" max="6" width="40.875" style="6" customWidth="1"/>
    <col min="7" max="22" width="12.375" style="6" customWidth="1"/>
    <col min="23" max="23" width="12.875" style="6" customWidth="1"/>
    <col min="24" max="24" width="12.625" style="6" customWidth="1"/>
    <col min="25" max="26" width="9.875" style="6" customWidth="1"/>
    <col min="27" max="27" width="11.875" style="6" customWidth="1"/>
    <col min="28" max="16384" width="9" style="6"/>
  </cols>
  <sheetData>
    <row r="1" spans="2:24" ht="21">
      <c r="C1" s="15" t="s">
        <v>352</v>
      </c>
      <c r="D1" s="15"/>
      <c r="E1" s="15"/>
    </row>
    <row r="2" spans="2:24" ht="22.5" customHeight="1">
      <c r="E2" s="342" t="s">
        <v>344</v>
      </c>
    </row>
    <row r="3" spans="2:24" ht="14.1" customHeight="1" thickBot="1">
      <c r="B3" s="754" t="s">
        <v>275</v>
      </c>
      <c r="C3" s="754"/>
      <c r="D3" s="754"/>
      <c r="E3" s="754"/>
      <c r="F3" s="754"/>
      <c r="G3" s="101"/>
      <c r="H3" s="101"/>
      <c r="I3" s="101"/>
      <c r="J3" s="101"/>
      <c r="K3" s="101"/>
      <c r="V3"/>
      <c r="W3"/>
      <c r="X3" s="102"/>
    </row>
    <row r="4" spans="2:24" ht="14.1" customHeight="1">
      <c r="B4" s="754"/>
      <c r="C4" s="754"/>
      <c r="D4" s="754"/>
      <c r="E4" s="754"/>
      <c r="F4" s="754"/>
      <c r="G4" s="101"/>
      <c r="H4" s="101"/>
      <c r="I4" s="101"/>
      <c r="J4" s="101"/>
      <c r="K4" s="101"/>
      <c r="V4" s="749" t="s">
        <v>328</v>
      </c>
      <c r="W4" s="103" t="s">
        <v>86</v>
      </c>
      <c r="X4" s="104" t="s">
        <v>87</v>
      </c>
    </row>
    <row r="5" spans="2:24" ht="14.1" customHeight="1" thickBot="1">
      <c r="C5" s="101"/>
      <c r="D5" s="101"/>
      <c r="E5" s="101"/>
      <c r="F5" s="101"/>
      <c r="G5" s="101"/>
      <c r="H5" s="101"/>
      <c r="I5" s="101"/>
      <c r="J5" s="101"/>
      <c r="K5" s="101"/>
      <c r="V5" s="750"/>
      <c r="W5" s="105" t="str">
        <f>+表紙!Q29</f>
        <v>〇</v>
      </c>
      <c r="X5" s="105" t="str">
        <f>+表紙!T29</f>
        <v/>
      </c>
    </row>
    <row r="6" spans="2:24" ht="15" customHeight="1" thickBot="1">
      <c r="B6" s="153" t="s">
        <v>362</v>
      </c>
      <c r="C6" s="153"/>
      <c r="D6" s="153"/>
      <c r="E6" s="153"/>
      <c r="F6" s="153"/>
      <c r="G6" s="153"/>
      <c r="H6" s="153"/>
      <c r="I6" s="153"/>
      <c r="J6" s="153"/>
      <c r="K6" s="153"/>
      <c r="L6" s="88"/>
      <c r="M6" s="757"/>
      <c r="N6" s="757"/>
      <c r="O6" s="88" t="s">
        <v>78</v>
      </c>
      <c r="P6" s="751" t="str">
        <f>+表紙!F48</f>
        <v>東京電力パワーグリッド株式会社　旭資材置場</v>
      </c>
      <c r="Q6" s="751"/>
      <c r="R6" s="751"/>
      <c r="S6" s="751"/>
      <c r="T6" s="751"/>
      <c r="U6" s="751"/>
      <c r="V6" s="276"/>
      <c r="W6" s="114"/>
      <c r="X6" s="191" t="s">
        <v>77</v>
      </c>
    </row>
    <row r="7" spans="2:24" ht="14.25">
      <c r="B7" s="112"/>
      <c r="C7" s="113"/>
      <c r="D7" s="113"/>
      <c r="E7" s="113"/>
      <c r="F7" s="12"/>
      <c r="G7" s="14" t="s">
        <v>57</v>
      </c>
      <c r="H7" s="14" t="s">
        <v>58</v>
      </c>
      <c r="I7" s="14" t="s">
        <v>59</v>
      </c>
      <c r="J7" s="14" t="s">
        <v>60</v>
      </c>
      <c r="K7" s="14" t="s">
        <v>61</v>
      </c>
      <c r="L7" s="14" t="s">
        <v>62</v>
      </c>
      <c r="M7" s="14" t="s">
        <v>63</v>
      </c>
      <c r="N7" s="14" t="s">
        <v>64</v>
      </c>
      <c r="O7" s="14" t="s">
        <v>65</v>
      </c>
      <c r="P7" s="14" t="s">
        <v>66</v>
      </c>
      <c r="Q7" s="14" t="s">
        <v>67</v>
      </c>
      <c r="R7" s="14" t="s">
        <v>68</v>
      </c>
      <c r="S7" s="14" t="s">
        <v>69</v>
      </c>
      <c r="T7" s="14" t="s">
        <v>70</v>
      </c>
      <c r="U7" s="14" t="s">
        <v>71</v>
      </c>
      <c r="V7" s="14" t="s">
        <v>72</v>
      </c>
      <c r="W7" s="14" t="s">
        <v>348</v>
      </c>
      <c r="X7" s="13"/>
    </row>
    <row r="8" spans="2:24" s="7" customFormat="1" ht="32.1" customHeight="1" thickBot="1">
      <c r="B8" s="8"/>
      <c r="C8" s="111"/>
      <c r="D8" s="111"/>
      <c r="E8" s="111"/>
      <c r="F8" s="9"/>
      <c r="G8" s="10" t="s">
        <v>262</v>
      </c>
      <c r="H8" s="10" t="s">
        <v>263</v>
      </c>
      <c r="I8" s="219" t="s">
        <v>264</v>
      </c>
      <c r="J8" s="10" t="s">
        <v>378</v>
      </c>
      <c r="K8" s="10" t="s">
        <v>265</v>
      </c>
      <c r="L8" s="10" t="s">
        <v>266</v>
      </c>
      <c r="M8" s="10" t="s">
        <v>267</v>
      </c>
      <c r="N8" s="10" t="s">
        <v>377</v>
      </c>
      <c r="O8" s="10" t="s">
        <v>268</v>
      </c>
      <c r="P8" s="10" t="s">
        <v>269</v>
      </c>
      <c r="Q8" s="10" t="s">
        <v>270</v>
      </c>
      <c r="R8" s="10" t="s">
        <v>271</v>
      </c>
      <c r="S8" s="10" t="s">
        <v>272</v>
      </c>
      <c r="T8" s="10" t="s">
        <v>273</v>
      </c>
      <c r="U8" s="10" t="s">
        <v>274</v>
      </c>
      <c r="V8" s="10" t="s">
        <v>376</v>
      </c>
      <c r="W8" s="10" t="s">
        <v>349</v>
      </c>
      <c r="X8" s="11" t="s">
        <v>56</v>
      </c>
    </row>
    <row r="9" spans="2:24" ht="24" customHeight="1" thickTop="1">
      <c r="B9" s="154"/>
      <c r="C9" s="755" t="s">
        <v>170</v>
      </c>
      <c r="D9" s="755"/>
      <c r="E9" s="755"/>
      <c r="F9" s="756"/>
      <c r="G9" s="373">
        <f>IF(OR(ｱ.特管廃油!F24&gt;0,ｱ.特管廃油!F24&lt;0),ｱ.特管廃油!F24,IF(G$19&gt;0,"0",0))</f>
        <v>0</v>
      </c>
      <c r="H9" s="373">
        <f>IF(OR(ｲ.特管廃酸!F24&gt;0,ｲ.特管廃酸!F24&lt;0),ｲ.特管廃酸!F24,IF(H$19&gt;0,"0",0))</f>
        <v>0</v>
      </c>
      <c r="I9" s="373">
        <f>IF(OR(ｳ.特管廃ｱﾙｶﾘ!F24&gt;0,ｳ.特管廃ｱﾙｶﾘ!F24&lt;0),ｳ.特管廃ｱﾙｶﾘ!F24,IF(I$19&gt;0,"0",0))</f>
        <v>0</v>
      </c>
      <c r="J9" s="373">
        <f>IF(OR(ｴ.感染性廃棄物!$F24&gt;0,ｴ.感染性廃棄物!$F24&lt;0),ｴ.感染性廃棄物!F24,IF(J$19&gt;0,"0",0))</f>
        <v>0</v>
      </c>
      <c r="K9" s="373">
        <f>IF(OR(ｵ.廃PCB等!$F24&gt;0,ｵ.廃PCB等!$F24&lt;0),ｵ.廃PCB等!F24,IF(K$19&gt;0,"0",0))</f>
        <v>0</v>
      </c>
      <c r="L9" s="373">
        <f>IF(OR(ｶ.PCB汚染物!F24&gt;0,ｶ.PCB汚染物!F24&lt;0),ｶ.PCB汚染物!F24,IF(L$19&gt;0,"0",0))</f>
        <v>392.85</v>
      </c>
      <c r="M9" s="373">
        <f>IF(OR(ｷ.PCB処理物!F24&gt;0,ｷ.PCB処理物!F24&lt;0),ｷ.PCB処理物!F24,IF(M$19&gt;0,"0",0))</f>
        <v>0</v>
      </c>
      <c r="N9" s="373">
        <f>IF(OR(ｸ.指定下水汚泥!F24&gt;0,ｸ.指定下水汚泥!F24&lt;0),ｸ.指定下水汚泥!F24,IF(N$19&gt;0,"0",0))</f>
        <v>0</v>
      </c>
      <c r="O9" s="373">
        <f>IF(OR(ｹ.有害鉱さい!F24&gt;0,ｹ.有害鉱さい!F24&lt;0),ｹ.有害鉱さい!F24,IF(O$19&gt;0,"0",0))</f>
        <v>0</v>
      </c>
      <c r="P9" s="373">
        <f>IF(OR(ｺ.廃石綿等!F24&gt;0,ｺ.廃石綿等!F24&lt;0),ｺ.廃石綿等!F24,IF(P$19&gt;0,"0",0))</f>
        <v>0</v>
      </c>
      <c r="Q9" s="373">
        <f>IF(OR(ｻ.有害ばいじん!F24&gt;0,ｻ.有害ばいじん!F24&lt;0),ｻ.有害ばいじん!F24,IF(Q$19&gt;0,"0",0))</f>
        <v>0</v>
      </c>
      <c r="R9" s="373">
        <f>IF(OR(ｼ.有害燃え殻!F24&gt;0,ｼ.有害燃え殻!F24&lt;0),ｼ.有害燃え殻!F24,IF(R$19&gt;0,"0",0))</f>
        <v>0</v>
      </c>
      <c r="S9" s="373">
        <f>IF(OR(ｽ.有害廃油!F24&gt;0,ｽ.有害廃油!F24&lt;0),ｽ.有害廃油!F24,IF(S$19&gt;0,"0",0))</f>
        <v>0</v>
      </c>
      <c r="T9" s="373">
        <f>IF(OR(ｾ.有害汚泥!F24&gt;0,ｾ.有害汚泥!F24&lt;0),ｾ.有害汚泥!F24,IF(T$19&gt;0,"0",0))</f>
        <v>0</v>
      </c>
      <c r="U9" s="373">
        <f>IF(OR(ｿ.有害廃酸!F24&gt;0,ｿ.有害廃酸!F24&lt;0),ｿ.有害廃酸!F24,IF(U$19&gt;0,"0",0))</f>
        <v>0</v>
      </c>
      <c r="V9" s="373">
        <f>IF(OR(ﾀ.有害廃ｱﾙｶﾘ!F24&gt;0,ﾀ.有害廃ｱﾙｶﾘ!F24&lt;0),ﾀ.有害廃ｱﾙｶﾘ!F24,IF(V$19&gt;0,"0",0))</f>
        <v>0</v>
      </c>
      <c r="W9" s="373">
        <f>IF(OR(ﾁ.廃水銀等!F24&gt;0,ﾁ.廃水銀等!F24&lt;0),ﾁ.廃水銀等!F24,IF(W$19&gt;0,"0",0))</f>
        <v>0</v>
      </c>
      <c r="X9" s="374">
        <f>IF(SUM(G9:W9)&gt;0,SUM(G9:W9),IF(X$19&gt;0,"0",0))</f>
        <v>392.85</v>
      </c>
    </row>
    <row r="10" spans="2:24" ht="24" customHeight="1">
      <c r="B10" s="157" t="s">
        <v>365</v>
      </c>
      <c r="C10" s="752" t="s">
        <v>213</v>
      </c>
      <c r="D10" s="752"/>
      <c r="E10" s="752"/>
      <c r="F10" s="753"/>
      <c r="G10" s="375">
        <f>IF(OR(ｱ.特管廃油!F25&gt;0,ｱ.特管廃油!F25&lt;0),ｱ.特管廃油!F25,IF(G$19&gt;0,"0",0))</f>
        <v>0</v>
      </c>
      <c r="H10" s="375">
        <f>IF(OR(ｲ.特管廃酸!F25&gt;0,ｲ.特管廃酸!F25&lt;0),ｲ.特管廃酸!F25,IF(H$19&gt;0,"0",0))</f>
        <v>0</v>
      </c>
      <c r="I10" s="375">
        <f>IF(OR(ｳ.特管廃ｱﾙｶﾘ!F25&gt;0,ｳ.特管廃ｱﾙｶﾘ!F25&lt;0),ｳ.特管廃ｱﾙｶﾘ!F25,IF(I$19&gt;0,"0",0))</f>
        <v>0</v>
      </c>
      <c r="J10" s="375">
        <f>IF(OR(ｴ.感染性廃棄物!$F25&gt;0,ｴ.感染性廃棄物!$F25&lt;0),ｴ.感染性廃棄物!F25,IF(J$19&gt;0,"0",0))</f>
        <v>0</v>
      </c>
      <c r="K10" s="375">
        <f>IF(OR(ｵ.廃PCB等!$F25&gt;0,ｵ.廃PCB等!$F25&lt;0),ｵ.廃PCB等!F25,IF(K$19&gt;0,"0",0))</f>
        <v>0</v>
      </c>
      <c r="L10" s="375">
        <f>IF(OR(ｶ.PCB汚染物!F25&gt;0,ｶ.PCB汚染物!F25&lt;0),ｶ.PCB汚染物!F25,IF(L$19&gt;0,"0",0))</f>
        <v>0</v>
      </c>
      <c r="M10" s="375">
        <f>IF(OR(ｷ.PCB処理物!F25&gt;0,ｷ.PCB処理物!F25&lt;0),ｷ.PCB処理物!F25,IF(M$19&gt;0,"0",0))</f>
        <v>0</v>
      </c>
      <c r="N10" s="375">
        <f>IF(OR(ｸ.指定下水汚泥!F25&gt;0,ｸ.指定下水汚泥!F25&lt;0),ｸ.指定下水汚泥!F25,IF(N$19&gt;0,"0",0))</f>
        <v>0</v>
      </c>
      <c r="O10" s="375">
        <f>IF(OR(ｹ.有害鉱さい!F25&gt;0,ｹ.有害鉱さい!F25&lt;0),ｹ.有害鉱さい!F25,IF(O$19&gt;0,"0",0))</f>
        <v>0</v>
      </c>
      <c r="P10" s="375">
        <f>IF(OR(ｺ.廃石綿等!F25&gt;0,ｺ.廃石綿等!F25&lt;0),ｺ.廃石綿等!F25,IF(P$19&gt;0,"0",0))</f>
        <v>0</v>
      </c>
      <c r="Q10" s="375">
        <f>IF(OR(ｻ.有害ばいじん!F25&gt;0,ｻ.有害ばいじん!F25&lt;0),ｻ.有害ばいじん!F25,IF(Q$19&gt;0,"0",0))</f>
        <v>0</v>
      </c>
      <c r="R10" s="375">
        <f>IF(OR(ｼ.有害燃え殻!F25&gt;0,ｼ.有害燃え殻!F25&lt;0),ｼ.有害燃え殻!F25,IF(R$19&gt;0,"0",0))</f>
        <v>0</v>
      </c>
      <c r="S10" s="375">
        <f>IF(OR(ｽ.有害廃油!F25&gt;0,ｽ.有害廃油!F25&lt;0),ｽ.有害廃油!F25,IF(S$19&gt;0,"0",0))</f>
        <v>0</v>
      </c>
      <c r="T10" s="375">
        <f>IF(OR(ｾ.有害汚泥!F25&gt;0,ｾ.有害汚泥!F25&lt;0),ｾ.有害汚泥!F25,IF(T$19&gt;0,"0",0))</f>
        <v>0</v>
      </c>
      <c r="U10" s="375">
        <f>IF(OR(ｿ.有害廃酸!F25&gt;0,ｿ.有害廃酸!F25&lt;0),ｿ.有害廃酸!F25,IF(U$19&gt;0,"0",0))</f>
        <v>0</v>
      </c>
      <c r="V10" s="375">
        <f>IF(OR(ﾀ.有害廃ｱﾙｶﾘ!F25&gt;0,ﾀ.有害廃ｱﾙｶﾘ!F25&lt;0),ﾀ.有害廃ｱﾙｶﾘ!F25,IF(V$19&gt;0,"0",0))</f>
        <v>0</v>
      </c>
      <c r="W10" s="375">
        <f>IF(OR(ﾁ.廃水銀等!F25&gt;0,ﾁ.廃水銀等!F25&lt;0),ﾁ.廃水銀等!F25,IF(W$19&gt;0,"0",0))</f>
        <v>0</v>
      </c>
      <c r="X10" s="376">
        <f t="shared" ref="X10:X18" si="0">IF(SUM(G10:W10)&gt;0,SUM(G10:W10),IF(X$19&gt;0,"0",0))</f>
        <v>0</v>
      </c>
    </row>
    <row r="11" spans="2:24" ht="24" customHeight="1">
      <c r="B11" s="157" t="s">
        <v>366</v>
      </c>
      <c r="C11" s="758" t="s">
        <v>214</v>
      </c>
      <c r="D11" s="758"/>
      <c r="E11" s="758"/>
      <c r="F11" s="759"/>
      <c r="G11" s="377">
        <f>IF(OR(ｱ.特管廃油!F26&gt;0,ｱ.特管廃油!F26&lt;0),ｱ.特管廃油!F26,IF(G$19&gt;0,"0",0))</f>
        <v>0</v>
      </c>
      <c r="H11" s="377">
        <f>IF(OR(ｲ.特管廃酸!F26&gt;0,ｲ.特管廃酸!F26&lt;0),ｲ.特管廃酸!F26,IF(H$19&gt;0,"0",0))</f>
        <v>0</v>
      </c>
      <c r="I11" s="377">
        <f>IF(OR(ｳ.特管廃ｱﾙｶﾘ!F26&gt;0,ｳ.特管廃ｱﾙｶﾘ!F26&lt;0),ｳ.特管廃ｱﾙｶﾘ!F26,IF(I$19&gt;0,"0",0))</f>
        <v>0</v>
      </c>
      <c r="J11" s="377">
        <f>IF(OR(ｴ.感染性廃棄物!$F26&gt;0,ｴ.感染性廃棄物!$F26&lt;0),ｴ.感染性廃棄物!F26,IF(J$19&gt;0,"0",0))</f>
        <v>0</v>
      </c>
      <c r="K11" s="377">
        <f>IF(OR(ｵ.廃PCB等!$F26&gt;0,ｵ.廃PCB等!$F26&lt;0),ｵ.廃PCB等!F26,IF(K$19&gt;0,"0",0))</f>
        <v>0</v>
      </c>
      <c r="L11" s="377">
        <f>IF(OR(ｶ.PCB汚染物!F26&gt;0,ｶ.PCB汚染物!F26&lt;0),ｶ.PCB汚染物!F26,IF(L$19&gt;0,"0",0))</f>
        <v>0</v>
      </c>
      <c r="M11" s="377">
        <f>IF(OR(ｷ.PCB処理物!F26&gt;0,ｷ.PCB処理物!F26&lt;0),ｷ.PCB処理物!F26,IF(M$19&gt;0,"0",0))</f>
        <v>0</v>
      </c>
      <c r="N11" s="377">
        <f>IF(OR(ｸ.指定下水汚泥!F26&gt;0,ｸ.指定下水汚泥!F26&lt;0),ｸ.指定下水汚泥!F26,IF(N$19&gt;0,"0",0))</f>
        <v>0</v>
      </c>
      <c r="O11" s="377">
        <f>IF(OR(ｹ.有害鉱さい!F26&gt;0,ｹ.有害鉱さい!F26&lt;0),ｹ.有害鉱さい!F26,IF(O$19&gt;0,"0",0))</f>
        <v>0</v>
      </c>
      <c r="P11" s="377">
        <f>IF(OR(ｺ.廃石綿等!F26&gt;0,ｺ.廃石綿等!F26&lt;0),ｺ.廃石綿等!F26,IF(P$19&gt;0,"0",0))</f>
        <v>0</v>
      </c>
      <c r="Q11" s="377">
        <f>IF(OR(ｻ.有害ばいじん!F26&gt;0,ｻ.有害ばいじん!F26&lt;0),ｻ.有害ばいじん!F26,IF(Q$19&gt;0,"0",0))</f>
        <v>0</v>
      </c>
      <c r="R11" s="377">
        <f>IF(OR(ｼ.有害燃え殻!F26&gt;0,ｼ.有害燃え殻!F26&lt;0),ｼ.有害燃え殻!F26,IF(R$19&gt;0,"0",0))</f>
        <v>0</v>
      </c>
      <c r="S11" s="377">
        <f>IF(OR(ｽ.有害廃油!F26&gt;0,ｽ.有害廃油!F26&lt;0),ｽ.有害廃油!F26,IF(S$19&gt;0,"0",0))</f>
        <v>0</v>
      </c>
      <c r="T11" s="377">
        <f>IF(OR(ｾ.有害汚泥!F26&gt;0,ｾ.有害汚泥!F26&lt;0),ｾ.有害汚泥!F26,IF(T$19&gt;0,"0",0))</f>
        <v>0</v>
      </c>
      <c r="U11" s="377">
        <f>IF(OR(ｿ.有害廃酸!F26&gt;0,ｿ.有害廃酸!F26&lt;0),ｿ.有害廃酸!F26,IF(U$19&gt;0,"0",0))</f>
        <v>0</v>
      </c>
      <c r="V11" s="377">
        <f>IF(OR(ﾀ.有害廃ｱﾙｶﾘ!F26&gt;0,ﾀ.有害廃ｱﾙｶﾘ!F26&lt;0),ﾀ.有害廃ｱﾙｶﾘ!F26,IF(V$19&gt;0,"0",0))</f>
        <v>0</v>
      </c>
      <c r="W11" s="377">
        <f>IF(OR(ﾁ.廃水銀等!F26&gt;0,ﾁ.廃水銀等!F26&lt;0),ﾁ.廃水銀等!F26,IF(W$19&gt;0,"0",0))</f>
        <v>0</v>
      </c>
      <c r="X11" s="378">
        <f t="shared" si="0"/>
        <v>0</v>
      </c>
    </row>
    <row r="12" spans="2:24" ht="24" customHeight="1">
      <c r="B12" s="456">
        <v>7</v>
      </c>
      <c r="C12" s="758" t="s">
        <v>215</v>
      </c>
      <c r="D12" s="758"/>
      <c r="E12" s="758"/>
      <c r="F12" s="759"/>
      <c r="G12" s="377">
        <f>IF(OR(ｱ.特管廃油!F27&gt;0,ｱ.特管廃油!F27&lt;0),ｱ.特管廃油!F27,IF(G$19&gt;0,"0",0))</f>
        <v>0</v>
      </c>
      <c r="H12" s="377">
        <f>IF(OR(ｲ.特管廃酸!F27&gt;0,ｲ.特管廃酸!F27&lt;0),ｲ.特管廃酸!F27,IF(H$19&gt;0,"0",0))</f>
        <v>0</v>
      </c>
      <c r="I12" s="377">
        <f>IF(OR(ｳ.特管廃ｱﾙｶﾘ!F27&gt;0,ｳ.特管廃ｱﾙｶﾘ!F27&lt;0),ｳ.特管廃ｱﾙｶﾘ!F27,IF(I$19&gt;0,"0",0))</f>
        <v>0</v>
      </c>
      <c r="J12" s="377">
        <f>IF(OR(ｴ.感染性廃棄物!$F27&gt;0,ｴ.感染性廃棄物!$F27&lt;0),ｴ.感染性廃棄物!F27,IF(J$19&gt;0,"0",0))</f>
        <v>0</v>
      </c>
      <c r="K12" s="377">
        <f>IF(OR(ｵ.廃PCB等!$F27&gt;0,ｵ.廃PCB等!$F27&lt;0),ｵ.廃PCB等!F27,IF(K$19&gt;0,"0",0))</f>
        <v>0</v>
      </c>
      <c r="L12" s="377">
        <f>IF(OR(ｶ.PCB汚染物!F27&gt;0,ｶ.PCB汚染物!F27&lt;0),ｶ.PCB汚染物!F27,IF(L$19&gt;0,"0",0))</f>
        <v>0</v>
      </c>
      <c r="M12" s="377">
        <f>IF(OR(ｷ.PCB処理物!F27&gt;0,ｷ.PCB処理物!F27&lt;0),ｷ.PCB処理物!F27,IF(M$19&gt;0,"0",0))</f>
        <v>0</v>
      </c>
      <c r="N12" s="377">
        <f>IF(OR(ｸ.指定下水汚泥!F27&gt;0,ｸ.指定下水汚泥!F27&lt;0),ｸ.指定下水汚泥!F27,IF(N$19&gt;0,"0",0))</f>
        <v>0</v>
      </c>
      <c r="O12" s="377">
        <f>IF(OR(ｹ.有害鉱さい!F27&gt;0,ｹ.有害鉱さい!F27&lt;0),ｹ.有害鉱さい!F27,IF(O$19&gt;0,"0",0))</f>
        <v>0</v>
      </c>
      <c r="P12" s="377">
        <f>IF(OR(ｺ.廃石綿等!F27&gt;0,ｺ.廃石綿等!F27&lt;0),ｺ.廃石綿等!F27,IF(P$19&gt;0,"0",0))</f>
        <v>0</v>
      </c>
      <c r="Q12" s="377">
        <f>IF(OR(ｻ.有害ばいじん!F27&gt;0,ｻ.有害ばいじん!F27&lt;0),ｻ.有害ばいじん!F27,IF(Q$19&gt;0,"0",0))</f>
        <v>0</v>
      </c>
      <c r="R12" s="377">
        <f>IF(OR(ｼ.有害燃え殻!F27&gt;0,ｼ.有害燃え殻!F27&lt;0),ｼ.有害燃え殻!F27,IF(R$19&gt;0,"0",0))</f>
        <v>0</v>
      </c>
      <c r="S12" s="377">
        <f>IF(OR(ｽ.有害廃油!F27&gt;0,ｽ.有害廃油!F27&lt;0),ｽ.有害廃油!F27,IF(S$19&gt;0,"0",0))</f>
        <v>0</v>
      </c>
      <c r="T12" s="377">
        <f>IF(OR(ｾ.有害汚泥!F27&gt;0,ｾ.有害汚泥!F27&lt;0),ｾ.有害汚泥!F27,IF(T$19&gt;0,"0",0))</f>
        <v>0</v>
      </c>
      <c r="U12" s="377">
        <f>IF(OR(ｿ.有害廃酸!F27&gt;0,ｿ.有害廃酸!F27&lt;0),ｿ.有害廃酸!F27,IF(U$19&gt;0,"0",0))</f>
        <v>0</v>
      </c>
      <c r="V12" s="377">
        <f>IF(OR(ﾀ.有害廃ｱﾙｶﾘ!F27&gt;0,ﾀ.有害廃ｱﾙｶﾘ!F27&lt;0),ﾀ.有害廃ｱﾙｶﾘ!F27,IF(V$19&gt;0,"0",0))</f>
        <v>0</v>
      </c>
      <c r="W12" s="377">
        <f>IF(OR(ﾁ.廃水銀等!F27&gt;0,ﾁ.廃水銀等!F27&lt;0),ﾁ.廃水銀等!F27,IF(W$19&gt;0,"0",0))</f>
        <v>0</v>
      </c>
      <c r="X12" s="378">
        <f t="shared" si="0"/>
        <v>0</v>
      </c>
    </row>
    <row r="13" spans="2:24" ht="24" customHeight="1">
      <c r="B13" s="157" t="s">
        <v>166</v>
      </c>
      <c r="C13" s="762" t="s">
        <v>216</v>
      </c>
      <c r="D13" s="763"/>
      <c r="E13" s="763"/>
      <c r="F13" s="764"/>
      <c r="G13" s="377">
        <f>IF(OR(ｱ.特管廃油!F28&gt;0,ｱ.特管廃油!F28&lt;0),ｱ.特管廃油!F28,IF(G$19&gt;0,"0",0))</f>
        <v>0</v>
      </c>
      <c r="H13" s="377">
        <f>IF(OR(ｲ.特管廃酸!F28&gt;0,ｲ.特管廃酸!F28&lt;0),ｲ.特管廃酸!F28,IF(H$19&gt;0,"0",0))</f>
        <v>0</v>
      </c>
      <c r="I13" s="377">
        <f>IF(OR(ｳ.特管廃ｱﾙｶﾘ!F28&gt;0,ｳ.特管廃ｱﾙｶﾘ!F28&lt;0),ｳ.特管廃ｱﾙｶﾘ!F28,IF(I$19&gt;0,"0",0))</f>
        <v>0</v>
      </c>
      <c r="J13" s="377">
        <f>IF(OR(ｴ.感染性廃棄物!$F28&gt;0,ｴ.感染性廃棄物!$F28&lt;0),ｴ.感染性廃棄物!F28,IF(J$19&gt;0,"0",0))</f>
        <v>0</v>
      </c>
      <c r="K13" s="377">
        <f>IF(OR(ｵ.廃PCB等!$F28&gt;0,ｵ.廃PCB等!$F28&lt;0),ｵ.廃PCB等!F28,IF(K$19&gt;0,"0",0))</f>
        <v>0</v>
      </c>
      <c r="L13" s="377">
        <f>IF(OR(ｶ.PCB汚染物!F28&gt;0,ｶ.PCB汚染物!F28&lt;0),ｶ.PCB汚染物!F28,IF(L$19&gt;0,"0",0))</f>
        <v>0</v>
      </c>
      <c r="M13" s="377">
        <f>IF(OR(ｷ.PCB処理物!F28&gt;0,ｷ.PCB処理物!F28&lt;0),ｷ.PCB処理物!F28,IF(M$19&gt;0,"0",0))</f>
        <v>0</v>
      </c>
      <c r="N13" s="377">
        <f>IF(OR(ｸ.指定下水汚泥!F28&gt;0,ｸ.指定下水汚泥!F28&lt;0),ｸ.指定下水汚泥!F28,IF(N$19&gt;0,"0",0))</f>
        <v>0</v>
      </c>
      <c r="O13" s="377">
        <f>IF(OR(ｹ.有害鉱さい!F28&gt;0,ｹ.有害鉱さい!F28&lt;0),ｹ.有害鉱さい!F28,IF(O$19&gt;0,"0",0))</f>
        <v>0</v>
      </c>
      <c r="P13" s="377">
        <f>IF(OR(ｺ.廃石綿等!F28&gt;0,ｺ.廃石綿等!F28&lt;0),ｺ.廃石綿等!F28,IF(P$19&gt;0,"0",0))</f>
        <v>0</v>
      </c>
      <c r="Q13" s="377">
        <f>IF(OR(ｻ.有害ばいじん!F28&gt;0,ｻ.有害ばいじん!F28&lt;0),ｻ.有害ばいじん!F28,IF(Q$19&gt;0,"0",0))</f>
        <v>0</v>
      </c>
      <c r="R13" s="377">
        <f>IF(OR(ｼ.有害燃え殻!F28&gt;0,ｼ.有害燃え殻!F28&lt;0),ｼ.有害燃え殻!F28,IF(R$19&gt;0,"0",0))</f>
        <v>0</v>
      </c>
      <c r="S13" s="377">
        <f>IF(OR(ｽ.有害廃油!F28&gt;0,ｽ.有害廃油!F28&lt;0),ｽ.有害廃油!F28,IF(S$19&gt;0,"0",0))</f>
        <v>0</v>
      </c>
      <c r="T13" s="377">
        <f>IF(OR(ｾ.有害汚泥!F28&gt;0,ｾ.有害汚泥!F28&lt;0),ｾ.有害汚泥!F28,IF(T$19&gt;0,"0",0))</f>
        <v>0</v>
      </c>
      <c r="U13" s="377">
        <f>IF(OR(ｿ.有害廃酸!F28&gt;0,ｿ.有害廃酸!F28&lt;0),ｿ.有害廃酸!F28,IF(U$19&gt;0,"0",0))</f>
        <v>0</v>
      </c>
      <c r="V13" s="377">
        <f>IF(OR(ﾀ.有害廃ｱﾙｶﾘ!F28&gt;0,ﾀ.有害廃ｱﾙｶﾘ!F28&lt;0),ﾀ.有害廃ｱﾙｶﾘ!F28,IF(V$19&gt;0,"0",0))</f>
        <v>0</v>
      </c>
      <c r="W13" s="377">
        <f>IF(OR(ﾁ.廃水銀等!F28&gt;0,ﾁ.廃水銀等!F28&lt;0),ﾁ.廃水銀等!F28,IF(W$19&gt;0,"0",0))</f>
        <v>0</v>
      </c>
      <c r="X13" s="378">
        <f t="shared" si="0"/>
        <v>0</v>
      </c>
    </row>
    <row r="14" spans="2:24" ht="24" customHeight="1">
      <c r="B14" s="157" t="s">
        <v>167</v>
      </c>
      <c r="C14" s="758" t="s">
        <v>217</v>
      </c>
      <c r="D14" s="758"/>
      <c r="E14" s="758"/>
      <c r="F14" s="759"/>
      <c r="G14" s="377">
        <f>IF(OR(ｱ.特管廃油!F29&gt;0,ｱ.特管廃油!F29&lt;0),ｱ.特管廃油!F29,IF(G$19&gt;0,"0",0))</f>
        <v>0</v>
      </c>
      <c r="H14" s="377">
        <f>IF(OR(ｲ.特管廃酸!F29&gt;0,ｲ.特管廃酸!F29&lt;0),ｲ.特管廃酸!F29,IF(H$19&gt;0,"0",0))</f>
        <v>0</v>
      </c>
      <c r="I14" s="377">
        <f>IF(OR(ｳ.特管廃ｱﾙｶﾘ!F29&gt;0,ｳ.特管廃ｱﾙｶﾘ!F29&lt;0),ｳ.特管廃ｱﾙｶﾘ!F29,IF(I$19&gt;0,"0",0))</f>
        <v>0</v>
      </c>
      <c r="J14" s="377">
        <f>IF(OR(ｴ.感染性廃棄物!$F29&gt;0,ｴ.感染性廃棄物!$F29&lt;0),ｴ.感染性廃棄物!F29,IF(J$19&gt;0,"0",0))</f>
        <v>0</v>
      </c>
      <c r="K14" s="377">
        <f>IF(OR(ｵ.廃PCB等!$F29&gt;0,ｵ.廃PCB等!$F29&lt;0),ｵ.廃PCB等!F29,IF(K$19&gt;0,"0",0))</f>
        <v>0</v>
      </c>
      <c r="L14" s="377">
        <f>IF(OR(ｶ.PCB汚染物!F29&gt;0,ｶ.PCB汚染物!F29&lt;0),ｶ.PCB汚染物!F29,IF(L$19&gt;0,"0",0))</f>
        <v>372.35</v>
      </c>
      <c r="M14" s="377">
        <f>IF(OR(ｷ.PCB処理物!F29&gt;0,ｷ.PCB処理物!F29&lt;0),ｷ.PCB処理物!F29,IF(M$19&gt;0,"0",0))</f>
        <v>0</v>
      </c>
      <c r="N14" s="377">
        <f>IF(OR(ｸ.指定下水汚泥!F29&gt;0,ｸ.指定下水汚泥!F29&lt;0),ｸ.指定下水汚泥!F29,IF(N$19&gt;0,"0",0))</f>
        <v>0</v>
      </c>
      <c r="O14" s="377">
        <f>IF(OR(ｹ.有害鉱さい!F29&gt;0,ｹ.有害鉱さい!F29&lt;0),ｹ.有害鉱さい!F29,IF(O$19&gt;0,"0",0))</f>
        <v>0</v>
      </c>
      <c r="P14" s="377">
        <f>IF(OR(ｺ.廃石綿等!F29&gt;0,ｺ.廃石綿等!F29&lt;0),ｺ.廃石綿等!F29,IF(P$19&gt;0,"0",0))</f>
        <v>0</v>
      </c>
      <c r="Q14" s="377">
        <f>IF(OR(ｻ.有害ばいじん!F29&gt;0,ｻ.有害ばいじん!F29&lt;0),ｻ.有害ばいじん!F29,IF(Q$19&gt;0,"0",0))</f>
        <v>0</v>
      </c>
      <c r="R14" s="377">
        <f>IF(OR(ｼ.有害燃え殻!F29&gt;0,ｼ.有害燃え殻!F29&lt;0),ｼ.有害燃え殻!F29,IF(R$19&gt;0,"0",0))</f>
        <v>0</v>
      </c>
      <c r="S14" s="377">
        <f>IF(OR(ｽ.有害廃油!F29&gt;0,ｽ.有害廃油!F29&lt;0),ｽ.有害廃油!F29,IF(S$19&gt;0,"0",0))</f>
        <v>0</v>
      </c>
      <c r="T14" s="377">
        <f>IF(OR(ｾ.有害汚泥!F29&gt;0,ｾ.有害汚泥!F29&lt;0),ｾ.有害汚泥!F29,IF(T$19&gt;0,"0",0))</f>
        <v>0</v>
      </c>
      <c r="U14" s="377">
        <f>IF(OR(ｿ.有害廃酸!F29&gt;0,ｿ.有害廃酸!F29&lt;0),ｿ.有害廃酸!F29,IF(U$19&gt;0,"0",0))</f>
        <v>0</v>
      </c>
      <c r="V14" s="377">
        <f>IF(OR(ﾀ.有害廃ｱﾙｶﾘ!F29&gt;0,ﾀ.有害廃ｱﾙｶﾘ!F29&lt;0),ﾀ.有害廃ｱﾙｶﾘ!F29,IF(V$19&gt;0,"0",0))</f>
        <v>0</v>
      </c>
      <c r="W14" s="377">
        <f>IF(OR(ﾁ.廃水銀等!F29&gt;0,ﾁ.廃水銀等!F29&lt;0),ﾁ.廃水銀等!F29,IF(W$19&gt;0,"0",0))</f>
        <v>0</v>
      </c>
      <c r="X14" s="378">
        <f t="shared" si="0"/>
        <v>372.35</v>
      </c>
    </row>
    <row r="15" spans="2:24" ht="24" customHeight="1">
      <c r="B15" s="157" t="s">
        <v>168</v>
      </c>
      <c r="C15" s="758" t="s">
        <v>218</v>
      </c>
      <c r="D15" s="758"/>
      <c r="E15" s="758"/>
      <c r="F15" s="759"/>
      <c r="G15" s="377">
        <f>IF(OR(ｱ.特管廃油!F30&gt;0,ｱ.特管廃油!F30&lt;0),ｱ.特管廃油!F30,IF(G$19&gt;0,"0",0))</f>
        <v>0</v>
      </c>
      <c r="H15" s="377">
        <f>IF(OR(ｲ.特管廃酸!F30&gt;0,ｲ.特管廃酸!F30&lt;0),ｲ.特管廃酸!F30,IF(H$19&gt;0,"0",0))</f>
        <v>0</v>
      </c>
      <c r="I15" s="377">
        <f>IF(OR(ｳ.特管廃ｱﾙｶﾘ!F30&gt;0,ｳ.特管廃ｱﾙｶﾘ!F30&lt;0),ｳ.特管廃ｱﾙｶﾘ!F30,IF(I$19&gt;0,"0",0))</f>
        <v>0</v>
      </c>
      <c r="J15" s="377">
        <f>IF(OR(ｴ.感染性廃棄物!$F30&gt;0,ｴ.感染性廃棄物!$F30&lt;0),ｴ.感染性廃棄物!F30,IF(J$19&gt;0,"0",0))</f>
        <v>0</v>
      </c>
      <c r="K15" s="377">
        <f>IF(OR(ｵ.廃PCB等!$F30&gt;0,ｵ.廃PCB等!$F30&lt;0),ｵ.廃PCB等!F30,IF(K$19&gt;0,"0",0))</f>
        <v>0</v>
      </c>
      <c r="L15" s="377">
        <f>IF(OR(ｶ.PCB汚染物!F30&gt;0,ｶ.PCB汚染物!F30&lt;0),ｶ.PCB汚染物!F30,IF(L$19&gt;0,"0",0))</f>
        <v>372.35</v>
      </c>
      <c r="M15" s="377">
        <f>IF(OR(ｷ.PCB処理物!F30&gt;0,ｷ.PCB処理物!F30&lt;0),ｷ.PCB処理物!F30,IF(M$19&gt;0,"0",0))</f>
        <v>0</v>
      </c>
      <c r="N15" s="377">
        <f>IF(OR(ｸ.指定下水汚泥!F30&gt;0,ｸ.指定下水汚泥!F30&lt;0),ｸ.指定下水汚泥!F30,IF(N$19&gt;0,"0",0))</f>
        <v>0</v>
      </c>
      <c r="O15" s="377">
        <f>IF(OR(ｹ.有害鉱さい!F30&gt;0,ｹ.有害鉱さい!F30&lt;0),ｹ.有害鉱さい!F30,IF(O$19&gt;0,"0",0))</f>
        <v>0</v>
      </c>
      <c r="P15" s="377">
        <f>IF(OR(ｺ.廃石綿等!F30&gt;0,ｺ.廃石綿等!F30&lt;0),ｺ.廃石綿等!F30,IF(P$19&gt;0,"0",0))</f>
        <v>0</v>
      </c>
      <c r="Q15" s="377">
        <f>IF(OR(ｻ.有害ばいじん!F30&gt;0,ｻ.有害ばいじん!F30&lt;0),ｻ.有害ばいじん!F30,IF(Q$19&gt;0,"0",0))</f>
        <v>0</v>
      </c>
      <c r="R15" s="377">
        <f>IF(OR(ｼ.有害燃え殻!F30&gt;0,ｼ.有害燃え殻!F30&lt;0),ｼ.有害燃え殻!F30,IF(R$19&gt;0,"0",0))</f>
        <v>0</v>
      </c>
      <c r="S15" s="377">
        <f>IF(OR(ｽ.有害廃油!F30&gt;0,ｽ.有害廃油!F30&lt;0),ｽ.有害廃油!F30,IF(S$19&gt;0,"0",0))</f>
        <v>0</v>
      </c>
      <c r="T15" s="377">
        <f>IF(OR(ｾ.有害汚泥!F30&gt;0,ｾ.有害汚泥!F30&lt;0),ｾ.有害汚泥!F30,IF(T$19&gt;0,"0",0))</f>
        <v>0</v>
      </c>
      <c r="U15" s="377">
        <f>IF(OR(ｿ.有害廃酸!F30&gt;0,ｿ.有害廃酸!F30&lt;0),ｿ.有害廃酸!F30,IF(U$19&gt;0,"0",0))</f>
        <v>0</v>
      </c>
      <c r="V15" s="377">
        <f>IF(OR(ﾀ.有害廃ｱﾙｶﾘ!F30&gt;0,ﾀ.有害廃ｱﾙｶﾘ!F30&lt;0),ﾀ.有害廃ｱﾙｶﾘ!F30,IF(V$19&gt;0,"0",0))</f>
        <v>0</v>
      </c>
      <c r="W15" s="377">
        <f>IF(OR(ﾁ.廃水銀等!F30&gt;0,ﾁ.廃水銀等!F30&lt;0),ﾁ.廃水銀等!F30,IF(W$19&gt;0,"0",0))</f>
        <v>0</v>
      </c>
      <c r="X15" s="378">
        <f t="shared" si="0"/>
        <v>372.35</v>
      </c>
    </row>
    <row r="16" spans="2:24" ht="24" customHeight="1">
      <c r="B16" s="157" t="s">
        <v>169</v>
      </c>
      <c r="C16" s="758" t="s">
        <v>219</v>
      </c>
      <c r="D16" s="758"/>
      <c r="E16" s="758"/>
      <c r="F16" s="759"/>
      <c r="G16" s="377">
        <f>IF(OR(ｱ.特管廃油!F31&gt;0,ｱ.特管廃油!F31&lt;0),ｱ.特管廃油!F31,IF(G$19&gt;0,"0",0))</f>
        <v>0</v>
      </c>
      <c r="H16" s="377">
        <f>IF(OR(ｲ.特管廃酸!F31&gt;0,ｲ.特管廃酸!F31&lt;0),ｲ.特管廃酸!F31,IF(H$19&gt;0,"0",0))</f>
        <v>0</v>
      </c>
      <c r="I16" s="377">
        <f>IF(OR(ｳ.特管廃ｱﾙｶﾘ!F31&gt;0,ｳ.特管廃ｱﾙｶﾘ!F31&lt;0),ｳ.特管廃ｱﾙｶﾘ!F31,IF(I$19&gt;0,"0",0))</f>
        <v>0</v>
      </c>
      <c r="J16" s="377">
        <f>IF(OR(ｴ.感染性廃棄物!$F31&gt;0,ｴ.感染性廃棄物!$F31&lt;0),ｴ.感染性廃棄物!F31,IF(J$19&gt;0,"0",0))</f>
        <v>0</v>
      </c>
      <c r="K16" s="377">
        <f>IF(OR(ｵ.廃PCB等!$F31&gt;0,ｵ.廃PCB等!$F31&lt;0),ｵ.廃PCB等!F31,IF(K$19&gt;0,"0",0))</f>
        <v>0</v>
      </c>
      <c r="L16" s="377">
        <f>IF(OR(ｶ.PCB汚染物!F31&gt;0,ｶ.PCB汚染物!F31&lt;0),ｶ.PCB汚染物!F31,IF(L$19&gt;0,"0",0))</f>
        <v>372.35</v>
      </c>
      <c r="M16" s="377">
        <f>IF(OR(ｷ.PCB処理物!F31&gt;0,ｷ.PCB処理物!F31&lt;0),ｷ.PCB処理物!F31,IF(M$19&gt;0,"0",0))</f>
        <v>0</v>
      </c>
      <c r="N16" s="377">
        <f>IF(OR(ｸ.指定下水汚泥!F31&gt;0,ｸ.指定下水汚泥!F31&lt;0),ｸ.指定下水汚泥!F31,IF(N$19&gt;0,"0",0))</f>
        <v>0</v>
      </c>
      <c r="O16" s="377">
        <f>IF(OR(ｹ.有害鉱さい!F31&gt;0,ｹ.有害鉱さい!F31&lt;0),ｹ.有害鉱さい!F31,IF(O$19&gt;0,"0",0))</f>
        <v>0</v>
      </c>
      <c r="P16" s="377">
        <f>IF(OR(ｺ.廃石綿等!F31&gt;0,ｺ.廃石綿等!F31&lt;0),ｺ.廃石綿等!F31,IF(P$19&gt;0,"0",0))</f>
        <v>0</v>
      </c>
      <c r="Q16" s="377">
        <f>IF(OR(ｻ.有害ばいじん!F31&gt;0,ｻ.有害ばいじん!F31&lt;0),ｻ.有害ばいじん!F31,IF(Q$19&gt;0,"0",0))</f>
        <v>0</v>
      </c>
      <c r="R16" s="377">
        <f>IF(OR(ｼ.有害燃え殻!F31&gt;0,ｼ.有害燃え殻!F31&lt;0),ｼ.有害燃え殻!F31,IF(R$19&gt;0,"0",0))</f>
        <v>0</v>
      </c>
      <c r="S16" s="377">
        <f>IF(OR(ｽ.有害廃油!F31&gt;0,ｽ.有害廃油!F31&lt;0),ｽ.有害廃油!F31,IF(S$19&gt;0,"0",0))</f>
        <v>0</v>
      </c>
      <c r="T16" s="377">
        <f>IF(OR(ｾ.有害汚泥!F31&gt;0,ｾ.有害汚泥!F31&lt;0),ｾ.有害汚泥!F31,IF(T$19&gt;0,"0",0))</f>
        <v>0</v>
      </c>
      <c r="U16" s="377">
        <f>IF(OR(ｿ.有害廃酸!F31&gt;0,ｿ.有害廃酸!F31&lt;0),ｿ.有害廃酸!F31,IF(U$19&gt;0,"0",0))</f>
        <v>0</v>
      </c>
      <c r="V16" s="377">
        <f>IF(OR(ﾀ.有害廃ｱﾙｶﾘ!F31&gt;0,ﾀ.有害廃ｱﾙｶﾘ!F31&lt;0),ﾀ.有害廃ｱﾙｶﾘ!F31,IF(V$19&gt;0,"0",0))</f>
        <v>0</v>
      </c>
      <c r="W16" s="377">
        <f>IF(OR(ﾁ.廃水銀等!F31&gt;0,ﾁ.廃水銀等!F31&lt;0),ﾁ.廃水銀等!F31,IF(W$19&gt;0,"0",0))</f>
        <v>0</v>
      </c>
      <c r="X16" s="378">
        <f>IF(SUM(G16:W16)&gt;0,SUM(G16:W16),IF(X$19&gt;0,"0",0))</f>
        <v>372.35</v>
      </c>
    </row>
    <row r="17" spans="2:24" ht="24" customHeight="1">
      <c r="B17" s="157"/>
      <c r="C17" s="758" t="s">
        <v>374</v>
      </c>
      <c r="D17" s="758"/>
      <c r="E17" s="758"/>
      <c r="F17" s="759"/>
      <c r="G17" s="377">
        <f>IF(OR(ｱ.特管廃油!F32&gt;0,ｱ.特管廃油!F32&lt;0),ｱ.特管廃油!F32,IF(G$19&gt;0,"0",0))</f>
        <v>0</v>
      </c>
      <c r="H17" s="377">
        <f>IF(OR(ｲ.特管廃酸!F32&gt;0,ｲ.特管廃酸!F32&lt;0),ｲ.特管廃酸!F32,IF(H$19&gt;0,"0",0))</f>
        <v>0</v>
      </c>
      <c r="I17" s="377">
        <f>IF(OR(ｳ.特管廃ｱﾙｶﾘ!F32&gt;0,ｳ.特管廃ｱﾙｶﾘ!F32&lt;0),ｳ.特管廃ｱﾙｶﾘ!F32,IF(I$19&gt;0,"0",0))</f>
        <v>0</v>
      </c>
      <c r="J17" s="377">
        <f>IF(OR(ｴ.感染性廃棄物!$F32&gt;0,ｴ.感染性廃棄物!$F32&lt;0),ｴ.感染性廃棄物!F32,IF(J$19&gt;0,"0",0))</f>
        <v>0</v>
      </c>
      <c r="K17" s="377">
        <f>IF(OR(ｵ.廃PCB等!$F32&gt;0,ｵ.廃PCB等!$F32&lt;0),ｵ.廃PCB等!F32,IF(K$19&gt;0,"0",0))</f>
        <v>0</v>
      </c>
      <c r="L17" s="377">
        <f>IF(OR(ｶ.PCB汚染物!F32&gt;0,ｶ.PCB汚染物!F32&lt;0),ｶ.PCB汚染物!F32,IF(L$19&gt;0,"0",0))</f>
        <v>0</v>
      </c>
      <c r="M17" s="377">
        <f>IF(OR(ｷ.PCB処理物!F32&gt;0,ｷ.PCB処理物!F32&lt;0),ｷ.PCB処理物!F32,IF(M$19&gt;0,"0",0))</f>
        <v>0</v>
      </c>
      <c r="N17" s="377">
        <f>IF(OR(ｸ.指定下水汚泥!F32&gt;0,ｸ.指定下水汚泥!F32&lt;0),ｸ.指定下水汚泥!F32,IF(N$19&gt;0,"0",0))</f>
        <v>0</v>
      </c>
      <c r="O17" s="377">
        <f>IF(OR(ｹ.有害鉱さい!F32&gt;0,ｹ.有害鉱さい!F32&lt;0),ｹ.有害鉱さい!F32,IF(O$19&gt;0,"0",0))</f>
        <v>0</v>
      </c>
      <c r="P17" s="377">
        <f>IF(OR(ｺ.廃石綿等!F32&gt;0,ｺ.廃石綿等!F32&lt;0),ｺ.廃石綿等!F32,IF(P$19&gt;0,"0",0))</f>
        <v>0</v>
      </c>
      <c r="Q17" s="377">
        <f>IF(OR(ｻ.有害ばいじん!F32&gt;0,ｻ.有害ばいじん!F32&lt;0),ｻ.有害ばいじん!F32,IF(Q$19&gt;0,"0",0))</f>
        <v>0</v>
      </c>
      <c r="R17" s="377">
        <f>IF(OR(ｼ.有害燃え殻!F32&gt;0,ｼ.有害燃え殻!F32&lt;0),ｼ.有害燃え殻!F32,IF(R$19&gt;0,"0",0))</f>
        <v>0</v>
      </c>
      <c r="S17" s="377">
        <f>IF(OR(ｽ.有害廃油!F32&gt;0,ｽ.有害廃油!F32&lt;0),ｽ.有害廃油!F32,IF(S$19&gt;0,"0",0))</f>
        <v>0</v>
      </c>
      <c r="T17" s="377">
        <f>IF(OR(ｾ.有害汚泥!F32&gt;0,ｾ.有害汚泥!F32&lt;0),ｾ.有害汚泥!F32,IF(T$19&gt;0,"0",0))</f>
        <v>0</v>
      </c>
      <c r="U17" s="377">
        <f>IF(OR(ｿ.有害廃酸!F32&gt;0,ｿ.有害廃酸!F32&lt;0),ｿ.有害廃酸!F32,IF(U$19&gt;0,"0",0))</f>
        <v>0</v>
      </c>
      <c r="V17" s="377">
        <f>IF(OR(ﾀ.有害廃ｱﾙｶﾘ!F32&gt;0,ﾀ.有害廃ｱﾙｶﾘ!F32&lt;0),ﾀ.有害廃ｱﾙｶﾘ!F32,IF(V$19&gt;0,"0",0))</f>
        <v>0</v>
      </c>
      <c r="W17" s="377">
        <f>IF(OR(ﾁ.廃水銀等!F32&gt;0,ﾁ.廃水銀等!F32&lt;0),ﾁ.廃水銀等!F32,IF(W$19&gt;0,"0",0))</f>
        <v>0</v>
      </c>
      <c r="X17" s="378">
        <f t="shared" si="0"/>
        <v>0</v>
      </c>
    </row>
    <row r="18" spans="2:24" ht="24" customHeight="1" thickBot="1">
      <c r="B18" s="158"/>
      <c r="C18" s="204" t="s">
        <v>237</v>
      </c>
      <c r="D18" s="760" t="s">
        <v>399</v>
      </c>
      <c r="E18" s="760"/>
      <c r="F18" s="761"/>
      <c r="G18" s="379">
        <f>IF(OR(ｱ.特管廃油!F33&gt;0,ｱ.特管廃油!F33&lt;0),ｱ.特管廃油!F33,IF(G$19&gt;0,"0",0))</f>
        <v>0</v>
      </c>
      <c r="H18" s="379">
        <f>IF(OR(ｲ.特管廃酸!F33&gt;0,ｲ.特管廃酸!F33&lt;0),ｲ.特管廃酸!F33,IF(H$19&gt;0,"0",0))</f>
        <v>0</v>
      </c>
      <c r="I18" s="379">
        <f>IF(OR(ｳ.特管廃ｱﾙｶﾘ!F33&gt;0,ｳ.特管廃ｱﾙｶﾘ!F33&lt;0),ｳ.特管廃ｱﾙｶﾘ!F33,IF(I$19&gt;0,"0",0))</f>
        <v>0</v>
      </c>
      <c r="J18" s="379">
        <f>IF(OR(ｴ.感染性廃棄物!$F33&gt;0,ｴ.感染性廃棄物!$F33&lt;0),ｴ.感染性廃棄物!F33,IF(J$19&gt;0,"0",0))</f>
        <v>0</v>
      </c>
      <c r="K18" s="379">
        <f>IF(OR(ｵ.廃PCB等!$F33&gt;0,ｵ.廃PCB等!$F33&lt;0),ｵ.廃PCB等!F33,IF(K$19&gt;0,"0",0))</f>
        <v>0</v>
      </c>
      <c r="L18" s="379">
        <f>IF(OR(ｶ.PCB汚染物!F33&gt;0,ｶ.PCB汚染物!F33&lt;0),ｶ.PCB汚染物!F33,IF(L$19&gt;0,"0",0))</f>
        <v>0</v>
      </c>
      <c r="M18" s="379">
        <f>IF(OR(ｷ.PCB処理物!F33&gt;0,ｷ.PCB処理物!F33&lt;0),ｷ.PCB処理物!F33,IF(M$19&gt;0,"0",0))</f>
        <v>0</v>
      </c>
      <c r="N18" s="379">
        <f>IF(OR(ｸ.指定下水汚泥!F33&gt;0,ｸ.指定下水汚泥!F33&lt;0),ｸ.指定下水汚泥!F33,IF(N$19&gt;0,"0",0))</f>
        <v>0</v>
      </c>
      <c r="O18" s="379">
        <f>IF(OR(ｹ.有害鉱さい!F33&gt;0,ｹ.有害鉱さい!F33&lt;0),ｹ.有害鉱さい!F33,IF(O$19&gt;0,"0",0))</f>
        <v>0</v>
      </c>
      <c r="P18" s="379">
        <f>IF(OR(ｺ.廃石綿等!F33&gt;0,ｺ.廃石綿等!F33&lt;0),ｺ.廃石綿等!F33,IF(P$19&gt;0,"0",0))</f>
        <v>0</v>
      </c>
      <c r="Q18" s="379">
        <f>IF(OR(ｻ.有害ばいじん!F33&gt;0,ｻ.有害ばいじん!F33&lt;0),ｻ.有害ばいじん!F33,IF(Q$19&gt;0,"0",0))</f>
        <v>0</v>
      </c>
      <c r="R18" s="379">
        <f>IF(OR(ｼ.有害燃え殻!F33&gt;0,ｼ.有害燃え殻!F33&lt;0),ｼ.有害燃え殻!F33,IF(R$19&gt;0,"0",0))</f>
        <v>0</v>
      </c>
      <c r="S18" s="379">
        <f>IF(OR(ｽ.有害廃油!F33&gt;0,ｽ.有害廃油!F33&lt;0),ｽ.有害廃油!F33,IF(S$19&gt;0,"0",0))</f>
        <v>0</v>
      </c>
      <c r="T18" s="379">
        <f>IF(OR(ｾ.有害汚泥!F33&gt;0,ｾ.有害汚泥!F33&lt;0),ｾ.有害汚泥!F33,IF(T$19&gt;0,"0",0))</f>
        <v>0</v>
      </c>
      <c r="U18" s="379">
        <f>IF(OR(ｿ.有害廃酸!F33&gt;0,ｿ.有害廃酸!F33&lt;0),ｿ.有害廃酸!F33,IF(U$19&gt;0,"0",0))</f>
        <v>0</v>
      </c>
      <c r="V18" s="379">
        <f>IF(OR(ﾀ.有害廃ｱﾙｶﾘ!F33&gt;0,ﾀ.有害廃ｱﾙｶﾘ!F33&lt;0),ﾀ.有害廃ｱﾙｶﾘ!F33,IF(V$19&gt;0,"0",0))</f>
        <v>0</v>
      </c>
      <c r="W18" s="379">
        <f>IF(OR(ﾁ.廃水銀等!F33&gt;0,ﾁ.廃水銀等!F33&lt;0),ﾁ.廃水銀等!F33,IF(W$19&gt;0,"0",0))</f>
        <v>0</v>
      </c>
      <c r="X18" s="380">
        <f t="shared" si="0"/>
        <v>0</v>
      </c>
    </row>
    <row r="19" spans="2:24" ht="24" customHeight="1" thickTop="1">
      <c r="B19" s="154"/>
      <c r="C19" s="159" t="s">
        <v>340</v>
      </c>
      <c r="D19" s="771" t="s">
        <v>341</v>
      </c>
      <c r="E19" s="771"/>
      <c r="F19" s="772"/>
      <c r="G19" s="372">
        <f t="shared" ref="G19:V19" si="1">+G37+G25+G23+G22+G21-G20</f>
        <v>0</v>
      </c>
      <c r="H19" s="372">
        <f t="shared" si="1"/>
        <v>0</v>
      </c>
      <c r="I19" s="372">
        <f t="shared" si="1"/>
        <v>0</v>
      </c>
      <c r="J19" s="372">
        <f t="shared" si="1"/>
        <v>0</v>
      </c>
      <c r="K19" s="372">
        <f t="shared" si="1"/>
        <v>0</v>
      </c>
      <c r="L19" s="372">
        <f t="shared" si="1"/>
        <v>0</v>
      </c>
      <c r="M19" s="372">
        <f t="shared" si="1"/>
        <v>0</v>
      </c>
      <c r="N19" s="372">
        <f t="shared" si="1"/>
        <v>0</v>
      </c>
      <c r="O19" s="372">
        <f t="shared" si="1"/>
        <v>0</v>
      </c>
      <c r="P19" s="372">
        <f t="shared" si="1"/>
        <v>0</v>
      </c>
      <c r="Q19" s="372">
        <f t="shared" si="1"/>
        <v>0</v>
      </c>
      <c r="R19" s="372">
        <f t="shared" si="1"/>
        <v>0</v>
      </c>
      <c r="S19" s="372">
        <f t="shared" si="1"/>
        <v>0</v>
      </c>
      <c r="T19" s="372">
        <f t="shared" si="1"/>
        <v>0</v>
      </c>
      <c r="U19" s="372">
        <f t="shared" si="1"/>
        <v>0</v>
      </c>
      <c r="V19" s="372">
        <f t="shared" si="1"/>
        <v>0</v>
      </c>
      <c r="W19" s="372">
        <f>+W37+W25+W23+W22+W21-W20</f>
        <v>0</v>
      </c>
      <c r="X19" s="381">
        <f>SUM(G19:W19)</f>
        <v>0</v>
      </c>
    </row>
    <row r="20" spans="2:24" ht="24" customHeight="1" thickBot="1">
      <c r="B20" s="155"/>
      <c r="C20" s="225" t="s">
        <v>171</v>
      </c>
      <c r="D20" s="788" t="s">
        <v>172</v>
      </c>
      <c r="E20" s="788"/>
      <c r="F20" s="789"/>
      <c r="G20" s="382">
        <f>+ｱ.特管廃油!$F$15</f>
        <v>0</v>
      </c>
      <c r="H20" s="382">
        <f>+ｲ.特管廃酸!$F$15</f>
        <v>0</v>
      </c>
      <c r="I20" s="382">
        <f>+ｳ.特管廃ｱﾙｶﾘ!$F$15</f>
        <v>0</v>
      </c>
      <c r="J20" s="382">
        <f>+ｴ.感染性廃棄物!$F$15</f>
        <v>0</v>
      </c>
      <c r="K20" s="382">
        <f>+ｵ.廃PCB等!$F$15</f>
        <v>0</v>
      </c>
      <c r="L20" s="382">
        <f>+ｶ.PCB汚染物!$F$15</f>
        <v>0</v>
      </c>
      <c r="M20" s="382">
        <f>+ｷ.PCB処理物!$F$15</f>
        <v>0</v>
      </c>
      <c r="N20" s="382">
        <f>+ｸ.指定下水汚泥!$F$15</f>
        <v>0</v>
      </c>
      <c r="O20" s="382">
        <f>+ｹ.有害鉱さい!$F$15</f>
        <v>0</v>
      </c>
      <c r="P20" s="382">
        <f>+ｺ.廃石綿等!$F$15</f>
        <v>0</v>
      </c>
      <c r="Q20" s="382">
        <f>+ｻ.有害ばいじん!$F$15</f>
        <v>0</v>
      </c>
      <c r="R20" s="382">
        <f>+ｼ.有害燃え殻!$F$15</f>
        <v>0</v>
      </c>
      <c r="S20" s="382">
        <f>+ｽ.有害廃油!$F$15</f>
        <v>0</v>
      </c>
      <c r="T20" s="382">
        <f>+ｾ.有害汚泥!$F$15</f>
        <v>0</v>
      </c>
      <c r="U20" s="382">
        <f>+ｿ.有害廃酸!$F$15</f>
        <v>0</v>
      </c>
      <c r="V20" s="382">
        <f>+ﾀ.有害廃ｱﾙｶﾘ!$F$15</f>
        <v>0</v>
      </c>
      <c r="W20" s="382">
        <f>+ﾁ.廃水銀等!$F$15</f>
        <v>0</v>
      </c>
      <c r="X20" s="383">
        <f t="shared" ref="X20:X47" si="2">SUM(G20:W20)</f>
        <v>0</v>
      </c>
    </row>
    <row r="21" spans="2:24" ht="24" customHeight="1">
      <c r="B21" s="155"/>
      <c r="C21" s="115"/>
      <c r="D21" s="224" t="s">
        <v>52</v>
      </c>
      <c r="E21" s="790" t="s">
        <v>248</v>
      </c>
      <c r="F21" s="791"/>
      <c r="G21" s="384">
        <f>+ｱ.特管廃油!$O$12</f>
        <v>0</v>
      </c>
      <c r="H21" s="384">
        <f>+ｲ.特管廃酸!$O$12</f>
        <v>0</v>
      </c>
      <c r="I21" s="384">
        <f>+ｳ.特管廃ｱﾙｶﾘ!$O$12</f>
        <v>0</v>
      </c>
      <c r="J21" s="384">
        <f>+ｴ.感染性廃棄物!$O$12</f>
        <v>0</v>
      </c>
      <c r="K21" s="384">
        <f>+ｵ.廃PCB等!$O$12</f>
        <v>0</v>
      </c>
      <c r="L21" s="384">
        <f>+ｶ.PCB汚染物!$O$12</f>
        <v>0</v>
      </c>
      <c r="M21" s="384">
        <f>+ｷ.PCB処理物!$O$12</f>
        <v>0</v>
      </c>
      <c r="N21" s="384">
        <f>+ｸ.指定下水汚泥!$O$12</f>
        <v>0</v>
      </c>
      <c r="O21" s="384">
        <f>+ｹ.有害鉱さい!$O$12</f>
        <v>0</v>
      </c>
      <c r="P21" s="384">
        <f>+ｺ.廃石綿等!$O$12</f>
        <v>0</v>
      </c>
      <c r="Q21" s="384">
        <f>+ｻ.有害ばいじん!$O$12</f>
        <v>0</v>
      </c>
      <c r="R21" s="384">
        <f>+ｼ.有害燃え殻!$O$12</f>
        <v>0</v>
      </c>
      <c r="S21" s="384">
        <f>+ｽ.有害廃油!$O$12</f>
        <v>0</v>
      </c>
      <c r="T21" s="384">
        <f>+ｾ.有害汚泥!$O$12</f>
        <v>0</v>
      </c>
      <c r="U21" s="384">
        <f>+ｿ.有害廃酸!$O$12</f>
        <v>0</v>
      </c>
      <c r="V21" s="384">
        <f>+ﾀ.有害廃ｱﾙｶﾘ!$O$12</f>
        <v>0</v>
      </c>
      <c r="W21" s="384">
        <f>+ﾁ.廃水銀等!$O$12</f>
        <v>0</v>
      </c>
      <c r="X21" s="385">
        <f t="shared" si="2"/>
        <v>0</v>
      </c>
    </row>
    <row r="22" spans="2:24" ht="24" customHeight="1">
      <c r="B22" s="155"/>
      <c r="C22" s="115"/>
      <c r="D22" s="114" t="s">
        <v>53</v>
      </c>
      <c r="E22" s="775" t="s">
        <v>322</v>
      </c>
      <c r="F22" s="776"/>
      <c r="G22" s="386">
        <f>+ｱ.特管廃油!$O$15</f>
        <v>0</v>
      </c>
      <c r="H22" s="386">
        <f>+ｲ.特管廃酸!$O$15</f>
        <v>0</v>
      </c>
      <c r="I22" s="386">
        <f>+ｳ.特管廃ｱﾙｶﾘ!$O$15</f>
        <v>0</v>
      </c>
      <c r="J22" s="386">
        <f>+ｴ.感染性廃棄物!$O$15</f>
        <v>0</v>
      </c>
      <c r="K22" s="386">
        <f>+ｵ.廃PCB等!$O$15</f>
        <v>0</v>
      </c>
      <c r="L22" s="386">
        <f>+ｶ.PCB汚染物!$O$15</f>
        <v>0</v>
      </c>
      <c r="M22" s="386">
        <f>+ｷ.PCB処理物!$O$15</f>
        <v>0</v>
      </c>
      <c r="N22" s="386">
        <f>+ｸ.指定下水汚泥!$O$15</f>
        <v>0</v>
      </c>
      <c r="O22" s="386">
        <f>+ｹ.有害鉱さい!$O$15</f>
        <v>0</v>
      </c>
      <c r="P22" s="386">
        <f>+ｺ.廃石綿等!$O$15</f>
        <v>0</v>
      </c>
      <c r="Q22" s="386">
        <f>+ｻ.有害ばいじん!$O$15</f>
        <v>0</v>
      </c>
      <c r="R22" s="386">
        <f>+ｼ.有害燃え殻!$O$15</f>
        <v>0</v>
      </c>
      <c r="S22" s="386">
        <f>+ｽ.有害廃油!$O$15</f>
        <v>0</v>
      </c>
      <c r="T22" s="386">
        <f>+ｾ.有害汚泥!$O$15</f>
        <v>0</v>
      </c>
      <c r="U22" s="386">
        <f>+ｿ.有害廃酸!$O$15</f>
        <v>0</v>
      </c>
      <c r="V22" s="386">
        <f>+ﾀ.有害廃ｱﾙｶﾘ!$O$15</f>
        <v>0</v>
      </c>
      <c r="W22" s="386">
        <f>+ﾁ.廃水銀等!$O$15</f>
        <v>0</v>
      </c>
      <c r="X22" s="387">
        <f t="shared" si="2"/>
        <v>0</v>
      </c>
    </row>
    <row r="23" spans="2:24" ht="24" customHeight="1">
      <c r="B23" s="155"/>
      <c r="C23" s="115"/>
      <c r="D23" s="423" t="s">
        <v>54</v>
      </c>
      <c r="E23" s="784" t="s">
        <v>249</v>
      </c>
      <c r="F23" s="785"/>
      <c r="G23" s="388">
        <f>+ｱ.特管廃油!$O$18</f>
        <v>0</v>
      </c>
      <c r="H23" s="388">
        <f>+ｲ.特管廃酸!$O$18</f>
        <v>0</v>
      </c>
      <c r="I23" s="388">
        <f>+ｳ.特管廃ｱﾙｶﾘ!$O$18</f>
        <v>0</v>
      </c>
      <c r="J23" s="388">
        <f>+ｴ.感染性廃棄物!$O$18</f>
        <v>0</v>
      </c>
      <c r="K23" s="388">
        <f>+ｵ.廃PCB等!$O$18</f>
        <v>0</v>
      </c>
      <c r="L23" s="388">
        <f>+ｶ.PCB汚染物!$O$18</f>
        <v>0</v>
      </c>
      <c r="M23" s="388">
        <f>+ｷ.PCB処理物!$O$18</f>
        <v>0</v>
      </c>
      <c r="N23" s="388">
        <f>+ｸ.指定下水汚泥!$O$18</f>
        <v>0</v>
      </c>
      <c r="O23" s="388">
        <f>+ｹ.有害鉱さい!$O$18</f>
        <v>0</v>
      </c>
      <c r="P23" s="388">
        <f>+ｺ.廃石綿等!$O$18</f>
        <v>0</v>
      </c>
      <c r="Q23" s="388">
        <f>+ｻ.有害ばいじん!$O$18</f>
        <v>0</v>
      </c>
      <c r="R23" s="388">
        <f>+ｼ.有害燃え殻!$O$18</f>
        <v>0</v>
      </c>
      <c r="S23" s="388">
        <f>+ｽ.有害廃油!$O$18</f>
        <v>0</v>
      </c>
      <c r="T23" s="388">
        <f>+ｾ.有害汚泥!$O$18</f>
        <v>0</v>
      </c>
      <c r="U23" s="388">
        <f>+ｿ.有害廃酸!$O$18</f>
        <v>0</v>
      </c>
      <c r="V23" s="388">
        <f>+ﾀ.有害廃ｱﾙｶﾘ!$O$18</f>
        <v>0</v>
      </c>
      <c r="W23" s="388">
        <f>+ﾁ.廃水銀等!$O$18</f>
        <v>0</v>
      </c>
      <c r="X23" s="389">
        <f t="shared" si="2"/>
        <v>0</v>
      </c>
    </row>
    <row r="24" spans="2:24" ht="24" customHeight="1">
      <c r="B24" s="155"/>
      <c r="C24" s="115"/>
      <c r="D24" s="205"/>
      <c r="E24" s="206" t="s">
        <v>55</v>
      </c>
      <c r="F24" s="207" t="s">
        <v>250</v>
      </c>
      <c r="G24" s="390">
        <f>+ｱ.特管廃油!$O$21</f>
        <v>0</v>
      </c>
      <c r="H24" s="390">
        <f>+ｲ.特管廃酸!$O$21</f>
        <v>0</v>
      </c>
      <c r="I24" s="390">
        <f>+ｳ.特管廃ｱﾙｶﾘ!$O$21</f>
        <v>0</v>
      </c>
      <c r="J24" s="390">
        <f>+ｴ.感染性廃棄物!$O$21</f>
        <v>0</v>
      </c>
      <c r="K24" s="390">
        <f>+ｵ.廃PCB等!$O$21</f>
        <v>0</v>
      </c>
      <c r="L24" s="390">
        <f>+ｶ.PCB汚染物!$O$21</f>
        <v>0</v>
      </c>
      <c r="M24" s="390">
        <f>+ｷ.PCB処理物!$O$21</f>
        <v>0</v>
      </c>
      <c r="N24" s="390">
        <f>+ｸ.指定下水汚泥!$O$21</f>
        <v>0</v>
      </c>
      <c r="O24" s="390">
        <f>+ｹ.有害鉱さい!$O$21</f>
        <v>0</v>
      </c>
      <c r="P24" s="390">
        <f>+ｺ.廃石綿等!$O$21</f>
        <v>0</v>
      </c>
      <c r="Q24" s="390">
        <f>+ｻ.有害ばいじん!$O$21</f>
        <v>0</v>
      </c>
      <c r="R24" s="390">
        <f>+ｼ.有害燃え殻!$O$21</f>
        <v>0</v>
      </c>
      <c r="S24" s="390">
        <f>+ｽ.有害廃油!$O$21</f>
        <v>0</v>
      </c>
      <c r="T24" s="390">
        <f>+ｾ.有害汚泥!$O$21</f>
        <v>0</v>
      </c>
      <c r="U24" s="390">
        <f>+ｿ.有害廃酸!$O$21</f>
        <v>0</v>
      </c>
      <c r="V24" s="390">
        <f>+ﾀ.有害廃ｱﾙｶﾘ!$O$21</f>
        <v>0</v>
      </c>
      <c r="W24" s="390">
        <f>+ﾁ.廃水銀等!$O$21</f>
        <v>0</v>
      </c>
      <c r="X24" s="391">
        <f t="shared" si="2"/>
        <v>0</v>
      </c>
    </row>
    <row r="25" spans="2:24" ht="24" customHeight="1">
      <c r="B25" s="155"/>
      <c r="C25" s="115"/>
      <c r="D25" s="160" t="s">
        <v>73</v>
      </c>
      <c r="E25" s="786" t="s">
        <v>251</v>
      </c>
      <c r="F25" s="787"/>
      <c r="G25" s="392">
        <f>+ｱ.特管廃油!$O$24</f>
        <v>0</v>
      </c>
      <c r="H25" s="392">
        <f>+ｲ.特管廃酸!$O$24</f>
        <v>0</v>
      </c>
      <c r="I25" s="392">
        <f>+ｳ.特管廃ｱﾙｶﾘ!$O$24</f>
        <v>0</v>
      </c>
      <c r="J25" s="392">
        <f>+ｴ.感染性廃棄物!$O$24</f>
        <v>0</v>
      </c>
      <c r="K25" s="392">
        <f>+ｵ.廃PCB等!$O$24</f>
        <v>0</v>
      </c>
      <c r="L25" s="392">
        <f>+ｶ.PCB汚染物!$O$24</f>
        <v>0</v>
      </c>
      <c r="M25" s="392">
        <f>+ｷ.PCB処理物!$O$24</f>
        <v>0</v>
      </c>
      <c r="N25" s="392">
        <f>+ｸ.指定下水汚泥!$O$24</f>
        <v>0</v>
      </c>
      <c r="O25" s="392">
        <f>+ｹ.有害鉱さい!$O$24</f>
        <v>0</v>
      </c>
      <c r="P25" s="392">
        <f>+ｺ.廃石綿等!$O$24</f>
        <v>0</v>
      </c>
      <c r="Q25" s="392">
        <f>+ｻ.有害ばいじん!$O$24</f>
        <v>0</v>
      </c>
      <c r="R25" s="392">
        <f>+ｼ.有害燃え殻!$O$24</f>
        <v>0</v>
      </c>
      <c r="S25" s="392">
        <f>+ｽ.有害廃油!$O$24</f>
        <v>0</v>
      </c>
      <c r="T25" s="392">
        <f>+ｾ.有害汚泥!$O$24</f>
        <v>0</v>
      </c>
      <c r="U25" s="392">
        <f>+ｿ.有害廃酸!$O$24</f>
        <v>0</v>
      </c>
      <c r="V25" s="392">
        <f>+ﾀ.有害廃ｱﾙｶﾘ!$O$24</f>
        <v>0</v>
      </c>
      <c r="W25" s="392">
        <f>+ﾁ.廃水銀等!$O$24</f>
        <v>0</v>
      </c>
      <c r="X25" s="393">
        <f t="shared" si="2"/>
        <v>0</v>
      </c>
    </row>
    <row r="26" spans="2:24" ht="24" customHeight="1">
      <c r="B26" s="155"/>
      <c r="C26" s="782" t="s">
        <v>133</v>
      </c>
      <c r="D26" s="419" t="s">
        <v>21</v>
      </c>
      <c r="E26" s="773" t="s">
        <v>252</v>
      </c>
      <c r="F26" s="774"/>
      <c r="G26" s="394">
        <f>+G28+G29+G30+G31</f>
        <v>0</v>
      </c>
      <c r="H26" s="394">
        <f t="shared" ref="H26:V26" si="3">+H28+H29+H30+H31</f>
        <v>0</v>
      </c>
      <c r="I26" s="394">
        <f t="shared" si="3"/>
        <v>0</v>
      </c>
      <c r="J26" s="394">
        <f t="shared" si="3"/>
        <v>0</v>
      </c>
      <c r="K26" s="394">
        <f t="shared" si="3"/>
        <v>0</v>
      </c>
      <c r="L26" s="394">
        <f t="shared" si="3"/>
        <v>0</v>
      </c>
      <c r="M26" s="394">
        <f t="shared" si="3"/>
        <v>0</v>
      </c>
      <c r="N26" s="394">
        <f t="shared" si="3"/>
        <v>0</v>
      </c>
      <c r="O26" s="394">
        <f t="shared" si="3"/>
        <v>0</v>
      </c>
      <c r="P26" s="394">
        <f t="shared" si="3"/>
        <v>0</v>
      </c>
      <c r="Q26" s="394">
        <f t="shared" si="3"/>
        <v>0</v>
      </c>
      <c r="R26" s="394">
        <f t="shared" si="3"/>
        <v>0</v>
      </c>
      <c r="S26" s="394">
        <f t="shared" si="3"/>
        <v>0</v>
      </c>
      <c r="T26" s="394">
        <f t="shared" si="3"/>
        <v>0</v>
      </c>
      <c r="U26" s="394">
        <f t="shared" si="3"/>
        <v>0</v>
      </c>
      <c r="V26" s="394">
        <f t="shared" si="3"/>
        <v>0</v>
      </c>
      <c r="W26" s="394">
        <f>+W28+W29+W30+W31</f>
        <v>0</v>
      </c>
      <c r="X26" s="395">
        <f t="shared" si="2"/>
        <v>0</v>
      </c>
    </row>
    <row r="27" spans="2:24" ht="24" customHeight="1">
      <c r="B27" s="155"/>
      <c r="C27" s="782"/>
      <c r="D27" s="160" t="s">
        <v>25</v>
      </c>
      <c r="E27" s="773" t="s">
        <v>253</v>
      </c>
      <c r="F27" s="774"/>
      <c r="G27" s="394">
        <f t="shared" ref="G27:V27" si="4">+G23-G26</f>
        <v>0</v>
      </c>
      <c r="H27" s="394">
        <f t="shared" si="4"/>
        <v>0</v>
      </c>
      <c r="I27" s="394">
        <f t="shared" si="4"/>
        <v>0</v>
      </c>
      <c r="J27" s="394">
        <f t="shared" si="4"/>
        <v>0</v>
      </c>
      <c r="K27" s="394">
        <f t="shared" si="4"/>
        <v>0</v>
      </c>
      <c r="L27" s="394">
        <f t="shared" si="4"/>
        <v>0</v>
      </c>
      <c r="M27" s="394">
        <f t="shared" si="4"/>
        <v>0</v>
      </c>
      <c r="N27" s="394">
        <f t="shared" si="4"/>
        <v>0</v>
      </c>
      <c r="O27" s="394">
        <f t="shared" si="4"/>
        <v>0</v>
      </c>
      <c r="P27" s="394">
        <f t="shared" si="4"/>
        <v>0</v>
      </c>
      <c r="Q27" s="394">
        <f t="shared" si="4"/>
        <v>0</v>
      </c>
      <c r="R27" s="394">
        <f t="shared" si="4"/>
        <v>0</v>
      </c>
      <c r="S27" s="394">
        <f t="shared" si="4"/>
        <v>0</v>
      </c>
      <c r="T27" s="394">
        <f t="shared" si="4"/>
        <v>0</v>
      </c>
      <c r="U27" s="394">
        <f t="shared" si="4"/>
        <v>0</v>
      </c>
      <c r="V27" s="394">
        <f t="shared" si="4"/>
        <v>0</v>
      </c>
      <c r="W27" s="394">
        <f>+W23-W26</f>
        <v>0</v>
      </c>
      <c r="X27" s="395">
        <f t="shared" si="2"/>
        <v>0</v>
      </c>
    </row>
    <row r="28" spans="2:24" ht="25.5" customHeight="1">
      <c r="B28" s="155"/>
      <c r="C28" s="783"/>
      <c r="D28" s="777" t="s">
        <v>236</v>
      </c>
      <c r="E28" s="420" t="s">
        <v>29</v>
      </c>
      <c r="F28" s="339" t="s">
        <v>343</v>
      </c>
      <c r="G28" s="386">
        <f>+ｱ.特管廃油!$AG$9</f>
        <v>0</v>
      </c>
      <c r="H28" s="386">
        <f>+ｲ.特管廃酸!$AG$9</f>
        <v>0</v>
      </c>
      <c r="I28" s="386">
        <f>+ｳ.特管廃ｱﾙｶﾘ!$AG$9</f>
        <v>0</v>
      </c>
      <c r="J28" s="386">
        <f>+ｴ.感染性廃棄物!$AG$9</f>
        <v>0</v>
      </c>
      <c r="K28" s="386">
        <f>+ｵ.廃PCB等!$AG$9</f>
        <v>0</v>
      </c>
      <c r="L28" s="386">
        <f>+ｶ.PCB汚染物!$AG$9</f>
        <v>0</v>
      </c>
      <c r="M28" s="386">
        <f>+ｷ.PCB処理物!$AG$9</f>
        <v>0</v>
      </c>
      <c r="N28" s="386">
        <f>+ｸ.指定下水汚泥!$AG$9</f>
        <v>0</v>
      </c>
      <c r="O28" s="386">
        <f>+ｹ.有害鉱さい!$AG$9</f>
        <v>0</v>
      </c>
      <c r="P28" s="386">
        <f>+ｺ.廃石綿等!$AG$9</f>
        <v>0</v>
      </c>
      <c r="Q28" s="386">
        <f>+ｻ.有害ばいじん!$AG$9</f>
        <v>0</v>
      </c>
      <c r="R28" s="386">
        <f>+ｼ.有害燃え殻!$AG$9</f>
        <v>0</v>
      </c>
      <c r="S28" s="386">
        <f>+ｽ.有害廃油!$AG$9</f>
        <v>0</v>
      </c>
      <c r="T28" s="386">
        <f>+ｾ.有害汚泥!$AG$9</f>
        <v>0</v>
      </c>
      <c r="U28" s="386">
        <f>+ｿ.有害廃酸!$AG$9</f>
        <v>0</v>
      </c>
      <c r="V28" s="386">
        <f>+ﾀ.有害廃ｱﾙｶﾘ!$AG$9</f>
        <v>0</v>
      </c>
      <c r="W28" s="386">
        <f>+ﾁ.廃水銀等!$AG$9</f>
        <v>0</v>
      </c>
      <c r="X28" s="387">
        <f t="shared" si="2"/>
        <v>0</v>
      </c>
    </row>
    <row r="29" spans="2:24" ht="25.5" customHeight="1">
      <c r="B29" s="155"/>
      <c r="C29" s="783"/>
      <c r="D29" s="778"/>
      <c r="E29" s="160" t="s">
        <v>36</v>
      </c>
      <c r="F29" s="220" t="s">
        <v>254</v>
      </c>
      <c r="G29" s="386">
        <f>+ｱ.特管廃油!$AG$12</f>
        <v>0</v>
      </c>
      <c r="H29" s="386">
        <f>+ｲ.特管廃酸!$AG$12</f>
        <v>0</v>
      </c>
      <c r="I29" s="386">
        <f>+ｳ.特管廃ｱﾙｶﾘ!$AG$12</f>
        <v>0</v>
      </c>
      <c r="J29" s="386">
        <f>+ｴ.感染性廃棄物!$AG$12</f>
        <v>0</v>
      </c>
      <c r="K29" s="386">
        <f>+ｵ.廃PCB等!$AG$12</f>
        <v>0</v>
      </c>
      <c r="L29" s="386">
        <f>+ｶ.PCB汚染物!$AG$12</f>
        <v>0</v>
      </c>
      <c r="M29" s="386">
        <f>+ｷ.PCB処理物!$AG$12</f>
        <v>0</v>
      </c>
      <c r="N29" s="386">
        <f>+ｸ.指定下水汚泥!$AG$12</f>
        <v>0</v>
      </c>
      <c r="O29" s="386">
        <f>+ｹ.有害鉱さい!$AG$12</f>
        <v>0</v>
      </c>
      <c r="P29" s="386">
        <f>+ｺ.廃石綿等!$AG$12</f>
        <v>0</v>
      </c>
      <c r="Q29" s="386">
        <f>+ｻ.有害ばいじん!$AG$12</f>
        <v>0</v>
      </c>
      <c r="R29" s="386">
        <f>+ｼ.有害燃え殻!$AG$12</f>
        <v>0</v>
      </c>
      <c r="S29" s="386">
        <f>+ｽ.有害廃油!$AG$12</f>
        <v>0</v>
      </c>
      <c r="T29" s="386">
        <f>+ｾ.有害汚泥!$AG$12</f>
        <v>0</v>
      </c>
      <c r="U29" s="386">
        <f>+ｿ.有害廃酸!$AG$12</f>
        <v>0</v>
      </c>
      <c r="V29" s="386">
        <f>+ﾀ.有害廃ｱﾙｶﾘ!$AG$12</f>
        <v>0</v>
      </c>
      <c r="W29" s="386">
        <f>+ﾁ.廃水銀等!$AG$12</f>
        <v>0</v>
      </c>
      <c r="X29" s="387">
        <f t="shared" si="2"/>
        <v>0</v>
      </c>
    </row>
    <row r="30" spans="2:24" ht="24.6" customHeight="1">
      <c r="B30" s="157" t="s">
        <v>365</v>
      </c>
      <c r="C30" s="783"/>
      <c r="D30" s="779"/>
      <c r="E30" s="160" t="s">
        <v>235</v>
      </c>
      <c r="F30" s="421" t="s">
        <v>256</v>
      </c>
      <c r="G30" s="396">
        <f>+ｱ.特管廃油!$AG$15</f>
        <v>0</v>
      </c>
      <c r="H30" s="396">
        <f>+ｲ.特管廃酸!$AG$15</f>
        <v>0</v>
      </c>
      <c r="I30" s="396">
        <f>+ｳ.特管廃ｱﾙｶﾘ!$AG$15</f>
        <v>0</v>
      </c>
      <c r="J30" s="396">
        <f>+ｴ.感染性廃棄物!$AG$15</f>
        <v>0</v>
      </c>
      <c r="K30" s="396">
        <f>+ｵ.廃PCB等!$AG$15</f>
        <v>0</v>
      </c>
      <c r="L30" s="396">
        <f>+ｶ.PCB汚染物!$AG$15</f>
        <v>0</v>
      </c>
      <c r="M30" s="396">
        <f>+ｷ.PCB処理物!$AG$15</f>
        <v>0</v>
      </c>
      <c r="N30" s="396">
        <f>+ｸ.指定下水汚泥!$AG$15</f>
        <v>0</v>
      </c>
      <c r="O30" s="396">
        <f>+ｹ.有害鉱さい!$AG$15</f>
        <v>0</v>
      </c>
      <c r="P30" s="396">
        <f>+ｺ.廃石綿等!$AG$15</f>
        <v>0</v>
      </c>
      <c r="Q30" s="396">
        <f>+ｻ.有害ばいじん!$AG$15</f>
        <v>0</v>
      </c>
      <c r="R30" s="396">
        <f>+ｼ.有害燃え殻!$AG$15</f>
        <v>0</v>
      </c>
      <c r="S30" s="396">
        <f>+ｽ.有害廃油!$AG$15</f>
        <v>0</v>
      </c>
      <c r="T30" s="396">
        <f>+ｾ.有害汚泥!$AG$15</f>
        <v>0</v>
      </c>
      <c r="U30" s="396">
        <f>+ｿ.有害廃酸!$AG$15</f>
        <v>0</v>
      </c>
      <c r="V30" s="396">
        <f>+ﾀ.有害廃ｱﾙｶﾘ!$AG$15</f>
        <v>0</v>
      </c>
      <c r="W30" s="396">
        <f>+ﾁ.廃水銀等!$AG$15</f>
        <v>0</v>
      </c>
      <c r="X30" s="397">
        <f t="shared" si="2"/>
        <v>0</v>
      </c>
    </row>
    <row r="31" spans="2:24" ht="24" customHeight="1">
      <c r="B31" s="157" t="s">
        <v>366</v>
      </c>
      <c r="C31" s="783"/>
      <c r="D31" s="114" t="s">
        <v>137</v>
      </c>
      <c r="E31" s="773" t="s">
        <v>257</v>
      </c>
      <c r="F31" s="774"/>
      <c r="G31" s="394">
        <f t="shared" ref="G31:V31" si="5">+G32+G36</f>
        <v>0</v>
      </c>
      <c r="H31" s="394">
        <f t="shared" si="5"/>
        <v>0</v>
      </c>
      <c r="I31" s="394">
        <f t="shared" si="5"/>
        <v>0</v>
      </c>
      <c r="J31" s="394">
        <f t="shared" si="5"/>
        <v>0</v>
      </c>
      <c r="K31" s="394">
        <f t="shared" si="5"/>
        <v>0</v>
      </c>
      <c r="L31" s="394">
        <f t="shared" si="5"/>
        <v>0</v>
      </c>
      <c r="M31" s="394">
        <f t="shared" si="5"/>
        <v>0</v>
      </c>
      <c r="N31" s="394">
        <f t="shared" si="5"/>
        <v>0</v>
      </c>
      <c r="O31" s="394">
        <f t="shared" si="5"/>
        <v>0</v>
      </c>
      <c r="P31" s="394">
        <f t="shared" si="5"/>
        <v>0</v>
      </c>
      <c r="Q31" s="394">
        <f t="shared" si="5"/>
        <v>0</v>
      </c>
      <c r="R31" s="394">
        <f t="shared" si="5"/>
        <v>0</v>
      </c>
      <c r="S31" s="394">
        <f t="shared" si="5"/>
        <v>0</v>
      </c>
      <c r="T31" s="394">
        <f t="shared" si="5"/>
        <v>0</v>
      </c>
      <c r="U31" s="394">
        <f t="shared" si="5"/>
        <v>0</v>
      </c>
      <c r="V31" s="394">
        <f t="shared" si="5"/>
        <v>0</v>
      </c>
      <c r="W31" s="394">
        <f>+W32+W36</f>
        <v>0</v>
      </c>
      <c r="X31" s="395">
        <f t="shared" si="2"/>
        <v>0</v>
      </c>
    </row>
    <row r="32" spans="2:24" ht="24" customHeight="1">
      <c r="B32" s="456">
        <v>8</v>
      </c>
      <c r="C32" s="115"/>
      <c r="D32" s="217"/>
      <c r="E32" s="212" t="s">
        <v>234</v>
      </c>
      <c r="F32" s="417"/>
      <c r="G32" s="398">
        <f t="shared" ref="G32:V32" si="6">SUM(G33:G35)</f>
        <v>0</v>
      </c>
      <c r="H32" s="398">
        <f t="shared" si="6"/>
        <v>0</v>
      </c>
      <c r="I32" s="398">
        <f t="shared" si="6"/>
        <v>0</v>
      </c>
      <c r="J32" s="398">
        <f t="shared" si="6"/>
        <v>0</v>
      </c>
      <c r="K32" s="398">
        <f t="shared" si="6"/>
        <v>0</v>
      </c>
      <c r="L32" s="398">
        <f t="shared" si="6"/>
        <v>0</v>
      </c>
      <c r="M32" s="398">
        <f t="shared" si="6"/>
        <v>0</v>
      </c>
      <c r="N32" s="398">
        <f t="shared" si="6"/>
        <v>0</v>
      </c>
      <c r="O32" s="398">
        <f t="shared" si="6"/>
        <v>0</v>
      </c>
      <c r="P32" s="398">
        <f t="shared" si="6"/>
        <v>0</v>
      </c>
      <c r="Q32" s="398">
        <f t="shared" si="6"/>
        <v>0</v>
      </c>
      <c r="R32" s="398">
        <f t="shared" si="6"/>
        <v>0</v>
      </c>
      <c r="S32" s="398">
        <f t="shared" si="6"/>
        <v>0</v>
      </c>
      <c r="T32" s="398">
        <f t="shared" si="6"/>
        <v>0</v>
      </c>
      <c r="U32" s="398">
        <f t="shared" si="6"/>
        <v>0</v>
      </c>
      <c r="V32" s="398">
        <f t="shared" si="6"/>
        <v>0</v>
      </c>
      <c r="W32" s="398">
        <f>SUM(W33:W35)</f>
        <v>0</v>
      </c>
      <c r="X32" s="399">
        <f t="shared" si="2"/>
        <v>0</v>
      </c>
    </row>
    <row r="33" spans="2:24" ht="24" customHeight="1">
      <c r="B33" s="157" t="s">
        <v>166</v>
      </c>
      <c r="C33" s="115"/>
      <c r="D33" s="215"/>
      <c r="E33" s="210"/>
      <c r="F33" s="208" t="s">
        <v>173</v>
      </c>
      <c r="G33" s="400">
        <f>+ｱ.特管廃油!$AT$16</f>
        <v>0</v>
      </c>
      <c r="H33" s="400">
        <f>+ｲ.特管廃酸!$AT$16</f>
        <v>0</v>
      </c>
      <c r="I33" s="400">
        <f>+ｳ.特管廃ｱﾙｶﾘ!$AT$16</f>
        <v>0</v>
      </c>
      <c r="J33" s="400">
        <f>+ｴ.感染性廃棄物!$AT$16</f>
        <v>0</v>
      </c>
      <c r="K33" s="400">
        <f>+ｵ.廃PCB等!$AT$16</f>
        <v>0</v>
      </c>
      <c r="L33" s="400">
        <f>+ｶ.PCB汚染物!$AT$16</f>
        <v>0</v>
      </c>
      <c r="M33" s="400">
        <f>+ｷ.PCB処理物!$AT$16</f>
        <v>0</v>
      </c>
      <c r="N33" s="400">
        <f>+ｸ.指定下水汚泥!$AT$16</f>
        <v>0</v>
      </c>
      <c r="O33" s="400">
        <f>+ｹ.有害鉱さい!$AT$16</f>
        <v>0</v>
      </c>
      <c r="P33" s="400">
        <f>+ｺ.廃石綿等!$AT$16</f>
        <v>0</v>
      </c>
      <c r="Q33" s="400">
        <f>+ｻ.有害ばいじん!$AT$16</f>
        <v>0</v>
      </c>
      <c r="R33" s="400">
        <f>+ｼ.有害燃え殻!$AT$16</f>
        <v>0</v>
      </c>
      <c r="S33" s="400">
        <f>+ｽ.有害廃油!$AT$16</f>
        <v>0</v>
      </c>
      <c r="T33" s="400">
        <f>+ｾ.有害汚泥!$AT$16</f>
        <v>0</v>
      </c>
      <c r="U33" s="400">
        <f>+ｿ.有害廃酸!$AT$16</f>
        <v>0</v>
      </c>
      <c r="V33" s="400">
        <f>+ﾀ.有害廃ｱﾙｶﾘ!$AT$16</f>
        <v>0</v>
      </c>
      <c r="W33" s="400">
        <f>+ﾁ.廃水銀等!$AT$16</f>
        <v>0</v>
      </c>
      <c r="X33" s="401">
        <f t="shared" si="2"/>
        <v>0</v>
      </c>
    </row>
    <row r="34" spans="2:24" ht="24" customHeight="1">
      <c r="B34" s="157" t="s">
        <v>167</v>
      </c>
      <c r="C34" s="115"/>
      <c r="D34" s="215"/>
      <c r="E34" s="210"/>
      <c r="F34" s="208" t="s">
        <v>230</v>
      </c>
      <c r="G34" s="400">
        <f>+ｱ.特管廃油!$AT$17</f>
        <v>0</v>
      </c>
      <c r="H34" s="400">
        <f>+ｲ.特管廃酸!$AT$17</f>
        <v>0</v>
      </c>
      <c r="I34" s="400">
        <f>+ｳ.特管廃ｱﾙｶﾘ!$AT$17</f>
        <v>0</v>
      </c>
      <c r="J34" s="400">
        <f>+ｴ.感染性廃棄物!$AT$17</f>
        <v>0</v>
      </c>
      <c r="K34" s="400">
        <f>+ｵ.廃PCB等!$AT$17</f>
        <v>0</v>
      </c>
      <c r="L34" s="400">
        <f>+ｶ.PCB汚染物!$AT$17</f>
        <v>0</v>
      </c>
      <c r="M34" s="400">
        <f>+ｷ.PCB処理物!$AT$17</f>
        <v>0</v>
      </c>
      <c r="N34" s="400">
        <f>+ｸ.指定下水汚泥!$AT$17</f>
        <v>0</v>
      </c>
      <c r="O34" s="400">
        <f>+ｹ.有害鉱さい!$AT$17</f>
        <v>0</v>
      </c>
      <c r="P34" s="400">
        <f>+ｺ.廃石綿等!$AT$17</f>
        <v>0</v>
      </c>
      <c r="Q34" s="400">
        <f>+ｻ.有害ばいじん!$AT$17</f>
        <v>0</v>
      </c>
      <c r="R34" s="400">
        <f>+ｼ.有害燃え殻!$AT$17</f>
        <v>0</v>
      </c>
      <c r="S34" s="400">
        <f>+ｽ.有害廃油!$AT$17</f>
        <v>0</v>
      </c>
      <c r="T34" s="400">
        <f>+ｾ.有害汚泥!$AT$17</f>
        <v>0</v>
      </c>
      <c r="U34" s="400">
        <f>+ｿ.有害廃酸!$AT$17</f>
        <v>0</v>
      </c>
      <c r="V34" s="400">
        <f>+ﾀ.有害廃ｱﾙｶﾘ!$AT$17</f>
        <v>0</v>
      </c>
      <c r="W34" s="400">
        <f>+ﾁ.廃水銀等!$AT$17</f>
        <v>0</v>
      </c>
      <c r="X34" s="401">
        <f t="shared" si="2"/>
        <v>0</v>
      </c>
    </row>
    <row r="35" spans="2:24" ht="24" customHeight="1">
      <c r="B35" s="157" t="s">
        <v>220</v>
      </c>
      <c r="C35" s="115"/>
      <c r="D35" s="215"/>
      <c r="E35" s="211"/>
      <c r="F35" s="208" t="s">
        <v>229</v>
      </c>
      <c r="G35" s="400">
        <f>+ｱ.特管廃油!$AT$18</f>
        <v>0</v>
      </c>
      <c r="H35" s="400">
        <f>+ｲ.特管廃酸!$AT$18</f>
        <v>0</v>
      </c>
      <c r="I35" s="400">
        <f>+ｳ.特管廃ｱﾙｶﾘ!$AT$18</f>
        <v>0</v>
      </c>
      <c r="J35" s="400">
        <f>+ｴ.感染性廃棄物!$AT$18</f>
        <v>0</v>
      </c>
      <c r="K35" s="400">
        <f>+ｵ.廃PCB等!$AT$18</f>
        <v>0</v>
      </c>
      <c r="L35" s="400">
        <f>+ｶ.PCB汚染物!$AT$18</f>
        <v>0</v>
      </c>
      <c r="M35" s="400">
        <f>+ｷ.PCB処理物!$AT$18</f>
        <v>0</v>
      </c>
      <c r="N35" s="400">
        <f>+ｸ.指定下水汚泥!$AT$18</f>
        <v>0</v>
      </c>
      <c r="O35" s="400">
        <f>+ｹ.有害鉱さい!$AT$18</f>
        <v>0</v>
      </c>
      <c r="P35" s="400">
        <f>+ｺ.廃石綿等!$AT$18</f>
        <v>0</v>
      </c>
      <c r="Q35" s="400">
        <f>+ｻ.有害ばいじん!$AT$18</f>
        <v>0</v>
      </c>
      <c r="R35" s="400">
        <f>+ｼ.有害燃え殻!$AT$18</f>
        <v>0</v>
      </c>
      <c r="S35" s="400">
        <f>+ｽ.有害廃油!$AT$18</f>
        <v>0</v>
      </c>
      <c r="T35" s="400">
        <f>+ｾ.有害汚泥!$AT$18</f>
        <v>0</v>
      </c>
      <c r="U35" s="400">
        <f>+ｿ.有害廃酸!$AT$18</f>
        <v>0</v>
      </c>
      <c r="V35" s="400">
        <f>+ﾀ.有害廃ｱﾙｶﾘ!$AT$18</f>
        <v>0</v>
      </c>
      <c r="W35" s="400">
        <f>+ﾁ.廃水銀等!$AT$18</f>
        <v>0</v>
      </c>
      <c r="X35" s="401">
        <f t="shared" si="2"/>
        <v>0</v>
      </c>
    </row>
    <row r="36" spans="2:24" ht="24" customHeight="1" thickBot="1">
      <c r="B36" s="157" t="s">
        <v>221</v>
      </c>
      <c r="C36" s="221"/>
      <c r="D36" s="222"/>
      <c r="E36" s="223" t="s">
        <v>233</v>
      </c>
      <c r="F36" s="416"/>
      <c r="G36" s="402">
        <f>+ｱ.特管廃油!$AN$21</f>
        <v>0</v>
      </c>
      <c r="H36" s="402">
        <f>+ｲ.特管廃酸!$AN$21</f>
        <v>0</v>
      </c>
      <c r="I36" s="402">
        <f>+ｳ.特管廃ｱﾙｶﾘ!$AN$21</f>
        <v>0</v>
      </c>
      <c r="J36" s="402">
        <f>+ｴ.感染性廃棄物!$AN$21</f>
        <v>0</v>
      </c>
      <c r="K36" s="402">
        <f>+ｵ.廃PCB等!$AN$21</f>
        <v>0</v>
      </c>
      <c r="L36" s="402">
        <f>+ｶ.PCB汚染物!$AN$21</f>
        <v>0</v>
      </c>
      <c r="M36" s="402">
        <f>+ｷ.PCB処理物!$AN$21</f>
        <v>0</v>
      </c>
      <c r="N36" s="402">
        <f>+ｸ.指定下水汚泥!$AN$21</f>
        <v>0</v>
      </c>
      <c r="O36" s="402">
        <f>+ｹ.有害鉱さい!$AN$21</f>
        <v>0</v>
      </c>
      <c r="P36" s="402">
        <f>+ｺ.廃石綿等!$AN$21</f>
        <v>0</v>
      </c>
      <c r="Q36" s="402">
        <f>+ｻ.有害ばいじん!$AN$21</f>
        <v>0</v>
      </c>
      <c r="R36" s="402">
        <f>+ｼ.有害燃え殻!$AN$21</f>
        <v>0</v>
      </c>
      <c r="S36" s="402">
        <f>+ｽ.有害廃油!$AN$21</f>
        <v>0</v>
      </c>
      <c r="T36" s="402">
        <f>+ｾ.有害汚泥!$AN$21</f>
        <v>0</v>
      </c>
      <c r="U36" s="402">
        <f>+ｿ.有害廃酸!$AN$21</f>
        <v>0</v>
      </c>
      <c r="V36" s="402">
        <f>+ﾀ.有害廃ｱﾙｶﾘ!$AN$21</f>
        <v>0</v>
      </c>
      <c r="W36" s="402">
        <f>+ﾁ.廃水銀等!$AN$21</f>
        <v>0</v>
      </c>
      <c r="X36" s="403">
        <f t="shared" si="2"/>
        <v>0</v>
      </c>
    </row>
    <row r="37" spans="2:24" ht="24" customHeight="1">
      <c r="B37" s="155"/>
      <c r="C37" s="780" t="s">
        <v>132</v>
      </c>
      <c r="D37" s="114" t="s">
        <v>138</v>
      </c>
      <c r="E37" s="769" t="s">
        <v>174</v>
      </c>
      <c r="F37" s="770"/>
      <c r="G37" s="404">
        <f t="shared" ref="G37:V37" si="7">+G38+G42</f>
        <v>0</v>
      </c>
      <c r="H37" s="404">
        <f t="shared" si="7"/>
        <v>0</v>
      </c>
      <c r="I37" s="404">
        <f t="shared" si="7"/>
        <v>0</v>
      </c>
      <c r="J37" s="404">
        <f t="shared" si="7"/>
        <v>0</v>
      </c>
      <c r="K37" s="404">
        <f t="shared" si="7"/>
        <v>0</v>
      </c>
      <c r="L37" s="404">
        <f t="shared" si="7"/>
        <v>0</v>
      </c>
      <c r="M37" s="404">
        <f t="shared" si="7"/>
        <v>0</v>
      </c>
      <c r="N37" s="404">
        <f t="shared" si="7"/>
        <v>0</v>
      </c>
      <c r="O37" s="404">
        <f t="shared" si="7"/>
        <v>0</v>
      </c>
      <c r="P37" s="404">
        <f t="shared" si="7"/>
        <v>0</v>
      </c>
      <c r="Q37" s="404">
        <f t="shared" si="7"/>
        <v>0</v>
      </c>
      <c r="R37" s="404">
        <f t="shared" si="7"/>
        <v>0</v>
      </c>
      <c r="S37" s="404">
        <f t="shared" si="7"/>
        <v>0</v>
      </c>
      <c r="T37" s="404">
        <f t="shared" si="7"/>
        <v>0</v>
      </c>
      <c r="U37" s="404">
        <f t="shared" si="7"/>
        <v>0</v>
      </c>
      <c r="V37" s="404">
        <f t="shared" si="7"/>
        <v>0</v>
      </c>
      <c r="W37" s="404">
        <f>+W38+W42</f>
        <v>0</v>
      </c>
      <c r="X37" s="405">
        <f t="shared" si="2"/>
        <v>0</v>
      </c>
    </row>
    <row r="38" spans="2:24" ht="24" customHeight="1">
      <c r="B38" s="155"/>
      <c r="C38" s="780"/>
      <c r="D38" s="214"/>
      <c r="E38" s="212" t="s">
        <v>231</v>
      </c>
      <c r="F38" s="417"/>
      <c r="G38" s="398">
        <f t="shared" ref="G38:V38" si="8">SUM(G39:G41)</f>
        <v>0</v>
      </c>
      <c r="H38" s="398">
        <f t="shared" si="8"/>
        <v>0</v>
      </c>
      <c r="I38" s="398">
        <f t="shared" si="8"/>
        <v>0</v>
      </c>
      <c r="J38" s="398">
        <f t="shared" si="8"/>
        <v>0</v>
      </c>
      <c r="K38" s="398">
        <f t="shared" si="8"/>
        <v>0</v>
      </c>
      <c r="L38" s="398">
        <f t="shared" si="8"/>
        <v>0</v>
      </c>
      <c r="M38" s="398">
        <f t="shared" si="8"/>
        <v>0</v>
      </c>
      <c r="N38" s="398">
        <f t="shared" si="8"/>
        <v>0</v>
      </c>
      <c r="O38" s="398">
        <f t="shared" si="8"/>
        <v>0</v>
      </c>
      <c r="P38" s="398">
        <f t="shared" si="8"/>
        <v>0</v>
      </c>
      <c r="Q38" s="398">
        <f t="shared" si="8"/>
        <v>0</v>
      </c>
      <c r="R38" s="398">
        <f t="shared" si="8"/>
        <v>0</v>
      </c>
      <c r="S38" s="398">
        <f t="shared" si="8"/>
        <v>0</v>
      </c>
      <c r="T38" s="398">
        <f t="shared" si="8"/>
        <v>0</v>
      </c>
      <c r="U38" s="398">
        <f t="shared" si="8"/>
        <v>0</v>
      </c>
      <c r="V38" s="398">
        <f t="shared" si="8"/>
        <v>0</v>
      </c>
      <c r="W38" s="398">
        <f>SUM(W39:W41)</f>
        <v>0</v>
      </c>
      <c r="X38" s="399">
        <f t="shared" si="2"/>
        <v>0</v>
      </c>
    </row>
    <row r="39" spans="2:24" ht="24" customHeight="1">
      <c r="B39" s="155"/>
      <c r="C39" s="780"/>
      <c r="D39" s="215"/>
      <c r="E39" s="210"/>
      <c r="F39" s="208" t="s">
        <v>173</v>
      </c>
      <c r="G39" s="400">
        <f>+ｱ.特管廃油!$Z$28</f>
        <v>0</v>
      </c>
      <c r="H39" s="400">
        <f>+ｲ.特管廃酸!$Z$28</f>
        <v>0</v>
      </c>
      <c r="I39" s="400">
        <f>+ｳ.特管廃ｱﾙｶﾘ!$Z$28</f>
        <v>0</v>
      </c>
      <c r="J39" s="400">
        <f>+ｴ.感染性廃棄物!$Z$28</f>
        <v>0</v>
      </c>
      <c r="K39" s="400">
        <f>+ｵ.廃PCB等!$Z$28</f>
        <v>0</v>
      </c>
      <c r="L39" s="400">
        <f>+ｶ.PCB汚染物!$Z$28</f>
        <v>0</v>
      </c>
      <c r="M39" s="400">
        <f>+ｷ.PCB処理物!$Z$28</f>
        <v>0</v>
      </c>
      <c r="N39" s="400">
        <f>+ｸ.指定下水汚泥!$Z$28</f>
        <v>0</v>
      </c>
      <c r="O39" s="400">
        <f>+ｹ.有害鉱さい!$Z$28</f>
        <v>0</v>
      </c>
      <c r="P39" s="400">
        <f>+ｺ.廃石綿等!$Z$28</f>
        <v>0</v>
      </c>
      <c r="Q39" s="400">
        <f>+ｻ.有害ばいじん!$Z$28</f>
        <v>0</v>
      </c>
      <c r="R39" s="400">
        <f>+ｼ.有害燃え殻!$Z$28</f>
        <v>0</v>
      </c>
      <c r="S39" s="400">
        <f>+ｽ.有害廃油!$Z$28</f>
        <v>0</v>
      </c>
      <c r="T39" s="400">
        <f>+ｾ.有害汚泥!$Z$28</f>
        <v>0</v>
      </c>
      <c r="U39" s="400">
        <f>+ｿ.有害廃酸!$Z$28</f>
        <v>0</v>
      </c>
      <c r="V39" s="400">
        <f>+ﾀ.有害廃ｱﾙｶﾘ!$Z$28</f>
        <v>0</v>
      </c>
      <c r="W39" s="400">
        <f>+ﾁ.廃水銀等!$Z$28</f>
        <v>0</v>
      </c>
      <c r="X39" s="401">
        <f t="shared" si="2"/>
        <v>0</v>
      </c>
    </row>
    <row r="40" spans="2:24" ht="24" customHeight="1">
      <c r="B40" s="155"/>
      <c r="C40" s="780"/>
      <c r="D40" s="215"/>
      <c r="E40" s="210"/>
      <c r="F40" s="208" t="s">
        <v>230</v>
      </c>
      <c r="G40" s="400">
        <f>+ｱ.特管廃油!$Z$29</f>
        <v>0</v>
      </c>
      <c r="H40" s="400">
        <f>+ｲ.特管廃酸!$Z$29</f>
        <v>0</v>
      </c>
      <c r="I40" s="400">
        <f>+ｳ.特管廃ｱﾙｶﾘ!$Z$29</f>
        <v>0</v>
      </c>
      <c r="J40" s="400">
        <f>+ｴ.感染性廃棄物!$Z$29</f>
        <v>0</v>
      </c>
      <c r="K40" s="400">
        <f>+ｵ.廃PCB等!$Z$29</f>
        <v>0</v>
      </c>
      <c r="L40" s="400">
        <f>+ｶ.PCB汚染物!$Z$29</f>
        <v>0</v>
      </c>
      <c r="M40" s="400">
        <f>+ｷ.PCB処理物!$Z$29</f>
        <v>0</v>
      </c>
      <c r="N40" s="400">
        <f>+ｸ.指定下水汚泥!$Z$29</f>
        <v>0</v>
      </c>
      <c r="O40" s="400">
        <f>+ｹ.有害鉱さい!$Z$29</f>
        <v>0</v>
      </c>
      <c r="P40" s="400">
        <f>+ｺ.廃石綿等!$Z$29</f>
        <v>0</v>
      </c>
      <c r="Q40" s="400">
        <f>+ｻ.有害ばいじん!$Z$29</f>
        <v>0</v>
      </c>
      <c r="R40" s="400">
        <f>+ｼ.有害燃え殻!$Z$29</f>
        <v>0</v>
      </c>
      <c r="S40" s="400">
        <f>+ｽ.有害廃油!$Z$29</f>
        <v>0</v>
      </c>
      <c r="T40" s="400">
        <f>+ｾ.有害汚泥!$Z$29</f>
        <v>0</v>
      </c>
      <c r="U40" s="400">
        <f>+ｿ.有害廃酸!$Z$29</f>
        <v>0</v>
      </c>
      <c r="V40" s="400">
        <f>+ﾀ.有害廃ｱﾙｶﾘ!$Z$29</f>
        <v>0</v>
      </c>
      <c r="W40" s="400">
        <f>+ﾁ.廃水銀等!$Z$29</f>
        <v>0</v>
      </c>
      <c r="X40" s="401">
        <f t="shared" si="2"/>
        <v>0</v>
      </c>
    </row>
    <row r="41" spans="2:24" ht="24" customHeight="1">
      <c r="B41" s="155"/>
      <c r="C41" s="780"/>
      <c r="D41" s="215"/>
      <c r="E41" s="211"/>
      <c r="F41" s="209" t="s">
        <v>229</v>
      </c>
      <c r="G41" s="400">
        <f>+ｱ.特管廃油!$Z$30</f>
        <v>0</v>
      </c>
      <c r="H41" s="400">
        <f>+ｲ.特管廃酸!$Z$30</f>
        <v>0</v>
      </c>
      <c r="I41" s="400">
        <f>+ｳ.特管廃ｱﾙｶﾘ!$Z$30</f>
        <v>0</v>
      </c>
      <c r="J41" s="400">
        <f>+ｴ.感染性廃棄物!$Z$30</f>
        <v>0</v>
      </c>
      <c r="K41" s="400">
        <f>+ｵ.廃PCB等!$Z$30</f>
        <v>0</v>
      </c>
      <c r="L41" s="400">
        <f>+ｶ.PCB汚染物!$Z$30</f>
        <v>0</v>
      </c>
      <c r="M41" s="400">
        <f>+ｷ.PCB処理物!$Z$30</f>
        <v>0</v>
      </c>
      <c r="N41" s="400">
        <f>+ｸ.指定下水汚泥!$Z$30</f>
        <v>0</v>
      </c>
      <c r="O41" s="400">
        <f>+ｹ.有害鉱さい!$Z$30</f>
        <v>0</v>
      </c>
      <c r="P41" s="400">
        <f>+ｺ.廃石綿等!$Z$30</f>
        <v>0</v>
      </c>
      <c r="Q41" s="400">
        <f>+ｻ.有害ばいじん!$Z$30</f>
        <v>0</v>
      </c>
      <c r="R41" s="400">
        <f>+ｼ.有害燃え殻!$Z$30</f>
        <v>0</v>
      </c>
      <c r="S41" s="400">
        <f>+ｽ.有害廃油!$Z$30</f>
        <v>0</v>
      </c>
      <c r="T41" s="400">
        <f>+ｾ.有害汚泥!$Z$30</f>
        <v>0</v>
      </c>
      <c r="U41" s="400">
        <f>+ｿ.有害廃酸!$Z$30</f>
        <v>0</v>
      </c>
      <c r="V41" s="400">
        <f>+ﾀ.有害廃ｱﾙｶﾘ!$Z$30</f>
        <v>0</v>
      </c>
      <c r="W41" s="400">
        <f>+ﾁ.廃水銀等!$Z$30</f>
        <v>0</v>
      </c>
      <c r="X41" s="401">
        <f t="shared" si="2"/>
        <v>0</v>
      </c>
    </row>
    <row r="42" spans="2:24" ht="24" customHeight="1" thickBot="1">
      <c r="B42" s="155"/>
      <c r="C42" s="781"/>
      <c r="D42" s="216"/>
      <c r="E42" s="213" t="s">
        <v>232</v>
      </c>
      <c r="F42" s="417"/>
      <c r="G42" s="402">
        <f>+ｱ.特管廃油!$Q$33</f>
        <v>0</v>
      </c>
      <c r="H42" s="402">
        <f>+ｲ.特管廃酸!$Q$33</f>
        <v>0</v>
      </c>
      <c r="I42" s="402">
        <f>+ｳ.特管廃ｱﾙｶﾘ!$Q$33</f>
        <v>0</v>
      </c>
      <c r="J42" s="402">
        <f>+ｴ.感染性廃棄物!$Q$33</f>
        <v>0</v>
      </c>
      <c r="K42" s="402">
        <f>+ｵ.廃PCB等!$Q$33</f>
        <v>0</v>
      </c>
      <c r="L42" s="402">
        <f>+ｶ.PCB汚染物!$Q$33</f>
        <v>0</v>
      </c>
      <c r="M42" s="402">
        <f>+ｷ.PCB処理物!$Q$33</f>
        <v>0</v>
      </c>
      <c r="N42" s="402">
        <f>+ｸ.指定下水汚泥!$Q$33</f>
        <v>0</v>
      </c>
      <c r="O42" s="402">
        <f>+ｹ.有害鉱さい!$Q$33</f>
        <v>0</v>
      </c>
      <c r="P42" s="402">
        <f>+ｺ.廃石綿等!$Q$33</f>
        <v>0</v>
      </c>
      <c r="Q42" s="402">
        <f>+ｻ.有害ばいじん!$Q$33</f>
        <v>0</v>
      </c>
      <c r="R42" s="402">
        <f>+ｼ.有害燃え殻!$Q$33</f>
        <v>0</v>
      </c>
      <c r="S42" s="402">
        <f>+ｽ.有害廃油!$Q$33</f>
        <v>0</v>
      </c>
      <c r="T42" s="402">
        <f>+ｾ.有害汚泥!$Q$33</f>
        <v>0</v>
      </c>
      <c r="U42" s="402">
        <f>+ｿ.有害廃酸!$Q$33</f>
        <v>0</v>
      </c>
      <c r="V42" s="402">
        <f>+ﾀ.有害廃ｱﾙｶﾘ!$Q$33</f>
        <v>0</v>
      </c>
      <c r="W42" s="402">
        <f>+ﾁ.廃水銀等!$Q$33</f>
        <v>0</v>
      </c>
      <c r="X42" s="403">
        <f t="shared" si="2"/>
        <v>0</v>
      </c>
    </row>
    <row r="43" spans="2:24" ht="24" customHeight="1">
      <c r="B43" s="155"/>
      <c r="C43" s="113" t="s">
        <v>175</v>
      </c>
      <c r="D43" s="767" t="s">
        <v>258</v>
      </c>
      <c r="E43" s="767"/>
      <c r="F43" s="768"/>
      <c r="G43" s="406">
        <f>+ｱ.特管廃油!$AK$27</f>
        <v>0</v>
      </c>
      <c r="H43" s="406">
        <f>+ｲ.特管廃酸!$AK$27</f>
        <v>0</v>
      </c>
      <c r="I43" s="406">
        <f>+ｳ.特管廃ｱﾙｶﾘ!$AK$27</f>
        <v>0</v>
      </c>
      <c r="J43" s="406">
        <f>+ｴ.感染性廃棄物!$AK$27</f>
        <v>0</v>
      </c>
      <c r="K43" s="406">
        <f>+ｵ.廃PCB等!$AK$27</f>
        <v>0</v>
      </c>
      <c r="L43" s="406">
        <f>+ｶ.PCB汚染物!$AK$27</f>
        <v>0</v>
      </c>
      <c r="M43" s="406">
        <f>+ｷ.PCB処理物!$AK$27</f>
        <v>0</v>
      </c>
      <c r="N43" s="406">
        <f>+ｸ.指定下水汚泥!$AK$27</f>
        <v>0</v>
      </c>
      <c r="O43" s="406">
        <f>+ｹ.有害鉱さい!$AK$27</f>
        <v>0</v>
      </c>
      <c r="P43" s="406">
        <f>+ｺ.廃石綿等!$AK$27</f>
        <v>0</v>
      </c>
      <c r="Q43" s="406">
        <f>+ｻ.有害ばいじん!$AK$27</f>
        <v>0</v>
      </c>
      <c r="R43" s="406">
        <f>+ｼ.有害燃え殻!$AK$27</f>
        <v>0</v>
      </c>
      <c r="S43" s="406">
        <f>+ｽ.有害廃油!$AK$27</f>
        <v>0</v>
      </c>
      <c r="T43" s="406">
        <f>+ｾ.有害汚泥!$AK$27</f>
        <v>0</v>
      </c>
      <c r="U43" s="406">
        <f>+ｿ.有害廃酸!$AK$27</f>
        <v>0</v>
      </c>
      <c r="V43" s="406">
        <f>+ﾀ.有害廃ｱﾙｶﾘ!$AK$27</f>
        <v>0</v>
      </c>
      <c r="W43" s="406">
        <f>+ﾁ.廃水銀等!$AK$27</f>
        <v>0</v>
      </c>
      <c r="X43" s="407">
        <f t="shared" si="2"/>
        <v>0</v>
      </c>
    </row>
    <row r="44" spans="2:24" ht="24" customHeight="1">
      <c r="B44" s="155"/>
      <c r="C44" s="162"/>
      <c r="D44" s="160" t="s">
        <v>147</v>
      </c>
      <c r="E44" s="773" t="s">
        <v>176</v>
      </c>
      <c r="F44" s="774"/>
      <c r="G44" s="408">
        <f>+ｱ.特管廃油!$AK$30</f>
        <v>0</v>
      </c>
      <c r="H44" s="408">
        <f>+ｲ.特管廃酸!$AK$30</f>
        <v>0</v>
      </c>
      <c r="I44" s="408">
        <f>+ｳ.特管廃ｱﾙｶﾘ!$AK$30</f>
        <v>0</v>
      </c>
      <c r="J44" s="408">
        <f>+ｴ.感染性廃棄物!$AK$30</f>
        <v>0</v>
      </c>
      <c r="K44" s="408">
        <f>+ｵ.廃PCB等!$AK$30</f>
        <v>0</v>
      </c>
      <c r="L44" s="408">
        <f>+ｶ.PCB汚染物!$AK$30</f>
        <v>0</v>
      </c>
      <c r="M44" s="408">
        <f>+ｷ.PCB処理物!$AK$30</f>
        <v>0</v>
      </c>
      <c r="N44" s="408">
        <f>+ｸ.指定下水汚泥!$AK$30</f>
        <v>0</v>
      </c>
      <c r="O44" s="408">
        <f>+ｹ.有害鉱さい!$AK$30</f>
        <v>0</v>
      </c>
      <c r="P44" s="408">
        <f>+ｺ.廃石綿等!$AK$30</f>
        <v>0</v>
      </c>
      <c r="Q44" s="408">
        <f>+ｻ.有害ばいじん!$AK$30</f>
        <v>0</v>
      </c>
      <c r="R44" s="408">
        <f>+ｼ.有害燃え殻!$AK$30</f>
        <v>0</v>
      </c>
      <c r="S44" s="408">
        <f>+ｽ.有害廃油!$AK$30</f>
        <v>0</v>
      </c>
      <c r="T44" s="408">
        <f>+ｾ.有害汚泥!$AK$30</f>
        <v>0</v>
      </c>
      <c r="U44" s="408">
        <f>+ｿ.有害廃酸!$AK$30</f>
        <v>0</v>
      </c>
      <c r="V44" s="408">
        <f>+ﾀ.有害廃ｱﾙｶﾘ!$AK$30</f>
        <v>0</v>
      </c>
      <c r="W44" s="408">
        <f>+ﾁ.廃水銀等!$AK$30</f>
        <v>0</v>
      </c>
      <c r="X44" s="409">
        <f t="shared" si="2"/>
        <v>0</v>
      </c>
    </row>
    <row r="45" spans="2:24" ht="24" customHeight="1">
      <c r="B45" s="155"/>
      <c r="C45" s="162"/>
      <c r="D45" s="418" t="s">
        <v>149</v>
      </c>
      <c r="E45" s="775" t="s">
        <v>177</v>
      </c>
      <c r="F45" s="776"/>
      <c r="G45" s="410">
        <f>+ｱ.特管廃油!$AR$24</f>
        <v>0</v>
      </c>
      <c r="H45" s="410">
        <f>+ｲ.特管廃酸!$AR$24</f>
        <v>0</v>
      </c>
      <c r="I45" s="410">
        <f>+ｳ.特管廃ｱﾙｶﾘ!$AR$24</f>
        <v>0</v>
      </c>
      <c r="J45" s="410">
        <f>+ｴ.感染性廃棄物!$AR$24</f>
        <v>0</v>
      </c>
      <c r="K45" s="410">
        <f>+ｵ.廃PCB等!$AR$24</f>
        <v>0</v>
      </c>
      <c r="L45" s="410">
        <f>+ｶ.PCB汚染物!$AR$24</f>
        <v>0</v>
      </c>
      <c r="M45" s="410">
        <f>+ｷ.PCB処理物!$AR$24</f>
        <v>0</v>
      </c>
      <c r="N45" s="410">
        <f>+ｸ.指定下水汚泥!$AR$24</f>
        <v>0</v>
      </c>
      <c r="O45" s="410">
        <f>+ｹ.有害鉱さい!$AR$24</f>
        <v>0</v>
      </c>
      <c r="P45" s="410">
        <f>+ｺ.廃石綿等!$AR$24</f>
        <v>0</v>
      </c>
      <c r="Q45" s="410">
        <f>+ｻ.有害ばいじん!$AR$24</f>
        <v>0</v>
      </c>
      <c r="R45" s="410">
        <f>+ｼ.有害燃え殻!$AR$24</f>
        <v>0</v>
      </c>
      <c r="S45" s="410">
        <f>+ｽ.有害廃油!$AR$24</f>
        <v>0</v>
      </c>
      <c r="T45" s="410">
        <f>+ｾ.有害汚泥!$AR$24</f>
        <v>0</v>
      </c>
      <c r="U45" s="410">
        <f>+ｿ.有害廃酸!$AR$24</f>
        <v>0</v>
      </c>
      <c r="V45" s="410">
        <f>+ﾀ.有害廃ｱﾙｶﾘ!$AR$24</f>
        <v>0</v>
      </c>
      <c r="W45" s="410">
        <f>+ﾁ.廃水銀等!$AR$24</f>
        <v>0</v>
      </c>
      <c r="X45" s="411">
        <f t="shared" si="2"/>
        <v>0</v>
      </c>
    </row>
    <row r="46" spans="2:24" ht="24" customHeight="1">
      <c r="B46" s="155"/>
      <c r="C46" s="162"/>
      <c r="D46" s="422" t="s">
        <v>151</v>
      </c>
      <c r="E46" s="763" t="s">
        <v>400</v>
      </c>
      <c r="F46" s="764"/>
      <c r="G46" s="400">
        <f>+ｱ.特管廃油!$AR$27</f>
        <v>0</v>
      </c>
      <c r="H46" s="400">
        <f>+ｲ.特管廃酸!$AR$27</f>
        <v>0</v>
      </c>
      <c r="I46" s="400">
        <f>+ｳ.特管廃ｱﾙｶﾘ!$AR$27</f>
        <v>0</v>
      </c>
      <c r="J46" s="400">
        <f>+ｴ.感染性廃棄物!$AR$27</f>
        <v>0</v>
      </c>
      <c r="K46" s="400">
        <f>+ｵ.廃PCB等!$AR$27</f>
        <v>0</v>
      </c>
      <c r="L46" s="400">
        <f>+ｶ.PCB汚染物!$AR$27</f>
        <v>0</v>
      </c>
      <c r="M46" s="400">
        <f>+ｷ.PCB処理物!$AR$27</f>
        <v>0</v>
      </c>
      <c r="N46" s="400">
        <f>+ｸ.指定下水汚泥!$AR$27</f>
        <v>0</v>
      </c>
      <c r="O46" s="400">
        <f>+ｹ.有害鉱さい!$AR$27</f>
        <v>0</v>
      </c>
      <c r="P46" s="400">
        <f>+ｺ.廃石綿等!$AR$27</f>
        <v>0</v>
      </c>
      <c r="Q46" s="400">
        <f>+ｻ.有害ばいじん!$AR$27</f>
        <v>0</v>
      </c>
      <c r="R46" s="400">
        <f>+ｼ.有害燃え殻!$AR$27</f>
        <v>0</v>
      </c>
      <c r="S46" s="400">
        <f>+ｽ.有害廃油!$AR$27</f>
        <v>0</v>
      </c>
      <c r="T46" s="400">
        <f>+ｾ.有害汚泥!$AR$27</f>
        <v>0</v>
      </c>
      <c r="U46" s="400">
        <f>+ｿ.有害廃酸!$AR$27</f>
        <v>0</v>
      </c>
      <c r="V46" s="400">
        <f>+ﾀ.有害廃ｱﾙｶﾘ!$AR$27</f>
        <v>0</v>
      </c>
      <c r="W46" s="400">
        <f>+ﾁ.廃水銀等!$AR$27</f>
        <v>0</v>
      </c>
      <c r="X46" s="401">
        <f t="shared" si="2"/>
        <v>0</v>
      </c>
    </row>
    <row r="47" spans="2:24" ht="26.85" customHeight="1" thickBot="1">
      <c r="B47" s="156"/>
      <c r="C47" s="163"/>
      <c r="D47" s="161" t="s">
        <v>152</v>
      </c>
      <c r="E47" s="765" t="s">
        <v>401</v>
      </c>
      <c r="F47" s="766"/>
      <c r="G47" s="412">
        <f>+ｱ.特管廃油!$AR$31</f>
        <v>0</v>
      </c>
      <c r="H47" s="412">
        <f>+ｲ.特管廃酸!$AR$31</f>
        <v>0</v>
      </c>
      <c r="I47" s="412">
        <f>+ｳ.特管廃ｱﾙｶﾘ!$AR$31</f>
        <v>0</v>
      </c>
      <c r="J47" s="412">
        <f>+ｴ.感染性廃棄物!$AR$31</f>
        <v>0</v>
      </c>
      <c r="K47" s="412">
        <f>+ｵ.廃PCB等!$AR$31</f>
        <v>0</v>
      </c>
      <c r="L47" s="412">
        <f>+ｶ.PCB汚染物!$AR$31</f>
        <v>0</v>
      </c>
      <c r="M47" s="412">
        <f>+ｷ.PCB処理物!$AR$31</f>
        <v>0</v>
      </c>
      <c r="N47" s="412">
        <f>+ｸ.指定下水汚泥!$AR$31</f>
        <v>0</v>
      </c>
      <c r="O47" s="412">
        <f>+ｹ.有害鉱さい!$AR$31</f>
        <v>0</v>
      </c>
      <c r="P47" s="412">
        <f>+ｺ.廃石綿等!$AR$31</f>
        <v>0</v>
      </c>
      <c r="Q47" s="412">
        <f>+ｻ.有害ばいじん!$AR$31</f>
        <v>0</v>
      </c>
      <c r="R47" s="412">
        <f>+ｼ.有害燃え殻!$AR$31</f>
        <v>0</v>
      </c>
      <c r="S47" s="412">
        <f>+ｽ.有害廃油!$AR$31</f>
        <v>0</v>
      </c>
      <c r="T47" s="412">
        <f>+ｾ.有害汚泥!$AR$31</f>
        <v>0</v>
      </c>
      <c r="U47" s="412">
        <f>+ｿ.有害廃酸!$AR$31</f>
        <v>0</v>
      </c>
      <c r="V47" s="412">
        <f>+ﾀ.有害廃ｱﾙｶﾘ!$AR$31</f>
        <v>0</v>
      </c>
      <c r="W47" s="412">
        <f>+ﾁ.廃水銀等!$AR$31</f>
        <v>0</v>
      </c>
      <c r="X47" s="413">
        <f t="shared" si="2"/>
        <v>0</v>
      </c>
    </row>
    <row r="48" spans="2:24" ht="20.100000000000001" customHeight="1">
      <c r="G48" s="6" t="s">
        <v>276</v>
      </c>
    </row>
    <row r="50" spans="6:23" s="414" customFormat="1">
      <c r="G50" s="414">
        <f>IF(ｱ.特管廃油!$O$16="エラー！：⑥残さ物量があるのに、④自ら中間処理した量がゼロになっています",1,0)</f>
        <v>0</v>
      </c>
      <c r="H50" s="414">
        <f>IF(ｲ.特管廃酸!$O$16="エラー！：⑥残さ物量があるのに、④自ら中間処理した量がゼロになっています",1,0)</f>
        <v>0</v>
      </c>
      <c r="I50" s="414">
        <f>IF(ｳ.特管廃ｱﾙｶﾘ!$O$16="エラー！：⑥残さ物量があるのに、④自ら中間処理した量がゼロになっています",1,0)</f>
        <v>0</v>
      </c>
      <c r="J50" s="414">
        <f>IF(ｴ.感染性廃棄物!$O$16="エラー！：⑥残さ物量があるのに、④自ら中間処理した量がゼロになっています",1,0)</f>
        <v>0</v>
      </c>
      <c r="K50" s="414">
        <f>IF(ｵ.廃PCB等!$O$16="エラー！：⑥残さ物量があるのに、④自ら中間処理した量がゼロになっています",1,0)</f>
        <v>0</v>
      </c>
      <c r="L50" s="414">
        <f>IF(ｶ.PCB汚染物!$O$16="エラー！：⑥残さ物量があるのに、④自ら中間処理した量がゼロになっています",1,0)</f>
        <v>0</v>
      </c>
      <c r="M50" s="414">
        <f>IF(ｷ.PCB処理物!$O$16="エラー！：⑥残さ物量があるのに、④自ら中間処理した量がゼロになっています",1,0)</f>
        <v>0</v>
      </c>
      <c r="N50" s="414">
        <f>IF(ｸ.指定下水汚泥!$O$16="エラー！：⑥残さ物量があるのに、④自ら中間処理した量がゼロになっています",1,0)</f>
        <v>0</v>
      </c>
      <c r="O50" s="414">
        <f>IF(ｹ.有害鉱さい!$O$16="エラー！：⑥残さ物量があるのに、④自ら中間処理した量がゼロになっています",1,0)</f>
        <v>0</v>
      </c>
      <c r="P50" s="414">
        <f>IF(ｺ.廃石綿等!$O$16="エラー！：⑥残さ物量があるのに、④自ら中間処理した量がゼロになっています",1,0)</f>
        <v>0</v>
      </c>
      <c r="Q50" s="414">
        <f>IF(ｻ.有害ばいじん!$O$16="エラー！：⑥残さ物量があるのに、④自ら中間処理した量がゼロになっています",1,0)</f>
        <v>0</v>
      </c>
      <c r="R50" s="414">
        <f>IF(ｼ.有害燃え殻!$O$16="エラー！：⑥残さ物量があるのに、④自ら中間処理した量がゼロになっています",1,0)</f>
        <v>0</v>
      </c>
      <c r="S50" s="414">
        <f>IF(ｽ.有害廃油!$O$16="エラー！：⑥残さ物量があるのに、④自ら中間処理した量がゼロになっています",1,0)</f>
        <v>0</v>
      </c>
      <c r="T50" s="414">
        <f>IF(ｾ.有害汚泥!$O$16="エラー！：⑥残さ物量があるのに、④自ら中間処理した量がゼロになっています",1,0)</f>
        <v>0</v>
      </c>
      <c r="U50" s="414">
        <f>IF(ｿ.有害廃酸!$O$16="エラー！：⑥残さ物量があるのに、④自ら中間処理した量がゼロになっています",1,0)</f>
        <v>0</v>
      </c>
      <c r="V50" s="414">
        <f>IF(ﾀ.有害廃ｱﾙｶﾘ!$O$16="エラー！：⑥残さ物量があるのに、④自ら中間処理した量がゼロになっています",1,0)</f>
        <v>0</v>
      </c>
    </row>
    <row r="51" spans="6:23" s="414" customFormat="1">
      <c r="G51" s="414">
        <f>IF(ｱ.特管廃油!$O$22="エラー !：④の内数である⑤の量が④を超えています",1,0)</f>
        <v>0</v>
      </c>
      <c r="H51" s="414">
        <f>IF(ｲ.特管廃酸!$O$22="エラー !：④の内数である⑤の量が④を超えています",1,0)</f>
        <v>0</v>
      </c>
      <c r="I51" s="414">
        <f>IF(ｳ.特管廃ｱﾙｶﾘ!$O$22="エラー !：④の内数である⑤の量が④を超えています",1,0)</f>
        <v>0</v>
      </c>
      <c r="J51" s="414">
        <f>IF(ｴ.感染性廃棄物!$O$22="エラー !：④の内数である⑤の量が④を超えています",1,0)</f>
        <v>0</v>
      </c>
      <c r="K51" s="414">
        <f>IF(ｵ.廃PCB等!$O$22="エラー !：④の内数である⑤の量が④を超えています",1,0)</f>
        <v>0</v>
      </c>
      <c r="L51" s="414">
        <f>IF(ｶ.PCB汚染物!$O$22="エラー !：④の内数である⑤の量が④を超えています",1,0)</f>
        <v>0</v>
      </c>
      <c r="M51" s="414">
        <f>IF(ｷ.PCB処理物!$O$22="エラー !：④の内数である⑤の量が④を超えています",1,0)</f>
        <v>0</v>
      </c>
      <c r="N51" s="414">
        <f>IF(ｸ.指定下水汚泥!$O$22="エラー !：④の内数である⑤の量が④を超えています",1,0)</f>
        <v>0</v>
      </c>
      <c r="O51" s="414">
        <f>IF(ｹ.有害鉱さい!$O$22="エラー !：④の内数である⑤の量が④を超えています",1,0)</f>
        <v>0</v>
      </c>
      <c r="P51" s="414">
        <f>IF(ｺ.廃石綿等!$O$22="エラー !：④の内数である⑤の量が④を超えています",1,0)</f>
        <v>0</v>
      </c>
      <c r="Q51" s="414">
        <f>IF(ｻ.有害ばいじん!$O$22="エラー !：④の内数である⑤の量が④を超えています",1,0)</f>
        <v>0</v>
      </c>
      <c r="R51" s="414">
        <f>IF(ｼ.有害燃え殻!$O$22="エラー !：④の内数である⑤の量が④を超えています",1,0)</f>
        <v>0</v>
      </c>
      <c r="S51" s="414">
        <f>IF(ｽ.有害廃油!$O$22="エラー !：④の内数である⑤の量が④を超えています",1,0)</f>
        <v>0</v>
      </c>
      <c r="T51" s="414">
        <f>IF(ｾ.有害汚泥!$O$22="エラー !：④の内数である⑤の量が④を超えています",1,0)</f>
        <v>0</v>
      </c>
      <c r="U51" s="414">
        <f>IF(ｿ.有害廃酸!$O$22="エラー !：④の内数である⑤の量が④を超えています",1,0)</f>
        <v>0</v>
      </c>
      <c r="V51" s="414">
        <f>IF(ﾀ.有害廃ｱﾙｶﾘ!$O$22="エラー !：④の内数である⑤の量が④を超えています",1,0)</f>
        <v>0</v>
      </c>
    </row>
    <row r="52" spans="6:23" s="414" customFormat="1">
      <c r="F52" s="6"/>
      <c r="G52" s="6">
        <f>IF(ｱ.特管廃油!$AK$31="エラー !：⑩の内数である⑪の量が⑩を超えています",1,0)</f>
        <v>0</v>
      </c>
      <c r="H52" s="6">
        <f>IF(ｲ.特管廃酸!$AK$31="エラー !：⑩の内数である⑪の量が⑩を超えています",1,0)</f>
        <v>0</v>
      </c>
      <c r="I52" s="6">
        <f>IF(ｳ.特管廃ｱﾙｶﾘ!$AK$31="エラー !：⑩の内数である⑪の量が⑩を超えています",1,0)</f>
        <v>0</v>
      </c>
      <c r="J52" s="6">
        <f>IF(ｴ.感染性廃棄物!$AK$31="エラー !：⑩の内数である⑪の量が⑩を超えています",1,0)</f>
        <v>0</v>
      </c>
      <c r="K52" s="6">
        <f>IF(ｵ.廃PCB等!$AK$31="エラー !：⑩の内数である⑪の量が⑩を超えています",1,0)</f>
        <v>0</v>
      </c>
      <c r="L52" s="6">
        <f>IF(ｶ.PCB汚染物!$AK$31="エラー !：⑩の内数である⑪の量が⑩を超えています",1,0)</f>
        <v>0</v>
      </c>
      <c r="M52" s="6">
        <f>IF(ｷ.PCB処理物!$AK$31="エラー !：⑩の内数である⑪の量が⑩を超えています",1,0)</f>
        <v>0</v>
      </c>
      <c r="N52" s="6">
        <f>IF(ｸ.指定下水汚泥!$AK$31="エラー !：⑩の内数である⑪の量が⑩を超えています",1,0)</f>
        <v>0</v>
      </c>
      <c r="O52" s="6">
        <f>IF(ｹ.有害鉱さい!$AK$31="エラー !：⑩の内数である⑪の量が⑩を超えています",1,0)</f>
        <v>0</v>
      </c>
      <c r="P52" s="6">
        <f>IF(ｺ.廃石綿等!$AK$31="エラー !：⑩の内数である⑪の量が⑩を超えています",1,0)</f>
        <v>0</v>
      </c>
      <c r="Q52" s="6">
        <f>IF(ｻ.有害ばいじん!$AK$31="エラー !：⑩の内数である⑪の量が⑩を超えています",1,0)</f>
        <v>0</v>
      </c>
      <c r="R52" s="6">
        <f>IF(ｼ.有害燃え殻!$AK$31="エラー !：⑩の内数である⑪の量が⑩を超えています",1,0)</f>
        <v>0</v>
      </c>
      <c r="S52" s="6">
        <f>IF(ｽ.有害廃油!$AK$31="エラー !：⑩の内数である⑪の量が⑩を超えています",1,0)</f>
        <v>0</v>
      </c>
      <c r="T52" s="6">
        <f>IF(ｾ.有害汚泥!$AK$31="エラー !：⑩の内数である⑪の量が⑩を超えています",1,0)</f>
        <v>0</v>
      </c>
      <c r="U52" s="6">
        <f>IF(ｿ.有害廃酸!$AK$31="エラー !：⑩の内数である⑪の量が⑩を超えています",1,0)</f>
        <v>0</v>
      </c>
      <c r="V52" s="414">
        <f>IF(ﾀ.有害廃ｱﾙｶﾘ!$AK$31="エラー !：⑩の内数である⑪の量が⑩を超えています",1,0)</f>
        <v>0</v>
      </c>
    </row>
    <row r="53" spans="6:23" s="414" customFormat="1">
      <c r="G53" s="414">
        <f>IF(ｱ.特管廃油!$AR$28="エラー !：⑩の内数である（⑫+⑬＋⑭）の量が⑩を超えています",1,0)</f>
        <v>0</v>
      </c>
      <c r="H53" s="414">
        <f>IF(ｲ.特管廃酸!$AR$28="エラー !：⑩の内数である（⑫+⑬＋⑭）の量が⑩を超えています",1,0)</f>
        <v>0</v>
      </c>
      <c r="I53" s="414">
        <f>IF(ｳ.特管廃ｱﾙｶﾘ!$AR$28="エラー !：⑩の内数である（⑫+⑬＋⑭）の量が⑩を超えています",1,0)</f>
        <v>0</v>
      </c>
      <c r="J53" s="414">
        <f>IF(ｴ.感染性廃棄物!$AR$28="エラー !：⑩の内数である（⑫+⑬＋⑭）の量が⑩を超えています",1,0)</f>
        <v>0</v>
      </c>
      <c r="K53" s="414">
        <f>IF(ｵ.廃PCB等!$AR$28="エラー !：⑩の内数である（⑫+⑬＋⑭）の量が⑩を超えています",1,0)</f>
        <v>0</v>
      </c>
      <c r="L53" s="414">
        <f>IF(ｶ.PCB汚染物!$AR$28="エラー !：⑩の内数である（⑫+⑬＋⑭）の量が⑩を超えています",1,0)</f>
        <v>0</v>
      </c>
      <c r="M53" s="414">
        <f>IF(ｷ.PCB処理物!$AR$28="エラー !：⑩の内数である（⑫+⑬＋⑭）の量が⑩を超えています",1,0)</f>
        <v>0</v>
      </c>
      <c r="N53" s="414">
        <f>IF(ｸ.指定下水汚泥!$AR$28="エラー !：⑩の内数である（⑫+⑬＋⑭）の量が⑩を超えています",1,0)</f>
        <v>0</v>
      </c>
      <c r="O53" s="414">
        <f>IF(ｹ.有害鉱さい!$AR$28="エラー !：⑩の内数である（⑫+⑬＋⑭）の量が⑩を超えています",1,0)</f>
        <v>0</v>
      </c>
      <c r="P53" s="414">
        <f>IF(ｺ.廃石綿等!$AR$28="エラー !：⑩の内数である（⑫+⑬＋⑭）の量が⑩を超えています",1,0)</f>
        <v>0</v>
      </c>
      <c r="Q53" s="414">
        <f>IF(ｻ.有害ばいじん!$AR$28="エラー !：⑩の内数である（⑫+⑬＋⑭）の量が⑩を超えています",1,0)</f>
        <v>0</v>
      </c>
      <c r="R53" s="414">
        <f>IF(ｼ.有害燃え殻!$AR$28="エラー !：⑩の内数である（⑫+⑬＋⑭）の量が⑩を超えています",1,0)</f>
        <v>0</v>
      </c>
      <c r="S53" s="414">
        <f>IF(ｽ.有害廃油!$AR$28="エラー !：⑩の内数である（⑫+⑬＋⑭）の量が⑩を超えています",1,0)</f>
        <v>0</v>
      </c>
      <c r="T53" s="414">
        <f>IF(ｾ.有害汚泥!$AR$28="エラー !：⑩の内数である（⑫+⑬＋⑭）の量が⑩を超えています",1,0)</f>
        <v>0</v>
      </c>
      <c r="U53" s="414">
        <f>IF(ｿ.有害廃酸!$AR$28="エラー !：⑩の内数である（⑫+⑬＋⑭）の量が⑩を超えています",1,0)</f>
        <v>0</v>
      </c>
      <c r="V53" s="414">
        <f>IF(ﾀ.有害廃ｱﾙｶﾘ!$AR$28="エラー !：⑩の内数である（⑫+⑬＋⑭）の量が⑩を超えています",1,0)</f>
        <v>0</v>
      </c>
    </row>
    <row r="54" spans="6:23" s="414" customFormat="1">
      <c r="G54" s="414">
        <f>IF(ｱ.特管廃油!$AR$32="エラー !：⑩の内数である（⑫+⑬＋⑭）の量が⑩を超えています",1,0)</f>
        <v>0</v>
      </c>
      <c r="H54" s="414">
        <f>IF(ｲ.特管廃酸!$AR$32="エラー !：⑩の内数である（⑫+⑬＋⑭）の量が⑩を超えています",1,0)</f>
        <v>0</v>
      </c>
      <c r="I54" s="414">
        <f>IF(ｳ.特管廃ｱﾙｶﾘ!$AR$32="エラー !：⑩の内数である（⑫+⑬＋⑭）の量が⑩を超えています",1,0)</f>
        <v>0</v>
      </c>
      <c r="J54" s="414">
        <f>IF(ｴ.感染性廃棄物!$AR$32="エラー !：⑩の内数である（⑫+⑬＋⑭）の量が⑩を超えています",1,0)</f>
        <v>0</v>
      </c>
      <c r="K54" s="414">
        <f>IF(ｵ.廃PCB等!$AR$32="エラー !：⑩の内数である（⑫+⑬＋⑭）の量が⑩を超えています",1,0)</f>
        <v>0</v>
      </c>
      <c r="L54" s="414">
        <f>IF(ｶ.PCB汚染物!$AR$32="エラー !：⑩の内数である（⑫+⑬＋⑭）の量が⑩を超えています",1,0)</f>
        <v>0</v>
      </c>
      <c r="M54" s="414">
        <f>IF(ｷ.PCB処理物!$AR$32="エラー !：⑩の内数である（⑫+⑬＋⑭）の量が⑩を超えています",1,0)</f>
        <v>0</v>
      </c>
      <c r="N54" s="414">
        <f>IF(ｸ.指定下水汚泥!$AR$32="エラー !：⑩の内数である（⑫+⑬＋⑭）の量が⑩を超えています",1,0)</f>
        <v>0</v>
      </c>
      <c r="O54" s="414">
        <f>IF(ｹ.有害鉱さい!$AR$32="エラー !：⑩の内数である（⑫+⑬＋⑭）の量が⑩を超えています",1,0)</f>
        <v>0</v>
      </c>
      <c r="P54" s="414">
        <f>IF(ｺ.廃石綿等!$AR$32="エラー !：⑩の内数である（⑫+⑬＋⑭）の量が⑩を超えています",1,0)</f>
        <v>0</v>
      </c>
      <c r="Q54" s="414">
        <f>IF(ｻ.有害ばいじん!$AR$32="エラー !：⑩の内数である（⑫+⑬＋⑭）の量が⑩を超えています",1,0)</f>
        <v>0</v>
      </c>
      <c r="R54" s="414">
        <f>IF(ｼ.有害燃え殻!$AR$32="エラー !：⑩の内数である（⑫+⑬＋⑭）の量が⑩を超えています",1,0)</f>
        <v>0</v>
      </c>
      <c r="S54" s="414">
        <f>IF(ｽ.有害廃油!$AR$32="エラー !：⑩の内数である（⑫+⑬＋⑭）の量が⑩を超えています",1,0)</f>
        <v>0</v>
      </c>
      <c r="T54" s="414">
        <f>IF(ｾ.有害汚泥!$AR$32="エラー !：⑩の内数である（⑫+⑬＋⑭）の量が⑩を超えています",1,0)</f>
        <v>0</v>
      </c>
      <c r="U54" s="414">
        <f>IF(ｿ.有害廃酸!$AR$32="エラー !：⑩の内数である（⑫+⑬＋⑭）の量が⑩を超えています",1,0)</f>
        <v>0</v>
      </c>
      <c r="V54" s="414">
        <f>IF(ﾀ.有害廃ｱﾙｶﾘ!$AR$32="エラー !：⑩の内数である（⑫+⑬＋⑭）の量が⑩を超えています",1,0)</f>
        <v>0</v>
      </c>
    </row>
    <row r="55" spans="6:23" s="414" customFormat="1">
      <c r="G55" s="414">
        <f>IF(G9="0",+G19+G20,+G9+G19+G20)</f>
        <v>0</v>
      </c>
      <c r="H55" s="414">
        <f t="shared" ref="H55:W55" si="9">IF(H9="0",+H19+H20,+H9+H19+H20)</f>
        <v>0</v>
      </c>
      <c r="I55" s="414">
        <f t="shared" si="9"/>
        <v>0</v>
      </c>
      <c r="J55" s="414">
        <f t="shared" si="9"/>
        <v>0</v>
      </c>
      <c r="K55" s="414">
        <f t="shared" si="9"/>
        <v>0</v>
      </c>
      <c r="L55" s="414">
        <f t="shared" si="9"/>
        <v>392.85</v>
      </c>
      <c r="M55" s="414">
        <f t="shared" si="9"/>
        <v>0</v>
      </c>
      <c r="N55" s="414">
        <f t="shared" si="9"/>
        <v>0</v>
      </c>
      <c r="O55" s="414">
        <f t="shared" si="9"/>
        <v>0</v>
      </c>
      <c r="P55" s="414">
        <f t="shared" si="9"/>
        <v>0</v>
      </c>
      <c r="Q55" s="414">
        <f t="shared" si="9"/>
        <v>0</v>
      </c>
      <c r="R55" s="414">
        <f t="shared" si="9"/>
        <v>0</v>
      </c>
      <c r="S55" s="414">
        <f t="shared" si="9"/>
        <v>0</v>
      </c>
      <c r="T55" s="414">
        <f t="shared" si="9"/>
        <v>0</v>
      </c>
      <c r="U55" s="414">
        <f t="shared" si="9"/>
        <v>0</v>
      </c>
      <c r="V55" s="414">
        <f t="shared" si="9"/>
        <v>0</v>
      </c>
      <c r="W55" s="414">
        <f t="shared" si="9"/>
        <v>0</v>
      </c>
    </row>
    <row r="56" spans="6:23" s="414" customFormat="1" ht="13.5">
      <c r="F56" s="455"/>
    </row>
    <row r="57" spans="6:23" s="414" customFormat="1" ht="13.5">
      <c r="F57" s="455"/>
    </row>
    <row r="58" spans="6:23" s="414" customFormat="1" ht="13.5">
      <c r="F58" s="455"/>
    </row>
    <row r="59" spans="6:23" s="414" customFormat="1" ht="13.5">
      <c r="F59" s="455"/>
    </row>
    <row r="60" spans="6:23" s="414" customFormat="1"/>
    <row r="61" spans="6:23" s="414" customFormat="1"/>
    <row r="65" s="6" customFormat="1"/>
    <row r="66" s="6" customFormat="1"/>
    <row r="67" s="6" customFormat="1"/>
    <row r="68" s="6" customFormat="1"/>
    <row r="69" s="6" customFormat="1"/>
    <row r="70" s="6" customFormat="1"/>
    <row r="71" s="6" customFormat="1"/>
    <row r="88" spans="6:6" ht="12">
      <c r="F88" s="3"/>
    </row>
    <row r="103" spans="6:6" ht="12">
      <c r="F103" s="3"/>
    </row>
  </sheetData>
  <sheetProtection algorithmName="SHA-512" hashValue="6UZD/fAfU7GJmFi5Lc4lKDbsTE+AhTWgSGfzqJQ1mJyKFvV25peZWHdHyL7Bq7yMaN2nQ2PA1qfkzNwglaEd4A==" saltValue="vKDdWj1Tz6alCZKJ9blUpQ==" spinCount="100000" sheet="1" objects="1" scenarios="1"/>
  <mergeCells count="32">
    <mergeCell ref="E25:F25"/>
    <mergeCell ref="C17:F17"/>
    <mergeCell ref="D20:F20"/>
    <mergeCell ref="E22:F22"/>
    <mergeCell ref="E21:F21"/>
    <mergeCell ref="C11:F11"/>
    <mergeCell ref="C12:F12"/>
    <mergeCell ref="E47:F47"/>
    <mergeCell ref="D43:F43"/>
    <mergeCell ref="E37:F37"/>
    <mergeCell ref="D19:F19"/>
    <mergeCell ref="E44:F44"/>
    <mergeCell ref="E45:F45"/>
    <mergeCell ref="D28:D30"/>
    <mergeCell ref="E26:F26"/>
    <mergeCell ref="E27:F27"/>
    <mergeCell ref="E46:F46"/>
    <mergeCell ref="C37:C42"/>
    <mergeCell ref="C26:C31"/>
    <mergeCell ref="E31:F31"/>
    <mergeCell ref="E23:F23"/>
    <mergeCell ref="C14:F14"/>
    <mergeCell ref="C15:F15"/>
    <mergeCell ref="C16:F16"/>
    <mergeCell ref="D18:F18"/>
    <mergeCell ref="C13:F13"/>
    <mergeCell ref="V4:V5"/>
    <mergeCell ref="P6:U6"/>
    <mergeCell ref="C10:F10"/>
    <mergeCell ref="B3:F4"/>
    <mergeCell ref="C9:F9"/>
    <mergeCell ref="M6:N6"/>
  </mergeCells>
  <phoneticPr fontId="3"/>
  <conditionalFormatting sqref="G23">
    <cfRule type="expression" dxfId="79" priority="7" stopIfTrue="1">
      <formula>$G$50=1</formula>
    </cfRule>
  </conditionalFormatting>
  <conditionalFormatting sqref="G24">
    <cfRule type="expression" dxfId="78" priority="8" stopIfTrue="1">
      <formula>$G$51=1</formula>
    </cfRule>
  </conditionalFormatting>
  <conditionalFormatting sqref="G44">
    <cfRule type="expression" dxfId="77" priority="9" stopIfTrue="1">
      <formula>$G$52=1</formula>
    </cfRule>
  </conditionalFormatting>
  <conditionalFormatting sqref="G46">
    <cfRule type="expression" dxfId="76" priority="10" stopIfTrue="1">
      <formula>$G$53=1</formula>
    </cfRule>
  </conditionalFormatting>
  <conditionalFormatting sqref="G47">
    <cfRule type="expression" dxfId="75" priority="11" stopIfTrue="1">
      <formula>$G$54=1</formula>
    </cfRule>
  </conditionalFormatting>
  <conditionalFormatting sqref="H23">
    <cfRule type="expression" dxfId="74" priority="12" stopIfTrue="1">
      <formula>$H$50=1</formula>
    </cfRule>
  </conditionalFormatting>
  <conditionalFormatting sqref="H24">
    <cfRule type="expression" dxfId="73" priority="13" stopIfTrue="1">
      <formula>$H$51=1</formula>
    </cfRule>
  </conditionalFormatting>
  <conditionalFormatting sqref="H44">
    <cfRule type="expression" dxfId="72" priority="14" stopIfTrue="1">
      <formula>$H$52=1</formula>
    </cfRule>
  </conditionalFormatting>
  <conditionalFormatting sqref="H46">
    <cfRule type="expression" dxfId="71" priority="15" stopIfTrue="1">
      <formula>$H$53=1</formula>
    </cfRule>
  </conditionalFormatting>
  <conditionalFormatting sqref="H47">
    <cfRule type="expression" dxfId="70" priority="16" stopIfTrue="1">
      <formula>$H$54=1</formula>
    </cfRule>
  </conditionalFormatting>
  <conditionalFormatting sqref="I23">
    <cfRule type="expression" dxfId="69" priority="17" stopIfTrue="1">
      <formula>$I$50=1</formula>
    </cfRule>
  </conditionalFormatting>
  <conditionalFormatting sqref="I24">
    <cfRule type="expression" dxfId="68" priority="18" stopIfTrue="1">
      <formula>$I$51=1</formula>
    </cfRule>
  </conditionalFormatting>
  <conditionalFormatting sqref="I44">
    <cfRule type="expression" dxfId="67" priority="19" stopIfTrue="1">
      <formula>$I$52=1</formula>
    </cfRule>
  </conditionalFormatting>
  <conditionalFormatting sqref="I46">
    <cfRule type="expression" dxfId="66" priority="20" stopIfTrue="1">
      <formula>$I$53=1</formula>
    </cfRule>
  </conditionalFormatting>
  <conditionalFormatting sqref="I47">
    <cfRule type="expression" dxfId="65" priority="21" stopIfTrue="1">
      <formula>$I$54=1</formula>
    </cfRule>
  </conditionalFormatting>
  <conditionalFormatting sqref="J23">
    <cfRule type="expression" dxfId="64" priority="22" stopIfTrue="1">
      <formula>$J$50=1</formula>
    </cfRule>
  </conditionalFormatting>
  <conditionalFormatting sqref="J24">
    <cfRule type="expression" dxfId="63" priority="23" stopIfTrue="1">
      <formula>$J$51=1</formula>
    </cfRule>
  </conditionalFormatting>
  <conditionalFormatting sqref="J44">
    <cfRule type="expression" dxfId="62" priority="24" stopIfTrue="1">
      <formula>$J$52=1</formula>
    </cfRule>
  </conditionalFormatting>
  <conditionalFormatting sqref="J46">
    <cfRule type="expression" dxfId="61" priority="25" stopIfTrue="1">
      <formula>$J$53=1</formula>
    </cfRule>
  </conditionalFormatting>
  <conditionalFormatting sqref="J47">
    <cfRule type="expression" dxfId="60" priority="26" stopIfTrue="1">
      <formula>$J$54=1</formula>
    </cfRule>
  </conditionalFormatting>
  <conditionalFormatting sqref="K23">
    <cfRule type="expression" dxfId="59" priority="27" stopIfTrue="1">
      <formula>$K$50=1</formula>
    </cfRule>
  </conditionalFormatting>
  <conditionalFormatting sqref="K24">
    <cfRule type="expression" dxfId="58" priority="28" stopIfTrue="1">
      <formula>$K$51=1</formula>
    </cfRule>
  </conditionalFormatting>
  <conditionalFormatting sqref="K44">
    <cfRule type="expression" dxfId="57" priority="29" stopIfTrue="1">
      <formula>$K$52=1</formula>
    </cfRule>
  </conditionalFormatting>
  <conditionalFormatting sqref="K46">
    <cfRule type="expression" dxfId="56" priority="30" stopIfTrue="1">
      <formula>$K$53=1</formula>
    </cfRule>
  </conditionalFormatting>
  <conditionalFormatting sqref="K47">
    <cfRule type="expression" dxfId="55" priority="31" stopIfTrue="1">
      <formula>$K$54=1</formula>
    </cfRule>
  </conditionalFormatting>
  <conditionalFormatting sqref="L23">
    <cfRule type="expression" dxfId="54" priority="32" stopIfTrue="1">
      <formula>$L$50=1</formula>
    </cfRule>
  </conditionalFormatting>
  <conditionalFormatting sqref="L24">
    <cfRule type="expression" dxfId="53" priority="33" stopIfTrue="1">
      <formula>$L$51=1</formula>
    </cfRule>
  </conditionalFormatting>
  <conditionalFormatting sqref="L44">
    <cfRule type="expression" dxfId="52" priority="34" stopIfTrue="1">
      <formula>$L$52=1</formula>
    </cfRule>
  </conditionalFormatting>
  <conditionalFormatting sqref="L46">
    <cfRule type="expression" dxfId="51" priority="35" stopIfTrue="1">
      <formula>$L$53=1</formula>
    </cfRule>
  </conditionalFormatting>
  <conditionalFormatting sqref="L47">
    <cfRule type="expression" dxfId="50" priority="36" stopIfTrue="1">
      <formula>$L$54=1</formula>
    </cfRule>
  </conditionalFormatting>
  <conditionalFormatting sqref="M23">
    <cfRule type="expression" dxfId="49" priority="37" stopIfTrue="1">
      <formula>$M$50=1</formula>
    </cfRule>
  </conditionalFormatting>
  <conditionalFormatting sqref="M24">
    <cfRule type="expression" dxfId="48" priority="38" stopIfTrue="1">
      <formula>$M$51=1</formula>
    </cfRule>
  </conditionalFormatting>
  <conditionalFormatting sqref="M44">
    <cfRule type="expression" dxfId="47" priority="39" stopIfTrue="1">
      <formula>$M$52=1</formula>
    </cfRule>
  </conditionalFormatting>
  <conditionalFormatting sqref="M46">
    <cfRule type="expression" dxfId="46" priority="40" stopIfTrue="1">
      <formula>$M$53=1</formula>
    </cfRule>
  </conditionalFormatting>
  <conditionalFormatting sqref="M47">
    <cfRule type="expression" dxfId="45" priority="41" stopIfTrue="1">
      <formula>$M$54=1</formula>
    </cfRule>
  </conditionalFormatting>
  <conditionalFormatting sqref="N23">
    <cfRule type="expression" dxfId="44" priority="42" stopIfTrue="1">
      <formula>$N$50=1</formula>
    </cfRule>
  </conditionalFormatting>
  <conditionalFormatting sqref="N24">
    <cfRule type="expression" dxfId="43" priority="43" stopIfTrue="1">
      <formula>$N$51=1</formula>
    </cfRule>
  </conditionalFormatting>
  <conditionalFormatting sqref="N44">
    <cfRule type="expression" dxfId="42" priority="44" stopIfTrue="1">
      <formula>$N$52=1</formula>
    </cfRule>
  </conditionalFormatting>
  <conditionalFormatting sqref="N46">
    <cfRule type="expression" dxfId="41" priority="45" stopIfTrue="1">
      <formula>$N$53=1</formula>
    </cfRule>
  </conditionalFormatting>
  <conditionalFormatting sqref="N47">
    <cfRule type="expression" dxfId="40" priority="46" stopIfTrue="1">
      <formula>$N$54=1</formula>
    </cfRule>
  </conditionalFormatting>
  <conditionalFormatting sqref="O23">
    <cfRule type="expression" dxfId="39" priority="47" stopIfTrue="1">
      <formula>$O$50=1</formula>
    </cfRule>
  </conditionalFormatting>
  <conditionalFormatting sqref="O24">
    <cfRule type="expression" dxfId="38" priority="48" stopIfTrue="1">
      <formula>$O$51=1</formula>
    </cfRule>
  </conditionalFormatting>
  <conditionalFormatting sqref="O44">
    <cfRule type="expression" dxfId="37" priority="49" stopIfTrue="1">
      <formula>$O$52=1</formula>
    </cfRule>
  </conditionalFormatting>
  <conditionalFormatting sqref="O46">
    <cfRule type="expression" dxfId="36" priority="50" stopIfTrue="1">
      <formula>$O$53=1</formula>
    </cfRule>
  </conditionalFormatting>
  <conditionalFormatting sqref="O47">
    <cfRule type="expression" dxfId="35" priority="51" stopIfTrue="1">
      <formula>$O$54=1</formula>
    </cfRule>
  </conditionalFormatting>
  <conditionalFormatting sqref="P23">
    <cfRule type="expression" dxfId="34" priority="52" stopIfTrue="1">
      <formula>$P$50=1</formula>
    </cfRule>
  </conditionalFormatting>
  <conditionalFormatting sqref="P24">
    <cfRule type="expression" dxfId="33" priority="53" stopIfTrue="1">
      <formula>$P$51=1</formula>
    </cfRule>
  </conditionalFormatting>
  <conditionalFormatting sqref="P44">
    <cfRule type="expression" dxfId="32" priority="54" stopIfTrue="1">
      <formula>$P$52=1</formula>
    </cfRule>
  </conditionalFormatting>
  <conditionalFormatting sqref="P46">
    <cfRule type="expression" dxfId="31" priority="55" stopIfTrue="1">
      <formula>$P$53=1</formula>
    </cfRule>
  </conditionalFormatting>
  <conditionalFormatting sqref="P47">
    <cfRule type="expression" dxfId="30" priority="56" stopIfTrue="1">
      <formula>$P$54=1</formula>
    </cfRule>
  </conditionalFormatting>
  <conditionalFormatting sqref="Q23">
    <cfRule type="expression" dxfId="29" priority="57" stopIfTrue="1">
      <formula>$Q$50=1</formula>
    </cfRule>
  </conditionalFormatting>
  <conditionalFormatting sqref="Q24">
    <cfRule type="expression" dxfId="28" priority="58" stopIfTrue="1">
      <formula>$Q$51=1</formula>
    </cfRule>
  </conditionalFormatting>
  <conditionalFormatting sqref="Q44">
    <cfRule type="expression" dxfId="27" priority="59" stopIfTrue="1">
      <formula>$Q$52=1</formula>
    </cfRule>
  </conditionalFormatting>
  <conditionalFormatting sqref="Q46">
    <cfRule type="expression" dxfId="26" priority="60" stopIfTrue="1">
      <formula>$Q$53=1</formula>
    </cfRule>
  </conditionalFormatting>
  <conditionalFormatting sqref="Q47">
    <cfRule type="expression" dxfId="25" priority="61" stopIfTrue="1">
      <formula>$Q$54=1</formula>
    </cfRule>
  </conditionalFormatting>
  <conditionalFormatting sqref="R23">
    <cfRule type="expression" dxfId="24" priority="62" stopIfTrue="1">
      <formula>$R$50=1</formula>
    </cfRule>
  </conditionalFormatting>
  <conditionalFormatting sqref="R24">
    <cfRule type="expression" dxfId="23" priority="63" stopIfTrue="1">
      <formula>$R$51=1</formula>
    </cfRule>
  </conditionalFormatting>
  <conditionalFormatting sqref="R44">
    <cfRule type="expression" dxfId="22" priority="64" stopIfTrue="1">
      <formula>$R$52=1</formula>
    </cfRule>
  </conditionalFormatting>
  <conditionalFormatting sqref="R46">
    <cfRule type="expression" dxfId="21" priority="65" stopIfTrue="1">
      <formula>$R$53=1</formula>
    </cfRule>
  </conditionalFormatting>
  <conditionalFormatting sqref="R47">
    <cfRule type="expression" dxfId="20" priority="66" stopIfTrue="1">
      <formula>$R$54=1</formula>
    </cfRule>
  </conditionalFormatting>
  <conditionalFormatting sqref="S23">
    <cfRule type="expression" dxfId="19" priority="67" stopIfTrue="1">
      <formula>$S$50=1</formula>
    </cfRule>
  </conditionalFormatting>
  <conditionalFormatting sqref="S24">
    <cfRule type="expression" dxfId="18" priority="68" stopIfTrue="1">
      <formula>$S$51=1</formula>
    </cfRule>
  </conditionalFormatting>
  <conditionalFormatting sqref="S44">
    <cfRule type="expression" dxfId="17" priority="69" stopIfTrue="1">
      <formula>$S$52=1</formula>
    </cfRule>
  </conditionalFormatting>
  <conditionalFormatting sqref="S46">
    <cfRule type="expression" dxfId="16" priority="70" stopIfTrue="1">
      <formula>$S$53=1</formula>
    </cfRule>
  </conditionalFormatting>
  <conditionalFormatting sqref="S47">
    <cfRule type="expression" dxfId="15" priority="71" stopIfTrue="1">
      <formula>$S$54=1</formula>
    </cfRule>
  </conditionalFormatting>
  <conditionalFormatting sqref="T23">
    <cfRule type="expression" dxfId="14" priority="72" stopIfTrue="1">
      <formula>$T$50=1</formula>
    </cfRule>
  </conditionalFormatting>
  <conditionalFormatting sqref="T24">
    <cfRule type="expression" dxfId="13" priority="73" stopIfTrue="1">
      <formula>$T$51=1</formula>
    </cfRule>
  </conditionalFormatting>
  <conditionalFormatting sqref="T44">
    <cfRule type="expression" dxfId="12" priority="74" stopIfTrue="1">
      <formula>$T$52=1</formula>
    </cfRule>
  </conditionalFormatting>
  <conditionalFormatting sqref="T46">
    <cfRule type="expression" dxfId="11" priority="75" stopIfTrue="1">
      <formula>$T$53=1</formula>
    </cfRule>
  </conditionalFormatting>
  <conditionalFormatting sqref="T47">
    <cfRule type="expression" dxfId="10" priority="76" stopIfTrue="1">
      <formula>$T$54=1</formula>
    </cfRule>
  </conditionalFormatting>
  <conditionalFormatting sqref="U23">
    <cfRule type="expression" dxfId="9" priority="77" stopIfTrue="1">
      <formula>$U$50=1</formula>
    </cfRule>
  </conditionalFormatting>
  <conditionalFormatting sqref="U24">
    <cfRule type="expression" dxfId="8" priority="78" stopIfTrue="1">
      <formula>$U$51=1</formula>
    </cfRule>
  </conditionalFormatting>
  <conditionalFormatting sqref="U44">
    <cfRule type="expression" dxfId="7" priority="79" stopIfTrue="1">
      <formula>$U$52=1</formula>
    </cfRule>
  </conditionalFormatting>
  <conditionalFormatting sqref="U46">
    <cfRule type="expression" dxfId="6" priority="80" stopIfTrue="1">
      <formula>$U$53=1</formula>
    </cfRule>
  </conditionalFormatting>
  <conditionalFormatting sqref="U47">
    <cfRule type="expression" dxfId="5" priority="81" stopIfTrue="1">
      <formula>$U$54=1</formula>
    </cfRule>
  </conditionalFormatting>
  <conditionalFormatting sqref="V23:W23">
    <cfRule type="expression" dxfId="4" priority="2" stopIfTrue="1">
      <formula>$V$50=1</formula>
    </cfRule>
  </conditionalFormatting>
  <conditionalFormatting sqref="V24:W24">
    <cfRule type="expression" dxfId="3" priority="3" stopIfTrue="1">
      <formula>$V$51=1</formula>
    </cfRule>
  </conditionalFormatting>
  <conditionalFormatting sqref="V44:W44">
    <cfRule type="expression" dxfId="2" priority="4" stopIfTrue="1">
      <formula>$V$52=1</formula>
    </cfRule>
  </conditionalFormatting>
  <conditionalFormatting sqref="V46:W46">
    <cfRule type="expression" dxfId="1" priority="5" stopIfTrue="1">
      <formula>$V$53=1</formula>
    </cfRule>
  </conditionalFormatting>
  <conditionalFormatting sqref="V47:W47">
    <cfRule type="expression" dxfId="0" priority="6" stopIfTrue="1">
      <formula>$V$54=1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Y249"/>
  <sheetViews>
    <sheetView showGridLines="0" view="pageBreakPreview" topLeftCell="B37" zoomScale="115" zoomScaleNormal="100" zoomScaleSheetLayoutView="115" workbookViewId="0">
      <selection activeCell="D53" sqref="D53:U62"/>
    </sheetView>
  </sheetViews>
  <sheetFormatPr defaultColWidth="9" defaultRowHeight="12"/>
  <cols>
    <col min="1" max="1" width="1.875" style="19" hidden="1" customWidth="1"/>
    <col min="2" max="2" width="3.375" style="19" customWidth="1"/>
    <col min="3" max="3" width="2.875" style="17" customWidth="1"/>
    <col min="4" max="4" width="3.375" style="17" customWidth="1"/>
    <col min="5" max="5" width="8.875" style="17" customWidth="1"/>
    <col min="6" max="6" width="2.875" style="17" customWidth="1"/>
    <col min="7" max="7" width="9.875" style="17" customWidth="1"/>
    <col min="8" max="8" width="1.875" style="17" customWidth="1"/>
    <col min="9" max="9" width="3.875" style="17" customWidth="1"/>
    <col min="10" max="10" width="9.875" style="17" customWidth="1"/>
    <col min="11" max="11" width="1.875" style="17" customWidth="1"/>
    <col min="12" max="12" width="3.875" style="17" customWidth="1"/>
    <col min="13" max="13" width="9.875" style="17" customWidth="1"/>
    <col min="14" max="14" width="1.875" style="17" customWidth="1"/>
    <col min="15" max="15" width="4.875" style="17" customWidth="1"/>
    <col min="16" max="16" width="8.875" style="17" customWidth="1"/>
    <col min="17" max="17" width="1.875" style="17" customWidth="1"/>
    <col min="18" max="18" width="4.875" style="17" customWidth="1"/>
    <col min="19" max="19" width="0.875" style="17" customWidth="1"/>
    <col min="20" max="20" width="7.875" style="17" customWidth="1"/>
    <col min="21" max="21" width="1.375" style="17" customWidth="1"/>
    <col min="22" max="22" width="2.125" style="17" customWidth="1"/>
    <col min="23" max="16384" width="9" style="17"/>
  </cols>
  <sheetData>
    <row r="1" spans="1:23" ht="16.350000000000001" customHeight="1">
      <c r="C1" s="76" t="s">
        <v>260</v>
      </c>
    </row>
    <row r="2" spans="1:23" ht="16.350000000000001" customHeight="1">
      <c r="C2" s="76"/>
    </row>
    <row r="3" spans="1:23" ht="14.1" customHeight="1" thickBot="1">
      <c r="U3" s="96"/>
      <c r="V3" s="96"/>
      <c r="W3" s="96"/>
    </row>
    <row r="4" spans="1:23" ht="13.5">
      <c r="A4" s="17">
        <v>14</v>
      </c>
      <c r="P4" s="535" t="s">
        <v>326</v>
      </c>
      <c r="Q4" s="547" t="s">
        <v>86</v>
      </c>
      <c r="R4" s="548"/>
      <c r="S4" s="549"/>
      <c r="T4" s="228" t="s">
        <v>87</v>
      </c>
      <c r="U4" s="313"/>
      <c r="V4" s="313"/>
    </row>
    <row r="5" spans="1:23" ht="20.100000000000001" customHeight="1" thickBot="1">
      <c r="A5" s="19" t="e">
        <f>+#REF!</f>
        <v>#REF!</v>
      </c>
      <c r="C5" s="17" t="s">
        <v>298</v>
      </c>
      <c r="P5" s="750"/>
      <c r="Q5" s="799" t="str">
        <f>+表紙!Q29</f>
        <v>〇</v>
      </c>
      <c r="R5" s="800"/>
      <c r="S5" s="801"/>
      <c r="T5" s="273" t="str">
        <f>+表紙!T29</f>
        <v/>
      </c>
      <c r="U5" s="106"/>
      <c r="V5" s="106"/>
    </row>
    <row r="6" spans="1:23" ht="13.35" customHeight="1">
      <c r="C6" s="483" t="s">
        <v>389</v>
      </c>
      <c r="D6" s="483"/>
      <c r="E6" s="483"/>
      <c r="F6" s="483"/>
      <c r="G6" s="483"/>
      <c r="H6" s="483"/>
      <c r="I6" s="483"/>
      <c r="J6" s="483"/>
      <c r="K6" s="483"/>
      <c r="L6" s="483"/>
      <c r="M6" s="483"/>
      <c r="N6" s="483"/>
      <c r="O6" s="483"/>
      <c r="P6" s="483"/>
      <c r="Q6" s="483"/>
      <c r="R6" s="483"/>
      <c r="S6" s="483"/>
      <c r="T6" s="483"/>
      <c r="U6" s="483"/>
    </row>
    <row r="7" spans="1:23" ht="13.35" customHeight="1">
      <c r="C7" s="77"/>
      <c r="D7" s="78"/>
      <c r="E7" s="78"/>
      <c r="F7" s="78"/>
      <c r="G7" s="78"/>
      <c r="H7" s="78"/>
      <c r="I7" s="78"/>
      <c r="J7" s="78"/>
      <c r="K7" s="78"/>
      <c r="L7" s="78"/>
      <c r="M7" s="78"/>
      <c r="N7" s="78"/>
      <c r="O7" s="78"/>
      <c r="P7" s="78"/>
      <c r="Q7" s="78"/>
      <c r="R7" s="78"/>
      <c r="S7" s="78"/>
      <c r="T7" s="78"/>
      <c r="U7" s="79"/>
    </row>
    <row r="8" spans="1:23" ht="12" customHeight="1">
      <c r="C8" s="484" t="s">
        <v>300</v>
      </c>
      <c r="D8" s="485"/>
      <c r="E8" s="485"/>
      <c r="F8" s="485"/>
      <c r="G8" s="485"/>
      <c r="H8" s="485"/>
      <c r="I8" s="485"/>
      <c r="J8" s="485"/>
      <c r="K8" s="485"/>
      <c r="L8" s="485"/>
      <c r="M8" s="485"/>
      <c r="N8" s="485"/>
      <c r="O8" s="485"/>
      <c r="P8" s="485"/>
      <c r="Q8" s="485"/>
      <c r="R8" s="485"/>
      <c r="S8" s="485"/>
      <c r="T8" s="485"/>
      <c r="U8" s="486"/>
      <c r="V8" s="16"/>
    </row>
    <row r="9" spans="1:23" ht="12" customHeight="1">
      <c r="C9" s="484"/>
      <c r="D9" s="485"/>
      <c r="E9" s="485"/>
      <c r="F9" s="485"/>
      <c r="G9" s="485"/>
      <c r="H9" s="485"/>
      <c r="I9" s="485"/>
      <c r="J9" s="485"/>
      <c r="K9" s="485"/>
      <c r="L9" s="485"/>
      <c r="M9" s="485"/>
      <c r="N9" s="485"/>
      <c r="O9" s="485"/>
      <c r="P9" s="485"/>
      <c r="Q9" s="485"/>
      <c r="R9" s="485"/>
      <c r="S9" s="485"/>
      <c r="T9" s="485"/>
      <c r="U9" s="486"/>
    </row>
    <row r="10" spans="1:23" ht="10.35" customHeight="1">
      <c r="C10" s="80"/>
      <c r="U10" s="81"/>
    </row>
    <row r="11" spans="1:23" ht="13.5">
      <c r="C11" s="80"/>
      <c r="P11" s="803" t="str">
        <f>+表紙!P35</f>
        <v>令和　８年 ６月 １日</v>
      </c>
      <c r="Q11" s="804"/>
      <c r="R11" s="804"/>
      <c r="S11" s="804"/>
      <c r="T11" s="805"/>
      <c r="U11" s="302"/>
    </row>
    <row r="12" spans="1:23" ht="13.35" customHeight="1">
      <c r="C12" s="80"/>
      <c r="S12" s="38"/>
      <c r="T12" s="38"/>
      <c r="U12" s="82"/>
    </row>
    <row r="13" spans="1:23" ht="13.5">
      <c r="C13" s="868" t="str">
        <f>+表紙!C37</f>
        <v>横浜市長</v>
      </c>
      <c r="D13" s="869"/>
      <c r="E13" s="869"/>
      <c r="F13" s="869"/>
      <c r="G13" s="18" t="s">
        <v>5</v>
      </c>
      <c r="H13" s="18"/>
      <c r="U13" s="81"/>
    </row>
    <row r="14" spans="1:23" ht="13.35" customHeight="1">
      <c r="C14" s="80"/>
      <c r="U14" s="81"/>
    </row>
    <row r="15" spans="1:23" ht="13.35" customHeight="1">
      <c r="A15" s="19">
        <v>3</v>
      </c>
      <c r="C15" s="80"/>
      <c r="I15" s="73"/>
      <c r="J15" s="73" t="s">
        <v>239</v>
      </c>
      <c r="K15" s="73"/>
      <c r="U15" s="81"/>
    </row>
    <row r="16" spans="1:23" ht="26.25" customHeight="1">
      <c r="C16" s="80"/>
      <c r="I16" s="20"/>
      <c r="J16" s="20" t="s">
        <v>6</v>
      </c>
      <c r="K16" s="20"/>
      <c r="L16" s="802" t="str">
        <f>+表紙!L40</f>
        <v>東京都千代田区内幸町1丁目1番3号</v>
      </c>
      <c r="M16" s="802"/>
      <c r="N16" s="802"/>
      <c r="O16" s="802"/>
      <c r="P16" s="802"/>
      <c r="Q16" s="802"/>
      <c r="R16" s="802"/>
      <c r="S16" s="802"/>
      <c r="T16" s="802"/>
      <c r="U16" s="303"/>
    </row>
    <row r="17" spans="1:22" ht="26.25" customHeight="1">
      <c r="C17" s="80"/>
      <c r="I17" s="20"/>
      <c r="J17" s="20" t="s">
        <v>7</v>
      </c>
      <c r="K17" s="20"/>
      <c r="L17" s="802" t="str">
        <f>+表紙!L41</f>
        <v>東京電力パワーグリッド株式会社
代表取締役社長　金子 禎則</v>
      </c>
      <c r="M17" s="802"/>
      <c r="N17" s="802"/>
      <c r="O17" s="802"/>
      <c r="P17" s="802"/>
      <c r="Q17" s="802"/>
      <c r="R17" s="802"/>
      <c r="S17" s="802"/>
      <c r="T17" s="802"/>
      <c r="U17" s="303"/>
    </row>
    <row r="18" spans="1:22">
      <c r="C18" s="80"/>
      <c r="L18" s="17" t="s">
        <v>8</v>
      </c>
      <c r="U18" s="81"/>
    </row>
    <row r="19" spans="1:22">
      <c r="C19" s="80"/>
      <c r="L19" s="21"/>
      <c r="M19" s="21" t="s">
        <v>9</v>
      </c>
      <c r="N19" s="21"/>
      <c r="O19" s="823" t="str">
        <f>IF(+表紙!O43="","",+表紙!O43)</f>
        <v>03-6373-1111</v>
      </c>
      <c r="P19" s="823"/>
      <c r="Q19" s="823"/>
      <c r="R19" s="823"/>
      <c r="S19" s="823"/>
      <c r="T19" s="823"/>
      <c r="U19" s="304"/>
    </row>
    <row r="20" spans="1:22">
      <c r="C20" s="80"/>
      <c r="L20" s="21"/>
      <c r="M20" s="21"/>
      <c r="N20" s="21"/>
      <c r="U20" s="81"/>
    </row>
    <row r="21" spans="1:22">
      <c r="C21" s="80"/>
      <c r="U21" s="81"/>
    </row>
    <row r="22" spans="1:22" ht="30" customHeight="1">
      <c r="A22" s="19">
        <v>4</v>
      </c>
      <c r="C22" s="824" t="s">
        <v>369</v>
      </c>
      <c r="D22" s="825"/>
      <c r="E22" s="825"/>
      <c r="F22" s="825"/>
      <c r="G22" s="825"/>
      <c r="H22" s="825"/>
      <c r="I22" s="825"/>
      <c r="J22" s="825"/>
      <c r="K22" s="825"/>
      <c r="L22" s="825"/>
      <c r="M22" s="825"/>
      <c r="N22" s="825"/>
      <c r="O22" s="825"/>
      <c r="P22" s="825"/>
      <c r="Q22" s="825"/>
      <c r="R22" s="825"/>
      <c r="S22" s="825"/>
      <c r="T22" s="825"/>
      <c r="U22" s="826"/>
    </row>
    <row r="23" spans="1:22">
      <c r="C23" s="83"/>
      <c r="D23" s="22"/>
      <c r="E23" s="22"/>
      <c r="F23" s="22"/>
      <c r="G23" s="22"/>
      <c r="H23" s="22"/>
      <c r="I23" s="22"/>
      <c r="J23" s="22"/>
      <c r="K23" s="22"/>
      <c r="L23" s="22"/>
      <c r="M23" s="22"/>
      <c r="N23" s="22"/>
      <c r="O23" s="22"/>
      <c r="U23" s="81"/>
    </row>
    <row r="24" spans="1:22" ht="24.75" customHeight="1">
      <c r="C24" s="511" t="s">
        <v>10</v>
      </c>
      <c r="D24" s="512"/>
      <c r="E24" s="513"/>
      <c r="F24" s="831" t="str">
        <f>+表紙!F48</f>
        <v>東京電力パワーグリッド株式会社　旭資材置場</v>
      </c>
      <c r="G24" s="832"/>
      <c r="H24" s="832"/>
      <c r="I24" s="833"/>
      <c r="J24" s="833"/>
      <c r="K24" s="833"/>
      <c r="L24" s="833"/>
      <c r="M24" s="833"/>
      <c r="N24" s="833"/>
      <c r="O24" s="833"/>
      <c r="P24" s="505" t="s">
        <v>402</v>
      </c>
      <c r="Q24" s="517"/>
      <c r="R24" s="517"/>
      <c r="S24" s="517"/>
      <c r="T24" s="517"/>
      <c r="U24" s="518"/>
    </row>
    <row r="25" spans="1:22" ht="21.75" customHeight="1">
      <c r="C25" s="514"/>
      <c r="D25" s="515"/>
      <c r="E25" s="516"/>
      <c r="F25" s="834"/>
      <c r="G25" s="835"/>
      <c r="H25" s="835"/>
      <c r="I25" s="835"/>
      <c r="J25" s="835"/>
      <c r="K25" s="835"/>
      <c r="L25" s="835"/>
      <c r="M25" s="835"/>
      <c r="N25" s="835"/>
      <c r="O25" s="835"/>
      <c r="P25" s="813" t="str">
        <f>表紙!P49</f>
        <v>新規</v>
      </c>
      <c r="Q25" s="814"/>
      <c r="R25" s="814"/>
      <c r="S25" s="814"/>
      <c r="T25" s="814"/>
      <c r="U25" s="815"/>
    </row>
    <row r="26" spans="1:22" ht="26.25" customHeight="1">
      <c r="C26" s="511" t="s">
        <v>11</v>
      </c>
      <c r="D26" s="563"/>
      <c r="E26" s="564"/>
      <c r="F26" s="836" t="str">
        <f>+表紙!F50</f>
        <v>神奈川県横浜市鶴見区駒岡２－11－１</v>
      </c>
      <c r="G26" s="837"/>
      <c r="H26" s="837"/>
      <c r="I26" s="837"/>
      <c r="J26" s="837"/>
      <c r="K26" s="837"/>
      <c r="L26" s="837"/>
      <c r="M26" s="837"/>
      <c r="N26" s="116" t="s">
        <v>131</v>
      </c>
      <c r="O26"/>
      <c r="P26"/>
      <c r="Q26" s="816" t="str">
        <f>IF(+表紙!Q50="","",+表紙!Q50)</f>
        <v/>
      </c>
      <c r="R26" s="816"/>
      <c r="S26" s="816"/>
      <c r="T26" s="816"/>
      <c r="U26" s="817"/>
      <c r="V26" s="315"/>
    </row>
    <row r="27" spans="1:22" ht="26.25" customHeight="1">
      <c r="C27" s="565"/>
      <c r="D27" s="566"/>
      <c r="E27" s="567"/>
      <c r="F27" s="838"/>
      <c r="G27" s="839"/>
      <c r="H27" s="839"/>
      <c r="I27" s="839"/>
      <c r="J27" s="839"/>
      <c r="K27" s="839"/>
      <c r="L27" s="839"/>
      <c r="M27" s="839"/>
      <c r="N27" s="481" t="str">
        <f>IF(+表紙!N51="","",+表紙!N51)</f>
        <v/>
      </c>
      <c r="O27" s="481"/>
      <c r="P27" s="481"/>
      <c r="Q27" s="481"/>
      <c r="R27" s="481"/>
      <c r="S27" s="481"/>
      <c r="T27" s="481"/>
      <c r="U27" s="482"/>
      <c r="V27" s="348"/>
    </row>
    <row r="28" spans="1:22" ht="26.25" customHeight="1">
      <c r="C28" s="473" t="s">
        <v>178</v>
      </c>
      <c r="D28" s="474"/>
      <c r="E28" s="475"/>
      <c r="F28" s="500" t="str">
        <f>+表紙!F52</f>
        <v>令和８ 年 ４ 月 １ 日 ～ 令和 ９年 ３ 月 31 日（ １ 年間）</v>
      </c>
      <c r="G28" s="501"/>
      <c r="H28" s="501"/>
      <c r="I28" s="501"/>
      <c r="J28" s="501"/>
      <c r="K28" s="501"/>
      <c r="L28" s="501"/>
      <c r="M28" s="501"/>
      <c r="N28" s="501"/>
      <c r="O28" s="501"/>
      <c r="P28" s="501"/>
      <c r="Q28" s="501"/>
      <c r="R28" s="501"/>
      <c r="S28" s="501"/>
      <c r="T28" s="501"/>
      <c r="U28" s="840"/>
    </row>
    <row r="29" spans="1:22" ht="15" customHeight="1">
      <c r="C29" s="167" t="s">
        <v>394</v>
      </c>
      <c r="D29" s="168"/>
      <c r="E29" s="168"/>
      <c r="F29" s="169"/>
      <c r="G29" s="169"/>
      <c r="H29" s="169"/>
      <c r="I29" s="169"/>
      <c r="J29" s="169"/>
      <c r="K29" s="169"/>
      <c r="L29" s="169"/>
      <c r="M29" s="169"/>
      <c r="N29" s="169"/>
      <c r="O29" s="170"/>
      <c r="P29" s="232"/>
      <c r="Q29" s="232"/>
      <c r="R29" s="232"/>
      <c r="S29" s="232"/>
      <c r="T29" s="181"/>
      <c r="U29" s="319"/>
    </row>
    <row r="30" spans="1:22" ht="45" customHeight="1">
      <c r="C30" s="171"/>
      <c r="D30" s="172" t="s">
        <v>17</v>
      </c>
      <c r="E30" s="176" t="s">
        <v>12</v>
      </c>
      <c r="F30" s="818" t="str">
        <f>+表紙!F54</f>
        <v>Ｆ－電気・ガス・熱供給・水道業</v>
      </c>
      <c r="G30" s="819"/>
      <c r="H30" s="819"/>
      <c r="I30" s="819"/>
      <c r="J30" s="819"/>
      <c r="K30" s="819"/>
      <c r="L30" s="27" t="s">
        <v>48</v>
      </c>
      <c r="M30" s="27"/>
      <c r="N30" s="582" t="str">
        <f>IF(COUNTA(表紙!N54)=1,+表紙!N54,"")</f>
        <v>33-電気業</v>
      </c>
      <c r="O30" s="582"/>
      <c r="P30" s="582"/>
      <c r="Q30" s="582"/>
      <c r="R30" s="582"/>
      <c r="S30" s="582"/>
      <c r="T30" s="582"/>
      <c r="U30" s="820"/>
    </row>
    <row r="31" spans="1:22" ht="27" customHeight="1">
      <c r="C31" s="173"/>
      <c r="D31" s="229" t="s">
        <v>19</v>
      </c>
      <c r="E31" s="233" t="s">
        <v>179</v>
      </c>
      <c r="F31" s="478" t="s">
        <v>198</v>
      </c>
      <c r="G31" s="479"/>
      <c r="H31" s="479"/>
      <c r="I31" s="480"/>
      <c r="J31" s="500" t="s">
        <v>201</v>
      </c>
      <c r="K31" s="501"/>
      <c r="L31" s="501"/>
      <c r="M31" s="502"/>
      <c r="N31" s="806" t="str">
        <f>IF(+表紙!N55="","",+表紙!N55)</f>
        <v/>
      </c>
      <c r="O31" s="807"/>
      <c r="P31" s="807"/>
      <c r="Q31" s="807"/>
      <c r="R31" s="807"/>
      <c r="S31" s="25" t="str">
        <f>+表紙!S55</f>
        <v>百万円</v>
      </c>
      <c r="T31" s="320"/>
      <c r="U31" s="227"/>
    </row>
    <row r="32" spans="1:22" ht="27" customHeight="1">
      <c r="C32" s="173"/>
      <c r="D32" s="174"/>
      <c r="E32" s="175"/>
      <c r="F32" s="478" t="s">
        <v>199</v>
      </c>
      <c r="G32" s="479"/>
      <c r="H32" s="479"/>
      <c r="I32" s="480"/>
      <c r="J32" s="500" t="s">
        <v>204</v>
      </c>
      <c r="K32" s="501"/>
      <c r="L32" s="501"/>
      <c r="M32" s="502"/>
      <c r="N32" s="806" t="str">
        <f>IF(+表紙!N56="","",+表紙!N56)</f>
        <v/>
      </c>
      <c r="O32" s="807"/>
      <c r="P32" s="807"/>
      <c r="Q32" s="807"/>
      <c r="R32" s="807"/>
      <c r="S32" s="25" t="str">
        <f>+表紙!S56</f>
        <v>百万円</v>
      </c>
      <c r="T32" s="320"/>
      <c r="U32" s="227"/>
    </row>
    <row r="33" spans="3:21" ht="27" customHeight="1">
      <c r="C33" s="173"/>
      <c r="D33" s="503" t="s">
        <v>238</v>
      </c>
      <c r="E33" s="504"/>
      <c r="F33" s="478" t="s">
        <v>200</v>
      </c>
      <c r="G33" s="479"/>
      <c r="H33" s="479"/>
      <c r="I33" s="480"/>
      <c r="J33" s="500" t="s">
        <v>202</v>
      </c>
      <c r="K33" s="501"/>
      <c r="L33" s="501"/>
      <c r="M33" s="502"/>
      <c r="N33" s="806" t="str">
        <f>IF(+表紙!N57="","",+表紙!N57)</f>
        <v/>
      </c>
      <c r="O33" s="807"/>
      <c r="P33" s="807"/>
      <c r="Q33" s="807"/>
      <c r="R33" s="807"/>
      <c r="S33" s="25" t="str">
        <f>+表紙!S57</f>
        <v>床</v>
      </c>
      <c r="T33" s="320"/>
      <c r="U33" s="227"/>
    </row>
    <row r="34" spans="3:21" ht="27" customHeight="1">
      <c r="C34" s="173"/>
      <c r="D34" s="503"/>
      <c r="E34" s="504"/>
      <c r="F34" s="478" t="str">
        <f>+表紙!F58</f>
        <v>その他の業種</v>
      </c>
      <c r="G34" s="479">
        <f>+表紙!G58</f>
        <v>0</v>
      </c>
      <c r="H34" s="479"/>
      <c r="I34" s="480">
        <f>+表紙!I58</f>
        <v>0</v>
      </c>
      <c r="J34" s="500" t="str">
        <f>+表紙!J58</f>
        <v>売上高</v>
      </c>
      <c r="K34" s="501"/>
      <c r="L34" s="501">
        <f>+表紙!L58</f>
        <v>0</v>
      </c>
      <c r="M34" s="502">
        <f>+表紙!M58</f>
        <v>0</v>
      </c>
      <c r="N34" s="806">
        <f>IF(+表紙!N58="","",+表紙!N58)</f>
        <v>2294300</v>
      </c>
      <c r="O34" s="807"/>
      <c r="P34" s="807"/>
      <c r="Q34" s="807"/>
      <c r="R34" s="807"/>
      <c r="S34" s="25" t="str">
        <f>+表紙!S58</f>
        <v>百万円</v>
      </c>
      <c r="T34" s="320"/>
      <c r="U34" s="227"/>
    </row>
    <row r="35" spans="3:21" ht="15" customHeight="1">
      <c r="C35" s="173"/>
      <c r="D35" s="305"/>
      <c r="E35" s="300"/>
      <c r="F35" s="165" t="s">
        <v>330</v>
      </c>
      <c r="G35" s="306"/>
      <c r="H35" s="306"/>
      <c r="I35" s="306"/>
      <c r="J35" s="254"/>
      <c r="K35" s="254"/>
      <c r="L35" s="254"/>
      <c r="M35" s="254"/>
      <c r="N35" s="254"/>
      <c r="O35" s="307"/>
      <c r="P35" s="307"/>
      <c r="Q35" s="307"/>
      <c r="R35" s="307"/>
      <c r="S35" s="317"/>
      <c r="T35" s="321"/>
      <c r="U35" s="308"/>
    </row>
    <row r="36" spans="3:21" ht="23.45" customHeight="1">
      <c r="C36" s="173"/>
      <c r="D36" s="305"/>
      <c r="E36" s="300"/>
      <c r="F36" s="811" t="str">
        <f>IF(+表紙!F60="","",+表紙!F60)</f>
        <v/>
      </c>
      <c r="G36" s="812"/>
      <c r="H36" s="812"/>
      <c r="I36" s="812"/>
      <c r="J36" s="812"/>
      <c r="K36" s="812"/>
      <c r="L36" s="812"/>
      <c r="M36" s="812"/>
      <c r="N36" s="812"/>
      <c r="O36" s="812"/>
      <c r="P36" s="812"/>
      <c r="Q36" s="812"/>
      <c r="R36" s="812"/>
      <c r="S36" s="812"/>
      <c r="T36" s="812"/>
      <c r="U36" s="572"/>
    </row>
    <row r="37" spans="3:21" ht="18" customHeight="1">
      <c r="C37" s="234"/>
      <c r="D37" s="231" t="s">
        <v>24</v>
      </c>
      <c r="E37" s="230" t="s">
        <v>180</v>
      </c>
      <c r="F37" s="808" t="str">
        <f>IF(+表紙!F61="","",+表紙!F61)</f>
        <v>20,469人</v>
      </c>
      <c r="G37" s="809"/>
      <c r="H37" s="809"/>
      <c r="I37" s="809"/>
      <c r="J37" s="809"/>
      <c r="K37" s="809"/>
      <c r="L37" s="809"/>
      <c r="M37" s="809"/>
      <c r="N37" s="809"/>
      <c r="O37" s="809"/>
      <c r="P37" s="809"/>
      <c r="Q37" s="809"/>
      <c r="R37" s="809"/>
      <c r="S37" s="809"/>
      <c r="T37" s="809"/>
      <c r="U37" s="810"/>
    </row>
    <row r="38" spans="3:21" ht="14.1" customHeight="1">
      <c r="C38" s="234"/>
      <c r="D38" s="368"/>
      <c r="E38" s="233"/>
      <c r="F38" s="491" t="str">
        <f>IF(COUNTA(表紙!F62)=1,+表紙!F62,"")</f>
        <v>処理委託先へ運搬し中間処分では焼却、最終処分では再生利用業者への委託</v>
      </c>
      <c r="G38" s="492"/>
      <c r="H38" s="492"/>
      <c r="I38" s="492"/>
      <c r="J38" s="492"/>
      <c r="K38" s="492"/>
      <c r="L38" s="492"/>
      <c r="M38" s="492"/>
      <c r="N38" s="492"/>
      <c r="O38" s="492"/>
      <c r="P38" s="492"/>
      <c r="Q38" s="492"/>
      <c r="R38" s="492"/>
      <c r="S38" s="492"/>
      <c r="T38" s="492"/>
      <c r="U38" s="493"/>
    </row>
    <row r="39" spans="3:21" ht="14.1" customHeight="1">
      <c r="C39" s="234"/>
      <c r="D39" s="369" t="s">
        <v>385</v>
      </c>
      <c r="E39" s="599" t="s">
        <v>386</v>
      </c>
      <c r="F39" s="494"/>
      <c r="G39" s="495"/>
      <c r="H39" s="495"/>
      <c r="I39" s="495"/>
      <c r="J39" s="495"/>
      <c r="K39" s="495"/>
      <c r="L39" s="495"/>
      <c r="M39" s="495"/>
      <c r="N39" s="495"/>
      <c r="O39" s="495"/>
      <c r="P39" s="495"/>
      <c r="Q39" s="495"/>
      <c r="R39" s="495"/>
      <c r="S39" s="495"/>
      <c r="T39" s="495"/>
      <c r="U39" s="496"/>
    </row>
    <row r="40" spans="3:21" ht="14.1" customHeight="1">
      <c r="C40" s="234"/>
      <c r="D40" s="369"/>
      <c r="E40" s="599"/>
      <c r="F40" s="494"/>
      <c r="G40" s="495"/>
      <c r="H40" s="495"/>
      <c r="I40" s="495"/>
      <c r="J40" s="495"/>
      <c r="K40" s="495"/>
      <c r="L40" s="495"/>
      <c r="M40" s="495"/>
      <c r="N40" s="495"/>
      <c r="O40" s="495"/>
      <c r="P40" s="495"/>
      <c r="Q40" s="495"/>
      <c r="R40" s="495"/>
      <c r="S40" s="495"/>
      <c r="T40" s="495"/>
      <c r="U40" s="496"/>
    </row>
    <row r="41" spans="3:21" ht="14.1" customHeight="1">
      <c r="C41" s="234"/>
      <c r="D41" s="369"/>
      <c r="E41" s="599"/>
      <c r="F41" s="494"/>
      <c r="G41" s="495"/>
      <c r="H41" s="495"/>
      <c r="I41" s="495"/>
      <c r="J41" s="495"/>
      <c r="K41" s="495"/>
      <c r="L41" s="495"/>
      <c r="M41" s="495"/>
      <c r="N41" s="495"/>
      <c r="O41" s="495"/>
      <c r="P41" s="495"/>
      <c r="Q41" s="495"/>
      <c r="R41" s="495"/>
      <c r="S41" s="495"/>
      <c r="T41" s="495"/>
      <c r="U41" s="496"/>
    </row>
    <row r="42" spans="3:21" ht="14.1" customHeight="1">
      <c r="C42" s="234"/>
      <c r="D42" s="369"/>
      <c r="E42" s="599"/>
      <c r="F42" s="494"/>
      <c r="G42" s="495"/>
      <c r="H42" s="495"/>
      <c r="I42" s="495"/>
      <c r="J42" s="495"/>
      <c r="K42" s="495"/>
      <c r="L42" s="495"/>
      <c r="M42" s="495"/>
      <c r="N42" s="495"/>
      <c r="O42" s="495"/>
      <c r="P42" s="495"/>
      <c r="Q42" s="495"/>
      <c r="R42" s="495"/>
      <c r="S42" s="495"/>
      <c r="T42" s="495"/>
      <c r="U42" s="496"/>
    </row>
    <row r="43" spans="3:21" ht="14.1" customHeight="1">
      <c r="C43" s="234"/>
      <c r="D43" s="369"/>
      <c r="E43" s="599"/>
      <c r="F43" s="494"/>
      <c r="G43" s="495"/>
      <c r="H43" s="495"/>
      <c r="I43" s="495"/>
      <c r="J43" s="495"/>
      <c r="K43" s="495"/>
      <c r="L43" s="495"/>
      <c r="M43" s="495"/>
      <c r="N43" s="495"/>
      <c r="O43" s="495"/>
      <c r="P43" s="495"/>
      <c r="Q43" s="495"/>
      <c r="R43" s="495"/>
      <c r="S43" s="495"/>
      <c r="T43" s="495"/>
      <c r="U43" s="496"/>
    </row>
    <row r="44" spans="3:21" ht="14.1" customHeight="1">
      <c r="C44" s="234"/>
      <c r="D44" s="600" t="s">
        <v>387</v>
      </c>
      <c r="E44" s="601"/>
      <c r="F44" s="494"/>
      <c r="G44" s="495"/>
      <c r="H44" s="495"/>
      <c r="I44" s="495"/>
      <c r="J44" s="495"/>
      <c r="K44" s="495"/>
      <c r="L44" s="495"/>
      <c r="M44" s="495"/>
      <c r="N44" s="495"/>
      <c r="O44" s="495"/>
      <c r="P44" s="495"/>
      <c r="Q44" s="495"/>
      <c r="R44" s="495"/>
      <c r="S44" s="495"/>
      <c r="T44" s="495"/>
      <c r="U44" s="496"/>
    </row>
    <row r="45" spans="3:21" ht="14.1" customHeight="1">
      <c r="C45" s="234"/>
      <c r="D45" s="602"/>
      <c r="E45" s="601"/>
      <c r="F45" s="494"/>
      <c r="G45" s="495"/>
      <c r="H45" s="495"/>
      <c r="I45" s="495"/>
      <c r="J45" s="495"/>
      <c r="K45" s="495"/>
      <c r="L45" s="495"/>
      <c r="M45" s="495"/>
      <c r="N45" s="495"/>
      <c r="O45" s="495"/>
      <c r="P45" s="495"/>
      <c r="Q45" s="495"/>
      <c r="R45" s="495"/>
      <c r="S45" s="495"/>
      <c r="T45" s="495"/>
      <c r="U45" s="496"/>
    </row>
    <row r="46" spans="3:21" ht="14.1" customHeight="1">
      <c r="C46" s="234"/>
      <c r="D46" s="602"/>
      <c r="E46" s="601"/>
      <c r="F46" s="494"/>
      <c r="G46" s="495"/>
      <c r="H46" s="495"/>
      <c r="I46" s="495"/>
      <c r="J46" s="495"/>
      <c r="K46" s="495"/>
      <c r="L46" s="495"/>
      <c r="M46" s="495"/>
      <c r="N46" s="495"/>
      <c r="O46" s="495"/>
      <c r="P46" s="495"/>
      <c r="Q46" s="495"/>
      <c r="R46" s="495"/>
      <c r="S46" s="495"/>
      <c r="T46" s="495"/>
      <c r="U46" s="496"/>
    </row>
    <row r="47" spans="3:21" ht="14.1" customHeight="1">
      <c r="C47" s="234"/>
      <c r="D47" s="602"/>
      <c r="E47" s="601"/>
      <c r="F47" s="494"/>
      <c r="G47" s="495"/>
      <c r="H47" s="495"/>
      <c r="I47" s="495"/>
      <c r="J47" s="495"/>
      <c r="K47" s="495"/>
      <c r="L47" s="495"/>
      <c r="M47" s="495"/>
      <c r="N47" s="495"/>
      <c r="O47" s="495"/>
      <c r="P47" s="495"/>
      <c r="Q47" s="495"/>
      <c r="R47" s="495"/>
      <c r="S47" s="495"/>
      <c r="T47" s="495"/>
      <c r="U47" s="496"/>
    </row>
    <row r="48" spans="3:21" ht="14.1" customHeight="1">
      <c r="C48" s="235"/>
      <c r="D48" s="370"/>
      <c r="E48" s="367"/>
      <c r="F48" s="497"/>
      <c r="G48" s="498"/>
      <c r="H48" s="498"/>
      <c r="I48" s="498"/>
      <c r="J48" s="498"/>
      <c r="K48" s="498"/>
      <c r="L48" s="498"/>
      <c r="M48" s="498"/>
      <c r="N48" s="498"/>
      <c r="O48" s="498"/>
      <c r="P48" s="498"/>
      <c r="Q48" s="498"/>
      <c r="R48" s="498"/>
      <c r="S48" s="498"/>
      <c r="T48" s="498"/>
      <c r="U48" s="499"/>
    </row>
    <row r="49" spans="3:21" ht="3" customHeight="1">
      <c r="C49" s="352"/>
      <c r="D49" s="306"/>
      <c r="E49" s="351"/>
      <c r="F49" s="350"/>
      <c r="G49" s="350"/>
      <c r="H49" s="350"/>
      <c r="I49" s="350"/>
      <c r="J49" s="350"/>
      <c r="K49" s="350"/>
      <c r="L49" s="350"/>
      <c r="M49" s="350"/>
      <c r="N49" s="350"/>
      <c r="O49" s="350"/>
      <c r="P49" s="350"/>
      <c r="Q49" s="350"/>
      <c r="R49" s="350"/>
      <c r="S49" s="350"/>
      <c r="T49" s="350"/>
      <c r="U49" s="350"/>
    </row>
    <row r="50" spans="3:21" ht="13.35" customHeight="1">
      <c r="C50" s="580" t="s">
        <v>390</v>
      </c>
      <c r="D50" s="580"/>
      <c r="E50" s="580"/>
      <c r="F50" s="580"/>
      <c r="G50" s="580"/>
      <c r="H50" s="580"/>
      <c r="I50" s="580"/>
      <c r="J50" s="580"/>
      <c r="K50" s="580"/>
      <c r="L50" s="580"/>
      <c r="M50" s="580"/>
      <c r="N50" s="580"/>
      <c r="O50" s="580"/>
      <c r="P50" s="580"/>
      <c r="Q50" s="580"/>
      <c r="R50" s="580"/>
      <c r="S50" s="580"/>
      <c r="T50" s="580"/>
      <c r="U50" s="580"/>
    </row>
    <row r="51" spans="3:21" ht="15" customHeight="1">
      <c r="C51" s="167" t="s">
        <v>301</v>
      </c>
      <c r="D51" s="231"/>
      <c r="E51" s="168"/>
      <c r="F51" s="24"/>
      <c r="G51" s="24"/>
      <c r="H51" s="24"/>
      <c r="I51" s="25"/>
      <c r="J51" s="25"/>
      <c r="K51" s="25"/>
      <c r="L51" s="26"/>
      <c r="M51" s="26"/>
      <c r="N51" s="26"/>
      <c r="O51" s="27"/>
      <c r="P51" s="27"/>
      <c r="Q51" s="27"/>
      <c r="R51" s="27"/>
      <c r="S51" s="25"/>
      <c r="T51" s="25"/>
      <c r="U51" s="28"/>
    </row>
    <row r="52" spans="3:21" ht="15" customHeight="1">
      <c r="C52" s="177"/>
      <c r="D52" s="165" t="s">
        <v>181</v>
      </c>
      <c r="E52" s="166"/>
      <c r="F52" s="29"/>
      <c r="G52" s="29"/>
      <c r="H52" s="29"/>
      <c r="I52" s="30"/>
      <c r="J52" s="30"/>
      <c r="K52" s="30"/>
      <c r="L52" s="31"/>
      <c r="M52" s="31"/>
      <c r="N52" s="31"/>
      <c r="O52" s="32"/>
      <c r="P52" s="32"/>
      <c r="Q52" s="32"/>
      <c r="R52" s="32"/>
      <c r="S52" s="30"/>
      <c r="T52" s="314"/>
      <c r="U52" s="322"/>
    </row>
    <row r="53" spans="3:21" ht="14.1" customHeight="1">
      <c r="C53" s="173"/>
      <c r="D53" s="467" t="str">
        <f>IF(COUNTA(表紙!D77)=1,+表紙!D77,"")</f>
        <v>○処理施設への搬出計画策定・指示　･･･　調達室資材環境グループ
○処理施設への搬出　･･･　調達室資材環境グループ
○処理委託先　･･･   杉田建材株式会社　　
　　　　　　　　　　　　　群桐エコロ株式会社　
　　　　　　　　　　　　　エコシステム秋田株式会社
　　　　　　　　　　　　　エコシステム山陽株式会社
　　　　　　　　　　　　　オオノ開發株式会社</v>
      </c>
      <c r="E53" s="468"/>
      <c r="F53" s="468"/>
      <c r="G53" s="468"/>
      <c r="H53" s="468"/>
      <c r="I53" s="468"/>
      <c r="J53" s="468"/>
      <c r="K53" s="468"/>
      <c r="L53" s="468"/>
      <c r="M53" s="468"/>
      <c r="N53" s="468"/>
      <c r="O53" s="468"/>
      <c r="P53" s="468"/>
      <c r="Q53" s="468"/>
      <c r="R53" s="468"/>
      <c r="S53" s="468"/>
      <c r="T53" s="468"/>
      <c r="U53" s="469"/>
    </row>
    <row r="54" spans="3:21" ht="14.1" customHeight="1">
      <c r="C54" s="173"/>
      <c r="D54" s="467"/>
      <c r="E54" s="468"/>
      <c r="F54" s="468"/>
      <c r="G54" s="468"/>
      <c r="H54" s="468"/>
      <c r="I54" s="468"/>
      <c r="J54" s="468"/>
      <c r="K54" s="468"/>
      <c r="L54" s="468"/>
      <c r="M54" s="468"/>
      <c r="N54" s="468"/>
      <c r="O54" s="468"/>
      <c r="P54" s="468"/>
      <c r="Q54" s="468"/>
      <c r="R54" s="468"/>
      <c r="S54" s="468"/>
      <c r="T54" s="468"/>
      <c r="U54" s="469"/>
    </row>
    <row r="55" spans="3:21" ht="14.1" customHeight="1">
      <c r="C55" s="173"/>
      <c r="D55" s="467"/>
      <c r="E55" s="468"/>
      <c r="F55" s="468"/>
      <c r="G55" s="468"/>
      <c r="H55" s="468"/>
      <c r="I55" s="468"/>
      <c r="J55" s="468"/>
      <c r="K55" s="468"/>
      <c r="L55" s="468"/>
      <c r="M55" s="468"/>
      <c r="N55" s="468"/>
      <c r="O55" s="468"/>
      <c r="P55" s="468"/>
      <c r="Q55" s="468"/>
      <c r="R55" s="468"/>
      <c r="S55" s="468"/>
      <c r="T55" s="468"/>
      <c r="U55" s="469"/>
    </row>
    <row r="56" spans="3:21" ht="14.1" customHeight="1">
      <c r="C56" s="173"/>
      <c r="D56" s="467"/>
      <c r="E56" s="468"/>
      <c r="F56" s="468"/>
      <c r="G56" s="468"/>
      <c r="H56" s="468"/>
      <c r="I56" s="468"/>
      <c r="J56" s="468"/>
      <c r="K56" s="468"/>
      <c r="L56" s="468"/>
      <c r="M56" s="468"/>
      <c r="N56" s="468"/>
      <c r="O56" s="468"/>
      <c r="P56" s="468"/>
      <c r="Q56" s="468"/>
      <c r="R56" s="468"/>
      <c r="S56" s="468"/>
      <c r="T56" s="468"/>
      <c r="U56" s="469"/>
    </row>
    <row r="57" spans="3:21" ht="14.1" customHeight="1">
      <c r="C57" s="173"/>
      <c r="D57" s="467"/>
      <c r="E57" s="468"/>
      <c r="F57" s="468"/>
      <c r="G57" s="468"/>
      <c r="H57" s="468"/>
      <c r="I57" s="468"/>
      <c r="J57" s="468"/>
      <c r="K57" s="468"/>
      <c r="L57" s="468"/>
      <c r="M57" s="468"/>
      <c r="N57" s="468"/>
      <c r="O57" s="468"/>
      <c r="P57" s="468"/>
      <c r="Q57" s="468"/>
      <c r="R57" s="468"/>
      <c r="S57" s="468"/>
      <c r="T57" s="468"/>
      <c r="U57" s="469"/>
    </row>
    <row r="58" spans="3:21" ht="14.1" customHeight="1">
      <c r="C58" s="173"/>
      <c r="D58" s="467"/>
      <c r="E58" s="468"/>
      <c r="F58" s="468"/>
      <c r="G58" s="468"/>
      <c r="H58" s="468"/>
      <c r="I58" s="468"/>
      <c r="J58" s="468"/>
      <c r="K58" s="468"/>
      <c r="L58" s="468"/>
      <c r="M58" s="468"/>
      <c r="N58" s="468"/>
      <c r="O58" s="468"/>
      <c r="P58" s="468"/>
      <c r="Q58" s="468"/>
      <c r="R58" s="468"/>
      <c r="S58" s="468"/>
      <c r="T58" s="468"/>
      <c r="U58" s="469"/>
    </row>
    <row r="59" spans="3:21" ht="14.1" customHeight="1">
      <c r="C59" s="173"/>
      <c r="D59" s="467"/>
      <c r="E59" s="468"/>
      <c r="F59" s="468"/>
      <c r="G59" s="468"/>
      <c r="H59" s="468"/>
      <c r="I59" s="468"/>
      <c r="J59" s="468"/>
      <c r="K59" s="468"/>
      <c r="L59" s="468"/>
      <c r="M59" s="468"/>
      <c r="N59" s="468"/>
      <c r="O59" s="468"/>
      <c r="P59" s="468"/>
      <c r="Q59" s="468"/>
      <c r="R59" s="468"/>
      <c r="S59" s="468"/>
      <c r="T59" s="468"/>
      <c r="U59" s="469"/>
    </row>
    <row r="60" spans="3:21" ht="14.1" customHeight="1">
      <c r="C60" s="173"/>
      <c r="D60" s="467"/>
      <c r="E60" s="468"/>
      <c r="F60" s="468"/>
      <c r="G60" s="468"/>
      <c r="H60" s="468"/>
      <c r="I60" s="468"/>
      <c r="J60" s="468"/>
      <c r="K60" s="468"/>
      <c r="L60" s="468"/>
      <c r="M60" s="468"/>
      <c r="N60" s="468"/>
      <c r="O60" s="468"/>
      <c r="P60" s="468"/>
      <c r="Q60" s="468"/>
      <c r="R60" s="468"/>
      <c r="S60" s="468"/>
      <c r="T60" s="468"/>
      <c r="U60" s="469"/>
    </row>
    <row r="61" spans="3:21" ht="14.1" customHeight="1">
      <c r="C61" s="173"/>
      <c r="D61" s="467"/>
      <c r="E61" s="468"/>
      <c r="F61" s="468"/>
      <c r="G61" s="468"/>
      <c r="H61" s="468"/>
      <c r="I61" s="468"/>
      <c r="J61" s="468"/>
      <c r="K61" s="468"/>
      <c r="L61" s="468"/>
      <c r="M61" s="468"/>
      <c r="N61" s="468"/>
      <c r="O61" s="468"/>
      <c r="P61" s="468"/>
      <c r="Q61" s="468"/>
      <c r="R61" s="468"/>
      <c r="S61" s="468"/>
      <c r="T61" s="468"/>
      <c r="U61" s="469"/>
    </row>
    <row r="62" spans="3:21" ht="14.1" customHeight="1">
      <c r="C62" s="235"/>
      <c r="D62" s="470"/>
      <c r="E62" s="471"/>
      <c r="F62" s="471"/>
      <c r="G62" s="471"/>
      <c r="H62" s="471"/>
      <c r="I62" s="471"/>
      <c r="J62" s="471"/>
      <c r="K62" s="471"/>
      <c r="L62" s="471"/>
      <c r="M62" s="471"/>
      <c r="N62" s="471"/>
      <c r="O62" s="471"/>
      <c r="P62" s="471"/>
      <c r="Q62" s="471"/>
      <c r="R62" s="471"/>
      <c r="S62" s="471"/>
      <c r="T62" s="471"/>
      <c r="U62" s="472"/>
    </row>
    <row r="63" spans="3:21" ht="15" customHeight="1">
      <c r="C63" s="167" t="s">
        <v>302</v>
      </c>
      <c r="D63" s="231"/>
      <c r="E63" s="168"/>
      <c r="F63" s="24"/>
      <c r="G63" s="24"/>
      <c r="H63" s="24"/>
      <c r="I63" s="25"/>
      <c r="J63" s="25"/>
      <c r="K63" s="25"/>
      <c r="L63" s="26"/>
      <c r="M63" s="26"/>
      <c r="N63" s="26"/>
      <c r="O63" s="27"/>
      <c r="P63" s="27"/>
      <c r="Q63" s="27"/>
      <c r="R63" s="27"/>
      <c r="S63" s="25"/>
      <c r="T63" s="25"/>
      <c r="U63" s="28"/>
    </row>
    <row r="64" spans="3:21" ht="15" customHeight="1">
      <c r="C64" s="827"/>
      <c r="D64" s="505" t="s">
        <v>17</v>
      </c>
      <c r="E64" s="570" t="s">
        <v>182</v>
      </c>
      <c r="F64" s="27" t="str">
        <f>表紙!F88</f>
        <v>【前年度（令和７年度）実績】</v>
      </c>
      <c r="G64" s="236"/>
      <c r="H64" s="236"/>
      <c r="I64" s="25"/>
      <c r="J64" s="25"/>
      <c r="K64" s="25"/>
      <c r="L64" s="26"/>
      <c r="M64" s="26"/>
      <c r="N64" s="26"/>
      <c r="O64" s="27"/>
      <c r="P64" s="27"/>
      <c r="Q64" s="27"/>
      <c r="R64" s="27"/>
      <c r="S64" s="25"/>
      <c r="T64" s="25"/>
      <c r="U64" s="28"/>
    </row>
    <row r="65" spans="1:24" ht="15" customHeight="1">
      <c r="A65" s="19">
        <v>5</v>
      </c>
      <c r="C65" s="828"/>
      <c r="D65" s="506"/>
      <c r="E65" s="571"/>
      <c r="F65" s="165" t="s">
        <v>303</v>
      </c>
      <c r="G65" s="323"/>
      <c r="H65" s="323"/>
      <c r="I65" s="323"/>
      <c r="J65" s="323"/>
      <c r="K65" s="829">
        <f>+表紙!K89</f>
        <v>1</v>
      </c>
      <c r="L65" s="829"/>
      <c r="M65" s="829"/>
      <c r="N65" s="30" t="s">
        <v>47</v>
      </c>
      <c r="O65" s="30"/>
      <c r="P65" s="4"/>
      <c r="Q65" s="841" t="s">
        <v>323</v>
      </c>
      <c r="R65" s="841"/>
      <c r="S65" s="841"/>
      <c r="T65" s="841"/>
      <c r="U65" s="842"/>
      <c r="V65" s="301"/>
      <c r="W65" s="301"/>
    </row>
    <row r="66" spans="1:24" ht="18" customHeight="1">
      <c r="A66" s="19">
        <v>6</v>
      </c>
      <c r="C66" s="828"/>
      <c r="D66" s="506"/>
      <c r="E66" s="571"/>
      <c r="F66" s="171" t="s">
        <v>157</v>
      </c>
      <c r="G66" s="178"/>
      <c r="H66" s="178"/>
      <c r="I66" s="178"/>
      <c r="J66" s="178"/>
      <c r="K66" s="845">
        <f>+表紙!K90</f>
        <v>392.85</v>
      </c>
      <c r="L66" s="845"/>
      <c r="M66" s="845"/>
      <c r="N66" s="845"/>
      <c r="O66" s="845"/>
      <c r="P66" s="178" t="s">
        <v>13</v>
      </c>
      <c r="Q66" s="843"/>
      <c r="R66" s="843"/>
      <c r="S66" s="843"/>
      <c r="T66" s="843"/>
      <c r="U66" s="844"/>
      <c r="V66" s="301"/>
      <c r="W66" s="301"/>
      <c r="X66" s="95"/>
    </row>
    <row r="67" spans="1:24" ht="14.1" customHeight="1">
      <c r="C67" s="828"/>
      <c r="D67" s="506"/>
      <c r="E67" s="571"/>
      <c r="F67" s="238"/>
      <c r="G67" s="238"/>
      <c r="H67" s="238"/>
      <c r="I67" s="239"/>
      <c r="J67" s="239"/>
      <c r="K67" s="239"/>
      <c r="L67" s="239"/>
      <c r="M67" s="239"/>
      <c r="N67" s="239"/>
      <c r="O67" s="240"/>
      <c r="P67" s="149"/>
      <c r="Q67" s="149"/>
      <c r="R67" s="149"/>
      <c r="S67" s="149"/>
      <c r="T67" s="149"/>
      <c r="U67" s="241"/>
      <c r="V67" s="95"/>
    </row>
    <row r="68" spans="1:24" ht="18" hidden="1" customHeight="1">
      <c r="C68" s="828"/>
      <c r="D68" s="506"/>
      <c r="E68" s="571"/>
      <c r="F68" s="310"/>
      <c r="G68" s="330"/>
      <c r="H68" s="309"/>
      <c r="I68" s="309"/>
      <c r="J68" s="330"/>
      <c r="K68" s="309"/>
      <c r="L68" s="311"/>
      <c r="M68" s="330"/>
      <c r="N68" s="309"/>
      <c r="O68" s="312"/>
      <c r="P68" s="330"/>
      <c r="Q68" s="309"/>
      <c r="R68" s="312"/>
      <c r="S68" s="830"/>
      <c r="T68" s="830"/>
      <c r="U68" s="333"/>
      <c r="V68" s="164"/>
    </row>
    <row r="69" spans="1:24" ht="15" customHeight="1">
      <c r="C69" s="828"/>
      <c r="D69" s="506"/>
      <c r="E69" s="571"/>
      <c r="F69" s="165" t="s">
        <v>183</v>
      </c>
      <c r="G69" s="242"/>
      <c r="H69" s="242"/>
      <c r="I69" s="30"/>
      <c r="J69" s="30"/>
      <c r="K69" s="30"/>
      <c r="L69" s="31"/>
      <c r="M69" s="31"/>
      <c r="N69" s="31"/>
      <c r="O69" s="32"/>
      <c r="P69" s="32"/>
      <c r="Q69" s="32"/>
      <c r="R69" s="32"/>
      <c r="S69" s="30"/>
      <c r="T69" s="30"/>
      <c r="U69" s="33"/>
      <c r="V69" s="164"/>
    </row>
    <row r="70" spans="1:24" ht="14.1" customHeight="1">
      <c r="C70" s="828"/>
      <c r="D70" s="506"/>
      <c r="E70" s="571"/>
      <c r="F70" s="793" t="str">
        <f>IF(COUNTA(表紙!F94)=1,+表紙!F94,"")</f>
        <v>2025年度に全数処理完了</v>
      </c>
      <c r="G70" s="794"/>
      <c r="H70" s="794"/>
      <c r="I70" s="794"/>
      <c r="J70" s="794"/>
      <c r="K70" s="794"/>
      <c r="L70" s="794"/>
      <c r="M70" s="794"/>
      <c r="N70" s="794"/>
      <c r="O70" s="794"/>
      <c r="P70" s="794"/>
      <c r="Q70" s="794"/>
      <c r="R70" s="794"/>
      <c r="S70" s="794"/>
      <c r="T70" s="794"/>
      <c r="U70" s="795"/>
      <c r="V70" s="164"/>
    </row>
    <row r="71" spans="1:24" ht="14.1" customHeight="1">
      <c r="C71" s="237"/>
      <c r="D71" s="506"/>
      <c r="E71" s="571"/>
      <c r="F71" s="793"/>
      <c r="G71" s="794"/>
      <c r="H71" s="794"/>
      <c r="I71" s="794"/>
      <c r="J71" s="794"/>
      <c r="K71" s="794"/>
      <c r="L71" s="794"/>
      <c r="M71" s="794"/>
      <c r="N71" s="794"/>
      <c r="O71" s="794"/>
      <c r="P71" s="794"/>
      <c r="Q71" s="794"/>
      <c r="R71" s="794"/>
      <c r="S71" s="794"/>
      <c r="T71" s="794"/>
      <c r="U71" s="795"/>
      <c r="V71" s="164"/>
    </row>
    <row r="72" spans="1:24" ht="14.1" customHeight="1">
      <c r="C72" s="237"/>
      <c r="D72" s="506"/>
      <c r="E72" s="571"/>
      <c r="F72" s="793"/>
      <c r="G72" s="794"/>
      <c r="H72" s="794"/>
      <c r="I72" s="794"/>
      <c r="J72" s="794"/>
      <c r="K72" s="794"/>
      <c r="L72" s="794"/>
      <c r="M72" s="794"/>
      <c r="N72" s="794"/>
      <c r="O72" s="794"/>
      <c r="P72" s="794"/>
      <c r="Q72" s="794"/>
      <c r="R72" s="794"/>
      <c r="S72" s="794"/>
      <c r="T72" s="794"/>
      <c r="U72" s="795"/>
      <c r="V72" s="164"/>
    </row>
    <row r="73" spans="1:24" ht="14.1" customHeight="1">
      <c r="C73" s="237"/>
      <c r="D73" s="506"/>
      <c r="E73" s="571"/>
      <c r="F73" s="793"/>
      <c r="G73" s="794"/>
      <c r="H73" s="794"/>
      <c r="I73" s="794"/>
      <c r="J73" s="794"/>
      <c r="K73" s="794"/>
      <c r="L73" s="794"/>
      <c r="M73" s="794"/>
      <c r="N73" s="794"/>
      <c r="O73" s="794"/>
      <c r="P73" s="794"/>
      <c r="Q73" s="794"/>
      <c r="R73" s="794"/>
      <c r="S73" s="794"/>
      <c r="T73" s="794"/>
      <c r="U73" s="795"/>
      <c r="V73" s="164"/>
    </row>
    <row r="74" spans="1:24" ht="14.1" customHeight="1">
      <c r="C74" s="237"/>
      <c r="D74" s="506"/>
      <c r="E74" s="571"/>
      <c r="F74" s="793"/>
      <c r="G74" s="794"/>
      <c r="H74" s="794"/>
      <c r="I74" s="794"/>
      <c r="J74" s="794"/>
      <c r="K74" s="794"/>
      <c r="L74" s="794"/>
      <c r="M74" s="794"/>
      <c r="N74" s="794"/>
      <c r="O74" s="794"/>
      <c r="P74" s="794"/>
      <c r="Q74" s="794"/>
      <c r="R74" s="794"/>
      <c r="S74" s="794"/>
      <c r="T74" s="794"/>
      <c r="U74" s="795"/>
      <c r="V74" s="164"/>
    </row>
    <row r="75" spans="1:24" ht="14.1" customHeight="1">
      <c r="C75" s="237"/>
      <c r="D75" s="506"/>
      <c r="E75" s="571"/>
      <c r="F75" s="793"/>
      <c r="G75" s="794"/>
      <c r="H75" s="794"/>
      <c r="I75" s="794"/>
      <c r="J75" s="794"/>
      <c r="K75" s="794"/>
      <c r="L75" s="794"/>
      <c r="M75" s="794"/>
      <c r="N75" s="794"/>
      <c r="O75" s="794"/>
      <c r="P75" s="794"/>
      <c r="Q75" s="794"/>
      <c r="R75" s="794"/>
      <c r="S75" s="794"/>
      <c r="T75" s="794"/>
      <c r="U75" s="795"/>
      <c r="V75" s="164"/>
    </row>
    <row r="76" spans="1:24" ht="14.1" customHeight="1">
      <c r="C76" s="237"/>
      <c r="D76" s="506"/>
      <c r="E76" s="571"/>
      <c r="F76" s="793"/>
      <c r="G76" s="794"/>
      <c r="H76" s="794"/>
      <c r="I76" s="794"/>
      <c r="J76" s="794"/>
      <c r="K76" s="794"/>
      <c r="L76" s="794"/>
      <c r="M76" s="794"/>
      <c r="N76" s="794"/>
      <c r="O76" s="794"/>
      <c r="P76" s="794"/>
      <c r="Q76" s="794"/>
      <c r="R76" s="794"/>
      <c r="S76" s="794"/>
      <c r="T76" s="794"/>
      <c r="U76" s="795"/>
      <c r="V76" s="164"/>
    </row>
    <row r="77" spans="1:24" ht="14.1" customHeight="1">
      <c r="C77" s="237"/>
      <c r="D77" s="506"/>
      <c r="E77" s="571"/>
      <c r="F77" s="793"/>
      <c r="G77" s="794"/>
      <c r="H77" s="794"/>
      <c r="I77" s="794"/>
      <c r="J77" s="794"/>
      <c r="K77" s="794"/>
      <c r="L77" s="794"/>
      <c r="M77" s="794"/>
      <c r="N77" s="794"/>
      <c r="O77" s="794"/>
      <c r="P77" s="794"/>
      <c r="Q77" s="794"/>
      <c r="R77" s="794"/>
      <c r="S77" s="794"/>
      <c r="T77" s="794"/>
      <c r="U77" s="795"/>
      <c r="V77" s="164"/>
    </row>
    <row r="78" spans="1:24" ht="14.1" customHeight="1">
      <c r="C78" s="237"/>
      <c r="D78" s="507"/>
      <c r="E78" s="572"/>
      <c r="F78" s="796"/>
      <c r="G78" s="797"/>
      <c r="H78" s="797"/>
      <c r="I78" s="797"/>
      <c r="J78" s="797"/>
      <c r="K78" s="797"/>
      <c r="L78" s="797"/>
      <c r="M78" s="797"/>
      <c r="N78" s="797"/>
      <c r="O78" s="797"/>
      <c r="P78" s="797"/>
      <c r="Q78" s="797"/>
      <c r="R78" s="797"/>
      <c r="S78" s="797"/>
      <c r="T78" s="797"/>
      <c r="U78" s="798"/>
      <c r="V78" s="164"/>
    </row>
    <row r="79" spans="1:24" ht="15" customHeight="1">
      <c r="C79" s="821"/>
      <c r="D79" s="519" t="s">
        <v>19</v>
      </c>
      <c r="E79" s="508" t="s">
        <v>185</v>
      </c>
      <c r="F79" s="27" t="str">
        <f>表紙!F103</f>
        <v>【（令和８年度）目標】</v>
      </c>
      <c r="G79" s="236"/>
      <c r="H79" s="236"/>
      <c r="I79" s="25"/>
      <c r="J79" s="25"/>
      <c r="K79" s="25"/>
      <c r="L79" s="26"/>
      <c r="M79" s="26"/>
      <c r="N79" s="26"/>
      <c r="O79" s="27"/>
      <c r="P79" s="27"/>
      <c r="Q79" s="27"/>
      <c r="R79" s="27"/>
      <c r="S79" s="25"/>
      <c r="T79" s="325"/>
      <c r="U79" s="326"/>
      <c r="V79" s="164"/>
    </row>
    <row r="80" spans="1:24" ht="15" customHeight="1">
      <c r="A80" s="19">
        <v>7</v>
      </c>
      <c r="C80" s="822"/>
      <c r="D80" s="520"/>
      <c r="E80" s="509"/>
      <c r="F80" s="165" t="s">
        <v>303</v>
      </c>
      <c r="G80" s="32"/>
      <c r="H80" s="32"/>
      <c r="I80" s="32"/>
      <c r="J80" s="32"/>
      <c r="K80" s="829">
        <f>+表紙!K104</f>
        <v>0</v>
      </c>
      <c r="L80" s="829"/>
      <c r="M80" s="829"/>
      <c r="N80" s="30" t="s">
        <v>47</v>
      </c>
      <c r="O80" s="30"/>
      <c r="P80" s="4"/>
      <c r="Q80" s="841" t="s">
        <v>324</v>
      </c>
      <c r="R80" s="841"/>
      <c r="S80" s="841"/>
      <c r="T80" s="841"/>
      <c r="U80" s="842"/>
      <c r="V80" s="301"/>
      <c r="W80" s="301"/>
      <c r="X80" s="150"/>
    </row>
    <row r="81" spans="1:24" ht="18" customHeight="1">
      <c r="A81" s="19">
        <v>8</v>
      </c>
      <c r="C81" s="822"/>
      <c r="D81" s="520"/>
      <c r="E81" s="509"/>
      <c r="F81" s="171" t="s">
        <v>157</v>
      </c>
      <c r="G81" s="178"/>
      <c r="H81" s="178"/>
      <c r="I81" s="178"/>
      <c r="J81" s="178"/>
      <c r="K81" s="845">
        <f>+表紙!K105</f>
        <v>0</v>
      </c>
      <c r="L81" s="845"/>
      <c r="M81" s="845"/>
      <c r="N81" s="845"/>
      <c r="O81" s="845"/>
      <c r="P81" s="240" t="s">
        <v>13</v>
      </c>
      <c r="Q81" s="843"/>
      <c r="R81" s="843"/>
      <c r="S81" s="843"/>
      <c r="T81" s="843"/>
      <c r="U81" s="844"/>
      <c r="V81" s="301"/>
      <c r="W81" s="301"/>
      <c r="X81" s="95"/>
    </row>
    <row r="82" spans="1:24" ht="14.1" customHeight="1">
      <c r="C82" s="822"/>
      <c r="D82" s="520"/>
      <c r="E82" s="509"/>
      <c r="F82" s="245"/>
      <c r="G82" s="238"/>
      <c r="H82" s="238"/>
      <c r="I82" s="239"/>
      <c r="J82" s="239"/>
      <c r="K82" s="239"/>
      <c r="L82" s="239"/>
      <c r="M82" s="239"/>
      <c r="N82" s="239"/>
      <c r="O82" s="240"/>
      <c r="P82" s="149"/>
      <c r="Q82" s="149"/>
      <c r="R82" s="149"/>
      <c r="S82" s="149"/>
      <c r="T82" s="149"/>
      <c r="U82" s="241"/>
      <c r="V82" s="95"/>
    </row>
    <row r="83" spans="1:24" ht="18" hidden="1" customHeight="1">
      <c r="A83" s="19">
        <v>9</v>
      </c>
      <c r="C83" s="822"/>
      <c r="D83" s="520"/>
      <c r="E83" s="509"/>
      <c r="F83" s="310"/>
      <c r="G83" s="330"/>
      <c r="H83" s="309"/>
      <c r="I83" s="309"/>
      <c r="J83" s="330"/>
      <c r="K83" s="309"/>
      <c r="L83" s="311"/>
      <c r="M83" s="330"/>
      <c r="N83" s="309"/>
      <c r="O83" s="312"/>
      <c r="P83" s="330"/>
      <c r="Q83" s="309"/>
      <c r="R83" s="312"/>
      <c r="S83" s="830"/>
      <c r="T83" s="830"/>
      <c r="U83" s="333"/>
      <c r="V83" s="164"/>
    </row>
    <row r="84" spans="1:24" ht="15" customHeight="1">
      <c r="C84" s="822"/>
      <c r="D84" s="520"/>
      <c r="E84" s="509"/>
      <c r="F84" s="165" t="s">
        <v>184</v>
      </c>
      <c r="G84" s="242"/>
      <c r="H84" s="242"/>
      <c r="I84" s="30"/>
      <c r="J84" s="30"/>
      <c r="K84" s="30"/>
      <c r="L84" s="31"/>
      <c r="M84" s="31"/>
      <c r="N84" s="31"/>
      <c r="O84" s="32"/>
      <c r="P84" s="32"/>
      <c r="Q84" s="32"/>
      <c r="R84" s="32"/>
      <c r="S84" s="30"/>
      <c r="T84" s="30"/>
      <c r="U84" s="33"/>
      <c r="V84" s="164"/>
    </row>
    <row r="85" spans="1:24" ht="14.1" customHeight="1">
      <c r="C85" s="822"/>
      <c r="D85" s="520"/>
      <c r="E85" s="509"/>
      <c r="F85" s="793" t="str">
        <f>IF(COUNTA(表紙!F109)=1,+表紙!F109,"")</f>
        <v/>
      </c>
      <c r="G85" s="794"/>
      <c r="H85" s="794"/>
      <c r="I85" s="794"/>
      <c r="J85" s="794"/>
      <c r="K85" s="794"/>
      <c r="L85" s="794"/>
      <c r="M85" s="794"/>
      <c r="N85" s="794"/>
      <c r="O85" s="794"/>
      <c r="P85" s="794"/>
      <c r="Q85" s="794"/>
      <c r="R85" s="794"/>
      <c r="S85" s="794"/>
      <c r="T85" s="794"/>
      <c r="U85" s="795"/>
      <c r="V85" s="164"/>
    </row>
    <row r="86" spans="1:24" ht="14.1" customHeight="1">
      <c r="C86" s="244"/>
      <c r="D86" s="520"/>
      <c r="E86" s="509"/>
      <c r="F86" s="793"/>
      <c r="G86" s="794"/>
      <c r="H86" s="794"/>
      <c r="I86" s="794"/>
      <c r="J86" s="794"/>
      <c r="K86" s="794"/>
      <c r="L86" s="794"/>
      <c r="M86" s="794"/>
      <c r="N86" s="794"/>
      <c r="O86" s="794"/>
      <c r="P86" s="794"/>
      <c r="Q86" s="794"/>
      <c r="R86" s="794"/>
      <c r="S86" s="794"/>
      <c r="T86" s="794"/>
      <c r="U86" s="795"/>
      <c r="V86" s="164"/>
    </row>
    <row r="87" spans="1:24" ht="14.1" customHeight="1">
      <c r="C87" s="244"/>
      <c r="D87" s="520"/>
      <c r="E87" s="509"/>
      <c r="F87" s="793"/>
      <c r="G87" s="794"/>
      <c r="H87" s="794"/>
      <c r="I87" s="794"/>
      <c r="J87" s="794"/>
      <c r="K87" s="794"/>
      <c r="L87" s="794"/>
      <c r="M87" s="794"/>
      <c r="N87" s="794"/>
      <c r="O87" s="794"/>
      <c r="P87" s="794"/>
      <c r="Q87" s="794"/>
      <c r="R87" s="794"/>
      <c r="S87" s="794"/>
      <c r="T87" s="794"/>
      <c r="U87" s="795"/>
      <c r="V87" s="164"/>
    </row>
    <row r="88" spans="1:24" ht="14.1" customHeight="1">
      <c r="C88" s="244"/>
      <c r="D88" s="520"/>
      <c r="E88" s="509"/>
      <c r="F88" s="793"/>
      <c r="G88" s="794"/>
      <c r="H88" s="794"/>
      <c r="I88" s="794"/>
      <c r="J88" s="794"/>
      <c r="K88" s="794"/>
      <c r="L88" s="794"/>
      <c r="M88" s="794"/>
      <c r="N88" s="794"/>
      <c r="O88" s="794"/>
      <c r="P88" s="794"/>
      <c r="Q88" s="794"/>
      <c r="R88" s="794"/>
      <c r="S88" s="794"/>
      <c r="T88" s="794"/>
      <c r="U88" s="795"/>
      <c r="V88" s="164"/>
    </row>
    <row r="89" spans="1:24" ht="14.1" customHeight="1">
      <c r="C89" s="244"/>
      <c r="D89" s="520"/>
      <c r="E89" s="509"/>
      <c r="F89" s="793"/>
      <c r="G89" s="794"/>
      <c r="H89" s="794"/>
      <c r="I89" s="794"/>
      <c r="J89" s="794"/>
      <c r="K89" s="794"/>
      <c r="L89" s="794"/>
      <c r="M89" s="794"/>
      <c r="N89" s="794"/>
      <c r="O89" s="794"/>
      <c r="P89" s="794"/>
      <c r="Q89" s="794"/>
      <c r="R89" s="794"/>
      <c r="S89" s="794"/>
      <c r="T89" s="794"/>
      <c r="U89" s="795"/>
      <c r="V89" s="164"/>
    </row>
    <row r="90" spans="1:24" ht="14.1" customHeight="1">
      <c r="C90" s="244"/>
      <c r="D90" s="520"/>
      <c r="E90" s="509"/>
      <c r="F90" s="793"/>
      <c r="G90" s="794"/>
      <c r="H90" s="794"/>
      <c r="I90" s="794"/>
      <c r="J90" s="794"/>
      <c r="K90" s="794"/>
      <c r="L90" s="794"/>
      <c r="M90" s="794"/>
      <c r="N90" s="794"/>
      <c r="O90" s="794"/>
      <c r="P90" s="794"/>
      <c r="Q90" s="794"/>
      <c r="R90" s="794"/>
      <c r="S90" s="794"/>
      <c r="T90" s="794"/>
      <c r="U90" s="795"/>
      <c r="V90" s="164"/>
    </row>
    <row r="91" spans="1:24" ht="14.1" customHeight="1">
      <c r="C91" s="244"/>
      <c r="D91" s="520"/>
      <c r="E91" s="509"/>
      <c r="F91" s="793"/>
      <c r="G91" s="794"/>
      <c r="H91" s="794"/>
      <c r="I91" s="794"/>
      <c r="J91" s="794"/>
      <c r="K91" s="794"/>
      <c r="L91" s="794"/>
      <c r="M91" s="794"/>
      <c r="N91" s="794"/>
      <c r="O91" s="794"/>
      <c r="P91" s="794"/>
      <c r="Q91" s="794"/>
      <c r="R91" s="794"/>
      <c r="S91" s="794"/>
      <c r="T91" s="794"/>
      <c r="U91" s="795"/>
      <c r="V91" s="164"/>
    </row>
    <row r="92" spans="1:24" ht="14.1" customHeight="1">
      <c r="C92" s="244"/>
      <c r="D92" s="520"/>
      <c r="E92" s="509"/>
      <c r="F92" s="793"/>
      <c r="G92" s="794"/>
      <c r="H92" s="794"/>
      <c r="I92" s="794"/>
      <c r="J92" s="794"/>
      <c r="K92" s="794"/>
      <c r="L92" s="794"/>
      <c r="M92" s="794"/>
      <c r="N92" s="794"/>
      <c r="O92" s="794"/>
      <c r="P92" s="794"/>
      <c r="Q92" s="794"/>
      <c r="R92" s="794"/>
      <c r="S92" s="794"/>
      <c r="T92" s="794"/>
      <c r="U92" s="795"/>
      <c r="V92" s="164"/>
    </row>
    <row r="93" spans="1:24" ht="14.1" customHeight="1">
      <c r="C93" s="246"/>
      <c r="D93" s="521"/>
      <c r="E93" s="510"/>
      <c r="F93" s="796"/>
      <c r="G93" s="797"/>
      <c r="H93" s="797"/>
      <c r="I93" s="797"/>
      <c r="J93" s="797"/>
      <c r="K93" s="797"/>
      <c r="L93" s="797"/>
      <c r="M93" s="797"/>
      <c r="N93" s="797"/>
      <c r="O93" s="797"/>
      <c r="P93" s="797"/>
      <c r="Q93" s="797"/>
      <c r="R93" s="797"/>
      <c r="S93" s="797"/>
      <c r="T93" s="797"/>
      <c r="U93" s="798"/>
      <c r="V93" s="164"/>
    </row>
    <row r="94" spans="1:24" ht="15" customHeight="1">
      <c r="C94" s="167" t="s">
        <v>304</v>
      </c>
      <c r="D94" s="247"/>
      <c r="E94" s="248"/>
      <c r="F94" s="249"/>
      <c r="G94" s="249"/>
      <c r="H94" s="249"/>
      <c r="I94" s="250"/>
      <c r="J94" s="250"/>
      <c r="K94" s="250"/>
      <c r="L94" s="250"/>
      <c r="M94" s="250"/>
      <c r="N94" s="250"/>
      <c r="O94" s="250"/>
      <c r="P94" s="250"/>
      <c r="Q94" s="250"/>
      <c r="R94" s="250"/>
      <c r="S94" s="250"/>
      <c r="T94" s="250"/>
      <c r="U94" s="251"/>
      <c r="V94" s="164"/>
    </row>
    <row r="95" spans="1:24" ht="15" customHeight="1">
      <c r="C95" s="218"/>
      <c r="D95" s="519" t="s">
        <v>17</v>
      </c>
      <c r="E95" s="508" t="s">
        <v>182</v>
      </c>
      <c r="F95" s="32" t="s">
        <v>305</v>
      </c>
      <c r="G95" s="242"/>
      <c r="H95" s="242"/>
      <c r="I95" s="252"/>
      <c r="J95" s="252"/>
      <c r="K95" s="252"/>
      <c r="L95" s="252"/>
      <c r="M95" s="252"/>
      <c r="N95" s="252"/>
      <c r="O95" s="252"/>
      <c r="P95" s="252"/>
      <c r="Q95" s="252"/>
      <c r="R95" s="252"/>
      <c r="S95" s="252"/>
      <c r="T95" s="318"/>
      <c r="U95" s="327"/>
      <c r="V95" s="164"/>
    </row>
    <row r="96" spans="1:24" ht="14.1" customHeight="1">
      <c r="C96" s="218"/>
      <c r="D96" s="520"/>
      <c r="E96" s="509"/>
      <c r="F96" s="793" t="str">
        <f>IF(COUNTA(表紙!F120)=1,+表紙!F120,"")</f>
        <v/>
      </c>
      <c r="G96" s="794"/>
      <c r="H96" s="794"/>
      <c r="I96" s="794"/>
      <c r="J96" s="794"/>
      <c r="K96" s="794"/>
      <c r="L96" s="794"/>
      <c r="M96" s="794"/>
      <c r="N96" s="794"/>
      <c r="O96" s="794"/>
      <c r="P96" s="794"/>
      <c r="Q96" s="794"/>
      <c r="R96" s="794"/>
      <c r="S96" s="794"/>
      <c r="T96" s="794"/>
      <c r="U96" s="795"/>
      <c r="V96" s="164"/>
    </row>
    <row r="97" spans="3:24" ht="14.1" customHeight="1">
      <c r="C97" s="218"/>
      <c r="D97" s="520"/>
      <c r="E97" s="509"/>
      <c r="F97" s="793"/>
      <c r="G97" s="794"/>
      <c r="H97" s="794"/>
      <c r="I97" s="794"/>
      <c r="J97" s="794"/>
      <c r="K97" s="794"/>
      <c r="L97" s="794"/>
      <c r="M97" s="794"/>
      <c r="N97" s="794"/>
      <c r="O97" s="794"/>
      <c r="P97" s="794"/>
      <c r="Q97" s="794"/>
      <c r="R97" s="794"/>
      <c r="S97" s="794"/>
      <c r="T97" s="794"/>
      <c r="U97" s="795"/>
      <c r="V97" s="164"/>
    </row>
    <row r="98" spans="3:24" ht="14.1" customHeight="1">
      <c r="C98" s="218"/>
      <c r="D98" s="520"/>
      <c r="E98" s="509"/>
      <c r="F98" s="793"/>
      <c r="G98" s="794"/>
      <c r="H98" s="794"/>
      <c r="I98" s="794"/>
      <c r="J98" s="794"/>
      <c r="K98" s="794"/>
      <c r="L98" s="794"/>
      <c r="M98" s="794"/>
      <c r="N98" s="794"/>
      <c r="O98" s="794"/>
      <c r="P98" s="794"/>
      <c r="Q98" s="794"/>
      <c r="R98" s="794"/>
      <c r="S98" s="794"/>
      <c r="T98" s="794"/>
      <c r="U98" s="795"/>
      <c r="V98" s="164"/>
    </row>
    <row r="99" spans="3:24" ht="14.1" customHeight="1">
      <c r="C99" s="218"/>
      <c r="D99" s="520"/>
      <c r="E99" s="509"/>
      <c r="F99" s="793"/>
      <c r="G99" s="794"/>
      <c r="H99" s="794"/>
      <c r="I99" s="794"/>
      <c r="J99" s="794"/>
      <c r="K99" s="794"/>
      <c r="L99" s="794"/>
      <c r="M99" s="794"/>
      <c r="N99" s="794"/>
      <c r="O99" s="794"/>
      <c r="P99" s="794"/>
      <c r="Q99" s="794"/>
      <c r="R99" s="794"/>
      <c r="S99" s="794"/>
      <c r="T99" s="794"/>
      <c r="U99" s="795"/>
      <c r="V99" s="164"/>
    </row>
    <row r="100" spans="3:24" ht="14.1" customHeight="1">
      <c r="C100" s="218"/>
      <c r="D100" s="521"/>
      <c r="E100" s="510"/>
      <c r="F100" s="796"/>
      <c r="G100" s="797"/>
      <c r="H100" s="797"/>
      <c r="I100" s="797"/>
      <c r="J100" s="797"/>
      <c r="K100" s="797"/>
      <c r="L100" s="797"/>
      <c r="M100" s="797"/>
      <c r="N100" s="797"/>
      <c r="O100" s="797"/>
      <c r="P100" s="797"/>
      <c r="Q100" s="797"/>
      <c r="R100" s="797"/>
      <c r="S100" s="797"/>
      <c r="T100" s="797"/>
      <c r="U100" s="798"/>
      <c r="V100" s="164"/>
    </row>
    <row r="101" spans="3:24" ht="15" customHeight="1">
      <c r="C101" s="253"/>
      <c r="D101" s="519" t="s">
        <v>19</v>
      </c>
      <c r="E101" s="508" t="s">
        <v>185</v>
      </c>
      <c r="F101" s="165" t="s">
        <v>306</v>
      </c>
      <c r="G101" s="32"/>
      <c r="H101" s="32"/>
      <c r="I101" s="254"/>
      <c r="J101" s="254"/>
      <c r="K101" s="254"/>
      <c r="L101" s="254"/>
      <c r="M101" s="254"/>
      <c r="N101" s="254"/>
      <c r="O101" s="254"/>
      <c r="P101" s="254"/>
      <c r="Q101" s="254"/>
      <c r="R101" s="254"/>
      <c r="S101" s="254"/>
      <c r="T101" s="316"/>
      <c r="U101" s="328"/>
      <c r="V101" s="164"/>
    </row>
    <row r="102" spans="3:24" ht="14.1" customHeight="1">
      <c r="C102" s="253"/>
      <c r="D102" s="520"/>
      <c r="E102" s="509"/>
      <c r="F102" s="846" t="str">
        <f>IF(COUNTA(表紙!F126)=1,+表紙!F126,"")</f>
        <v/>
      </c>
      <c r="G102" s="847"/>
      <c r="H102" s="847"/>
      <c r="I102" s="847"/>
      <c r="J102" s="847"/>
      <c r="K102" s="847"/>
      <c r="L102" s="847"/>
      <c r="M102" s="847"/>
      <c r="N102" s="847"/>
      <c r="O102" s="847"/>
      <c r="P102" s="847"/>
      <c r="Q102" s="847"/>
      <c r="R102" s="847"/>
      <c r="S102" s="847"/>
      <c r="T102" s="847"/>
      <c r="U102" s="848"/>
      <c r="V102" s="164"/>
    </row>
    <row r="103" spans="3:24" ht="14.1" customHeight="1">
      <c r="C103" s="218"/>
      <c r="D103" s="520"/>
      <c r="E103" s="509"/>
      <c r="F103" s="846"/>
      <c r="G103" s="847"/>
      <c r="H103" s="847"/>
      <c r="I103" s="847"/>
      <c r="J103" s="847"/>
      <c r="K103" s="847"/>
      <c r="L103" s="847"/>
      <c r="M103" s="847"/>
      <c r="N103" s="847"/>
      <c r="O103" s="847"/>
      <c r="P103" s="847"/>
      <c r="Q103" s="847"/>
      <c r="R103" s="847"/>
      <c r="S103" s="847"/>
      <c r="T103" s="847"/>
      <c r="U103" s="848"/>
      <c r="V103" s="164"/>
    </row>
    <row r="104" spans="3:24" ht="14.1" customHeight="1">
      <c r="C104" s="253"/>
      <c r="D104" s="520"/>
      <c r="E104" s="509"/>
      <c r="F104" s="846"/>
      <c r="G104" s="847"/>
      <c r="H104" s="847"/>
      <c r="I104" s="847"/>
      <c r="J104" s="847"/>
      <c r="K104" s="847"/>
      <c r="L104" s="847"/>
      <c r="M104" s="847"/>
      <c r="N104" s="847"/>
      <c r="O104" s="847"/>
      <c r="P104" s="847"/>
      <c r="Q104" s="847"/>
      <c r="R104" s="847"/>
      <c r="S104" s="847"/>
      <c r="T104" s="847"/>
      <c r="U104" s="848"/>
      <c r="V104" s="164"/>
    </row>
    <row r="105" spans="3:24" ht="14.1" customHeight="1">
      <c r="C105" s="253"/>
      <c r="D105" s="520"/>
      <c r="E105" s="509"/>
      <c r="F105" s="846"/>
      <c r="G105" s="847"/>
      <c r="H105" s="847"/>
      <c r="I105" s="847"/>
      <c r="J105" s="847"/>
      <c r="K105" s="847"/>
      <c r="L105" s="847"/>
      <c r="M105" s="847"/>
      <c r="N105" s="847"/>
      <c r="O105" s="847"/>
      <c r="P105" s="847"/>
      <c r="Q105" s="847"/>
      <c r="R105" s="847"/>
      <c r="S105" s="847"/>
      <c r="T105" s="847"/>
      <c r="U105" s="848"/>
      <c r="V105" s="164"/>
    </row>
    <row r="106" spans="3:24" ht="14.1" customHeight="1">
      <c r="C106" s="256"/>
      <c r="D106" s="521"/>
      <c r="E106" s="510"/>
      <c r="F106" s="849"/>
      <c r="G106" s="850"/>
      <c r="H106" s="850"/>
      <c r="I106" s="850"/>
      <c r="J106" s="850"/>
      <c r="K106" s="850"/>
      <c r="L106" s="850"/>
      <c r="M106" s="850"/>
      <c r="N106" s="850"/>
      <c r="O106" s="850"/>
      <c r="P106" s="850"/>
      <c r="Q106" s="850"/>
      <c r="R106" s="850"/>
      <c r="S106" s="850"/>
      <c r="T106" s="850"/>
      <c r="U106" s="851"/>
      <c r="V106" s="164"/>
    </row>
    <row r="107" spans="3:24" ht="14.1" customHeight="1">
      <c r="C107" s="580" t="s">
        <v>388</v>
      </c>
      <c r="D107" s="580"/>
      <c r="E107" s="580"/>
      <c r="F107" s="580"/>
      <c r="G107" s="580"/>
      <c r="H107" s="580"/>
      <c r="I107" s="580"/>
      <c r="J107" s="580"/>
      <c r="K107" s="580"/>
      <c r="L107" s="580"/>
      <c r="M107" s="580"/>
      <c r="N107" s="580"/>
      <c r="O107" s="580"/>
      <c r="P107" s="580"/>
      <c r="Q107" s="580"/>
      <c r="R107" s="580"/>
      <c r="S107" s="580"/>
      <c r="T107" s="580"/>
      <c r="U107" s="580"/>
      <c r="V107" s="164"/>
    </row>
    <row r="108" spans="3:24" ht="15" customHeight="1">
      <c r="C108" s="167" t="s">
        <v>307</v>
      </c>
      <c r="D108" s="181"/>
      <c r="E108" s="181"/>
      <c r="F108" s="226"/>
      <c r="G108" s="226"/>
      <c r="H108" s="226"/>
      <c r="I108" s="226"/>
      <c r="J108" s="226"/>
      <c r="K108" s="226"/>
      <c r="L108" s="226"/>
      <c r="M108" s="226"/>
      <c r="N108" s="226"/>
      <c r="O108" s="226"/>
      <c r="P108" s="226"/>
      <c r="Q108" s="226"/>
      <c r="R108" s="226"/>
      <c r="S108" s="226"/>
      <c r="T108" s="226"/>
      <c r="U108" s="257"/>
      <c r="V108" s="164"/>
    </row>
    <row r="109" spans="3:24" ht="15" customHeight="1">
      <c r="C109" s="182"/>
      <c r="D109" s="519" t="s">
        <v>17</v>
      </c>
      <c r="E109" s="589" t="s">
        <v>182</v>
      </c>
      <c r="F109" s="27" t="str">
        <f>表紙!F133</f>
        <v>【前年度（令和７年度）実績】</v>
      </c>
      <c r="G109" s="27"/>
      <c r="H109" s="27"/>
      <c r="I109" s="25"/>
      <c r="J109" s="25"/>
      <c r="K109" s="25"/>
      <c r="L109" s="26"/>
      <c r="M109" s="26"/>
      <c r="N109" s="26"/>
      <c r="O109" s="27"/>
      <c r="P109" s="27"/>
      <c r="Q109" s="27"/>
      <c r="R109" s="27"/>
      <c r="S109" s="25"/>
      <c r="T109" s="25"/>
      <c r="U109" s="28"/>
      <c r="V109" s="164"/>
    </row>
    <row r="110" spans="3:24" ht="30" customHeight="1">
      <c r="C110" s="182"/>
      <c r="D110" s="520"/>
      <c r="E110" s="590"/>
      <c r="F110" s="581" t="s">
        <v>308</v>
      </c>
      <c r="G110" s="582"/>
      <c r="H110" s="582"/>
      <c r="I110" s="582"/>
      <c r="J110" s="582"/>
      <c r="K110" s="792">
        <f>+表紙!K134</f>
        <v>0</v>
      </c>
      <c r="L110" s="792"/>
      <c r="M110" s="792"/>
      <c r="N110" s="792"/>
      <c r="O110" s="792"/>
      <c r="P110" s="183" t="s">
        <v>13</v>
      </c>
      <c r="Q110" s="583" t="s">
        <v>331</v>
      </c>
      <c r="R110" s="583"/>
      <c r="S110" s="583"/>
      <c r="T110" s="583"/>
      <c r="U110" s="584"/>
      <c r="V110" s="301"/>
      <c r="W110" s="301"/>
      <c r="X110" s="164"/>
    </row>
    <row r="111" spans="3:24" ht="14.1" customHeight="1">
      <c r="C111" s="182"/>
      <c r="D111" s="520"/>
      <c r="E111" s="590"/>
      <c r="F111" s="32" t="s">
        <v>183</v>
      </c>
      <c r="G111" s="32"/>
      <c r="H111" s="32"/>
      <c r="I111" s="254"/>
      <c r="J111" s="254"/>
      <c r="K111" s="254"/>
      <c r="L111" s="254"/>
      <c r="M111" s="254"/>
      <c r="N111" s="254"/>
      <c r="O111" s="254"/>
      <c r="P111" s="254"/>
      <c r="Q111" s="254"/>
      <c r="R111" s="254"/>
      <c r="S111" s="254"/>
      <c r="T111" s="254"/>
      <c r="U111" s="328"/>
      <c r="V111" s="164"/>
    </row>
    <row r="112" spans="3:24" ht="14.1" customHeight="1">
      <c r="C112" s="182"/>
      <c r="D112" s="520"/>
      <c r="E112" s="590"/>
      <c r="F112" s="793" t="str">
        <f>IF(COUNTA(表紙!F136)=1,+表紙!F136,"")</f>
        <v/>
      </c>
      <c r="G112" s="794"/>
      <c r="H112" s="794"/>
      <c r="I112" s="794"/>
      <c r="J112" s="794"/>
      <c r="K112" s="794"/>
      <c r="L112" s="794"/>
      <c r="M112" s="794"/>
      <c r="N112" s="794"/>
      <c r="O112" s="794"/>
      <c r="P112" s="794"/>
      <c r="Q112" s="794"/>
      <c r="R112" s="794"/>
      <c r="S112" s="794"/>
      <c r="T112" s="794"/>
      <c r="U112" s="795"/>
      <c r="V112" s="164"/>
    </row>
    <row r="113" spans="3:24" ht="14.1" customHeight="1">
      <c r="C113" s="182"/>
      <c r="D113" s="520"/>
      <c r="E113" s="590"/>
      <c r="F113" s="793"/>
      <c r="G113" s="794"/>
      <c r="H113" s="794"/>
      <c r="I113" s="794"/>
      <c r="J113" s="794"/>
      <c r="K113" s="794"/>
      <c r="L113" s="794"/>
      <c r="M113" s="794"/>
      <c r="N113" s="794"/>
      <c r="O113" s="794"/>
      <c r="P113" s="794"/>
      <c r="Q113" s="794"/>
      <c r="R113" s="794"/>
      <c r="S113" s="794"/>
      <c r="T113" s="794"/>
      <c r="U113" s="795"/>
      <c r="V113" s="164"/>
    </row>
    <row r="114" spans="3:24" ht="14.1" customHeight="1">
      <c r="C114" s="182"/>
      <c r="D114" s="520"/>
      <c r="E114" s="590"/>
      <c r="F114" s="793"/>
      <c r="G114" s="794"/>
      <c r="H114" s="794"/>
      <c r="I114" s="794"/>
      <c r="J114" s="794"/>
      <c r="K114" s="794"/>
      <c r="L114" s="794"/>
      <c r="M114" s="794"/>
      <c r="N114" s="794"/>
      <c r="O114" s="794"/>
      <c r="P114" s="794"/>
      <c r="Q114" s="794"/>
      <c r="R114" s="794"/>
      <c r="S114" s="794"/>
      <c r="T114" s="794"/>
      <c r="U114" s="795"/>
      <c r="V114" s="164"/>
    </row>
    <row r="115" spans="3:24" ht="14.1" customHeight="1">
      <c r="C115" s="182"/>
      <c r="D115" s="520"/>
      <c r="E115" s="590"/>
      <c r="F115" s="793"/>
      <c r="G115" s="794"/>
      <c r="H115" s="794"/>
      <c r="I115" s="794"/>
      <c r="J115" s="794"/>
      <c r="K115" s="794"/>
      <c r="L115" s="794"/>
      <c r="M115" s="794"/>
      <c r="N115" s="794"/>
      <c r="O115" s="794"/>
      <c r="P115" s="794"/>
      <c r="Q115" s="794"/>
      <c r="R115" s="794"/>
      <c r="S115" s="794"/>
      <c r="T115" s="794"/>
      <c r="U115" s="795"/>
      <c r="V115" s="164"/>
    </row>
    <row r="116" spans="3:24" ht="14.1" customHeight="1">
      <c r="C116" s="182"/>
      <c r="D116" s="520"/>
      <c r="E116" s="590"/>
      <c r="F116" s="793"/>
      <c r="G116" s="794"/>
      <c r="H116" s="794"/>
      <c r="I116" s="794"/>
      <c r="J116" s="794"/>
      <c r="K116" s="794"/>
      <c r="L116" s="794"/>
      <c r="M116" s="794"/>
      <c r="N116" s="794"/>
      <c r="O116" s="794"/>
      <c r="P116" s="794"/>
      <c r="Q116" s="794"/>
      <c r="R116" s="794"/>
      <c r="S116" s="794"/>
      <c r="T116" s="794"/>
      <c r="U116" s="795"/>
      <c r="V116" s="164"/>
    </row>
    <row r="117" spans="3:24" ht="14.1" customHeight="1">
      <c r="C117" s="182"/>
      <c r="D117" s="520"/>
      <c r="E117" s="590"/>
      <c r="F117" s="793"/>
      <c r="G117" s="794"/>
      <c r="H117" s="794"/>
      <c r="I117" s="794"/>
      <c r="J117" s="794"/>
      <c r="K117" s="794"/>
      <c r="L117" s="794"/>
      <c r="M117" s="794"/>
      <c r="N117" s="794"/>
      <c r="O117" s="794"/>
      <c r="P117" s="794"/>
      <c r="Q117" s="794"/>
      <c r="R117" s="794"/>
      <c r="S117" s="794"/>
      <c r="T117" s="794"/>
      <c r="U117" s="795"/>
      <c r="V117" s="164"/>
    </row>
    <row r="118" spans="3:24" ht="14.1" customHeight="1">
      <c r="C118" s="182"/>
      <c r="D118" s="520"/>
      <c r="E118" s="590"/>
      <c r="F118" s="793"/>
      <c r="G118" s="794"/>
      <c r="H118" s="794"/>
      <c r="I118" s="794"/>
      <c r="J118" s="794"/>
      <c r="K118" s="794"/>
      <c r="L118" s="794"/>
      <c r="M118" s="794"/>
      <c r="N118" s="794"/>
      <c r="O118" s="794"/>
      <c r="P118" s="794"/>
      <c r="Q118" s="794"/>
      <c r="R118" s="794"/>
      <c r="S118" s="794"/>
      <c r="T118" s="794"/>
      <c r="U118" s="795"/>
      <c r="V118" s="164"/>
    </row>
    <row r="119" spans="3:24" ht="14.1" customHeight="1">
      <c r="C119" s="182"/>
      <c r="D119" s="521"/>
      <c r="E119" s="591"/>
      <c r="F119" s="796"/>
      <c r="G119" s="797"/>
      <c r="H119" s="797"/>
      <c r="I119" s="797"/>
      <c r="J119" s="797"/>
      <c r="K119" s="797"/>
      <c r="L119" s="797"/>
      <c r="M119" s="797"/>
      <c r="N119" s="797"/>
      <c r="O119" s="797"/>
      <c r="P119" s="797"/>
      <c r="Q119" s="797"/>
      <c r="R119" s="797"/>
      <c r="S119" s="797"/>
      <c r="T119" s="797"/>
      <c r="U119" s="798"/>
      <c r="V119" s="164"/>
    </row>
    <row r="120" spans="3:24" ht="15" customHeight="1">
      <c r="C120" s="182"/>
      <c r="D120" s="519" t="s">
        <v>19</v>
      </c>
      <c r="E120" s="508" t="s">
        <v>185</v>
      </c>
      <c r="F120" s="27" t="str">
        <f>表紙!F144</f>
        <v>【（令和８年度）目標】</v>
      </c>
      <c r="G120" s="183"/>
      <c r="H120" s="183"/>
      <c r="I120" s="325"/>
      <c r="J120" s="325"/>
      <c r="K120" s="325"/>
      <c r="L120" s="329"/>
      <c r="M120" s="329"/>
      <c r="N120" s="329"/>
      <c r="O120" s="183"/>
      <c r="P120" s="183"/>
      <c r="Q120" s="183"/>
      <c r="R120" s="183"/>
      <c r="S120" s="325"/>
      <c r="T120" s="325"/>
      <c r="U120" s="322"/>
      <c r="V120" s="164"/>
    </row>
    <row r="121" spans="3:24" ht="30" customHeight="1">
      <c r="C121" s="182"/>
      <c r="D121" s="520"/>
      <c r="E121" s="509"/>
      <c r="F121" s="581" t="s">
        <v>309</v>
      </c>
      <c r="G121" s="582"/>
      <c r="H121" s="582"/>
      <c r="I121" s="582"/>
      <c r="J121" s="582"/>
      <c r="K121" s="792">
        <f>+表紙!K145</f>
        <v>0</v>
      </c>
      <c r="L121" s="792"/>
      <c r="M121" s="792"/>
      <c r="N121" s="792"/>
      <c r="O121" s="792"/>
      <c r="P121" s="178" t="s">
        <v>13</v>
      </c>
      <c r="Q121" s="583" t="s">
        <v>332</v>
      </c>
      <c r="R121" s="583"/>
      <c r="S121" s="583"/>
      <c r="T121" s="583"/>
      <c r="U121" s="584"/>
      <c r="V121" s="301"/>
      <c r="W121" s="301"/>
      <c r="X121" s="164"/>
    </row>
    <row r="122" spans="3:24" ht="14.1" customHeight="1">
      <c r="C122" s="182"/>
      <c r="D122" s="520"/>
      <c r="E122" s="509"/>
      <c r="F122" s="165" t="s">
        <v>184</v>
      </c>
      <c r="G122" s="32"/>
      <c r="H122" s="32"/>
      <c r="I122" s="30"/>
      <c r="J122" s="30"/>
      <c r="K122" s="30"/>
      <c r="L122" s="31"/>
      <c r="M122" s="31"/>
      <c r="N122" s="31"/>
      <c r="O122" s="32"/>
      <c r="P122" s="32"/>
      <c r="Q122" s="32"/>
      <c r="R122" s="32"/>
      <c r="S122" s="30"/>
      <c r="T122" s="314"/>
      <c r="U122" s="322"/>
      <c r="V122" s="164"/>
    </row>
    <row r="123" spans="3:24" ht="14.1" customHeight="1">
      <c r="C123" s="182"/>
      <c r="D123" s="520"/>
      <c r="E123" s="509"/>
      <c r="F123" s="793" t="str">
        <f>IF(COUNTA(表紙!F147)=1,+表紙!F147,"")</f>
        <v/>
      </c>
      <c r="G123" s="794"/>
      <c r="H123" s="794"/>
      <c r="I123" s="794"/>
      <c r="J123" s="794"/>
      <c r="K123" s="794"/>
      <c r="L123" s="794"/>
      <c r="M123" s="794"/>
      <c r="N123" s="794"/>
      <c r="O123" s="794"/>
      <c r="P123" s="794"/>
      <c r="Q123" s="794"/>
      <c r="R123" s="794"/>
      <c r="S123" s="794"/>
      <c r="T123" s="794"/>
      <c r="U123" s="795"/>
      <c r="V123" s="164"/>
    </row>
    <row r="124" spans="3:24" ht="14.1" customHeight="1">
      <c r="C124" s="182"/>
      <c r="D124" s="520"/>
      <c r="E124" s="509"/>
      <c r="F124" s="793"/>
      <c r="G124" s="794"/>
      <c r="H124" s="794"/>
      <c r="I124" s="794"/>
      <c r="J124" s="794"/>
      <c r="K124" s="794"/>
      <c r="L124" s="794"/>
      <c r="M124" s="794"/>
      <c r="N124" s="794"/>
      <c r="O124" s="794"/>
      <c r="P124" s="794"/>
      <c r="Q124" s="794"/>
      <c r="R124" s="794"/>
      <c r="S124" s="794"/>
      <c r="T124" s="794"/>
      <c r="U124" s="795"/>
      <c r="V124" s="164"/>
    </row>
    <row r="125" spans="3:24" ht="14.1" customHeight="1">
      <c r="C125" s="182"/>
      <c r="D125" s="520"/>
      <c r="E125" s="509"/>
      <c r="F125" s="793"/>
      <c r="G125" s="794"/>
      <c r="H125" s="794"/>
      <c r="I125" s="794"/>
      <c r="J125" s="794"/>
      <c r="K125" s="794"/>
      <c r="L125" s="794"/>
      <c r="M125" s="794"/>
      <c r="N125" s="794"/>
      <c r="O125" s="794"/>
      <c r="P125" s="794"/>
      <c r="Q125" s="794"/>
      <c r="R125" s="794"/>
      <c r="S125" s="794"/>
      <c r="T125" s="794"/>
      <c r="U125" s="795"/>
      <c r="V125" s="164"/>
    </row>
    <row r="126" spans="3:24" ht="14.1" customHeight="1">
      <c r="C126" s="182"/>
      <c r="D126" s="520"/>
      <c r="E126" s="509"/>
      <c r="F126" s="793"/>
      <c r="G126" s="794"/>
      <c r="H126" s="794"/>
      <c r="I126" s="794"/>
      <c r="J126" s="794"/>
      <c r="K126" s="794"/>
      <c r="L126" s="794"/>
      <c r="M126" s="794"/>
      <c r="N126" s="794"/>
      <c r="O126" s="794"/>
      <c r="P126" s="794"/>
      <c r="Q126" s="794"/>
      <c r="R126" s="794"/>
      <c r="S126" s="794"/>
      <c r="T126" s="794"/>
      <c r="U126" s="795"/>
      <c r="V126" s="164"/>
    </row>
    <row r="127" spans="3:24" ht="14.1" customHeight="1">
      <c r="C127" s="182"/>
      <c r="D127" s="520"/>
      <c r="E127" s="509"/>
      <c r="F127" s="793"/>
      <c r="G127" s="794"/>
      <c r="H127" s="794"/>
      <c r="I127" s="794"/>
      <c r="J127" s="794"/>
      <c r="K127" s="794"/>
      <c r="L127" s="794"/>
      <c r="M127" s="794"/>
      <c r="N127" s="794"/>
      <c r="O127" s="794"/>
      <c r="P127" s="794"/>
      <c r="Q127" s="794"/>
      <c r="R127" s="794"/>
      <c r="S127" s="794"/>
      <c r="T127" s="794"/>
      <c r="U127" s="795"/>
      <c r="V127" s="164"/>
    </row>
    <row r="128" spans="3:24" ht="14.1" customHeight="1">
      <c r="C128" s="182"/>
      <c r="D128" s="520"/>
      <c r="E128" s="509"/>
      <c r="F128" s="793"/>
      <c r="G128" s="794"/>
      <c r="H128" s="794"/>
      <c r="I128" s="794"/>
      <c r="J128" s="794"/>
      <c r="K128" s="794"/>
      <c r="L128" s="794"/>
      <c r="M128" s="794"/>
      <c r="N128" s="794"/>
      <c r="O128" s="794"/>
      <c r="P128" s="794"/>
      <c r="Q128" s="794"/>
      <c r="R128" s="794"/>
      <c r="S128" s="794"/>
      <c r="T128" s="794"/>
      <c r="U128" s="795"/>
      <c r="V128" s="164"/>
    </row>
    <row r="129" spans="3:24" ht="14.1" customHeight="1">
      <c r="C129" s="182"/>
      <c r="D129" s="520"/>
      <c r="E129" s="509"/>
      <c r="F129" s="793"/>
      <c r="G129" s="794"/>
      <c r="H129" s="794"/>
      <c r="I129" s="794"/>
      <c r="J129" s="794"/>
      <c r="K129" s="794"/>
      <c r="L129" s="794"/>
      <c r="M129" s="794"/>
      <c r="N129" s="794"/>
      <c r="O129" s="794"/>
      <c r="P129" s="794"/>
      <c r="Q129" s="794"/>
      <c r="R129" s="794"/>
      <c r="S129" s="794"/>
      <c r="T129" s="794"/>
      <c r="U129" s="795"/>
      <c r="V129" s="164"/>
    </row>
    <row r="130" spans="3:24" ht="14.1" customHeight="1">
      <c r="C130" s="184"/>
      <c r="D130" s="521"/>
      <c r="E130" s="510"/>
      <c r="F130" s="796"/>
      <c r="G130" s="797"/>
      <c r="H130" s="797"/>
      <c r="I130" s="797"/>
      <c r="J130" s="797"/>
      <c r="K130" s="797"/>
      <c r="L130" s="797"/>
      <c r="M130" s="797"/>
      <c r="N130" s="797"/>
      <c r="O130" s="797"/>
      <c r="P130" s="797"/>
      <c r="Q130" s="797"/>
      <c r="R130" s="797"/>
      <c r="S130" s="797"/>
      <c r="T130" s="797"/>
      <c r="U130" s="798"/>
      <c r="V130" s="164"/>
    </row>
    <row r="131" spans="3:24" ht="15" customHeight="1">
      <c r="C131" s="167" t="s">
        <v>310</v>
      </c>
      <c r="D131" s="181"/>
      <c r="E131" s="181"/>
      <c r="F131" s="226"/>
      <c r="G131" s="226"/>
      <c r="H131" s="226"/>
      <c r="I131" s="226"/>
      <c r="J131" s="226"/>
      <c r="K131" s="226"/>
      <c r="L131" s="226"/>
      <c r="M131" s="226"/>
      <c r="N131" s="226"/>
      <c r="O131" s="226"/>
      <c r="P131" s="226"/>
      <c r="Q131" s="226"/>
      <c r="R131" s="226"/>
      <c r="S131" s="226"/>
      <c r="T131" s="226"/>
      <c r="U131" s="257"/>
      <c r="V131" s="164"/>
    </row>
    <row r="132" spans="3:24" ht="15" customHeight="1">
      <c r="C132" s="182"/>
      <c r="D132" s="519" t="s">
        <v>17</v>
      </c>
      <c r="E132" s="508" t="s">
        <v>182</v>
      </c>
      <c r="F132" s="27" t="str">
        <f>表紙!F156</f>
        <v>【前年度（令和７年度）実績】</v>
      </c>
      <c r="G132" s="27"/>
      <c r="H132" s="27"/>
      <c r="I132" s="25"/>
      <c r="J132" s="25"/>
      <c r="K132" s="25"/>
      <c r="L132" s="26"/>
      <c r="M132" s="26"/>
      <c r="N132" s="26"/>
      <c r="O132" s="27"/>
      <c r="P132" s="27"/>
      <c r="Q132" s="27"/>
      <c r="R132" s="27"/>
      <c r="S132" s="25"/>
      <c r="T132" s="314"/>
      <c r="U132" s="322"/>
      <c r="V132" s="164"/>
    </row>
    <row r="133" spans="3:24" ht="38.1" customHeight="1">
      <c r="C133" s="182"/>
      <c r="D133" s="520"/>
      <c r="E133" s="509"/>
      <c r="F133" s="581" t="s">
        <v>311</v>
      </c>
      <c r="G133" s="582"/>
      <c r="H133" s="582"/>
      <c r="I133" s="582"/>
      <c r="J133" s="582"/>
      <c r="K133" s="792">
        <f>+表紙!K157</f>
        <v>0</v>
      </c>
      <c r="L133" s="792"/>
      <c r="M133" s="792"/>
      <c r="N133" s="792"/>
      <c r="O133" s="792"/>
      <c r="P133" s="183" t="s">
        <v>13</v>
      </c>
      <c r="Q133" s="583" t="s">
        <v>187</v>
      </c>
      <c r="R133" s="583"/>
      <c r="S133" s="583"/>
      <c r="T133" s="583"/>
      <c r="U133" s="584"/>
      <c r="V133" s="301"/>
      <c r="W133" s="301"/>
      <c r="X133" s="164"/>
    </row>
    <row r="134" spans="3:24" ht="38.1" customHeight="1">
      <c r="C134" s="182"/>
      <c r="D134" s="520"/>
      <c r="E134" s="509"/>
      <c r="F134" s="581" t="s">
        <v>312</v>
      </c>
      <c r="G134" s="582"/>
      <c r="H134" s="582"/>
      <c r="I134" s="582"/>
      <c r="J134" s="582"/>
      <c r="K134" s="792">
        <f>+表紙!K158</f>
        <v>0</v>
      </c>
      <c r="L134" s="792"/>
      <c r="M134" s="792"/>
      <c r="N134" s="792"/>
      <c r="O134" s="792"/>
      <c r="P134" s="183" t="s">
        <v>13</v>
      </c>
      <c r="Q134" s="583" t="s">
        <v>186</v>
      </c>
      <c r="R134" s="583"/>
      <c r="S134" s="583"/>
      <c r="T134" s="583"/>
      <c r="U134" s="584"/>
      <c r="V134" s="301"/>
      <c r="W134" s="301"/>
      <c r="X134" s="164"/>
    </row>
    <row r="135" spans="3:24" ht="14.1" customHeight="1">
      <c r="C135" s="182"/>
      <c r="D135" s="520"/>
      <c r="E135" s="509"/>
      <c r="F135" s="165" t="s">
        <v>183</v>
      </c>
      <c r="G135" s="32"/>
      <c r="H135" s="32"/>
      <c r="I135" s="254"/>
      <c r="J135" s="254"/>
      <c r="K135" s="254"/>
      <c r="L135" s="254"/>
      <c r="M135" s="254"/>
      <c r="N135" s="254"/>
      <c r="O135" s="254"/>
      <c r="P135" s="254"/>
      <c r="Q135" s="254"/>
      <c r="R135" s="254"/>
      <c r="S135" s="254"/>
      <c r="T135" s="316"/>
      <c r="U135" s="328"/>
      <c r="V135" s="164"/>
    </row>
    <row r="136" spans="3:24" ht="14.1" customHeight="1">
      <c r="C136" s="182"/>
      <c r="D136" s="520"/>
      <c r="E136" s="509"/>
      <c r="F136" s="793" t="str">
        <f>IF(COUNTA(表紙!F160)=1,+表紙!F160,"")</f>
        <v/>
      </c>
      <c r="G136" s="794"/>
      <c r="H136" s="794"/>
      <c r="I136" s="794"/>
      <c r="J136" s="794"/>
      <c r="K136" s="794"/>
      <c r="L136" s="794"/>
      <c r="M136" s="794"/>
      <c r="N136" s="794"/>
      <c r="O136" s="794"/>
      <c r="P136" s="794"/>
      <c r="Q136" s="794"/>
      <c r="R136" s="794"/>
      <c r="S136" s="794"/>
      <c r="T136" s="794"/>
      <c r="U136" s="795"/>
      <c r="V136" s="164"/>
    </row>
    <row r="137" spans="3:24" ht="14.1" customHeight="1">
      <c r="C137" s="182"/>
      <c r="D137" s="520"/>
      <c r="E137" s="509"/>
      <c r="F137" s="793"/>
      <c r="G137" s="794"/>
      <c r="H137" s="794"/>
      <c r="I137" s="794"/>
      <c r="J137" s="794"/>
      <c r="K137" s="794"/>
      <c r="L137" s="794"/>
      <c r="M137" s="794"/>
      <c r="N137" s="794"/>
      <c r="O137" s="794"/>
      <c r="P137" s="794"/>
      <c r="Q137" s="794"/>
      <c r="R137" s="794"/>
      <c r="S137" s="794"/>
      <c r="T137" s="794"/>
      <c r="U137" s="795"/>
      <c r="V137" s="164"/>
    </row>
    <row r="138" spans="3:24" ht="14.1" customHeight="1">
      <c r="C138" s="182"/>
      <c r="D138" s="520"/>
      <c r="E138" s="509"/>
      <c r="F138" s="793"/>
      <c r="G138" s="794"/>
      <c r="H138" s="794"/>
      <c r="I138" s="794"/>
      <c r="J138" s="794"/>
      <c r="K138" s="794"/>
      <c r="L138" s="794"/>
      <c r="M138" s="794"/>
      <c r="N138" s="794"/>
      <c r="O138" s="794"/>
      <c r="P138" s="794"/>
      <c r="Q138" s="794"/>
      <c r="R138" s="794"/>
      <c r="S138" s="794"/>
      <c r="T138" s="794"/>
      <c r="U138" s="795"/>
      <c r="V138" s="164"/>
    </row>
    <row r="139" spans="3:24" ht="14.1" customHeight="1">
      <c r="C139" s="182"/>
      <c r="D139" s="520"/>
      <c r="E139" s="509"/>
      <c r="F139" s="793"/>
      <c r="G139" s="794"/>
      <c r="H139" s="794"/>
      <c r="I139" s="794"/>
      <c r="J139" s="794"/>
      <c r="K139" s="794"/>
      <c r="L139" s="794"/>
      <c r="M139" s="794"/>
      <c r="N139" s="794"/>
      <c r="O139" s="794"/>
      <c r="P139" s="794"/>
      <c r="Q139" s="794"/>
      <c r="R139" s="794"/>
      <c r="S139" s="794"/>
      <c r="T139" s="794"/>
      <c r="U139" s="795"/>
      <c r="V139" s="164"/>
    </row>
    <row r="140" spans="3:24" ht="14.1" customHeight="1">
      <c r="C140" s="182"/>
      <c r="D140" s="520"/>
      <c r="E140" s="509"/>
      <c r="F140" s="793"/>
      <c r="G140" s="794"/>
      <c r="H140" s="794"/>
      <c r="I140" s="794"/>
      <c r="J140" s="794"/>
      <c r="K140" s="794"/>
      <c r="L140" s="794"/>
      <c r="M140" s="794"/>
      <c r="N140" s="794"/>
      <c r="O140" s="794"/>
      <c r="P140" s="794"/>
      <c r="Q140" s="794"/>
      <c r="R140" s="794"/>
      <c r="S140" s="794"/>
      <c r="T140" s="794"/>
      <c r="U140" s="795"/>
      <c r="V140" s="164"/>
    </row>
    <row r="141" spans="3:24" ht="14.1" customHeight="1">
      <c r="C141" s="182"/>
      <c r="D141" s="520"/>
      <c r="E141" s="509"/>
      <c r="F141" s="793"/>
      <c r="G141" s="794"/>
      <c r="H141" s="794"/>
      <c r="I141" s="794"/>
      <c r="J141" s="794"/>
      <c r="K141" s="794"/>
      <c r="L141" s="794"/>
      <c r="M141" s="794"/>
      <c r="N141" s="794"/>
      <c r="O141" s="794"/>
      <c r="P141" s="794"/>
      <c r="Q141" s="794"/>
      <c r="R141" s="794"/>
      <c r="S141" s="794"/>
      <c r="T141" s="794"/>
      <c r="U141" s="795"/>
      <c r="V141" s="164"/>
    </row>
    <row r="142" spans="3:24" ht="14.1" customHeight="1">
      <c r="C142" s="182"/>
      <c r="D142" s="520"/>
      <c r="E142" s="509"/>
      <c r="F142" s="793"/>
      <c r="G142" s="794"/>
      <c r="H142" s="794"/>
      <c r="I142" s="794"/>
      <c r="J142" s="794"/>
      <c r="K142" s="794"/>
      <c r="L142" s="794"/>
      <c r="M142" s="794"/>
      <c r="N142" s="794"/>
      <c r="O142" s="794"/>
      <c r="P142" s="794"/>
      <c r="Q142" s="794"/>
      <c r="R142" s="794"/>
      <c r="S142" s="794"/>
      <c r="T142" s="794"/>
      <c r="U142" s="795"/>
      <c r="V142" s="164"/>
    </row>
    <row r="143" spans="3:24" ht="14.1" customHeight="1">
      <c r="C143" s="182"/>
      <c r="D143" s="521"/>
      <c r="E143" s="510"/>
      <c r="F143" s="796"/>
      <c r="G143" s="797"/>
      <c r="H143" s="797"/>
      <c r="I143" s="797"/>
      <c r="J143" s="797"/>
      <c r="K143" s="797"/>
      <c r="L143" s="797"/>
      <c r="M143" s="797"/>
      <c r="N143" s="797"/>
      <c r="O143" s="797"/>
      <c r="P143" s="797"/>
      <c r="Q143" s="797"/>
      <c r="R143" s="797"/>
      <c r="S143" s="797"/>
      <c r="T143" s="797"/>
      <c r="U143" s="798"/>
      <c r="V143" s="164"/>
    </row>
    <row r="144" spans="3:24" ht="14.1" customHeight="1">
      <c r="C144" s="182"/>
      <c r="D144" s="519" t="s">
        <v>19</v>
      </c>
      <c r="E144" s="508" t="s">
        <v>185</v>
      </c>
      <c r="F144" s="27" t="str">
        <f>表紙!F168</f>
        <v>【（令和８年度）目標】</v>
      </c>
      <c r="G144" s="27"/>
      <c r="H144" s="27"/>
      <c r="I144" s="25"/>
      <c r="J144" s="25"/>
      <c r="K144" s="25"/>
      <c r="L144" s="26"/>
      <c r="M144" s="26"/>
      <c r="N144" s="26"/>
      <c r="O144" s="27"/>
      <c r="P144" s="27"/>
      <c r="Q144" s="27"/>
      <c r="R144" s="27"/>
      <c r="S144" s="25"/>
      <c r="T144" s="314"/>
      <c r="U144" s="322"/>
      <c r="V144" s="164"/>
    </row>
    <row r="145" spans="3:24" ht="38.1" customHeight="1">
      <c r="C145" s="182"/>
      <c r="D145" s="520"/>
      <c r="E145" s="509"/>
      <c r="F145" s="581" t="s">
        <v>313</v>
      </c>
      <c r="G145" s="582"/>
      <c r="H145" s="582"/>
      <c r="I145" s="582"/>
      <c r="J145" s="582"/>
      <c r="K145" s="792">
        <f>+表紙!K169</f>
        <v>0</v>
      </c>
      <c r="L145" s="792"/>
      <c r="M145" s="792"/>
      <c r="N145" s="792"/>
      <c r="O145" s="792"/>
      <c r="P145" s="183" t="s">
        <v>13</v>
      </c>
      <c r="Q145" s="583" t="s">
        <v>333</v>
      </c>
      <c r="R145" s="583"/>
      <c r="S145" s="583"/>
      <c r="T145" s="583"/>
      <c r="U145" s="584"/>
      <c r="V145" s="301"/>
      <c r="W145" s="301"/>
      <c r="X145" s="164"/>
    </row>
    <row r="146" spans="3:24" ht="38.1" customHeight="1">
      <c r="C146" s="182"/>
      <c r="D146" s="520"/>
      <c r="E146" s="509"/>
      <c r="F146" s="581" t="s">
        <v>314</v>
      </c>
      <c r="G146" s="582"/>
      <c r="H146" s="582"/>
      <c r="I146" s="582"/>
      <c r="J146" s="582"/>
      <c r="K146" s="792">
        <f>+表紙!K170</f>
        <v>0</v>
      </c>
      <c r="L146" s="792"/>
      <c r="M146" s="792"/>
      <c r="N146" s="792"/>
      <c r="O146" s="792"/>
      <c r="P146" s="183" t="s">
        <v>13</v>
      </c>
      <c r="Q146" s="583" t="s">
        <v>334</v>
      </c>
      <c r="R146" s="583"/>
      <c r="S146" s="583"/>
      <c r="T146" s="583"/>
      <c r="U146" s="584"/>
      <c r="V146" s="301"/>
      <c r="W146" s="301"/>
      <c r="X146" s="164"/>
    </row>
    <row r="147" spans="3:24" ht="15" customHeight="1">
      <c r="C147" s="182"/>
      <c r="D147" s="520"/>
      <c r="E147" s="509"/>
      <c r="F147" s="165" t="s">
        <v>184</v>
      </c>
      <c r="G147" s="32"/>
      <c r="H147" s="32"/>
      <c r="I147" s="30"/>
      <c r="J147" s="30"/>
      <c r="K147" s="30"/>
      <c r="L147" s="31"/>
      <c r="M147" s="31"/>
      <c r="N147" s="31"/>
      <c r="O147" s="32"/>
      <c r="P147" s="32"/>
      <c r="Q147" s="32"/>
      <c r="R147" s="32"/>
      <c r="S147" s="30"/>
      <c r="T147" s="30"/>
      <c r="U147" s="33"/>
      <c r="V147" s="164"/>
    </row>
    <row r="148" spans="3:24" ht="14.1" customHeight="1">
      <c r="C148" s="182"/>
      <c r="D148" s="520"/>
      <c r="E148" s="509"/>
      <c r="F148" s="793" t="str">
        <f>IF(COUNTA(表紙!F172)=1,+表紙!F172,"")</f>
        <v/>
      </c>
      <c r="G148" s="794"/>
      <c r="H148" s="794"/>
      <c r="I148" s="794"/>
      <c r="J148" s="794"/>
      <c r="K148" s="794"/>
      <c r="L148" s="794"/>
      <c r="M148" s="794"/>
      <c r="N148" s="794"/>
      <c r="O148" s="794"/>
      <c r="P148" s="794"/>
      <c r="Q148" s="794"/>
      <c r="R148" s="794"/>
      <c r="S148" s="794"/>
      <c r="T148" s="794"/>
      <c r="U148" s="795"/>
      <c r="V148" s="164"/>
    </row>
    <row r="149" spans="3:24" ht="14.1" customHeight="1">
      <c r="C149" s="182"/>
      <c r="D149" s="520"/>
      <c r="E149" s="509"/>
      <c r="F149" s="793"/>
      <c r="G149" s="794"/>
      <c r="H149" s="794"/>
      <c r="I149" s="794"/>
      <c r="J149" s="794"/>
      <c r="K149" s="794"/>
      <c r="L149" s="794"/>
      <c r="M149" s="794"/>
      <c r="N149" s="794"/>
      <c r="O149" s="794"/>
      <c r="P149" s="794"/>
      <c r="Q149" s="794"/>
      <c r="R149" s="794"/>
      <c r="S149" s="794"/>
      <c r="T149" s="794"/>
      <c r="U149" s="795"/>
      <c r="V149" s="164"/>
    </row>
    <row r="150" spans="3:24" ht="14.1" customHeight="1">
      <c r="C150" s="182"/>
      <c r="D150" s="520"/>
      <c r="E150" s="509"/>
      <c r="F150" s="793"/>
      <c r="G150" s="794"/>
      <c r="H150" s="794"/>
      <c r="I150" s="794"/>
      <c r="J150" s="794"/>
      <c r="K150" s="794"/>
      <c r="L150" s="794"/>
      <c r="M150" s="794"/>
      <c r="N150" s="794"/>
      <c r="O150" s="794"/>
      <c r="P150" s="794"/>
      <c r="Q150" s="794"/>
      <c r="R150" s="794"/>
      <c r="S150" s="794"/>
      <c r="T150" s="794"/>
      <c r="U150" s="795"/>
      <c r="V150" s="164"/>
    </row>
    <row r="151" spans="3:24" ht="14.1" customHeight="1">
      <c r="C151" s="182"/>
      <c r="D151" s="520"/>
      <c r="E151" s="509"/>
      <c r="F151" s="793"/>
      <c r="G151" s="794"/>
      <c r="H151" s="794"/>
      <c r="I151" s="794"/>
      <c r="J151" s="794"/>
      <c r="K151" s="794"/>
      <c r="L151" s="794"/>
      <c r="M151" s="794"/>
      <c r="N151" s="794"/>
      <c r="O151" s="794"/>
      <c r="P151" s="794"/>
      <c r="Q151" s="794"/>
      <c r="R151" s="794"/>
      <c r="S151" s="794"/>
      <c r="T151" s="794"/>
      <c r="U151" s="795"/>
      <c r="V151" s="164"/>
    </row>
    <row r="152" spans="3:24" ht="14.1" customHeight="1">
      <c r="C152" s="182"/>
      <c r="D152" s="520"/>
      <c r="E152" s="509"/>
      <c r="F152" s="793"/>
      <c r="G152" s="794"/>
      <c r="H152" s="794"/>
      <c r="I152" s="794"/>
      <c r="J152" s="794"/>
      <c r="K152" s="794"/>
      <c r="L152" s="794"/>
      <c r="M152" s="794"/>
      <c r="N152" s="794"/>
      <c r="O152" s="794"/>
      <c r="P152" s="794"/>
      <c r="Q152" s="794"/>
      <c r="R152" s="794"/>
      <c r="S152" s="794"/>
      <c r="T152" s="794"/>
      <c r="U152" s="795"/>
      <c r="V152" s="164"/>
    </row>
    <row r="153" spans="3:24" ht="14.1" customHeight="1">
      <c r="C153" s="182"/>
      <c r="D153" s="520"/>
      <c r="E153" s="509"/>
      <c r="F153" s="793"/>
      <c r="G153" s="794"/>
      <c r="H153" s="794"/>
      <c r="I153" s="794"/>
      <c r="J153" s="794"/>
      <c r="K153" s="794"/>
      <c r="L153" s="794"/>
      <c r="M153" s="794"/>
      <c r="N153" s="794"/>
      <c r="O153" s="794"/>
      <c r="P153" s="794"/>
      <c r="Q153" s="794"/>
      <c r="R153" s="794"/>
      <c r="S153" s="794"/>
      <c r="T153" s="794"/>
      <c r="U153" s="795"/>
      <c r="V153" s="164"/>
    </row>
    <row r="154" spans="3:24" ht="14.1" customHeight="1">
      <c r="C154" s="182"/>
      <c r="D154" s="520"/>
      <c r="E154" s="509"/>
      <c r="F154" s="793"/>
      <c r="G154" s="794"/>
      <c r="H154" s="794"/>
      <c r="I154" s="794"/>
      <c r="J154" s="794"/>
      <c r="K154" s="794"/>
      <c r="L154" s="794"/>
      <c r="M154" s="794"/>
      <c r="N154" s="794"/>
      <c r="O154" s="794"/>
      <c r="P154" s="794"/>
      <c r="Q154" s="794"/>
      <c r="R154" s="794"/>
      <c r="S154" s="794"/>
      <c r="T154" s="794"/>
      <c r="U154" s="795"/>
      <c r="V154" s="164"/>
    </row>
    <row r="155" spans="3:24" ht="14.1" customHeight="1">
      <c r="C155" s="184"/>
      <c r="D155" s="521"/>
      <c r="E155" s="510"/>
      <c r="F155" s="796"/>
      <c r="G155" s="797"/>
      <c r="H155" s="797"/>
      <c r="I155" s="797"/>
      <c r="J155" s="797"/>
      <c r="K155" s="797"/>
      <c r="L155" s="797"/>
      <c r="M155" s="797"/>
      <c r="N155" s="797"/>
      <c r="O155" s="797"/>
      <c r="P155" s="797"/>
      <c r="Q155" s="797"/>
      <c r="R155" s="797"/>
      <c r="S155" s="797"/>
      <c r="T155" s="797"/>
      <c r="U155" s="798"/>
      <c r="V155" s="164"/>
    </row>
    <row r="156" spans="3:24" ht="18" customHeight="1">
      <c r="C156" s="580" t="s">
        <v>391</v>
      </c>
      <c r="D156" s="580"/>
      <c r="E156" s="580"/>
      <c r="F156" s="580"/>
      <c r="G156" s="580"/>
      <c r="H156" s="580"/>
      <c r="I156" s="580"/>
      <c r="J156" s="580"/>
      <c r="K156" s="580"/>
      <c r="L156" s="580"/>
      <c r="M156" s="580"/>
      <c r="N156" s="580"/>
      <c r="O156" s="580"/>
      <c r="P156" s="580"/>
      <c r="Q156" s="580"/>
      <c r="R156" s="580"/>
      <c r="S156" s="580"/>
      <c r="T156" s="580"/>
      <c r="U156" s="580"/>
      <c r="V156" s="164"/>
    </row>
    <row r="157" spans="3:24" ht="15" customHeight="1">
      <c r="C157" s="167" t="s">
        <v>318</v>
      </c>
      <c r="D157" s="181"/>
      <c r="E157" s="181"/>
      <c r="F157" s="226"/>
      <c r="G157" s="226"/>
      <c r="H157" s="226"/>
      <c r="I157" s="226"/>
      <c r="J157" s="226"/>
      <c r="K157" s="226"/>
      <c r="L157" s="226"/>
      <c r="M157" s="226"/>
      <c r="N157" s="226"/>
      <c r="O157" s="226"/>
      <c r="P157" s="226"/>
      <c r="Q157" s="226"/>
      <c r="R157" s="226"/>
      <c r="S157" s="226"/>
      <c r="T157" s="226"/>
      <c r="U157" s="257"/>
      <c r="V157" s="164"/>
    </row>
    <row r="158" spans="3:24" ht="15" customHeight="1">
      <c r="C158" s="182"/>
      <c r="D158" s="519" t="s">
        <v>17</v>
      </c>
      <c r="E158" s="589" t="s">
        <v>182</v>
      </c>
      <c r="F158" s="27" t="str">
        <f>表紙!F182</f>
        <v>【前年度（令和７年度）実績】</v>
      </c>
      <c r="G158" s="27"/>
      <c r="H158" s="27"/>
      <c r="I158" s="25"/>
      <c r="J158" s="25"/>
      <c r="K158" s="25"/>
      <c r="L158" s="26"/>
      <c r="M158" s="26"/>
      <c r="N158" s="26"/>
      <c r="O158" s="27"/>
      <c r="P158" s="27"/>
      <c r="Q158" s="27"/>
      <c r="R158" s="27"/>
      <c r="S158" s="25"/>
      <c r="T158" s="25"/>
      <c r="U158" s="28"/>
      <c r="V158" s="164"/>
    </row>
    <row r="159" spans="3:24" ht="45" customHeight="1">
      <c r="C159" s="182"/>
      <c r="D159" s="520"/>
      <c r="E159" s="590"/>
      <c r="F159" s="581" t="s">
        <v>319</v>
      </c>
      <c r="G159" s="582"/>
      <c r="H159" s="582"/>
      <c r="I159" s="582"/>
      <c r="J159" s="582"/>
      <c r="K159" s="792">
        <f>+表紙!K183</f>
        <v>0</v>
      </c>
      <c r="L159" s="792"/>
      <c r="M159" s="792"/>
      <c r="N159" s="792"/>
      <c r="O159" s="792"/>
      <c r="P159" s="183" t="s">
        <v>13</v>
      </c>
      <c r="Q159" s="583" t="s">
        <v>335</v>
      </c>
      <c r="R159" s="583"/>
      <c r="S159" s="583"/>
      <c r="T159" s="583"/>
      <c r="U159" s="584"/>
      <c r="V159" s="301"/>
      <c r="W159" s="301"/>
      <c r="X159" s="164"/>
    </row>
    <row r="160" spans="3:24" ht="14.1" customHeight="1">
      <c r="C160" s="182"/>
      <c r="D160" s="520"/>
      <c r="E160" s="590"/>
      <c r="F160" s="165" t="s">
        <v>183</v>
      </c>
      <c r="G160" s="32"/>
      <c r="H160" s="32"/>
      <c r="I160" s="254"/>
      <c r="J160" s="254"/>
      <c r="K160" s="254"/>
      <c r="L160" s="254"/>
      <c r="M160" s="254"/>
      <c r="N160" s="254"/>
      <c r="O160" s="254"/>
      <c r="P160" s="254"/>
      <c r="Q160" s="254"/>
      <c r="R160" s="254"/>
      <c r="S160" s="254"/>
      <c r="T160" s="316"/>
      <c r="U160" s="328"/>
      <c r="V160" s="164"/>
    </row>
    <row r="161" spans="3:24" ht="14.1" customHeight="1">
      <c r="C161" s="182"/>
      <c r="D161" s="520"/>
      <c r="E161" s="590"/>
      <c r="F161" s="793" t="str">
        <f>IF(COUNTA(表紙!F185)=1,+表紙!F185,"")</f>
        <v/>
      </c>
      <c r="G161" s="794"/>
      <c r="H161" s="794"/>
      <c r="I161" s="794"/>
      <c r="J161" s="794"/>
      <c r="K161" s="794"/>
      <c r="L161" s="794"/>
      <c r="M161" s="794"/>
      <c r="N161" s="794"/>
      <c r="O161" s="794"/>
      <c r="P161" s="794"/>
      <c r="Q161" s="794"/>
      <c r="R161" s="794"/>
      <c r="S161" s="794"/>
      <c r="T161" s="794"/>
      <c r="U161" s="795"/>
      <c r="V161" s="164"/>
    </row>
    <row r="162" spans="3:24" ht="14.1" customHeight="1">
      <c r="C162" s="182"/>
      <c r="D162" s="520"/>
      <c r="E162" s="590"/>
      <c r="F162" s="793"/>
      <c r="G162" s="794"/>
      <c r="H162" s="794"/>
      <c r="I162" s="794"/>
      <c r="J162" s="794"/>
      <c r="K162" s="794"/>
      <c r="L162" s="794"/>
      <c r="M162" s="794"/>
      <c r="N162" s="794"/>
      <c r="O162" s="794"/>
      <c r="P162" s="794"/>
      <c r="Q162" s="794"/>
      <c r="R162" s="794"/>
      <c r="S162" s="794"/>
      <c r="T162" s="794"/>
      <c r="U162" s="795"/>
      <c r="V162" s="164"/>
    </row>
    <row r="163" spans="3:24" ht="14.1" customHeight="1">
      <c r="C163" s="182"/>
      <c r="D163" s="520"/>
      <c r="E163" s="590"/>
      <c r="F163" s="793"/>
      <c r="G163" s="794"/>
      <c r="H163" s="794"/>
      <c r="I163" s="794"/>
      <c r="J163" s="794"/>
      <c r="K163" s="794"/>
      <c r="L163" s="794"/>
      <c r="M163" s="794"/>
      <c r="N163" s="794"/>
      <c r="O163" s="794"/>
      <c r="P163" s="794"/>
      <c r="Q163" s="794"/>
      <c r="R163" s="794"/>
      <c r="S163" s="794"/>
      <c r="T163" s="794"/>
      <c r="U163" s="795"/>
      <c r="V163" s="164"/>
    </row>
    <row r="164" spans="3:24" ht="14.1" customHeight="1">
      <c r="C164" s="182"/>
      <c r="D164" s="520"/>
      <c r="E164" s="590"/>
      <c r="F164" s="793"/>
      <c r="G164" s="794"/>
      <c r="H164" s="794"/>
      <c r="I164" s="794"/>
      <c r="J164" s="794"/>
      <c r="K164" s="794"/>
      <c r="L164" s="794"/>
      <c r="M164" s="794"/>
      <c r="N164" s="794"/>
      <c r="O164" s="794"/>
      <c r="P164" s="794"/>
      <c r="Q164" s="794"/>
      <c r="R164" s="794"/>
      <c r="S164" s="794"/>
      <c r="T164" s="794"/>
      <c r="U164" s="795"/>
      <c r="V164" s="164"/>
    </row>
    <row r="165" spans="3:24" ht="14.1" customHeight="1">
      <c r="C165" s="182"/>
      <c r="D165" s="520"/>
      <c r="E165" s="590"/>
      <c r="F165" s="793"/>
      <c r="G165" s="794"/>
      <c r="H165" s="794"/>
      <c r="I165" s="794"/>
      <c r="J165" s="794"/>
      <c r="K165" s="794"/>
      <c r="L165" s="794"/>
      <c r="M165" s="794"/>
      <c r="N165" s="794"/>
      <c r="O165" s="794"/>
      <c r="P165" s="794"/>
      <c r="Q165" s="794"/>
      <c r="R165" s="794"/>
      <c r="S165" s="794"/>
      <c r="T165" s="794"/>
      <c r="U165" s="795"/>
      <c r="V165" s="164"/>
    </row>
    <row r="166" spans="3:24" ht="14.1" customHeight="1">
      <c r="C166" s="182"/>
      <c r="D166" s="520"/>
      <c r="E166" s="590"/>
      <c r="F166" s="793"/>
      <c r="G166" s="794"/>
      <c r="H166" s="794"/>
      <c r="I166" s="794"/>
      <c r="J166" s="794"/>
      <c r="K166" s="794"/>
      <c r="L166" s="794"/>
      <c r="M166" s="794"/>
      <c r="N166" s="794"/>
      <c r="O166" s="794"/>
      <c r="P166" s="794"/>
      <c r="Q166" s="794"/>
      <c r="R166" s="794"/>
      <c r="S166" s="794"/>
      <c r="T166" s="794"/>
      <c r="U166" s="795"/>
      <c r="V166" s="164"/>
    </row>
    <row r="167" spans="3:24" ht="14.1" customHeight="1">
      <c r="C167" s="182"/>
      <c r="D167" s="520"/>
      <c r="E167" s="590"/>
      <c r="F167" s="793"/>
      <c r="G167" s="794"/>
      <c r="H167" s="794"/>
      <c r="I167" s="794"/>
      <c r="J167" s="794"/>
      <c r="K167" s="794"/>
      <c r="L167" s="794"/>
      <c r="M167" s="794"/>
      <c r="N167" s="794"/>
      <c r="O167" s="794"/>
      <c r="P167" s="794"/>
      <c r="Q167" s="794"/>
      <c r="R167" s="794"/>
      <c r="S167" s="794"/>
      <c r="T167" s="794"/>
      <c r="U167" s="795"/>
      <c r="V167" s="164"/>
    </row>
    <row r="168" spans="3:24" ht="14.1" customHeight="1">
      <c r="C168" s="182"/>
      <c r="D168" s="520"/>
      <c r="E168" s="590"/>
      <c r="F168" s="793"/>
      <c r="G168" s="794"/>
      <c r="H168" s="794"/>
      <c r="I168" s="794"/>
      <c r="J168" s="794"/>
      <c r="K168" s="794"/>
      <c r="L168" s="794"/>
      <c r="M168" s="794"/>
      <c r="N168" s="794"/>
      <c r="O168" s="794"/>
      <c r="P168" s="794"/>
      <c r="Q168" s="794"/>
      <c r="R168" s="794"/>
      <c r="S168" s="794"/>
      <c r="T168" s="794"/>
      <c r="U168" s="795"/>
      <c r="V168" s="164"/>
    </row>
    <row r="169" spans="3:24" ht="14.1" customHeight="1">
      <c r="C169" s="182"/>
      <c r="D169" s="521"/>
      <c r="E169" s="591"/>
      <c r="F169" s="796"/>
      <c r="G169" s="797"/>
      <c r="H169" s="797"/>
      <c r="I169" s="797"/>
      <c r="J169" s="797"/>
      <c r="K169" s="797"/>
      <c r="L169" s="797"/>
      <c r="M169" s="797"/>
      <c r="N169" s="797"/>
      <c r="O169" s="797"/>
      <c r="P169" s="797"/>
      <c r="Q169" s="797"/>
      <c r="R169" s="797"/>
      <c r="S169" s="797"/>
      <c r="T169" s="797"/>
      <c r="U169" s="798"/>
      <c r="V169" s="164"/>
    </row>
    <row r="170" spans="3:24" ht="15" customHeight="1">
      <c r="C170" s="182"/>
      <c r="D170" s="519" t="s">
        <v>19</v>
      </c>
      <c r="E170" s="508" t="s">
        <v>185</v>
      </c>
      <c r="F170" s="27" t="str">
        <f>表紙!F194</f>
        <v>【（令和８年度）目標】</v>
      </c>
      <c r="G170" s="27"/>
      <c r="H170" s="27"/>
      <c r="I170" s="25"/>
      <c r="J170" s="25"/>
      <c r="K170" s="25"/>
      <c r="L170" s="26"/>
      <c r="M170" s="26"/>
      <c r="N170" s="26"/>
      <c r="O170" s="27"/>
      <c r="P170" s="27"/>
      <c r="Q170" s="27"/>
      <c r="R170" s="27"/>
      <c r="S170" s="25"/>
      <c r="T170" s="314"/>
      <c r="U170" s="322"/>
      <c r="V170" s="164"/>
    </row>
    <row r="171" spans="3:24" ht="45" customHeight="1">
      <c r="C171" s="182"/>
      <c r="D171" s="520"/>
      <c r="E171" s="509"/>
      <c r="F171" s="581" t="s">
        <v>320</v>
      </c>
      <c r="G171" s="582"/>
      <c r="H171" s="582"/>
      <c r="I171" s="582"/>
      <c r="J171" s="582"/>
      <c r="K171" s="792">
        <f>+表紙!K195</f>
        <v>0</v>
      </c>
      <c r="L171" s="792"/>
      <c r="M171" s="792"/>
      <c r="N171" s="792"/>
      <c r="O171" s="792"/>
      <c r="P171" s="178" t="s">
        <v>13</v>
      </c>
      <c r="Q171" s="583" t="s">
        <v>336</v>
      </c>
      <c r="R171" s="583"/>
      <c r="S171" s="583"/>
      <c r="T171" s="583"/>
      <c r="U171" s="584"/>
      <c r="V171" s="301"/>
      <c r="W171" s="301"/>
      <c r="X171" s="164"/>
    </row>
    <row r="172" spans="3:24" ht="15" customHeight="1">
      <c r="C172" s="182"/>
      <c r="D172" s="520"/>
      <c r="E172" s="509"/>
      <c r="F172" s="165" t="s">
        <v>184</v>
      </c>
      <c r="G172" s="32"/>
      <c r="H172" s="32"/>
      <c r="I172" s="30"/>
      <c r="J172" s="30"/>
      <c r="K172" s="30"/>
      <c r="L172" s="31"/>
      <c r="M172" s="31"/>
      <c r="N172" s="31"/>
      <c r="O172" s="32"/>
      <c r="P172" s="32"/>
      <c r="Q172" s="32"/>
      <c r="R172" s="32"/>
      <c r="S172" s="30"/>
      <c r="T172" s="314"/>
      <c r="U172" s="322"/>
      <c r="V172" s="164"/>
    </row>
    <row r="173" spans="3:24" ht="14.1" customHeight="1">
      <c r="C173" s="182"/>
      <c r="D173" s="520"/>
      <c r="E173" s="509"/>
      <c r="F173" s="793" t="str">
        <f>IF(COUNTA(表紙!F197)=1,+表紙!F197,"")</f>
        <v/>
      </c>
      <c r="G173" s="794"/>
      <c r="H173" s="794"/>
      <c r="I173" s="794"/>
      <c r="J173" s="794"/>
      <c r="K173" s="794"/>
      <c r="L173" s="794"/>
      <c r="M173" s="794"/>
      <c r="N173" s="794"/>
      <c r="O173" s="794"/>
      <c r="P173" s="794"/>
      <c r="Q173" s="794"/>
      <c r="R173" s="794"/>
      <c r="S173" s="794"/>
      <c r="T173" s="794"/>
      <c r="U173" s="795"/>
      <c r="V173" s="164"/>
    </row>
    <row r="174" spans="3:24" ht="14.1" customHeight="1">
      <c r="C174" s="182"/>
      <c r="D174" s="520"/>
      <c r="E174" s="509"/>
      <c r="F174" s="793"/>
      <c r="G174" s="794"/>
      <c r="H174" s="794"/>
      <c r="I174" s="794"/>
      <c r="J174" s="794"/>
      <c r="K174" s="794"/>
      <c r="L174" s="794"/>
      <c r="M174" s="794"/>
      <c r="N174" s="794"/>
      <c r="O174" s="794"/>
      <c r="P174" s="794"/>
      <c r="Q174" s="794"/>
      <c r="R174" s="794"/>
      <c r="S174" s="794"/>
      <c r="T174" s="794"/>
      <c r="U174" s="795"/>
      <c r="V174" s="164"/>
    </row>
    <row r="175" spans="3:24" ht="14.1" customHeight="1">
      <c r="C175" s="182"/>
      <c r="D175" s="520"/>
      <c r="E175" s="509"/>
      <c r="F175" s="793"/>
      <c r="G175" s="794"/>
      <c r="H175" s="794"/>
      <c r="I175" s="794"/>
      <c r="J175" s="794"/>
      <c r="K175" s="794"/>
      <c r="L175" s="794"/>
      <c r="M175" s="794"/>
      <c r="N175" s="794"/>
      <c r="O175" s="794"/>
      <c r="P175" s="794"/>
      <c r="Q175" s="794"/>
      <c r="R175" s="794"/>
      <c r="S175" s="794"/>
      <c r="T175" s="794"/>
      <c r="U175" s="795"/>
      <c r="V175" s="164"/>
    </row>
    <row r="176" spans="3:24" ht="14.1" customHeight="1">
      <c r="C176" s="182"/>
      <c r="D176" s="520"/>
      <c r="E176" s="509"/>
      <c r="F176" s="793"/>
      <c r="G176" s="794"/>
      <c r="H176" s="794"/>
      <c r="I176" s="794"/>
      <c r="J176" s="794"/>
      <c r="K176" s="794"/>
      <c r="L176" s="794"/>
      <c r="M176" s="794"/>
      <c r="N176" s="794"/>
      <c r="O176" s="794"/>
      <c r="P176" s="794"/>
      <c r="Q176" s="794"/>
      <c r="R176" s="794"/>
      <c r="S176" s="794"/>
      <c r="T176" s="794"/>
      <c r="U176" s="795"/>
      <c r="V176" s="164"/>
    </row>
    <row r="177" spans="3:24" ht="14.1" customHeight="1">
      <c r="C177" s="182"/>
      <c r="D177" s="520"/>
      <c r="E177" s="509"/>
      <c r="F177" s="793"/>
      <c r="G177" s="794"/>
      <c r="H177" s="794"/>
      <c r="I177" s="794"/>
      <c r="J177" s="794"/>
      <c r="K177" s="794"/>
      <c r="L177" s="794"/>
      <c r="M177" s="794"/>
      <c r="N177" s="794"/>
      <c r="O177" s="794"/>
      <c r="P177" s="794"/>
      <c r="Q177" s="794"/>
      <c r="R177" s="794"/>
      <c r="S177" s="794"/>
      <c r="T177" s="794"/>
      <c r="U177" s="795"/>
      <c r="V177" s="164"/>
    </row>
    <row r="178" spans="3:24" ht="14.1" customHeight="1">
      <c r="C178" s="182"/>
      <c r="D178" s="520"/>
      <c r="E178" s="509"/>
      <c r="F178" s="793"/>
      <c r="G178" s="794"/>
      <c r="H178" s="794"/>
      <c r="I178" s="794"/>
      <c r="J178" s="794"/>
      <c r="K178" s="794"/>
      <c r="L178" s="794"/>
      <c r="M178" s="794"/>
      <c r="N178" s="794"/>
      <c r="O178" s="794"/>
      <c r="P178" s="794"/>
      <c r="Q178" s="794"/>
      <c r="R178" s="794"/>
      <c r="S178" s="794"/>
      <c r="T178" s="794"/>
      <c r="U178" s="795"/>
      <c r="V178" s="164"/>
    </row>
    <row r="179" spans="3:24" ht="14.1" customHeight="1">
      <c r="C179" s="182"/>
      <c r="D179" s="520"/>
      <c r="E179" s="509"/>
      <c r="F179" s="793"/>
      <c r="G179" s="794"/>
      <c r="H179" s="794"/>
      <c r="I179" s="794"/>
      <c r="J179" s="794"/>
      <c r="K179" s="794"/>
      <c r="L179" s="794"/>
      <c r="M179" s="794"/>
      <c r="N179" s="794"/>
      <c r="O179" s="794"/>
      <c r="P179" s="794"/>
      <c r="Q179" s="794"/>
      <c r="R179" s="794"/>
      <c r="S179" s="794"/>
      <c r="T179" s="794"/>
      <c r="U179" s="795"/>
      <c r="V179" s="164"/>
    </row>
    <row r="180" spans="3:24" ht="14.1" customHeight="1">
      <c r="C180" s="182"/>
      <c r="D180" s="520"/>
      <c r="E180" s="509"/>
      <c r="F180" s="793"/>
      <c r="G180" s="794"/>
      <c r="H180" s="794"/>
      <c r="I180" s="794"/>
      <c r="J180" s="794"/>
      <c r="K180" s="794"/>
      <c r="L180" s="794"/>
      <c r="M180" s="794"/>
      <c r="N180" s="794"/>
      <c r="O180" s="794"/>
      <c r="P180" s="794"/>
      <c r="Q180" s="794"/>
      <c r="R180" s="794"/>
      <c r="S180" s="794"/>
      <c r="T180" s="794"/>
      <c r="U180" s="795"/>
      <c r="V180" s="164"/>
    </row>
    <row r="181" spans="3:24" ht="14.1" customHeight="1">
      <c r="C181" s="184"/>
      <c r="D181" s="521"/>
      <c r="E181" s="510"/>
      <c r="F181" s="796"/>
      <c r="G181" s="797"/>
      <c r="H181" s="797"/>
      <c r="I181" s="797"/>
      <c r="J181" s="797"/>
      <c r="K181" s="797"/>
      <c r="L181" s="797"/>
      <c r="M181" s="797"/>
      <c r="N181" s="797"/>
      <c r="O181" s="797"/>
      <c r="P181" s="797"/>
      <c r="Q181" s="797"/>
      <c r="R181" s="797"/>
      <c r="S181" s="797"/>
      <c r="T181" s="797"/>
      <c r="U181" s="798"/>
      <c r="V181" s="164"/>
    </row>
    <row r="182" spans="3:24" ht="15" customHeight="1">
      <c r="C182" s="167" t="s">
        <v>315</v>
      </c>
      <c r="D182" s="181"/>
      <c r="E182" s="181"/>
      <c r="F182" s="226"/>
      <c r="G182" s="226"/>
      <c r="H182" s="226"/>
      <c r="I182" s="226"/>
      <c r="J182" s="226"/>
      <c r="K182" s="226"/>
      <c r="L182" s="226"/>
      <c r="M182" s="226"/>
      <c r="N182" s="226"/>
      <c r="O182" s="226"/>
      <c r="P182" s="226"/>
      <c r="Q182" s="226"/>
      <c r="R182" s="226"/>
      <c r="S182" s="226"/>
      <c r="T182" s="226"/>
      <c r="U182" s="257"/>
      <c r="V182" s="164"/>
    </row>
    <row r="183" spans="3:24" ht="15" customHeight="1">
      <c r="C183" s="182"/>
      <c r="D183" s="519" t="s">
        <v>17</v>
      </c>
      <c r="E183" s="508" t="s">
        <v>182</v>
      </c>
      <c r="F183" s="27" t="str">
        <f>表紙!F207</f>
        <v>【前年度（令和７年度）実績】</v>
      </c>
      <c r="G183" s="27"/>
      <c r="H183" s="27"/>
      <c r="I183" s="25"/>
      <c r="J183" s="25"/>
      <c r="K183" s="25"/>
      <c r="L183" s="26"/>
      <c r="M183" s="26"/>
      <c r="N183" s="26"/>
      <c r="O183" s="27"/>
      <c r="P183" s="27"/>
      <c r="Q183" s="27"/>
      <c r="R183" s="27"/>
      <c r="S183" s="25"/>
      <c r="T183" s="314"/>
      <c r="U183" s="322"/>
      <c r="V183" s="164"/>
    </row>
    <row r="184" spans="3:24" ht="43.35" customHeight="1">
      <c r="C184" s="182"/>
      <c r="D184" s="520"/>
      <c r="E184" s="509"/>
      <c r="F184" s="603" t="s">
        <v>188</v>
      </c>
      <c r="G184" s="604"/>
      <c r="H184" s="604"/>
      <c r="I184" s="604"/>
      <c r="J184" s="604"/>
      <c r="K184" s="792">
        <f>+表紙!K208</f>
        <v>372.35</v>
      </c>
      <c r="L184" s="792"/>
      <c r="M184" s="792"/>
      <c r="N184" s="792"/>
      <c r="O184" s="792"/>
      <c r="P184" s="185" t="s">
        <v>13</v>
      </c>
      <c r="Q184" s="605" t="s">
        <v>212</v>
      </c>
      <c r="R184" s="606"/>
      <c r="S184" s="606"/>
      <c r="T184" s="606"/>
      <c r="U184" s="607"/>
      <c r="V184" s="301"/>
      <c r="W184" s="301"/>
      <c r="X184" s="164"/>
    </row>
    <row r="185" spans="3:24" ht="43.35" customHeight="1">
      <c r="C185" s="182"/>
      <c r="D185" s="520"/>
      <c r="E185" s="509"/>
      <c r="F185" s="258"/>
      <c r="G185" s="581" t="s">
        <v>164</v>
      </c>
      <c r="H185" s="582"/>
      <c r="I185" s="582"/>
      <c r="J185" s="582"/>
      <c r="K185" s="792">
        <f>+表紙!K209</f>
        <v>372.35</v>
      </c>
      <c r="L185" s="792"/>
      <c r="M185" s="792"/>
      <c r="N185" s="792"/>
      <c r="O185" s="792"/>
      <c r="P185" s="243" t="s">
        <v>13</v>
      </c>
      <c r="Q185" s="608"/>
      <c r="R185" s="609"/>
      <c r="S185" s="609"/>
      <c r="T185" s="609"/>
      <c r="U185" s="610"/>
      <c r="V185" s="301"/>
      <c r="W185" s="301"/>
      <c r="X185" s="164"/>
    </row>
    <row r="186" spans="3:24" ht="43.35" customHeight="1">
      <c r="C186" s="182"/>
      <c r="D186" s="520"/>
      <c r="E186" s="509"/>
      <c r="F186" s="258"/>
      <c r="G186" s="581" t="s">
        <v>165</v>
      </c>
      <c r="H186" s="582"/>
      <c r="I186" s="582"/>
      <c r="J186" s="582"/>
      <c r="K186" s="792">
        <f>+表紙!K210</f>
        <v>372.35</v>
      </c>
      <c r="L186" s="792"/>
      <c r="M186" s="792"/>
      <c r="N186" s="792"/>
      <c r="O186" s="792"/>
      <c r="P186" s="243" t="s">
        <v>13</v>
      </c>
      <c r="Q186" s="608"/>
      <c r="R186" s="609"/>
      <c r="S186" s="609"/>
      <c r="T186" s="609"/>
      <c r="U186" s="610"/>
      <c r="V186" s="301"/>
      <c r="W186" s="301"/>
      <c r="X186" s="164"/>
    </row>
    <row r="187" spans="3:24" ht="43.35" customHeight="1">
      <c r="C187" s="182"/>
      <c r="D187" s="520"/>
      <c r="E187" s="509"/>
      <c r="F187" s="258"/>
      <c r="G187" s="581" t="s">
        <v>374</v>
      </c>
      <c r="H187" s="582"/>
      <c r="I187" s="582"/>
      <c r="J187" s="582"/>
      <c r="K187" s="792">
        <f>+表紙!K211</f>
        <v>0</v>
      </c>
      <c r="L187" s="792"/>
      <c r="M187" s="792"/>
      <c r="N187" s="792"/>
      <c r="O187" s="792"/>
      <c r="P187" s="243" t="s">
        <v>13</v>
      </c>
      <c r="Q187" s="608"/>
      <c r="R187" s="609"/>
      <c r="S187" s="609"/>
      <c r="T187" s="609"/>
      <c r="U187" s="610"/>
      <c r="V187" s="301"/>
      <c r="W187" s="301"/>
      <c r="X187" s="164"/>
    </row>
    <row r="188" spans="3:24" ht="43.35" customHeight="1">
      <c r="C188" s="182"/>
      <c r="D188" s="520"/>
      <c r="E188" s="509"/>
      <c r="F188" s="259"/>
      <c r="G188" s="581" t="s">
        <v>375</v>
      </c>
      <c r="H188" s="582"/>
      <c r="I188" s="582"/>
      <c r="J188" s="582"/>
      <c r="K188" s="792">
        <f>+表紙!K212</f>
        <v>0</v>
      </c>
      <c r="L188" s="792"/>
      <c r="M188" s="792"/>
      <c r="N188" s="792"/>
      <c r="O188" s="792"/>
      <c r="P188" s="243" t="s">
        <v>13</v>
      </c>
      <c r="Q188" s="611"/>
      <c r="R188" s="612"/>
      <c r="S188" s="612"/>
      <c r="T188" s="612"/>
      <c r="U188" s="613"/>
      <c r="V188" s="301"/>
      <c r="W188" s="301"/>
      <c r="X188" s="164"/>
    </row>
    <row r="189" spans="3:24" ht="14.1" customHeight="1">
      <c r="C189" s="182"/>
      <c r="D189" s="520"/>
      <c r="E189" s="509"/>
      <c r="F189" s="32" t="s">
        <v>183</v>
      </c>
      <c r="G189" s="32"/>
      <c r="H189" s="32"/>
      <c r="I189" s="254"/>
      <c r="J189" s="254"/>
      <c r="K189" s="254"/>
      <c r="L189" s="254"/>
      <c r="M189" s="254"/>
      <c r="N189" s="254"/>
      <c r="O189" s="254"/>
      <c r="P189" s="254"/>
      <c r="Q189" s="254"/>
      <c r="R189" s="254"/>
      <c r="S189" s="254"/>
      <c r="T189" s="254"/>
      <c r="U189" s="255"/>
      <c r="V189" s="164"/>
    </row>
    <row r="190" spans="3:24" ht="14.1" customHeight="1">
      <c r="C190" s="182"/>
      <c r="D190" s="520"/>
      <c r="E190" s="509"/>
      <c r="F190" s="793" t="str">
        <f>IF(COUNTA(表紙!F214)=1,+表紙!F214,"")</f>
        <v/>
      </c>
      <c r="G190" s="794"/>
      <c r="H190" s="794"/>
      <c r="I190" s="794"/>
      <c r="J190" s="794"/>
      <c r="K190" s="794"/>
      <c r="L190" s="794"/>
      <c r="M190" s="794"/>
      <c r="N190" s="794"/>
      <c r="O190" s="794"/>
      <c r="P190" s="794"/>
      <c r="Q190" s="794"/>
      <c r="R190" s="794"/>
      <c r="S190" s="794"/>
      <c r="T190" s="794"/>
      <c r="U190" s="795"/>
      <c r="V190" s="164"/>
    </row>
    <row r="191" spans="3:24" ht="14.1" customHeight="1">
      <c r="C191" s="182"/>
      <c r="D191" s="520"/>
      <c r="E191" s="509"/>
      <c r="F191" s="793"/>
      <c r="G191" s="794"/>
      <c r="H191" s="794"/>
      <c r="I191" s="794"/>
      <c r="J191" s="794"/>
      <c r="K191" s="794"/>
      <c r="L191" s="794"/>
      <c r="M191" s="794"/>
      <c r="N191" s="794"/>
      <c r="O191" s="794"/>
      <c r="P191" s="794"/>
      <c r="Q191" s="794"/>
      <c r="R191" s="794"/>
      <c r="S191" s="794"/>
      <c r="T191" s="794"/>
      <c r="U191" s="795"/>
      <c r="V191" s="164"/>
    </row>
    <row r="192" spans="3:24" ht="14.1" customHeight="1">
      <c r="C192" s="182"/>
      <c r="D192" s="520"/>
      <c r="E192" s="509"/>
      <c r="F192" s="793"/>
      <c r="G192" s="794"/>
      <c r="H192" s="794"/>
      <c r="I192" s="794"/>
      <c r="J192" s="794"/>
      <c r="K192" s="794"/>
      <c r="L192" s="794"/>
      <c r="M192" s="794"/>
      <c r="N192" s="794"/>
      <c r="O192" s="794"/>
      <c r="P192" s="794"/>
      <c r="Q192" s="794"/>
      <c r="R192" s="794"/>
      <c r="S192" s="794"/>
      <c r="T192" s="794"/>
      <c r="U192" s="795"/>
      <c r="V192" s="164"/>
    </row>
    <row r="193" spans="3:24" ht="14.1" customHeight="1">
      <c r="C193" s="182"/>
      <c r="D193" s="520"/>
      <c r="E193" s="509"/>
      <c r="F193" s="793"/>
      <c r="G193" s="794"/>
      <c r="H193" s="794"/>
      <c r="I193" s="794"/>
      <c r="J193" s="794"/>
      <c r="K193" s="794"/>
      <c r="L193" s="794"/>
      <c r="M193" s="794"/>
      <c r="N193" s="794"/>
      <c r="O193" s="794"/>
      <c r="P193" s="794"/>
      <c r="Q193" s="794"/>
      <c r="R193" s="794"/>
      <c r="S193" s="794"/>
      <c r="T193" s="794"/>
      <c r="U193" s="795"/>
      <c r="V193" s="164"/>
    </row>
    <row r="194" spans="3:24" ht="14.1" customHeight="1">
      <c r="C194" s="182"/>
      <c r="D194" s="520"/>
      <c r="E194" s="509"/>
      <c r="F194" s="793"/>
      <c r="G194" s="794"/>
      <c r="H194" s="794"/>
      <c r="I194" s="794"/>
      <c r="J194" s="794"/>
      <c r="K194" s="794"/>
      <c r="L194" s="794"/>
      <c r="M194" s="794"/>
      <c r="N194" s="794"/>
      <c r="O194" s="794"/>
      <c r="P194" s="794"/>
      <c r="Q194" s="794"/>
      <c r="R194" s="794"/>
      <c r="S194" s="794"/>
      <c r="T194" s="794"/>
      <c r="U194" s="795"/>
      <c r="V194" s="164"/>
    </row>
    <row r="195" spans="3:24" ht="14.1" customHeight="1">
      <c r="C195" s="182"/>
      <c r="D195" s="520"/>
      <c r="E195" s="509"/>
      <c r="F195" s="793"/>
      <c r="G195" s="794"/>
      <c r="H195" s="794"/>
      <c r="I195" s="794"/>
      <c r="J195" s="794"/>
      <c r="K195" s="794"/>
      <c r="L195" s="794"/>
      <c r="M195" s="794"/>
      <c r="N195" s="794"/>
      <c r="O195" s="794"/>
      <c r="P195" s="794"/>
      <c r="Q195" s="794"/>
      <c r="R195" s="794"/>
      <c r="S195" s="794"/>
      <c r="T195" s="794"/>
      <c r="U195" s="795"/>
      <c r="V195" s="164"/>
    </row>
    <row r="196" spans="3:24" ht="14.1" customHeight="1">
      <c r="C196" s="182"/>
      <c r="D196" s="520"/>
      <c r="E196" s="509"/>
      <c r="F196" s="793"/>
      <c r="G196" s="794"/>
      <c r="H196" s="794"/>
      <c r="I196" s="794"/>
      <c r="J196" s="794"/>
      <c r="K196" s="794"/>
      <c r="L196" s="794"/>
      <c r="M196" s="794"/>
      <c r="N196" s="794"/>
      <c r="O196" s="794"/>
      <c r="P196" s="794"/>
      <c r="Q196" s="794"/>
      <c r="R196" s="794"/>
      <c r="S196" s="794"/>
      <c r="T196" s="794"/>
      <c r="U196" s="795"/>
      <c r="V196" s="164"/>
    </row>
    <row r="197" spans="3:24" ht="14.1" customHeight="1">
      <c r="C197" s="182"/>
      <c r="D197" s="520"/>
      <c r="E197" s="509"/>
      <c r="F197" s="793"/>
      <c r="G197" s="794"/>
      <c r="H197" s="794"/>
      <c r="I197" s="794"/>
      <c r="J197" s="794"/>
      <c r="K197" s="794"/>
      <c r="L197" s="794"/>
      <c r="M197" s="794"/>
      <c r="N197" s="794"/>
      <c r="O197" s="794"/>
      <c r="P197" s="794"/>
      <c r="Q197" s="794"/>
      <c r="R197" s="794"/>
      <c r="S197" s="794"/>
      <c r="T197" s="794"/>
      <c r="U197" s="795"/>
      <c r="V197" s="164"/>
    </row>
    <row r="198" spans="3:24" ht="14.1" customHeight="1">
      <c r="C198" s="184"/>
      <c r="D198" s="521"/>
      <c r="E198" s="510"/>
      <c r="F198" s="796"/>
      <c r="G198" s="797"/>
      <c r="H198" s="797"/>
      <c r="I198" s="797"/>
      <c r="J198" s="797"/>
      <c r="K198" s="797"/>
      <c r="L198" s="797"/>
      <c r="M198" s="797"/>
      <c r="N198" s="797"/>
      <c r="O198" s="797"/>
      <c r="P198" s="797"/>
      <c r="Q198" s="797"/>
      <c r="R198" s="797"/>
      <c r="S198" s="797"/>
      <c r="T198" s="797"/>
      <c r="U198" s="798"/>
      <c r="V198" s="164"/>
    </row>
    <row r="199" spans="3:24" ht="18" customHeight="1">
      <c r="C199" s="580" t="s">
        <v>392</v>
      </c>
      <c r="D199" s="580"/>
      <c r="E199" s="580"/>
      <c r="F199" s="580"/>
      <c r="G199" s="580"/>
      <c r="H199" s="580"/>
      <c r="I199" s="580"/>
      <c r="J199" s="580"/>
      <c r="K199" s="580"/>
      <c r="L199" s="580"/>
      <c r="M199" s="580"/>
      <c r="N199" s="580"/>
      <c r="O199" s="580"/>
      <c r="P199" s="580"/>
      <c r="Q199" s="580"/>
      <c r="R199" s="580"/>
      <c r="S199" s="580"/>
      <c r="T199" s="580"/>
      <c r="U199" s="580"/>
      <c r="V199" s="164"/>
    </row>
    <row r="200" spans="3:24" ht="15" customHeight="1">
      <c r="C200" s="186"/>
      <c r="D200" s="519" t="s">
        <v>19</v>
      </c>
      <c r="E200" s="508" t="s">
        <v>185</v>
      </c>
      <c r="F200" s="27" t="str">
        <f>表紙!F224</f>
        <v>【（令和８年度）目標】</v>
      </c>
      <c r="G200" s="27"/>
      <c r="H200" s="27"/>
      <c r="I200" s="25"/>
      <c r="J200" s="25"/>
      <c r="K200" s="25"/>
      <c r="L200" s="26"/>
      <c r="M200" s="26"/>
      <c r="N200" s="26"/>
      <c r="O200" s="27"/>
      <c r="P200" s="27"/>
      <c r="Q200" s="27"/>
      <c r="R200" s="27"/>
      <c r="S200" s="25"/>
      <c r="T200" s="25"/>
      <c r="U200" s="28"/>
      <c r="V200" s="164"/>
    </row>
    <row r="201" spans="3:24" ht="45" customHeight="1">
      <c r="C201" s="182"/>
      <c r="D201" s="520"/>
      <c r="E201" s="509"/>
      <c r="F201" s="603" t="s">
        <v>188</v>
      </c>
      <c r="G201" s="604"/>
      <c r="H201" s="604"/>
      <c r="I201" s="604"/>
      <c r="J201" s="604"/>
      <c r="K201" s="792">
        <f>+表紙!K225</f>
        <v>0</v>
      </c>
      <c r="L201" s="792"/>
      <c r="M201" s="792"/>
      <c r="N201" s="792"/>
      <c r="O201" s="792"/>
      <c r="P201" s="185" t="s">
        <v>13</v>
      </c>
      <c r="Q201" s="605" t="s">
        <v>338</v>
      </c>
      <c r="R201" s="606"/>
      <c r="S201" s="606"/>
      <c r="T201" s="606"/>
      <c r="U201" s="607"/>
      <c r="V201" s="91"/>
      <c r="W201" s="91"/>
      <c r="X201" s="164"/>
    </row>
    <row r="202" spans="3:24" ht="45" customHeight="1">
      <c r="C202" s="182"/>
      <c r="D202" s="520"/>
      <c r="E202" s="509"/>
      <c r="F202" s="258"/>
      <c r="G202" s="581" t="s">
        <v>164</v>
      </c>
      <c r="H202" s="582"/>
      <c r="I202" s="582"/>
      <c r="J202" s="582"/>
      <c r="K202" s="792">
        <f>+表紙!K226</f>
        <v>0</v>
      </c>
      <c r="L202" s="792"/>
      <c r="M202" s="792"/>
      <c r="N202" s="792"/>
      <c r="O202" s="792"/>
      <c r="P202" s="243" t="s">
        <v>13</v>
      </c>
      <c r="Q202" s="608"/>
      <c r="R202" s="609"/>
      <c r="S202" s="609"/>
      <c r="T202" s="609"/>
      <c r="U202" s="610"/>
      <c r="V202" s="91"/>
      <c r="W202" s="91"/>
      <c r="X202" s="164"/>
    </row>
    <row r="203" spans="3:24" ht="45" customHeight="1">
      <c r="C203" s="182"/>
      <c r="D203" s="520"/>
      <c r="E203" s="509"/>
      <c r="F203" s="258"/>
      <c r="G203" s="581" t="s">
        <v>165</v>
      </c>
      <c r="H203" s="582"/>
      <c r="I203" s="582"/>
      <c r="J203" s="582"/>
      <c r="K203" s="792">
        <f>+表紙!K227</f>
        <v>0</v>
      </c>
      <c r="L203" s="792"/>
      <c r="M203" s="792"/>
      <c r="N203" s="792"/>
      <c r="O203" s="792"/>
      <c r="P203" s="243" t="s">
        <v>13</v>
      </c>
      <c r="Q203" s="608"/>
      <c r="R203" s="609"/>
      <c r="S203" s="609"/>
      <c r="T203" s="609"/>
      <c r="U203" s="610"/>
      <c r="V203" s="91"/>
      <c r="W203" s="91"/>
      <c r="X203" s="164"/>
    </row>
    <row r="204" spans="3:24" ht="45" customHeight="1">
      <c r="C204" s="182"/>
      <c r="D204" s="520"/>
      <c r="E204" s="509"/>
      <c r="F204" s="258"/>
      <c r="G204" s="581" t="s">
        <v>374</v>
      </c>
      <c r="H204" s="582"/>
      <c r="I204" s="582"/>
      <c r="J204" s="582"/>
      <c r="K204" s="792">
        <f>+表紙!K228</f>
        <v>0</v>
      </c>
      <c r="L204" s="792"/>
      <c r="M204" s="792"/>
      <c r="N204" s="792"/>
      <c r="O204" s="792"/>
      <c r="P204" s="243" t="s">
        <v>13</v>
      </c>
      <c r="Q204" s="608"/>
      <c r="R204" s="609"/>
      <c r="S204" s="609"/>
      <c r="T204" s="609"/>
      <c r="U204" s="610"/>
      <c r="V204" s="91"/>
      <c r="W204" s="91"/>
      <c r="X204" s="164"/>
    </row>
    <row r="205" spans="3:24" ht="45" customHeight="1">
      <c r="C205" s="182"/>
      <c r="D205" s="520"/>
      <c r="E205" s="509"/>
      <c r="F205" s="259"/>
      <c r="G205" s="581" t="s">
        <v>375</v>
      </c>
      <c r="H205" s="582"/>
      <c r="I205" s="582"/>
      <c r="J205" s="582"/>
      <c r="K205" s="792">
        <f>+表紙!K229</f>
        <v>0</v>
      </c>
      <c r="L205" s="792"/>
      <c r="M205" s="792"/>
      <c r="N205" s="792"/>
      <c r="O205" s="792"/>
      <c r="P205" s="243" t="s">
        <v>13</v>
      </c>
      <c r="Q205" s="611"/>
      <c r="R205" s="612"/>
      <c r="S205" s="612"/>
      <c r="T205" s="612"/>
      <c r="U205" s="613"/>
      <c r="V205" s="91"/>
      <c r="W205" s="91"/>
      <c r="X205" s="164"/>
    </row>
    <row r="206" spans="3:24" ht="14.1" customHeight="1">
      <c r="C206" s="182"/>
      <c r="D206" s="520"/>
      <c r="E206" s="509"/>
      <c r="F206" s="165" t="s">
        <v>184</v>
      </c>
      <c r="G206" s="32"/>
      <c r="H206" s="32"/>
      <c r="I206" s="30"/>
      <c r="J206" s="30"/>
      <c r="K206" s="30"/>
      <c r="L206" s="31"/>
      <c r="M206" s="31"/>
      <c r="N206" s="31"/>
      <c r="O206" s="32"/>
      <c r="P206" s="32"/>
      <c r="Q206" s="32"/>
      <c r="R206" s="32"/>
      <c r="S206" s="30"/>
      <c r="T206" s="30"/>
      <c r="U206" s="33"/>
      <c r="V206" s="164"/>
    </row>
    <row r="207" spans="3:24" ht="14.1" customHeight="1">
      <c r="C207" s="182"/>
      <c r="D207" s="520"/>
      <c r="E207" s="509"/>
      <c r="F207" s="793" t="str">
        <f>IF(COUNTA(表紙!F231)=1,+表紙!F231,"")</f>
        <v/>
      </c>
      <c r="G207" s="794"/>
      <c r="H207" s="794"/>
      <c r="I207" s="794"/>
      <c r="J207" s="794"/>
      <c r="K207" s="794"/>
      <c r="L207" s="794"/>
      <c r="M207" s="794"/>
      <c r="N207" s="794"/>
      <c r="O207" s="794"/>
      <c r="P207" s="794"/>
      <c r="Q207" s="794"/>
      <c r="R207" s="794"/>
      <c r="S207" s="794"/>
      <c r="T207" s="794"/>
      <c r="U207" s="795"/>
      <c r="V207" s="164"/>
    </row>
    <row r="208" spans="3:24" ht="14.1" customHeight="1">
      <c r="C208" s="182"/>
      <c r="D208" s="520"/>
      <c r="E208" s="509"/>
      <c r="F208" s="793"/>
      <c r="G208" s="794"/>
      <c r="H208" s="794"/>
      <c r="I208" s="794"/>
      <c r="J208" s="794"/>
      <c r="K208" s="794"/>
      <c r="L208" s="794"/>
      <c r="M208" s="794"/>
      <c r="N208" s="794"/>
      <c r="O208" s="794"/>
      <c r="P208" s="794"/>
      <c r="Q208" s="794"/>
      <c r="R208" s="794"/>
      <c r="S208" s="794"/>
      <c r="T208" s="794"/>
      <c r="U208" s="795"/>
      <c r="V208" s="164"/>
    </row>
    <row r="209" spans="3:25" ht="14.1" customHeight="1">
      <c r="C209" s="182"/>
      <c r="D209" s="520"/>
      <c r="E209" s="509"/>
      <c r="F209" s="793"/>
      <c r="G209" s="794"/>
      <c r="H209" s="794"/>
      <c r="I209" s="794"/>
      <c r="J209" s="794"/>
      <c r="K209" s="794"/>
      <c r="L209" s="794"/>
      <c r="M209" s="794"/>
      <c r="N209" s="794"/>
      <c r="O209" s="794"/>
      <c r="P209" s="794"/>
      <c r="Q209" s="794"/>
      <c r="R209" s="794"/>
      <c r="S209" s="794"/>
      <c r="T209" s="794"/>
      <c r="U209" s="795"/>
      <c r="V209" s="164"/>
    </row>
    <row r="210" spans="3:25" ht="14.1" customHeight="1">
      <c r="C210" s="182"/>
      <c r="D210" s="520"/>
      <c r="E210" s="509"/>
      <c r="F210" s="793"/>
      <c r="G210" s="794"/>
      <c r="H210" s="794"/>
      <c r="I210" s="794"/>
      <c r="J210" s="794"/>
      <c r="K210" s="794"/>
      <c r="L210" s="794"/>
      <c r="M210" s="794"/>
      <c r="N210" s="794"/>
      <c r="O210" s="794"/>
      <c r="P210" s="794"/>
      <c r="Q210" s="794"/>
      <c r="R210" s="794"/>
      <c r="S210" s="794"/>
      <c r="T210" s="794"/>
      <c r="U210" s="795"/>
      <c r="V210" s="164"/>
    </row>
    <row r="211" spans="3:25" ht="14.1" customHeight="1">
      <c r="C211" s="182"/>
      <c r="D211" s="520"/>
      <c r="E211" s="509"/>
      <c r="F211" s="793"/>
      <c r="G211" s="794"/>
      <c r="H211" s="794"/>
      <c r="I211" s="794"/>
      <c r="J211" s="794"/>
      <c r="K211" s="794"/>
      <c r="L211" s="794"/>
      <c r="M211" s="794"/>
      <c r="N211" s="794"/>
      <c r="O211" s="794"/>
      <c r="P211" s="794"/>
      <c r="Q211" s="794"/>
      <c r="R211" s="794"/>
      <c r="S211" s="794"/>
      <c r="T211" s="794"/>
      <c r="U211" s="795"/>
      <c r="V211" s="164"/>
    </row>
    <row r="212" spans="3:25" ht="14.1" customHeight="1">
      <c r="C212" s="182"/>
      <c r="D212" s="520"/>
      <c r="E212" s="509"/>
      <c r="F212" s="793"/>
      <c r="G212" s="794"/>
      <c r="H212" s="794"/>
      <c r="I212" s="794"/>
      <c r="J212" s="794"/>
      <c r="K212" s="794"/>
      <c r="L212" s="794"/>
      <c r="M212" s="794"/>
      <c r="N212" s="794"/>
      <c r="O212" s="794"/>
      <c r="P212" s="794"/>
      <c r="Q212" s="794"/>
      <c r="R212" s="794"/>
      <c r="S212" s="794"/>
      <c r="T212" s="794"/>
      <c r="U212" s="795"/>
      <c r="V212" s="164"/>
    </row>
    <row r="213" spans="3:25" ht="14.1" customHeight="1">
      <c r="C213" s="182"/>
      <c r="D213" s="520"/>
      <c r="E213" s="509"/>
      <c r="F213" s="793"/>
      <c r="G213" s="794"/>
      <c r="H213" s="794"/>
      <c r="I213" s="794"/>
      <c r="J213" s="794"/>
      <c r="K213" s="794"/>
      <c r="L213" s="794"/>
      <c r="M213" s="794"/>
      <c r="N213" s="794"/>
      <c r="O213" s="794"/>
      <c r="P213" s="794"/>
      <c r="Q213" s="794"/>
      <c r="R213" s="794"/>
      <c r="S213" s="794"/>
      <c r="T213" s="794"/>
      <c r="U213" s="795"/>
      <c r="V213" s="164"/>
    </row>
    <row r="214" spans="3:25" ht="14.1" customHeight="1">
      <c r="C214" s="182"/>
      <c r="D214" s="520"/>
      <c r="E214" s="509"/>
      <c r="F214" s="793"/>
      <c r="G214" s="794"/>
      <c r="H214" s="794"/>
      <c r="I214" s="794"/>
      <c r="J214" s="794"/>
      <c r="K214" s="794"/>
      <c r="L214" s="794"/>
      <c r="M214" s="794"/>
      <c r="N214" s="794"/>
      <c r="O214" s="794"/>
      <c r="P214" s="794"/>
      <c r="Q214" s="794"/>
      <c r="R214" s="794"/>
      <c r="S214" s="794"/>
      <c r="T214" s="794"/>
      <c r="U214" s="795"/>
      <c r="V214" s="164"/>
    </row>
    <row r="215" spans="3:25" ht="14.1" customHeight="1">
      <c r="C215" s="182"/>
      <c r="D215" s="520"/>
      <c r="E215" s="509"/>
      <c r="F215" s="793"/>
      <c r="G215" s="794"/>
      <c r="H215" s="794"/>
      <c r="I215" s="794"/>
      <c r="J215" s="794"/>
      <c r="K215" s="794"/>
      <c r="L215" s="794"/>
      <c r="M215" s="794"/>
      <c r="N215" s="794"/>
      <c r="O215" s="794"/>
      <c r="P215" s="794"/>
      <c r="Q215" s="794"/>
      <c r="R215" s="794"/>
      <c r="S215" s="794"/>
      <c r="T215" s="794"/>
      <c r="U215" s="795"/>
      <c r="V215" s="164"/>
    </row>
    <row r="216" spans="3:25" ht="14.1" customHeight="1">
      <c r="C216" s="616" t="s">
        <v>368</v>
      </c>
      <c r="D216" s="852"/>
      <c r="E216" s="853"/>
      <c r="F216" s="639" t="str">
        <f>表紙!F240</f>
        <v>【前年度（令和７年度）実績】　　</v>
      </c>
      <c r="G216" s="860">
        <f>表紙!G240</f>
        <v>0</v>
      </c>
      <c r="H216" s="860">
        <f>表紙!H240</f>
        <v>0</v>
      </c>
      <c r="I216" s="860">
        <f>表紙!I240</f>
        <v>0</v>
      </c>
      <c r="J216" s="860">
        <f>表紙!J240</f>
        <v>0</v>
      </c>
      <c r="K216" s="860">
        <f>表紙!K240</f>
        <v>0</v>
      </c>
      <c r="L216" s="860">
        <f>表紙!L240</f>
        <v>0</v>
      </c>
      <c r="M216" s="350"/>
      <c r="N216" s="350"/>
      <c r="O216" s="350"/>
      <c r="P216" s="350"/>
      <c r="Q216" s="350"/>
      <c r="R216" s="350"/>
      <c r="S216" s="350"/>
      <c r="T216" s="350"/>
      <c r="U216" s="362"/>
      <c r="V216" s="164"/>
      <c r="W216" s="150"/>
      <c r="X216" s="150"/>
      <c r="Y216" s="150"/>
    </row>
    <row r="217" spans="3:25" ht="39.950000000000003" customHeight="1">
      <c r="C217" s="619"/>
      <c r="D217" s="854"/>
      <c r="E217" s="855"/>
      <c r="F217" s="633" t="s">
        <v>363</v>
      </c>
      <c r="G217" s="861"/>
      <c r="H217" s="861"/>
      <c r="I217" s="861"/>
      <c r="J217" s="861"/>
      <c r="K217" s="862"/>
      <c r="L217" s="863"/>
      <c r="M217" s="864">
        <f>IF(COUNTA(+表紙!M241)&gt;0,+表紙!M241,"")</f>
        <v>0</v>
      </c>
      <c r="N217" s="865"/>
      <c r="O217" s="865"/>
      <c r="P217" s="865"/>
      <c r="Q217" s="865"/>
      <c r="R217" s="865"/>
      <c r="S217" s="865"/>
      <c r="T217" s="361" t="s">
        <v>155</v>
      </c>
      <c r="U217" s="363"/>
      <c r="V217" s="164"/>
      <c r="W217" s="150"/>
      <c r="X217" s="150"/>
      <c r="Y217" s="150"/>
    </row>
    <row r="218" spans="3:25" ht="14.1" customHeight="1">
      <c r="C218" s="856"/>
      <c r="D218" s="854"/>
      <c r="E218" s="855"/>
      <c r="F218" s="180" t="s">
        <v>367</v>
      </c>
      <c r="G218" s="360"/>
      <c r="H218" s="360"/>
      <c r="I218" s="360"/>
      <c r="J218" s="360"/>
      <c r="K218" s="360"/>
      <c r="L218" s="360"/>
      <c r="M218" s="360"/>
      <c r="N218" s="360"/>
      <c r="O218" s="360"/>
      <c r="P218" s="360"/>
      <c r="Q218" s="360"/>
      <c r="R218" s="360"/>
      <c r="S218" s="360"/>
      <c r="T218" s="360"/>
      <c r="U218" s="364"/>
      <c r="V218" s="164"/>
      <c r="W218" s="150"/>
      <c r="X218" s="150"/>
      <c r="Y218" s="150"/>
    </row>
    <row r="219" spans="3:25" ht="111.95" customHeight="1">
      <c r="C219" s="857"/>
      <c r="D219" s="858"/>
      <c r="E219" s="859"/>
      <c r="F219" s="797" t="str">
        <f>IF(COUNTA(表紙!F243)=1,+表紙!F243,"")</f>
        <v/>
      </c>
      <c r="G219" s="866"/>
      <c r="H219" s="866"/>
      <c r="I219" s="866"/>
      <c r="J219" s="866"/>
      <c r="K219" s="866"/>
      <c r="L219" s="866"/>
      <c r="M219" s="866"/>
      <c r="N219" s="866"/>
      <c r="O219" s="866"/>
      <c r="P219" s="866"/>
      <c r="Q219" s="866"/>
      <c r="R219" s="866"/>
      <c r="S219" s="866"/>
      <c r="T219" s="866"/>
      <c r="U219" s="867"/>
      <c r="V219" s="164"/>
      <c r="W219" s="150"/>
      <c r="X219" s="150"/>
      <c r="Y219" s="150"/>
    </row>
    <row r="220" spans="3:25" ht="60" customHeight="1">
      <c r="C220" s="871" t="s">
        <v>15</v>
      </c>
      <c r="D220" s="872"/>
      <c r="E220" s="873"/>
      <c r="F220" s="335"/>
      <c r="G220" s="22"/>
      <c r="H220" s="22"/>
      <c r="I220" s="325"/>
      <c r="J220" s="325"/>
      <c r="K220" s="325"/>
      <c r="L220" s="329"/>
      <c r="M220" s="329"/>
      <c r="N220" s="329"/>
      <c r="O220" s="183"/>
      <c r="P220" s="183"/>
      <c r="Q220" s="183"/>
      <c r="R220" s="183"/>
      <c r="S220" s="325"/>
      <c r="T220" s="325"/>
      <c r="U220" s="326"/>
    </row>
    <row r="221" spans="3:25" ht="20.100000000000001" customHeight="1">
      <c r="C221" s="263"/>
      <c r="D221" s="264"/>
      <c r="E221" s="264"/>
      <c r="F221" s="265"/>
      <c r="G221" s="265"/>
      <c r="H221" s="265"/>
      <c r="I221" s="266"/>
      <c r="J221" s="266"/>
      <c r="K221" s="266"/>
      <c r="L221" s="267"/>
      <c r="M221" s="267"/>
      <c r="N221" s="267"/>
      <c r="O221" s="179"/>
      <c r="P221" s="179"/>
      <c r="Q221" s="179"/>
      <c r="R221" s="179"/>
      <c r="S221" s="266"/>
      <c r="T221" s="271"/>
      <c r="U221" s="271"/>
    </row>
    <row r="222" spans="3:25" ht="20.100000000000001" customHeight="1">
      <c r="C222" s="268"/>
      <c r="D222" s="269"/>
      <c r="E222" s="269"/>
      <c r="F222" s="270"/>
      <c r="G222" s="270"/>
      <c r="H222" s="270"/>
      <c r="I222" s="271"/>
      <c r="J222" s="271"/>
      <c r="K222" s="271"/>
      <c r="L222" s="272"/>
      <c r="M222" s="272"/>
      <c r="N222" s="272"/>
      <c r="O222" s="180"/>
      <c r="P222" s="180"/>
      <c r="Q222" s="180"/>
      <c r="R222" s="180"/>
      <c r="S222" s="271"/>
      <c r="T222" s="271"/>
      <c r="U222" s="271"/>
    </row>
    <row r="223" spans="3:25" ht="20.100000000000001" customHeight="1">
      <c r="C223" s="268"/>
      <c r="D223" s="269"/>
      <c r="E223" s="269"/>
      <c r="F223" s="270"/>
      <c r="G223" s="270"/>
      <c r="H223" s="270"/>
      <c r="I223" s="271"/>
      <c r="J223" s="271"/>
      <c r="K223" s="271"/>
      <c r="L223" s="272"/>
      <c r="M223" s="272"/>
      <c r="N223" s="272"/>
      <c r="O223" s="180"/>
      <c r="P223" s="180"/>
      <c r="Q223" s="180"/>
      <c r="R223" s="180"/>
      <c r="S223" s="271"/>
      <c r="T223" s="271"/>
      <c r="U223" s="271"/>
    </row>
    <row r="224" spans="3:25" ht="20.100000000000001" customHeight="1">
      <c r="C224" s="268"/>
      <c r="D224" s="269"/>
      <c r="E224" s="269"/>
      <c r="F224" s="270"/>
      <c r="G224" s="270"/>
      <c r="H224" s="270"/>
      <c r="I224" s="271"/>
      <c r="J224" s="271"/>
      <c r="K224" s="271"/>
      <c r="L224" s="272"/>
      <c r="M224" s="272"/>
      <c r="N224" s="272"/>
      <c r="O224" s="180"/>
      <c r="P224" s="180"/>
      <c r="Q224" s="180"/>
      <c r="R224" s="180"/>
      <c r="S224" s="271"/>
      <c r="T224" s="271"/>
      <c r="U224" s="271"/>
    </row>
    <row r="225" spans="1:21" ht="20.100000000000001" customHeight="1">
      <c r="C225" s="268"/>
      <c r="D225" s="269"/>
      <c r="E225" s="269"/>
      <c r="F225" s="270"/>
      <c r="G225" s="270"/>
      <c r="H225" s="270"/>
      <c r="I225" s="271"/>
      <c r="J225" s="271"/>
      <c r="K225" s="271"/>
      <c r="L225" s="272"/>
      <c r="M225" s="272"/>
      <c r="N225" s="272"/>
      <c r="O225" s="180"/>
      <c r="P225" s="180"/>
      <c r="Q225" s="180"/>
      <c r="R225" s="180"/>
      <c r="S225" s="271"/>
      <c r="T225" s="271"/>
      <c r="U225" s="271"/>
    </row>
    <row r="226" spans="1:21" ht="20.100000000000001" customHeight="1">
      <c r="C226" s="870" t="s">
        <v>189</v>
      </c>
      <c r="D226" s="870"/>
      <c r="E226" s="870"/>
      <c r="F226" s="870"/>
      <c r="G226" s="870"/>
      <c r="H226" s="870"/>
      <c r="I226" s="870"/>
      <c r="J226" s="870"/>
      <c r="K226" s="870"/>
      <c r="L226" s="870"/>
      <c r="M226" s="870"/>
      <c r="N226" s="870"/>
      <c r="O226" s="870"/>
      <c r="P226" s="870"/>
      <c r="Q226" s="870"/>
      <c r="R226" s="870"/>
      <c r="S226" s="870"/>
      <c r="T226" s="870"/>
      <c r="U226" s="870"/>
    </row>
    <row r="227" spans="1:21" ht="13.5">
      <c r="C227" s="165" t="s">
        <v>190</v>
      </c>
      <c r="D227" s="5"/>
      <c r="E227" s="5"/>
      <c r="F227" s="29"/>
      <c r="G227" s="29"/>
      <c r="H227" s="29"/>
      <c r="I227" s="30"/>
      <c r="J227" s="30"/>
      <c r="K227" s="30"/>
      <c r="L227" s="31"/>
      <c r="M227" s="31"/>
      <c r="N227" s="31"/>
      <c r="O227" s="32"/>
      <c r="P227" s="32"/>
      <c r="Q227" s="32"/>
      <c r="R227" s="32"/>
      <c r="S227" s="30"/>
      <c r="T227" s="30"/>
      <c r="U227" s="33"/>
    </row>
    <row r="228" spans="1:21" ht="15" customHeight="1">
      <c r="A228" s="19">
        <v>11</v>
      </c>
      <c r="C228" s="260"/>
      <c r="D228" s="34"/>
      <c r="E228" s="34"/>
      <c r="F228" s="34"/>
      <c r="G228" s="34"/>
      <c r="H228" s="34"/>
      <c r="I228" s="34"/>
      <c r="J228" s="34"/>
      <c r="K228" s="34"/>
      <c r="L228" s="34"/>
      <c r="M228" s="34"/>
      <c r="N228" s="34"/>
      <c r="O228" s="34"/>
      <c r="P228" s="34"/>
      <c r="Q228" s="34"/>
      <c r="R228" s="34"/>
      <c r="S228" s="34"/>
      <c r="T228" s="34"/>
      <c r="U228" s="35"/>
    </row>
    <row r="229" spans="1:21" ht="24" customHeight="1">
      <c r="C229" s="187">
        <v>1</v>
      </c>
      <c r="D229" s="614" t="str">
        <f>表紙!D249</f>
        <v>　この様式は、前年度（令和７年度）の特別管理産業廃棄物の発生量が50トン以上の事業場ごとに１枚作成し、提出してください。</v>
      </c>
      <c r="E229" s="614" t="str">
        <f>表紙!E253</f>
        <v>　①欄には、日本標準産業分類（中分類）の区分を記入してください。</v>
      </c>
      <c r="F229" s="614">
        <f>表紙!F253</f>
        <v>0</v>
      </c>
      <c r="G229" s="614">
        <f>表紙!G253</f>
        <v>0</v>
      </c>
      <c r="H229" s="614">
        <f>表紙!H253</f>
        <v>0</v>
      </c>
      <c r="I229" s="614">
        <f>表紙!I253</f>
        <v>0</v>
      </c>
      <c r="J229" s="614">
        <f>表紙!J253</f>
        <v>0</v>
      </c>
      <c r="K229" s="614">
        <f>表紙!K253</f>
        <v>0</v>
      </c>
      <c r="L229" s="614">
        <f>表紙!L253</f>
        <v>0</v>
      </c>
      <c r="M229" s="614">
        <f>表紙!M253</f>
        <v>0</v>
      </c>
      <c r="N229" s="614">
        <f>表紙!N253</f>
        <v>0</v>
      </c>
      <c r="O229" s="614">
        <f>表紙!O253</f>
        <v>0</v>
      </c>
      <c r="P229" s="614">
        <f>表紙!P253</f>
        <v>0</v>
      </c>
      <c r="Q229" s="614">
        <f>表紙!Q253</f>
        <v>0</v>
      </c>
      <c r="R229" s="614">
        <f>表紙!R253</f>
        <v>0</v>
      </c>
      <c r="S229" s="614">
        <f>表紙!S253</f>
        <v>0</v>
      </c>
      <c r="T229" s="614">
        <f>表紙!T253</f>
        <v>0</v>
      </c>
      <c r="U229" s="615">
        <f>表紙!U253</f>
        <v>0</v>
      </c>
    </row>
    <row r="230" spans="1:21" ht="41.1" customHeight="1">
      <c r="C230" s="187"/>
      <c r="D230" s="614" t="str">
        <f>表紙!D250</f>
        <v>　また、前年度（令和７年度）の特別管理産業廃棄物の発生量が50トン未満の事業場にあっては、神奈川県・横浜市・川崎市・相模原市・横須賀市が推進する廃棄物自主管理事業へ参加するにあたり、事業場ごとに１枚作成し、提出してください。</v>
      </c>
      <c r="E230" s="614"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14">
        <f>表紙!F254</f>
        <v>0</v>
      </c>
      <c r="G230" s="614">
        <f>表紙!G254</f>
        <v>0</v>
      </c>
      <c r="H230" s="614">
        <f>表紙!H254</f>
        <v>0</v>
      </c>
      <c r="I230" s="614">
        <f>表紙!I254</f>
        <v>0</v>
      </c>
      <c r="J230" s="614">
        <f>表紙!J254</f>
        <v>0</v>
      </c>
      <c r="K230" s="614">
        <f>表紙!K254</f>
        <v>0</v>
      </c>
      <c r="L230" s="614">
        <f>表紙!L254</f>
        <v>0</v>
      </c>
      <c r="M230" s="614">
        <f>表紙!M254</f>
        <v>0</v>
      </c>
      <c r="N230" s="614">
        <f>表紙!N254</f>
        <v>0</v>
      </c>
      <c r="O230" s="614">
        <f>表紙!O254</f>
        <v>0</v>
      </c>
      <c r="P230" s="614">
        <f>表紙!P254</f>
        <v>0</v>
      </c>
      <c r="Q230" s="614">
        <f>表紙!Q254</f>
        <v>0</v>
      </c>
      <c r="R230" s="614">
        <f>表紙!R254</f>
        <v>0</v>
      </c>
      <c r="S230" s="614">
        <f>表紙!S254</f>
        <v>0</v>
      </c>
      <c r="T230" s="614">
        <f>表紙!T254</f>
        <v>0</v>
      </c>
      <c r="U230" s="615">
        <f>表紙!U254</f>
        <v>0</v>
      </c>
    </row>
    <row r="231" spans="1:21" ht="15" customHeight="1">
      <c r="A231" s="17"/>
      <c r="B231" s="17"/>
      <c r="C231" s="187">
        <v>2</v>
      </c>
      <c r="D231" s="188" t="str">
        <f>表紙!D251</f>
        <v>　当該年度（令和８年度）の６月30日までに提出してください。</v>
      </c>
      <c r="E231" s="261"/>
      <c r="F231" s="261"/>
      <c r="G231" s="261"/>
      <c r="H231" s="261"/>
      <c r="I231" s="261"/>
      <c r="J231" s="261"/>
      <c r="K231" s="261"/>
      <c r="L231" s="261"/>
      <c r="M231" s="261"/>
      <c r="N231" s="261"/>
      <c r="O231" s="261"/>
      <c r="P231" s="261"/>
      <c r="Q231" s="261"/>
      <c r="R231" s="261"/>
      <c r="S231" s="261"/>
      <c r="T231" s="261"/>
      <c r="U231" s="262"/>
    </row>
    <row r="232" spans="1:21" ht="15" customHeight="1">
      <c r="A232" s="17"/>
      <c r="B232" s="17"/>
      <c r="C232" s="187">
        <v>3</v>
      </c>
      <c r="D232" s="188" t="str">
        <f>表紙!D252</f>
        <v>　「当該事業場において現に行っている事業に関する事項」の欄は、以下に従って記入してください。</v>
      </c>
      <c r="E232" s="261"/>
      <c r="F232" s="261"/>
      <c r="G232" s="261"/>
      <c r="H232" s="261"/>
      <c r="I232" s="261"/>
      <c r="J232" s="261"/>
      <c r="K232" s="261"/>
      <c r="L232" s="261"/>
      <c r="M232" s="261"/>
      <c r="N232" s="261"/>
      <c r="O232" s="261"/>
      <c r="P232" s="261"/>
      <c r="Q232" s="261"/>
      <c r="R232" s="261"/>
      <c r="S232" s="261"/>
      <c r="T232" s="261"/>
      <c r="U232" s="262"/>
    </row>
    <row r="233" spans="1:21" ht="15" customHeight="1">
      <c r="A233" s="17"/>
      <c r="B233" s="17"/>
      <c r="C233" s="187"/>
      <c r="D233" s="189" t="s">
        <v>192</v>
      </c>
      <c r="E233" s="188" t="str">
        <f>表紙!E253</f>
        <v>　①欄には、日本標準産業分類（中分類）の区分を記入してください。</v>
      </c>
      <c r="F233" s="261"/>
      <c r="G233" s="261"/>
      <c r="H233" s="261"/>
      <c r="I233" s="261"/>
      <c r="J233" s="261"/>
      <c r="K233" s="261"/>
      <c r="L233" s="261"/>
      <c r="M233" s="261"/>
      <c r="N233" s="261"/>
      <c r="O233" s="261"/>
      <c r="P233" s="261"/>
      <c r="Q233" s="261"/>
      <c r="R233" s="261"/>
      <c r="S233" s="261"/>
      <c r="T233" s="261"/>
      <c r="U233" s="262"/>
    </row>
    <row r="234" spans="1:21" ht="39" customHeight="1">
      <c r="A234" s="17"/>
      <c r="B234" s="17"/>
      <c r="C234" s="187"/>
      <c r="D234" s="189" t="s">
        <v>193</v>
      </c>
      <c r="E234" s="614"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4" s="614">
        <f>表紙!F254</f>
        <v>0</v>
      </c>
      <c r="G234" s="614">
        <f>表紙!G254</f>
        <v>0</v>
      </c>
      <c r="H234" s="614">
        <f>表紙!H254</f>
        <v>0</v>
      </c>
      <c r="I234" s="614">
        <f>表紙!I254</f>
        <v>0</v>
      </c>
      <c r="J234" s="614">
        <f>表紙!J254</f>
        <v>0</v>
      </c>
      <c r="K234" s="614">
        <f>表紙!K254</f>
        <v>0</v>
      </c>
      <c r="L234" s="614">
        <f>表紙!L254</f>
        <v>0</v>
      </c>
      <c r="M234" s="614">
        <f>表紙!M254</f>
        <v>0</v>
      </c>
      <c r="N234" s="614">
        <f>表紙!N254</f>
        <v>0</v>
      </c>
      <c r="O234" s="614">
        <f>表紙!O254</f>
        <v>0</v>
      </c>
      <c r="P234" s="614">
        <f>表紙!P254</f>
        <v>0</v>
      </c>
      <c r="Q234" s="614">
        <f>表紙!Q254</f>
        <v>0</v>
      </c>
      <c r="R234" s="614">
        <f>表紙!R254</f>
        <v>0</v>
      </c>
      <c r="S234" s="614">
        <f>表紙!S254</f>
        <v>0</v>
      </c>
      <c r="T234" s="614">
        <f>表紙!T254</f>
        <v>0</v>
      </c>
      <c r="U234" s="615">
        <f>表紙!U254</f>
        <v>0</v>
      </c>
    </row>
    <row r="235" spans="1:21" ht="30" customHeight="1">
      <c r="A235" s="17"/>
      <c r="B235" s="17"/>
      <c r="C235" s="187"/>
      <c r="D235" s="189" t="s">
        <v>194</v>
      </c>
      <c r="E235" s="614" t="str">
        <f>表紙!E255</f>
        <v>　④欄には、当該事業場において生ずる特別管理産業廃棄物についての発生から最終処分が終了するまでの一連の処理の工程（当該処理を委託する場合は、委託の内容を含む。）を記入してください。</v>
      </c>
      <c r="F235" s="614">
        <f>表紙!F255</f>
        <v>0</v>
      </c>
      <c r="G235" s="614">
        <f>表紙!G255</f>
        <v>0</v>
      </c>
      <c r="H235" s="614">
        <f>表紙!H255</f>
        <v>0</v>
      </c>
      <c r="I235" s="614">
        <f>表紙!I255</f>
        <v>0</v>
      </c>
      <c r="J235" s="614">
        <f>表紙!J255</f>
        <v>0</v>
      </c>
      <c r="K235" s="614">
        <f>表紙!K255</f>
        <v>0</v>
      </c>
      <c r="L235" s="614">
        <f>表紙!L255</f>
        <v>0</v>
      </c>
      <c r="M235" s="614">
        <f>表紙!M255</f>
        <v>0</v>
      </c>
      <c r="N235" s="614">
        <f>表紙!N255</f>
        <v>0</v>
      </c>
      <c r="O235" s="614">
        <f>表紙!O255</f>
        <v>0</v>
      </c>
      <c r="P235" s="614">
        <f>表紙!P255</f>
        <v>0</v>
      </c>
      <c r="Q235" s="614">
        <f>表紙!Q255</f>
        <v>0</v>
      </c>
      <c r="R235" s="614">
        <f>表紙!R255</f>
        <v>0</v>
      </c>
      <c r="S235" s="614">
        <f>表紙!S255</f>
        <v>0</v>
      </c>
      <c r="T235" s="614">
        <f>表紙!T255</f>
        <v>0</v>
      </c>
      <c r="U235" s="615">
        <f>表紙!U255</f>
        <v>0</v>
      </c>
    </row>
    <row r="236" spans="1:21" ht="53.1" customHeight="1">
      <c r="A236" s="17"/>
      <c r="B236" s="17"/>
      <c r="C236" s="187">
        <v>4</v>
      </c>
      <c r="D236" s="614" t="str">
        <f>表紙!D256</f>
        <v>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v>
      </c>
      <c r="E236" s="614">
        <f>表紙!E256</f>
        <v>0</v>
      </c>
      <c r="F236" s="614">
        <f>表紙!F256</f>
        <v>0</v>
      </c>
      <c r="G236" s="614">
        <f>表紙!G256</f>
        <v>0</v>
      </c>
      <c r="H236" s="614">
        <f>表紙!H256</f>
        <v>0</v>
      </c>
      <c r="I236" s="614">
        <f>表紙!I256</f>
        <v>0</v>
      </c>
      <c r="J236" s="614">
        <f>表紙!J256</f>
        <v>0</v>
      </c>
      <c r="K236" s="614">
        <f>表紙!K256</f>
        <v>0</v>
      </c>
      <c r="L236" s="614">
        <f>表紙!L256</f>
        <v>0</v>
      </c>
      <c r="M236" s="614">
        <f>表紙!M256</f>
        <v>0</v>
      </c>
      <c r="N236" s="614">
        <f>表紙!N256</f>
        <v>0</v>
      </c>
      <c r="O236" s="614">
        <f>表紙!O256</f>
        <v>0</v>
      </c>
      <c r="P236" s="614">
        <f>表紙!P256</f>
        <v>0</v>
      </c>
      <c r="Q236" s="614">
        <f>表紙!Q256</f>
        <v>0</v>
      </c>
      <c r="R236" s="614">
        <f>表紙!R256</f>
        <v>0</v>
      </c>
      <c r="S236" s="614">
        <f>表紙!S256</f>
        <v>0</v>
      </c>
      <c r="T236" s="614">
        <f>表紙!T256</f>
        <v>0</v>
      </c>
      <c r="U236" s="615">
        <f>表紙!U256</f>
        <v>0</v>
      </c>
    </row>
    <row r="237" spans="1:21" ht="41.1" customHeight="1">
      <c r="A237" s="17"/>
      <c r="B237" s="17"/>
      <c r="C237" s="187">
        <v>5</v>
      </c>
      <c r="D237" s="614" t="str">
        <f>表紙!D257</f>
        <v>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v>
      </c>
      <c r="E237" s="614">
        <f>表紙!E257</f>
        <v>0</v>
      </c>
      <c r="F237" s="614">
        <f>表紙!F257</f>
        <v>0</v>
      </c>
      <c r="G237" s="614">
        <f>表紙!G257</f>
        <v>0</v>
      </c>
      <c r="H237" s="614">
        <f>表紙!H257</f>
        <v>0</v>
      </c>
      <c r="I237" s="614">
        <f>表紙!I257</f>
        <v>0</v>
      </c>
      <c r="J237" s="614">
        <f>表紙!J257</f>
        <v>0</v>
      </c>
      <c r="K237" s="614">
        <f>表紙!K257</f>
        <v>0</v>
      </c>
      <c r="L237" s="614">
        <f>表紙!L257</f>
        <v>0</v>
      </c>
      <c r="M237" s="614">
        <f>表紙!M257</f>
        <v>0</v>
      </c>
      <c r="N237" s="614">
        <f>表紙!N257</f>
        <v>0</v>
      </c>
      <c r="O237" s="614">
        <f>表紙!O257</f>
        <v>0</v>
      </c>
      <c r="P237" s="614">
        <f>表紙!P257</f>
        <v>0</v>
      </c>
      <c r="Q237" s="614">
        <f>表紙!Q257</f>
        <v>0</v>
      </c>
      <c r="R237" s="614">
        <f>表紙!R257</f>
        <v>0</v>
      </c>
      <c r="S237" s="614">
        <f>表紙!S257</f>
        <v>0</v>
      </c>
      <c r="T237" s="614">
        <f>表紙!T257</f>
        <v>0</v>
      </c>
      <c r="U237" s="615">
        <f>表紙!U257</f>
        <v>0</v>
      </c>
    </row>
    <row r="238" spans="1:21" ht="76.349999999999994" customHeight="1">
      <c r="A238" s="17"/>
      <c r="B238" s="17"/>
      <c r="C238" s="187">
        <v>6</v>
      </c>
      <c r="D238" s="614" t="str">
        <f>表紙!D258</f>
        <v>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8" s="614">
        <f>表紙!E258</f>
        <v>0</v>
      </c>
      <c r="F238" s="614">
        <f>表紙!F258</f>
        <v>0</v>
      </c>
      <c r="G238" s="614">
        <f>表紙!G258</f>
        <v>0</v>
      </c>
      <c r="H238" s="614">
        <f>表紙!H258</f>
        <v>0</v>
      </c>
      <c r="I238" s="614">
        <f>表紙!I258</f>
        <v>0</v>
      </c>
      <c r="J238" s="614">
        <f>表紙!J258</f>
        <v>0</v>
      </c>
      <c r="K238" s="614">
        <f>表紙!K258</f>
        <v>0</v>
      </c>
      <c r="L238" s="614">
        <f>表紙!L258</f>
        <v>0</v>
      </c>
      <c r="M238" s="614">
        <f>表紙!M258</f>
        <v>0</v>
      </c>
      <c r="N238" s="614">
        <f>表紙!N258</f>
        <v>0</v>
      </c>
      <c r="O238" s="614">
        <f>表紙!O258</f>
        <v>0</v>
      </c>
      <c r="P238" s="614">
        <f>表紙!P258</f>
        <v>0</v>
      </c>
      <c r="Q238" s="614">
        <f>表紙!Q258</f>
        <v>0</v>
      </c>
      <c r="R238" s="614">
        <f>表紙!R258</f>
        <v>0</v>
      </c>
      <c r="S238" s="614">
        <f>表紙!S258</f>
        <v>0</v>
      </c>
      <c r="T238" s="614">
        <f>表紙!T258</f>
        <v>0</v>
      </c>
      <c r="U238" s="615">
        <f>表紙!U258</f>
        <v>0</v>
      </c>
    </row>
    <row r="239" spans="1:21" ht="64.5" customHeight="1">
      <c r="A239" s="17"/>
      <c r="B239" s="17"/>
      <c r="C239" s="187">
        <v>7</v>
      </c>
      <c r="D239" s="614" t="str">
        <f>表紙!D259</f>
        <v>　「電子情報処理組織の使用に関する事項」の欄には、前年度（令和７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v>
      </c>
      <c r="E239" s="614">
        <f>表紙!E259</f>
        <v>0</v>
      </c>
      <c r="F239" s="614">
        <f>表紙!F259</f>
        <v>0</v>
      </c>
      <c r="G239" s="614">
        <f>表紙!G259</f>
        <v>0</v>
      </c>
      <c r="H239" s="614">
        <f>表紙!H259</f>
        <v>0</v>
      </c>
      <c r="I239" s="614">
        <f>表紙!I259</f>
        <v>0</v>
      </c>
      <c r="J239" s="614">
        <f>表紙!J259</f>
        <v>0</v>
      </c>
      <c r="K239" s="614">
        <f>表紙!K259</f>
        <v>0</v>
      </c>
      <c r="L239" s="614">
        <f>表紙!L259</f>
        <v>0</v>
      </c>
      <c r="M239" s="614">
        <f>表紙!M259</f>
        <v>0</v>
      </c>
      <c r="N239" s="614">
        <f>表紙!N259</f>
        <v>0</v>
      </c>
      <c r="O239" s="614">
        <f>表紙!O259</f>
        <v>0</v>
      </c>
      <c r="P239" s="614">
        <f>表紙!P259</f>
        <v>0</v>
      </c>
      <c r="Q239" s="614">
        <f>表紙!Q259</f>
        <v>0</v>
      </c>
      <c r="R239" s="614">
        <f>表紙!R259</f>
        <v>0</v>
      </c>
      <c r="S239" s="614">
        <f>表紙!S259</f>
        <v>0</v>
      </c>
      <c r="T239" s="614">
        <f>表紙!T259</f>
        <v>0</v>
      </c>
      <c r="U239" s="615">
        <f>表紙!U259</f>
        <v>0</v>
      </c>
    </row>
    <row r="240" spans="1:21" ht="41.1" customHeight="1">
      <c r="A240" s="17"/>
      <c r="B240" s="17"/>
      <c r="C240" s="187">
        <v>8</v>
      </c>
      <c r="D240" s="614" t="str">
        <f>表紙!D260</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40" s="614">
        <f>表紙!E260</f>
        <v>0</v>
      </c>
      <c r="F240" s="614">
        <f>表紙!F260</f>
        <v>0</v>
      </c>
      <c r="G240" s="614">
        <f>表紙!G260</f>
        <v>0</v>
      </c>
      <c r="H240" s="614">
        <f>表紙!H260</f>
        <v>0</v>
      </c>
      <c r="I240" s="614">
        <f>表紙!I260</f>
        <v>0</v>
      </c>
      <c r="J240" s="614">
        <f>表紙!J260</f>
        <v>0</v>
      </c>
      <c r="K240" s="614">
        <f>表紙!K260</f>
        <v>0</v>
      </c>
      <c r="L240" s="614">
        <f>表紙!L260</f>
        <v>0</v>
      </c>
      <c r="M240" s="614">
        <f>表紙!M260</f>
        <v>0</v>
      </c>
      <c r="N240" s="614">
        <f>表紙!N260</f>
        <v>0</v>
      </c>
      <c r="O240" s="614">
        <f>表紙!O260</f>
        <v>0</v>
      </c>
      <c r="P240" s="614">
        <f>表紙!P260</f>
        <v>0</v>
      </c>
      <c r="Q240" s="614">
        <f>表紙!Q260</f>
        <v>0</v>
      </c>
      <c r="R240" s="614">
        <f>表紙!R260</f>
        <v>0</v>
      </c>
      <c r="S240" s="614">
        <f>表紙!S260</f>
        <v>0</v>
      </c>
      <c r="T240" s="614">
        <f>表紙!T260</f>
        <v>0</v>
      </c>
      <c r="U240" s="615">
        <f>表紙!U260</f>
        <v>0</v>
      </c>
    </row>
    <row r="241" spans="1:21" ht="15" customHeight="1">
      <c r="A241" s="17"/>
      <c r="B241" s="17"/>
      <c r="C241" s="187">
        <v>9</v>
      </c>
      <c r="D241" s="188" t="str">
        <f>表紙!D261</f>
        <v>　第５面の※欄には、何も記入しないでください。</v>
      </c>
      <c r="E241" s="261"/>
      <c r="F241" s="261"/>
      <c r="G241" s="261"/>
      <c r="H241" s="261"/>
      <c r="I241" s="261"/>
      <c r="J241" s="261"/>
      <c r="K241" s="261"/>
      <c r="L241" s="261"/>
      <c r="M241" s="261"/>
      <c r="N241" s="261"/>
      <c r="O241" s="261"/>
      <c r="P241" s="261"/>
      <c r="Q241" s="261"/>
      <c r="R241" s="261"/>
      <c r="S241" s="261"/>
      <c r="T241" s="261"/>
      <c r="U241" s="262"/>
    </row>
    <row r="242" spans="1:21" ht="15" customHeight="1">
      <c r="A242" s="17"/>
      <c r="B242" s="17"/>
      <c r="C242" s="190"/>
      <c r="D242" s="36"/>
      <c r="E242" s="36"/>
      <c r="F242" s="36"/>
      <c r="G242" s="36"/>
      <c r="H242" s="36"/>
      <c r="I242" s="36"/>
      <c r="J242" s="36"/>
      <c r="K242" s="36"/>
      <c r="L242" s="36"/>
      <c r="M242" s="36"/>
      <c r="N242" s="36"/>
      <c r="O242" s="36"/>
      <c r="P242" s="36"/>
      <c r="Q242" s="36"/>
      <c r="R242" s="36"/>
      <c r="S242" s="36"/>
      <c r="T242" s="36"/>
      <c r="U242" s="37"/>
    </row>
    <row r="243" spans="1:21" ht="23.25" customHeight="1">
      <c r="A243" s="17"/>
      <c r="B243" s="17"/>
    </row>
    <row r="244" spans="1:21" ht="23.25" customHeight="1">
      <c r="A244" s="17"/>
      <c r="B244" s="17"/>
    </row>
    <row r="245" spans="1:21" ht="23.25" customHeight="1">
      <c r="A245" s="17"/>
      <c r="B245" s="17"/>
    </row>
    <row r="246" spans="1:21" ht="23.25" customHeight="1">
      <c r="A246" s="17"/>
      <c r="B246" s="17"/>
    </row>
    <row r="247" spans="1:21">
      <c r="A247" s="17"/>
      <c r="B247" s="17"/>
    </row>
    <row r="248" spans="1:21">
      <c r="A248" s="17"/>
      <c r="B248" s="17"/>
    </row>
    <row r="249" spans="1:21">
      <c r="A249" s="17"/>
      <c r="B249" s="17"/>
    </row>
  </sheetData>
  <sheetProtection algorithmName="SHA-512" hashValue="VcDLplcqo36xwbpDyxDYYYxARzJWYBu+NroqTyGhGnCCoOxvT2kQ9cAUn7pm7Tp3HQq6lX79NOUMgoYa5U+TZA==" saltValue="OoHzoT/IjJnYW4A0hwslUg==" spinCount="100000" sheet="1" objects="1" scenarios="1"/>
  <mergeCells count="154">
    <mergeCell ref="C216:E219"/>
    <mergeCell ref="F216:L216"/>
    <mergeCell ref="F217:L217"/>
    <mergeCell ref="M217:S217"/>
    <mergeCell ref="F219:U219"/>
    <mergeCell ref="C13:F13"/>
    <mergeCell ref="D240:U240"/>
    <mergeCell ref="F207:U215"/>
    <mergeCell ref="C226:U226"/>
    <mergeCell ref="D229:U229"/>
    <mergeCell ref="D230:U230"/>
    <mergeCell ref="E234:U234"/>
    <mergeCell ref="E235:U235"/>
    <mergeCell ref="D237:U237"/>
    <mergeCell ref="D238:U238"/>
    <mergeCell ref="C220:E220"/>
    <mergeCell ref="D236:U236"/>
    <mergeCell ref="D200:D215"/>
    <mergeCell ref="E200:E215"/>
    <mergeCell ref="K203:O203"/>
    <mergeCell ref="K205:O205"/>
    <mergeCell ref="F201:J201"/>
    <mergeCell ref="Q184:U188"/>
    <mergeCell ref="F173:U181"/>
    <mergeCell ref="K188:O188"/>
    <mergeCell ref="G202:J202"/>
    <mergeCell ref="Q201:U205"/>
    <mergeCell ref="G204:J204"/>
    <mergeCell ref="K204:O204"/>
    <mergeCell ref="K202:O202"/>
    <mergeCell ref="G205:J205"/>
    <mergeCell ref="K201:O201"/>
    <mergeCell ref="G203:J203"/>
    <mergeCell ref="C199:U199"/>
    <mergeCell ref="D144:D155"/>
    <mergeCell ref="E144:E155"/>
    <mergeCell ref="D132:D143"/>
    <mergeCell ref="F146:J146"/>
    <mergeCell ref="K145:O145"/>
    <mergeCell ref="K146:O146"/>
    <mergeCell ref="F145:J145"/>
    <mergeCell ref="Q134:U134"/>
    <mergeCell ref="F190:U198"/>
    <mergeCell ref="F184:J184"/>
    <mergeCell ref="K184:O184"/>
    <mergeCell ref="G186:J186"/>
    <mergeCell ref="G187:J187"/>
    <mergeCell ref="F159:J159"/>
    <mergeCell ref="F148:U155"/>
    <mergeCell ref="K185:O185"/>
    <mergeCell ref="K186:O186"/>
    <mergeCell ref="K187:O187"/>
    <mergeCell ref="G185:J185"/>
    <mergeCell ref="K159:O159"/>
    <mergeCell ref="K171:O171"/>
    <mergeCell ref="F161:U169"/>
    <mergeCell ref="Q159:U159"/>
    <mergeCell ref="Q171:U171"/>
    <mergeCell ref="Q4:S4"/>
    <mergeCell ref="S68:T68"/>
    <mergeCell ref="Q65:U66"/>
    <mergeCell ref="K121:O121"/>
    <mergeCell ref="D101:D106"/>
    <mergeCell ref="E101:E106"/>
    <mergeCell ref="F110:J110"/>
    <mergeCell ref="F112:U119"/>
    <mergeCell ref="Q110:U110"/>
    <mergeCell ref="Q121:U121"/>
    <mergeCell ref="D64:D78"/>
    <mergeCell ref="E64:E78"/>
    <mergeCell ref="K65:M65"/>
    <mergeCell ref="K66:O66"/>
    <mergeCell ref="D95:D100"/>
    <mergeCell ref="E95:E100"/>
    <mergeCell ref="E120:E130"/>
    <mergeCell ref="F123:U130"/>
    <mergeCell ref="F96:U100"/>
    <mergeCell ref="F102:U106"/>
    <mergeCell ref="C107:U107"/>
    <mergeCell ref="D79:D93"/>
    <mergeCell ref="K81:O81"/>
    <mergeCell ref="Q80:U81"/>
    <mergeCell ref="C50:U50"/>
    <mergeCell ref="C79:C85"/>
    <mergeCell ref="D53:U62"/>
    <mergeCell ref="O19:T19"/>
    <mergeCell ref="C22:U22"/>
    <mergeCell ref="J33:M33"/>
    <mergeCell ref="F34:I34"/>
    <mergeCell ref="J34:M34"/>
    <mergeCell ref="C28:E28"/>
    <mergeCell ref="C64:C70"/>
    <mergeCell ref="F38:U48"/>
    <mergeCell ref="F85:U93"/>
    <mergeCell ref="F70:U78"/>
    <mergeCell ref="E79:E93"/>
    <mergeCell ref="K80:M80"/>
    <mergeCell ref="S83:T83"/>
    <mergeCell ref="N27:U27"/>
    <mergeCell ref="C24:E25"/>
    <mergeCell ref="F24:O25"/>
    <mergeCell ref="F26:M27"/>
    <mergeCell ref="F28:U28"/>
    <mergeCell ref="N31:R31"/>
    <mergeCell ref="E39:E43"/>
    <mergeCell ref="D44:E47"/>
    <mergeCell ref="Q5:S5"/>
    <mergeCell ref="C6:U6"/>
    <mergeCell ref="C8:U9"/>
    <mergeCell ref="L16:T16"/>
    <mergeCell ref="L17:T17"/>
    <mergeCell ref="P4:P5"/>
    <mergeCell ref="P11:T11"/>
    <mergeCell ref="N32:R32"/>
    <mergeCell ref="F37:U37"/>
    <mergeCell ref="J32:M32"/>
    <mergeCell ref="F36:U36"/>
    <mergeCell ref="F31:I31"/>
    <mergeCell ref="C26:E27"/>
    <mergeCell ref="P24:U24"/>
    <mergeCell ref="P25:U25"/>
    <mergeCell ref="Q26:U26"/>
    <mergeCell ref="F32:I32"/>
    <mergeCell ref="D33:E34"/>
    <mergeCell ref="F33:I33"/>
    <mergeCell ref="N33:R33"/>
    <mergeCell ref="N34:R34"/>
    <mergeCell ref="J31:M31"/>
    <mergeCell ref="F30:K30"/>
    <mergeCell ref="N30:U30"/>
    <mergeCell ref="D239:U239"/>
    <mergeCell ref="F121:J121"/>
    <mergeCell ref="K110:O110"/>
    <mergeCell ref="K133:O133"/>
    <mergeCell ref="Q133:U133"/>
    <mergeCell ref="F133:J133"/>
    <mergeCell ref="D109:D119"/>
    <mergeCell ref="E109:E119"/>
    <mergeCell ref="D120:D130"/>
    <mergeCell ref="E132:E143"/>
    <mergeCell ref="F136:U143"/>
    <mergeCell ref="F134:J134"/>
    <mergeCell ref="K134:O134"/>
    <mergeCell ref="E183:E198"/>
    <mergeCell ref="F171:J171"/>
    <mergeCell ref="G188:J188"/>
    <mergeCell ref="D158:D169"/>
    <mergeCell ref="E158:E169"/>
    <mergeCell ref="Q145:U145"/>
    <mergeCell ref="D170:D181"/>
    <mergeCell ref="E170:E181"/>
    <mergeCell ref="D183:D198"/>
    <mergeCell ref="Q146:U146"/>
    <mergeCell ref="C156:U156"/>
  </mergeCells>
  <phoneticPr fontId="3"/>
  <dataValidations count="1">
    <dataValidation type="textLength" operator="lessThanOrEqual" allowBlank="1" showInputMessage="1" showErrorMessage="1" error="文字数を350文字以内としてください。" sqref="F219 N216:S216 G218:L218 N218:S218 M216:M218 T216:U218 F216:F217" xr:uid="{00000000-0002-0000-1300-000000000000}">
      <formula1>350</formula1>
    </dataValidation>
  </dataValidations>
  <printOptions horizontalCentered="1"/>
  <pageMargins left="0.6692913385826772" right="0.62992125984251968" top="0.55118110236220474" bottom="0.55118110236220474" header="0" footer="0.51181102362204722"/>
  <pageSetup paperSize="9" fitToHeight="2" orientation="portrait" blackAndWhite="1" r:id="rId1"/>
  <headerFooter alignWithMargins="0"/>
  <rowBreaks count="5" manualBreakCount="5">
    <brk id="49" min="2" max="20" man="1"/>
    <brk id="106" min="2" max="20" man="1"/>
    <brk id="155" min="2" max="20" man="1"/>
    <brk id="198" min="2" max="20" man="1"/>
    <brk id="225" min="2"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2013-03-13T16:46:55Z</cp:lastPrinted>
  <dcterms:created xsi:type="dcterms:W3CDTF">2011-02-09T09:36:10Z</dcterms:created>
  <dcterms:modified xsi:type="dcterms:W3CDTF">2026-06-01T11:21:39Z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2024-11-30T15:49:39Z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2977b5ff-c9d4-4683-b6a8-33653021f1a1</vt:lpwstr>
  </property>
  <property fmtid="{D5CDD505-2E9C-101B-9397-08002B2CF9AE}" pid="8" name="MSIP_Label_e3679394-fcd4-48c1-82f3-c1b8601692ff_ContentBits">
    <vt:lpwstr>0</vt:lpwstr>
  </property>
</Properties>
</file>