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codeName="ThisWorkbook"/>
  <xr:revisionPtr revIDLastSave="0" documentId="13_ncr:1_{0D37DECA-0462-4A13-B006-F03F073FE262}" xr6:coauthVersionLast="47" xr6:coauthVersionMax="47" xr10:uidLastSave="{00000000-0000-0000-0000-000000000000}"/>
  <bookViews>
    <workbookView xWindow="11424" yWindow="0" windowWidth="11712" windowHeight="13056"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7" i="78" l="1"/>
  <c r="AR6" i="78"/>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1" i="74" l="1"/>
  <c r="H49" i="94"/>
  <c r="H36" i="78"/>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<sst xmlns="http://schemas.openxmlformats.org/spreadsheetml/2006/main" count="3303" uniqueCount="476">
  <si>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</si>
  <si>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</si>
  <si>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</si>
  <si>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</si>
  <si>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</si>
  <si>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</si>
  <si>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</si>
  <si>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</si>
  <si>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</si>
  <si>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</si>
  <si>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</si>
  <si>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</si>
  <si>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</si>
  <si>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</si>
  <si>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</si>
  <si>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</si>
  <si>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</si>
  <si>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</si>
  <si>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</si>
  <si>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</si>
  <si>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</si>
  <si>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</si>
  <si>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</si>
  <si>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</si>
  <si>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</si>
  <si>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</si>
  <si>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</si>
  <si>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</si>
  <si>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</si>
  <si>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</si>
  <si>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</si>
  <si>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</si>
  <si>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</si>
  <si>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</si>
  <si>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</si>
  <si>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</si>
  <si>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</si>
  <si>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</si>
  <si>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</si>
  <si>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</si>
  <si>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</si>
  <si>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</si>
  <si>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</si>
  <si>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</si>
  <si>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</si>
  <si>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</si>
  <si>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</si>
  <si>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</si>
  <si>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</si>
  <si>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</si>
  <si>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</si>
  <si>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</si>
  <si>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</si>
  <si>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</si>
  <si>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</si>
  <si>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</si>
  <si>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</si>
  <si>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</si>
  <si>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</si>
  <si>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</si>
  <si>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</si>
  <si>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</si>
  <si>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</si>
  <si>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</si>
  <si>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</si>
  <si>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</si>
  <si>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</si>
  <si>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</si>
  <si>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</si>
  <si>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</si>
  <si>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</si>
  <si>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</si>
  <si>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</si>
  <si>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</si>
  <si>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</si>
  <si>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</si>
  <si>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</si>
  <si>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</si>
  <si>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</si>
  <si>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</si>
  <si>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</si>
  <si>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</si>
  <si>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</si>
  <si>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</si>
  <si>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</si>
  <si>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</si>
  <si>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</si>
  <si>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</si>
  <si>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</si>
  <si>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</si>
  <si>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</si>
  <si>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</si>
  <si>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</si>
  <si>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</si>
  <si>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</si>
  <si>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</si>
  <si>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</si>
  <si>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</si>
  <si>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</si>
  <si>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</si>
  <si>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</si>
  <si>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</si>
  <si>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</si>
  <si>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</si>
  <si>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</si>
  <si>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</si>
  <si>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</si>
  <si>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</si>
  <si>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</si>
  <si>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</si>
  <si>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</si>
  <si>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</si>
  <si>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</si>
  <si>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</si>
  <si>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</si>
  <si>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</si>
  <si>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</si>
  <si>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</si>
  <si>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</si>
  <si>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</si>
  <si>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</si>
  <si>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</si>
  <si>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</si>
  <si>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</si>
  <si>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</si>
  <si>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</si>
  <si>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</si>
  <si>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</si>
  <si>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</si>
  <si>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</si>
  <si>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</si>
  <si>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</si>
  <si>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</si>
  <si>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</si>
  <si>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</si>
  <si>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</si>
  <si>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</si>
  <si>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</si>
  <si>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</si>
  <si>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</si>
  <si>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</si>
  <si>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</si>
  <si>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</si>
  <si>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</si>
  <si>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</si>
  <si>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</si>
  <si>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</si>
  <si>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</si>
  <si>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</si>
  <si>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</si>
  <si>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</si>
  <si>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</si>
  <si>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</si>
  <si>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</si>
  <si>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</si>
  <si>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</si>
  <si>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</si>
  <si>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</si>
  <si>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</si>
  <si>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</si>
  <si>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</si>
  <si>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</si>
  <si>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</si>
  <si>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</si>
  <si>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</si>
  <si>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</si>
  <si>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</si>
  <si>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</si>
  <si>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</si>
  <si>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</si>
  <si>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</si>
  <si>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</si>
  <si>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</si>
  <si>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</si>
  <si>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</si>
  <si>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</si>
  <si>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</si>
  <si>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</si>
  <si>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</si>
  <si>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</si>
  <si>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</si>
  <si>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</si>
  <si>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</si>
  <si>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</si>
  <si>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</si>
  <si>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</si>
  <si>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</si>
  <si>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</si>
  <si>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</si>
  <si>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</si>
  <si>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</si>
  <si>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</si>
  <si>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</si>
  <si>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</si>
  <si>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</si>
  <si>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</si>
  <si>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</si>
  <si>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</si>
  <si>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</si>
  <si>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</si>
  <si>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</si>
  <si>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</si>
  <si>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</si>
  <si>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</si>
  <si>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</si>
  <si>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</si>
  <si>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</si>
  <si>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</si>
  <si>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</si>
  <si>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</si>
  <si>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</si>
  <si>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</si>
  <si>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</si>
  <si>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</si>
  <si>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</si>
  <si>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</si>
  <si>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</si>
  <si>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</si>
  <si>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</si>
  <si>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</si>
  <si>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</si>
  <si>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</si>
  <si>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</si>
  <si>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</si>
  <si>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</si>
  <si>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</si>
  <si>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</si>
  <si>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</si>
  <si>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</si>
  <si>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</si>
  <si>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</si>
  <si>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</si>
  <si>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</si>
  <si>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</si>
  <si>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</si>
  <si>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</si>
  <si>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</si>
  <si>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</si>
  <si>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</si>
  <si>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</si>
  <si>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</si>
  <si>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</si>
  <si>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</si>
  <si>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</si>
  <si>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</si>
  <si>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</si>
  <si>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</si>
  <si>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</si>
  <si>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</si>
  <si>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</si>
  <si>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</si>
  <si>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</si>
  <si>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</si>
  <si>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</si>
  <si>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</si>
  <si>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</si>
  <si>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</si>
  <si>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</si>
  <si>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</si>
  <si>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</si>
  <si>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</si>
  <si>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</si>
  <si>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</si>
  <si>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</si>
  <si>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</si>
  <si>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</si>
  <si>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</si>
  <si>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</si>
  <si>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</si>
  <si>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</si>
  <si>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</si>
  <si>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</si>
  <si>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</si>
  <si>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</si>
  <si>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</si>
  <si>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</si>
  <si>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</si>
  <si>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</si>
  <si>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</si>
  <si>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</si>
  <si>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</si>
  <si>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</si>
  <si>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</si>
  <si>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</si>
  <si>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</si>
  <si>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</si>
  <si>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</si>
  <si>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</si>
  <si>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</si>
  <si>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</si>
  <si>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</si>
  <si>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</si>
  <si>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</si>
  <si>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</si>
  <si>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</si>
  <si>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</si>
  <si>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</si>
  <si>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</si>
  <si>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</si>
  <si>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</si>
  <si>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</si>
  <si>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</si>
  <si>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</si>
  <si>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</si>
  <si>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</si>
  <si>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</si>
  <si>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</si>
  <si>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</si>
  <si>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</si>
  <si>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</si>
  <si>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</si>
  <si>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</si>
  <si>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</si>
  <si>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</si>
  <si>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</si>
  <si>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</si>
  <si>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</si>
  <si>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</si>
  <si>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</si>
  <si>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</si>
  <si>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</si>
  <si>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</si>
  <si>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</si>
  <si>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</si>
  <si>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</si>
  <si>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</si>
  <si>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</si>
  <si>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</si>
  <si>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</si>
  <si>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</si>
  <si>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</si>
  <si>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</si>
  <si>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</si>
  <si>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</si>
  <si>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</si>
  <si>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</si>
  <si>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</si>
  <si>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</si>
  <si>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</si>
  <si>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</si>
  <si>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</si>
  <si>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</si>
  <si>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</si>
  <si>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</si>
  <si>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</si>
  <si>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</si>
  <si>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</si>
  <si>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</si>
  <si>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</si>
  <si>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</si>
  <si>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</si>
  <si>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</si>
  <si>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</si>
  <si>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</si>
  <si>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</si>
  <si>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</si>
  <si>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</si>
  <si>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</si>
  <si>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</si>
  <si>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</si>
  <si>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</si>
  <si>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</si>
  <si>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</si>
  <si>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</si>
  <si>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</si>
  <si>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</si>
  <si>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</si>
  <si>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</si>
  <si>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</si>
  <si>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</si>
  <si>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</si>
  <si>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</si>
  <si>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</si>
  <si>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</si>
  <si>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</si>
  <si>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</si>
  <si>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</si>
  <si>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</si>
  <si>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</si>
  <si>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</si>
  <si>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</si>
  <si>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</si>
  <si>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</si>
  <si>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</si>
  <si>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</si>
  <si>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</si>
  <si>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</si>
  <si>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</si>
  <si>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</si>
  <si>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</si>
  <si>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</si>
  <si>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</si>
  <si>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</si>
  <si>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</si>
  <si>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</si>
  <si>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</si>
  <si>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</si>
  <si>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</si>
  <si>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</si>
  <si>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</si>
  <si>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</si>
  <si>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</si>
  <si>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</si>
  <si>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</si>
  <si>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</si>
  <si>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</si>
  <si>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</si>
  <si>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</si>
  <si>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</si>
  <si>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</si>
  <si>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</si>
  <si>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</si>
  <si>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</si>
  <si>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</si>
  <si>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</si>
  <si>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</si>
  <si>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</si>
  <si>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</si>
  <si>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</si>
  <si>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</si>
  <si>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</si>
  <si>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</si>
  <si>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</si>
  <si>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</si>
  <si>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</si>
  <si>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</si>
  <si>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</si>
  <si>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</si>
  <si>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</si>
  <si>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</si>
  <si>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</si>
  <si>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</si>
  <si>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</si>
  <si>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</si>
  <si>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</si>
  <si>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</si>
  <si>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</si>
  <si>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</si>
  <si>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</si>
  <si>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</si>
  <si>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</si>
  <si>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</si>
  <si>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</si>
  <si>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</si>
  <si>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</si>
  <si>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</si>
  <si>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</si>
  <si>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</si>
  <si>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</si>
  <si>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</si>
  <si>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</si>
  <si>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</si>
  <si>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</si>
  <si>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</si>
  <si>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</si>
  <si>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</si>
  <si>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</si>
  <si>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</si>
  <si>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</si>
  <si>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</si>
  <si>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</si>
  <si>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</si>
  <si>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</si>
  <si>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</si>
  <si>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</si>
  <si>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</si>
  <si>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神奈川県横浜市保土ケ谷区峰岡町2丁目338番地</t>
    <phoneticPr fontId="3"/>
  </si>
  <si>
    <t>有限会社　神中産業
代表取締役　中山 了司</t>
    <phoneticPr fontId="3"/>
  </si>
  <si>
    <t>有限会社　神中産業</t>
    <phoneticPr fontId="3"/>
  </si>
  <si>
    <t>神奈川県横浜市保土ケ谷区仏向西16-8</t>
    <phoneticPr fontId="3"/>
  </si>
  <si>
    <t>045-331-3303</t>
    <phoneticPr fontId="3"/>
  </si>
  <si>
    <t>横浜市長</t>
    <phoneticPr fontId="3"/>
  </si>
  <si>
    <t>Ｅ21－窯業・土石製品製造業</t>
    <phoneticPr fontId="3"/>
  </si>
  <si>
    <t>生コンクリート製造業</t>
    <phoneticPr fontId="3"/>
  </si>
  <si>
    <t>○</t>
  </si>
  <si>
    <t>令和 8年  4月  6日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</si>
</sst>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styles" Target="styles.xml" />
  <Relationship Id="rId3" Type="http://schemas.openxmlformats.org/officeDocument/2006/relationships/worksheet" Target="worksheets/sheet3.xml" />
  <Relationship Id="rId21" Type="http://schemas.openxmlformats.org/officeDocument/2006/relationships/worksheet" Target="worksheets/sheet2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theme" Target="theme/theme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calcChain" Target="calcChain.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663065" y="2209800"/>
          <a:ext cx="584835" cy="63436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653540" y="2200275"/>
          <a:ext cx="590550" cy="63436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653540" y="2209800"/>
          <a:ext cx="590550" cy="63436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653540" y="2190750"/>
          <a:ext cx="590550" cy="63436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653540" y="2228850"/>
          <a:ext cx="590550" cy="62484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653540" y="2219325"/>
          <a:ext cx="590550" cy="63436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653540" y="2200275"/>
          <a:ext cx="590550" cy="63436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653540" y="2200275"/>
          <a:ext cx="590550" cy="63436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653540" y="2219325"/>
          <a:ext cx="590550" cy="63436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653540" y="2200275"/>
          <a:ext cx="590550" cy="63436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653540" y="2209800"/>
          <a:ext cx="590550" cy="63436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653540" y="2200275"/>
          <a:ext cx="590550" cy="63436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653540" y="2190750"/>
          <a:ext cx="590550" cy="62484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653540" y="2219325"/>
          <a:ext cx="590550" cy="63436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653540" y="2209800"/>
          <a:ext cx="590550" cy="63436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653540" y="2209800"/>
          <a:ext cx="590550" cy="63436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653540" y="2219325"/>
          <a:ext cx="590550" cy="63436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653540" y="2209800"/>
          <a:ext cx="590550" cy="63436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653540" y="2200275"/>
          <a:ext cx="590550" cy="63436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653540" y="2190750"/>
          <a:ext cx="590550" cy="63436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1.xml" />
  <Relationship Id="rId4" Type="http://schemas.openxmlformats.org/officeDocument/2006/relationships/comments" Target="../comments2.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3.vml" />
  <Relationship Id="rId2" Type="http://schemas.openxmlformats.org/officeDocument/2006/relationships/drawing" Target="../drawings/drawing2.xml" />
  <Relationship Id="rId4" Type="http://schemas.openxmlformats.org/officeDocument/2006/relationships/comments" Target="../comments3.xml"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4.vml" />
  <Relationship Id="rId2" Type="http://schemas.openxmlformats.org/officeDocument/2006/relationships/drawing" Target="../drawings/drawing3.xml" />
  <Relationship Id="rId4" Type="http://schemas.openxmlformats.org/officeDocument/2006/relationships/comments" Target="../comments4.xml" />
</Relationships>
</file>

<file path=xl/worksheets/_rels/sheet5.xml.rels>&#65279;<?xml version="1.0" encoding="utf-8" standalone="yes"?>
<Relationships xmlns="http://schemas.openxmlformats.org/package/2006/relationships">
  <Relationship Id="rId3" Type="http://schemas.openxmlformats.org/officeDocument/2006/relationships/vmlDrawing" Target="../drawings/vmlDrawing5.vml" />
  <Relationship Id="rId2" Type="http://schemas.openxmlformats.org/officeDocument/2006/relationships/drawing" Target="../drawings/drawing4.xml" />
  <Relationship Id="rId4" Type="http://schemas.openxmlformats.org/officeDocument/2006/relationships/comments" Target="../comments5.xml" />
</Relationships>
</file>

<file path=xl/worksheets/_rels/sheet6.xml.rels>&#65279;<?xml version="1.0" encoding="utf-8" standalone="yes"?>
<Relationships xmlns="http://schemas.openxmlformats.org/package/2006/relationships">
  <Relationship Id="rId3" Type="http://schemas.openxmlformats.org/officeDocument/2006/relationships/vmlDrawing" Target="../drawings/vmlDrawing6.vml" />
  <Relationship Id="rId2" Type="http://schemas.openxmlformats.org/officeDocument/2006/relationships/drawing" Target="../drawings/drawing5.xml" />
  <Relationship Id="rId4" Type="http://schemas.openxmlformats.org/officeDocument/2006/relationships/comments" Target="../comments6.xml" />
</Relationships>
</file>

<file path=xl/worksheets/_rels/sheet7.xml.rels>&#65279;<?xml version="1.0" encoding="utf-8" standalone="yes"?>
<Relationships xmlns="http://schemas.openxmlformats.org/package/2006/relationships">
  <Relationship Id="rId3" Type="http://schemas.openxmlformats.org/officeDocument/2006/relationships/vmlDrawing" Target="../drawings/vmlDrawing7.vml" />
  <Relationship Id="rId2" Type="http://schemas.openxmlformats.org/officeDocument/2006/relationships/drawing" Target="../drawings/drawing6.xml" />
  <Relationship Id="rId4" Type="http://schemas.openxmlformats.org/officeDocument/2006/relationships/comments" Target="../comments7.xml" />
</Relationships>
</file>

<file path=xl/worksheets/_rels/sheet8.xml.rels>&#65279;<?xml version="1.0" encoding="utf-8" standalone="yes"?>
<Relationships xmlns="http://schemas.openxmlformats.org/package/2006/relationships">
  <Relationship Id="rId3" Type="http://schemas.openxmlformats.org/officeDocument/2006/relationships/vmlDrawing" Target="../drawings/vmlDrawing8.vml" />
  <Relationship Id="rId2" Type="http://schemas.openxmlformats.org/officeDocument/2006/relationships/drawing" Target="../drawings/drawing7.xml" />
  <Relationship Id="rId4" Type="http://schemas.openxmlformats.org/officeDocument/2006/relationships/comments" Target="../comments8.xml" />
</Relationships>
</file>

<file path=xl/worksheets/_rels/sheet9.xml.rels>&#65279;<?xml version="1.0" encoding="utf-8" standalone="yes"?>
<Relationships xmlns="http://schemas.openxmlformats.org/package/2006/relationships">
  <Relationship Id="rId3" Type="http://schemas.openxmlformats.org/officeDocument/2006/relationships/vmlDrawing" Target="../drawings/vmlDrawing9.vml" />
  <Relationship Id="rId2" Type="http://schemas.openxmlformats.org/officeDocument/2006/relationships/drawing" Target="../drawings/drawing8.xml" />
  <Relationship Id="rId4" Type="http://schemas.openxmlformats.org/officeDocument/2006/relationships/comments" Target="../comments9.xml" />
</Relationships>
</file>

<file path=xl/worksheets/_rels/sheet10.xml.rels>&#65279;<?xml version="1.0" encoding="utf-8" standalone="yes"?>
<Relationships xmlns="http://schemas.openxmlformats.org/package/2006/relationships">
  <Relationship Id="rId3" Type="http://schemas.openxmlformats.org/officeDocument/2006/relationships/vmlDrawing" Target="../drawings/vmlDrawing10.vml" />
  <Relationship Id="rId2" Type="http://schemas.openxmlformats.org/officeDocument/2006/relationships/drawing" Target="../drawings/drawing9.xml" />
  <Relationship Id="rId4" Type="http://schemas.openxmlformats.org/officeDocument/2006/relationships/comments" Target="../comments10.xml" />
</Relationships>
</file>

<file path=xl/worksheets/_rels/sheet11.xml.rels>&#65279;<?xml version="1.0" encoding="utf-8" standalone="yes"?>
<Relationships xmlns="http://schemas.openxmlformats.org/package/2006/relationships">
  <Relationship Id="rId3" Type="http://schemas.openxmlformats.org/officeDocument/2006/relationships/vmlDrawing" Target="../drawings/vmlDrawing11.vml" />
  <Relationship Id="rId2" Type="http://schemas.openxmlformats.org/officeDocument/2006/relationships/drawing" Target="../drawings/drawing10.xml" />
  <Relationship Id="rId4" Type="http://schemas.openxmlformats.org/officeDocument/2006/relationships/comments" Target="../comments11.xml" />
</Relationships>
</file>

<file path=xl/worksheets/_rels/sheet12.xml.rels>&#65279;<?xml version="1.0" encoding="utf-8" standalone="yes"?>
<Relationships xmlns="http://schemas.openxmlformats.org/package/2006/relationships">
  <Relationship Id="rId3" Type="http://schemas.openxmlformats.org/officeDocument/2006/relationships/vmlDrawing" Target="../drawings/vmlDrawing12.vml" />
  <Relationship Id="rId2" Type="http://schemas.openxmlformats.org/officeDocument/2006/relationships/drawing" Target="../drawings/drawing11.xml" />
  <Relationship Id="rId4" Type="http://schemas.openxmlformats.org/officeDocument/2006/relationships/comments" Target="../comments12.xml" />
</Relationships>
</file>

<file path=xl/worksheets/_rels/sheet13.xml.rels>&#65279;<?xml version="1.0" encoding="utf-8" standalone="yes"?>
<Relationships xmlns="http://schemas.openxmlformats.org/package/2006/relationships">
  <Relationship Id="rId3" Type="http://schemas.openxmlformats.org/officeDocument/2006/relationships/vmlDrawing" Target="../drawings/vmlDrawing13.vml" />
  <Relationship Id="rId2" Type="http://schemas.openxmlformats.org/officeDocument/2006/relationships/drawing" Target="../drawings/drawing12.xml" />
  <Relationship Id="rId4" Type="http://schemas.openxmlformats.org/officeDocument/2006/relationships/comments" Target="../comments13.xml" />
</Relationships>
</file>

<file path=xl/worksheets/_rels/sheet14.xml.rels>&#65279;<?xml version="1.0" encoding="utf-8" standalone="yes"?>
<Relationships xmlns="http://schemas.openxmlformats.org/package/2006/relationships">
  <Relationship Id="rId3" Type="http://schemas.openxmlformats.org/officeDocument/2006/relationships/vmlDrawing" Target="../drawings/vmlDrawing14.vml" />
  <Relationship Id="rId2" Type="http://schemas.openxmlformats.org/officeDocument/2006/relationships/drawing" Target="../drawings/drawing13.xml" />
  <Relationship Id="rId4" Type="http://schemas.openxmlformats.org/officeDocument/2006/relationships/comments" Target="../comments14.xml" />
</Relationships>
</file>

<file path=xl/worksheets/_rels/sheet15.xml.rels>&#65279;<?xml version="1.0" encoding="utf-8" standalone="yes"?>
<Relationships xmlns="http://schemas.openxmlformats.org/package/2006/relationships">
  <Relationship Id="rId3" Type="http://schemas.openxmlformats.org/officeDocument/2006/relationships/vmlDrawing" Target="../drawings/vmlDrawing15.vml" />
  <Relationship Id="rId2" Type="http://schemas.openxmlformats.org/officeDocument/2006/relationships/drawing" Target="../drawings/drawing14.xml" />
  <Relationship Id="rId4" Type="http://schemas.openxmlformats.org/officeDocument/2006/relationships/comments" Target="../comments15.xml" />
</Relationships>
</file>

<file path=xl/worksheets/_rels/sheet16.xml.rels>&#65279;<?xml version="1.0" encoding="utf-8" standalone="yes"?>
<Relationships xmlns="http://schemas.openxmlformats.org/package/2006/relationships">
  <Relationship Id="rId3" Type="http://schemas.openxmlformats.org/officeDocument/2006/relationships/vmlDrawing" Target="../drawings/vmlDrawing16.vml" />
  <Relationship Id="rId2" Type="http://schemas.openxmlformats.org/officeDocument/2006/relationships/drawing" Target="../drawings/drawing15.xml" />
  <Relationship Id="rId4" Type="http://schemas.openxmlformats.org/officeDocument/2006/relationships/comments" Target="../comments16.xml" />
</Relationships>
</file>

<file path=xl/worksheets/_rels/sheet17.xml.rels>&#65279;<?xml version="1.0" encoding="utf-8" standalone="yes"?>
<Relationships xmlns="http://schemas.openxmlformats.org/package/2006/relationships">
  <Relationship Id="rId3" Type="http://schemas.openxmlformats.org/officeDocument/2006/relationships/vmlDrawing" Target="../drawings/vmlDrawing17.vml" />
  <Relationship Id="rId2" Type="http://schemas.openxmlformats.org/officeDocument/2006/relationships/drawing" Target="../drawings/drawing16.xml" />
  <Relationship Id="rId4" Type="http://schemas.openxmlformats.org/officeDocument/2006/relationships/comments" Target="../comments17.xml" />
</Relationships>
</file>

<file path=xl/worksheets/_rels/sheet18.xml.rels>&#65279;<?xml version="1.0" encoding="utf-8" standalone="yes"?>
<Relationships xmlns="http://schemas.openxmlformats.org/package/2006/relationships">
  <Relationship Id="rId3" Type="http://schemas.openxmlformats.org/officeDocument/2006/relationships/vmlDrawing" Target="../drawings/vmlDrawing18.vml" />
  <Relationship Id="rId2" Type="http://schemas.openxmlformats.org/officeDocument/2006/relationships/drawing" Target="../drawings/drawing17.xml" />
  <Relationship Id="rId4" Type="http://schemas.openxmlformats.org/officeDocument/2006/relationships/comments" Target="../comments18.xml" />
</Relationships>
</file>

<file path=xl/worksheets/_rels/sheet19.xml.rels>&#65279;<?xml version="1.0" encoding="utf-8" standalone="yes"?>
<Relationships xmlns="http://schemas.openxmlformats.org/package/2006/relationships">
  <Relationship Id="rId3" Type="http://schemas.openxmlformats.org/officeDocument/2006/relationships/vmlDrawing" Target="../drawings/vmlDrawing19.vml" />
  <Relationship Id="rId2" Type="http://schemas.openxmlformats.org/officeDocument/2006/relationships/drawing" Target="../drawings/drawing18.xml" />
  <Relationship Id="rId4" Type="http://schemas.openxmlformats.org/officeDocument/2006/relationships/comments" Target="../comments19.xml" />
</Relationships>
</file>

<file path=xl/worksheets/_rels/sheet20.xml.rels>&#65279;<?xml version="1.0" encoding="utf-8" standalone="yes"?>
<Relationships xmlns="http://schemas.openxmlformats.org/package/2006/relationships">
  <Relationship Id="rId3" Type="http://schemas.openxmlformats.org/officeDocument/2006/relationships/vmlDrawing" Target="../drawings/vmlDrawing20.vml" />
  <Relationship Id="rId2" Type="http://schemas.openxmlformats.org/officeDocument/2006/relationships/drawing" Target="../drawings/drawing19.xml" />
  <Relationship Id="rId4" Type="http://schemas.openxmlformats.org/officeDocument/2006/relationships/comments" Target="../comments20.xml" />
</Relationships>
</file>

<file path=xl/worksheets/_rels/sheet21.xml.rels>&#65279;<?xml version="1.0" encoding="utf-8" standalone="yes"?>
<Relationships xmlns="http://schemas.openxmlformats.org/package/2006/relationships">
  <Relationship Id="rId3" Type="http://schemas.openxmlformats.org/officeDocument/2006/relationships/vmlDrawing" Target="../drawings/vmlDrawing21.vml" />
  <Relationship Id="rId2" Type="http://schemas.openxmlformats.org/officeDocument/2006/relationships/drawing" Target="../drawings/drawing20.xml" />
  <Relationship Id="rId4" Type="http://schemas.openxmlformats.org/officeDocument/2006/relationships/comments" Target="../comments21.xml" />
</Relationships>
</file>

<file path=xl/worksheets/_rels/sheet22.xml.rels>&#65279;<?xml version="1.0" encoding="utf-8" standalone="yes"?>
<Relationships xmlns="http://schemas.openxmlformats.org/package/2006/relationships">
  <Relationship Id="rId2" Type="http://schemas.openxmlformats.org/officeDocument/2006/relationships/drawing" Target="../drawings/drawing21.xml" />
</Relationships>
</file>

<file path=xl/worksheets/_rels/sheet23.xml.rels>&#65279;<?xml version="1.0" encoding="utf-8" standalone="yes"?>
<Relationships xmlns="http://schemas.openxmlformats.org/package/2006/relationships" />
</file>

<file path=xl/worksheets/_rels/sheet2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13" zoomScaleNormal="100" zoomScaleSheetLayoutView="100" workbookViewId="0">
      <selection activeCell="U27" sqref="U27"/>
    </sheetView>
  </sheetViews>
  <sheetFormatPr defaultColWidth="9" defaultRowHeight="12"/>
  <cols>
    <col min="1" max="1" width="1" style="22" customWidth="1"/>
    <col min="2" max="2" width="3.33203125" style="22" customWidth="1"/>
    <col min="3" max="3" width="3.33203125" style="21" customWidth="1"/>
    <col min="4" max="4" width="3.88671875" style="21" customWidth="1"/>
    <col min="5" max="5" width="9.6640625" style="21" customWidth="1"/>
    <col min="6" max="6" width="2.77734375" style="21" customWidth="1"/>
    <col min="7" max="7" width="6.77734375" style="21" customWidth="1"/>
    <col min="8" max="8" width="13.77734375" style="21" customWidth="1"/>
    <col min="9" max="9" width="5.77734375" style="21" customWidth="1"/>
    <col min="10" max="10" width="3.77734375" style="21" customWidth="1"/>
    <col min="11" max="11" width="10.77734375" style="21" customWidth="1"/>
    <col min="12" max="12" width="6.77734375" style="21" customWidth="1"/>
    <col min="13" max="13" width="7.77734375" style="21" customWidth="1"/>
    <col min="14" max="14" width="6.77734375" style="21" customWidth="1"/>
    <col min="15" max="15" width="7.77734375" style="21" customWidth="1"/>
    <col min="16" max="16" width="2.21875" style="21" customWidth="1"/>
    <col min="17" max="18" width="9" style="21"/>
    <col min="19" max="19" width="10.77734375" style="21" customWidth="1"/>
    <col min="20" max="20" width="9" style="21"/>
    <col min="21" max="21" width="13.33203125" style="21" customWidth="1"/>
    <col min="22" max="27" width="9" style="21"/>
    <col min="28" max="28" width="33.77734375" style="21" customWidth="1"/>
    <col min="29" max="16384" width="9" style="21"/>
  </cols>
  <sheetData>
    <row r="2" spans="1:25" ht="13.2">
      <c r="C2" s="20" t="s">
        <v>50</v>
      </c>
    </row>
    <row r="3" spans="1:25" ht="13.2">
      <c r="C3" s="20" t="s">
        <v>159</v>
      </c>
    </row>
    <row r="4" spans="1:25" s="73" customFormat="1" ht="13.2">
      <c r="A4" s="72"/>
      <c r="B4" s="72"/>
      <c r="C4" s="20" t="s">
        <v>358</v>
      </c>
      <c r="E4" s="92"/>
    </row>
    <row r="5" spans="1:25" s="283" customFormat="1" ht="13.2">
      <c r="A5" s="281"/>
      <c r="B5" s="281"/>
      <c r="C5" s="286" t="s">
        <v>345</v>
      </c>
      <c r="E5" s="284"/>
    </row>
    <row r="6" spans="1:25" ht="13.2">
      <c r="C6" s="20"/>
    </row>
    <row r="7" spans="1:25" ht="13.2">
      <c r="C7" s="20" t="s">
        <v>2</v>
      </c>
      <c r="Q7" s="20"/>
    </row>
    <row r="8" spans="1:25" s="283" customFormat="1" ht="13.2">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2">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2">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2">
      <c r="C11" s="286" t="s">
        <v>348</v>
      </c>
      <c r="D11" s="288"/>
      <c r="E11" s="288"/>
      <c r="F11" s="288"/>
      <c r="G11" s="288"/>
      <c r="H11" s="288"/>
      <c r="I11" s="288"/>
      <c r="J11" s="288"/>
      <c r="K11" s="288"/>
      <c r="L11" s="288"/>
      <c r="M11" s="288"/>
      <c r="N11" s="288"/>
      <c r="O11" s="288"/>
      <c r="P11" s="288"/>
      <c r="Q11" s="288"/>
      <c r="R11" s="288"/>
      <c r="W11" s="20"/>
      <c r="X11" s="20"/>
      <c r="Y11" s="275"/>
    </row>
    <row r="12" spans="1:25" ht="13.2">
      <c r="C12" s="286" t="s">
        <v>349</v>
      </c>
      <c r="D12" s="288"/>
      <c r="E12" s="288"/>
      <c r="F12" s="288"/>
      <c r="G12" s="288"/>
      <c r="H12" s="288"/>
      <c r="I12" s="288"/>
      <c r="J12" s="288"/>
      <c r="K12" s="288"/>
      <c r="L12" s="288"/>
      <c r="M12" s="288"/>
      <c r="N12" s="288"/>
      <c r="O12" s="288"/>
      <c r="P12" s="288"/>
      <c r="Q12" s="288"/>
      <c r="R12" s="288"/>
      <c r="W12" s="20"/>
      <c r="X12" s="20"/>
      <c r="Y12" s="275"/>
    </row>
    <row r="13" spans="1:25" ht="13.2">
      <c r="C13" s="286" t="s">
        <v>350</v>
      </c>
      <c r="D13" s="288"/>
      <c r="E13" s="288"/>
      <c r="F13" s="288"/>
      <c r="G13" s="288"/>
      <c r="H13" s="288"/>
      <c r="I13" s="288"/>
      <c r="J13" s="288"/>
      <c r="K13" s="288"/>
      <c r="L13" s="288"/>
      <c r="M13" s="288"/>
      <c r="N13" s="288"/>
      <c r="O13" s="288"/>
      <c r="P13" s="288"/>
      <c r="Q13" s="288"/>
      <c r="R13" s="288"/>
      <c r="X13" s="20"/>
      <c r="Y13" s="275"/>
    </row>
    <row r="14" spans="1:25" ht="13.2">
      <c r="C14" s="286"/>
      <c r="D14" s="288"/>
      <c r="E14" s="288"/>
      <c r="F14" s="288"/>
      <c r="G14" s="288"/>
      <c r="H14" s="288"/>
      <c r="I14" s="288"/>
      <c r="J14" s="288"/>
      <c r="K14" s="288"/>
      <c r="L14" s="288"/>
      <c r="M14" s="288"/>
      <c r="N14" s="288"/>
      <c r="O14" s="288"/>
      <c r="P14" s="288"/>
      <c r="Q14" s="288"/>
      <c r="R14" s="288"/>
      <c r="X14" s="20"/>
      <c r="Y14" s="275"/>
    </row>
    <row r="15" spans="1:25" ht="13.2">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2">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2">
      <c r="C19" s="20" t="s">
        <v>3</v>
      </c>
      <c r="Q19" s="20"/>
      <c r="R19" s="20"/>
      <c r="S19" s="88"/>
    </row>
    <row r="20" spans="1:25" ht="13.2">
      <c r="C20" s="455"/>
      <c r="D20" s="456"/>
      <c r="E20" s="20" t="s">
        <v>49</v>
      </c>
      <c r="Q20" s="20"/>
      <c r="R20" s="88"/>
      <c r="S20" s="88"/>
    </row>
    <row r="21" spans="1:25" ht="13.2">
      <c r="C21" s="459" t="s">
        <v>354</v>
      </c>
      <c r="D21" s="460"/>
      <c r="E21" s="20" t="s">
        <v>344</v>
      </c>
      <c r="Q21" s="20"/>
      <c r="R21" s="88"/>
      <c r="S21" s="88"/>
    </row>
    <row r="22" spans="1:25" ht="13.2">
      <c r="C22" s="482" t="s">
        <v>355</v>
      </c>
      <c r="D22" s="483"/>
      <c r="E22" s="20" t="s">
        <v>1</v>
      </c>
      <c r="Q22" s="20"/>
      <c r="R22" s="88"/>
      <c r="S22" s="88"/>
    </row>
    <row r="23" spans="1:25" ht="13.2">
      <c r="C23" s="484" t="s">
        <v>356</v>
      </c>
      <c r="D23" s="485"/>
      <c r="E23" s="20" t="s">
        <v>46</v>
      </c>
      <c r="Q23" s="20"/>
      <c r="R23" s="20"/>
      <c r="S23" s="88"/>
    </row>
    <row r="24" spans="1:25" ht="13.2">
      <c r="C24" s="486" t="s">
        <v>357</v>
      </c>
      <c r="D24" s="487"/>
      <c r="E24" s="286" t="s">
        <v>346</v>
      </c>
      <c r="Q24" s="20"/>
      <c r="R24" s="20"/>
      <c r="S24" s="88"/>
    </row>
    <row r="25" spans="1:25" ht="13.2">
      <c r="E25" s="286" t="s">
        <v>351</v>
      </c>
      <c r="Q25" s="20"/>
      <c r="R25" s="20"/>
      <c r="S25" s="88"/>
    </row>
    <row r="26" spans="1:25" ht="13.8" thickBot="1">
      <c r="E26" s="385"/>
      <c r="O26" s="98" t="s">
        <v>158</v>
      </c>
      <c r="Q26" s="20"/>
      <c r="R26" s="20"/>
      <c r="S26" s="88"/>
    </row>
    <row r="27" spans="1:25" ht="13.2">
      <c r="A27" s="21">
        <v>14</v>
      </c>
      <c r="M27" s="464" t="s">
        <v>326</v>
      </c>
      <c r="N27" s="96" t="s">
        <v>112</v>
      </c>
      <c r="O27" s="97" t="s">
        <v>113</v>
      </c>
      <c r="Q27" s="20"/>
      <c r="R27" s="20"/>
      <c r="S27" s="88"/>
    </row>
    <row r="28" spans="1:25" ht="20.100000000000001" customHeight="1" thickBot="1">
      <c r="A28" s="22">
        <f>+R86</f>
        <v>0</v>
      </c>
      <c r="C28" s="21" t="s">
        <v>295</v>
      </c>
      <c r="M28" s="465"/>
      <c r="N28" s="243" t="s">
        <v>474</v>
      </c>
      <c r="O28" s="244" t="s">
        <v>155</v>
      </c>
      <c r="Q28" s="20"/>
      <c r="R28" s="20"/>
      <c r="S28" s="88"/>
    </row>
    <row r="29" spans="1:25" ht="13.2">
      <c r="C29" s="499" t="s">
        <v>390</v>
      </c>
      <c r="D29" s="500"/>
      <c r="E29" s="500"/>
      <c r="F29" s="500"/>
      <c r="G29" s="500"/>
      <c r="H29" s="500"/>
      <c r="I29" s="500"/>
      <c r="J29" s="500"/>
      <c r="K29" s="500"/>
      <c r="L29" s="500"/>
      <c r="M29" s="500"/>
      <c r="N29" s="500"/>
      <c r="O29" s="500"/>
      <c r="Q29" s="20"/>
      <c r="R29" s="20"/>
      <c r="S29" s="275"/>
    </row>
    <row r="30" spans="1:25" ht="13.2">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99999999999999" customHeight="1">
      <c r="C33" s="78"/>
      <c r="O33" s="79"/>
      <c r="Q33" s="20"/>
      <c r="R33" s="20"/>
      <c r="S33" s="20"/>
    </row>
    <row r="34" spans="1:19" ht="14.4">
      <c r="C34" s="78"/>
      <c r="L34" s="512" t="s">
        <v>475</v>
      </c>
      <c r="M34" s="513"/>
      <c r="N34" s="513"/>
      <c r="O34" s="514"/>
      <c r="Q34" s="20"/>
      <c r="R34" s="20"/>
      <c r="S34" s="20"/>
    </row>
    <row r="35" spans="1:19" ht="11.25" customHeight="1">
      <c r="C35" s="78"/>
      <c r="O35" s="80"/>
      <c r="Q35" s="20"/>
      <c r="R35" s="20"/>
      <c r="S35" s="20"/>
    </row>
    <row r="36" spans="1:19" ht="13.2">
      <c r="C36" s="480" t="s">
        <v>471</v>
      </c>
      <c r="D36" s="481"/>
      <c r="E36" s="481"/>
      <c r="F36" s="481"/>
      <c r="G36" s="275" t="s">
        <v>5</v>
      </c>
      <c r="O36" s="79"/>
      <c r="Q36" s="20"/>
      <c r="R36" s="20"/>
      <c r="S36" s="20"/>
    </row>
    <row r="37" spans="1:19" ht="13.2">
      <c r="C37" s="78"/>
      <c r="O37" s="79"/>
      <c r="Q37" s="20"/>
      <c r="R37" s="20"/>
      <c r="S37" s="88"/>
    </row>
    <row r="38" spans="1:19" ht="13.2">
      <c r="A38" s="22">
        <v>3</v>
      </c>
      <c r="C38" s="78"/>
      <c r="H38" s="221" t="s">
        <v>341</v>
      </c>
      <c r="I38" s="221"/>
      <c r="O38" s="79"/>
      <c r="Q38" s="20"/>
      <c r="R38" s="20"/>
      <c r="S38" s="88"/>
    </row>
    <row r="39" spans="1:19" ht="26.25" customHeight="1">
      <c r="C39" s="78"/>
      <c r="H39" s="23" t="s">
        <v>6</v>
      </c>
      <c r="I39" s="23"/>
      <c r="J39" s="492" t="s">
        <v>466</v>
      </c>
      <c r="K39" s="492"/>
      <c r="L39" s="493"/>
      <c r="M39" s="493"/>
      <c r="N39" s="493"/>
      <c r="O39" s="494"/>
      <c r="Q39" s="20"/>
      <c r="R39" s="20"/>
    </row>
    <row r="40" spans="1:19" ht="26.25" customHeight="1">
      <c r="C40" s="78"/>
      <c r="H40" s="23" t="s">
        <v>7</v>
      </c>
      <c r="I40" s="23"/>
      <c r="J40" s="492" t="s">
        <v>467</v>
      </c>
      <c r="K40" s="492"/>
      <c r="L40" s="493"/>
      <c r="M40" s="493"/>
      <c r="N40" s="493"/>
      <c r="O40" s="494"/>
    </row>
    <row r="41" spans="1:19">
      <c r="C41" s="78"/>
      <c r="J41" s="21" t="s">
        <v>8</v>
      </c>
      <c r="O41" s="79"/>
    </row>
    <row r="42" spans="1:19">
      <c r="C42" s="78"/>
      <c r="J42" s="24" t="s">
        <v>9</v>
      </c>
      <c r="K42" s="24"/>
      <c r="L42" s="495" t="s">
        <v>470</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468</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7066</v>
      </c>
      <c r="N48" s="519"/>
      <c r="O48" s="520"/>
    </row>
    <row r="49" spans="3:21" ht="18" customHeight="1">
      <c r="C49" s="469" t="s">
        <v>11</v>
      </c>
      <c r="D49" s="501"/>
      <c r="E49" s="502"/>
      <c r="F49" s="488" t="s">
        <v>469</v>
      </c>
      <c r="G49" s="489"/>
      <c r="H49" s="489"/>
      <c r="I49" s="489"/>
      <c r="J49" s="489"/>
      <c r="K49" s="489"/>
      <c r="L49" s="126" t="s">
        <v>172</v>
      </c>
      <c r="M49" s="386"/>
      <c r="N49" s="521"/>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472</v>
      </c>
      <c r="G52" s="552"/>
      <c r="H52" s="552"/>
      <c r="I52" s="552"/>
      <c r="J52" s="30" t="s">
        <v>47</v>
      </c>
      <c r="K52" s="30"/>
      <c r="L52" s="553" t="s">
        <v>473</v>
      </c>
      <c r="M52" s="553"/>
      <c r="N52" s="554"/>
      <c r="O52" s="555"/>
    </row>
    <row r="53" spans="3:21" ht="22.5" customHeight="1">
      <c r="C53" s="295"/>
      <c r="D53" s="306" t="s">
        <v>19</v>
      </c>
      <c r="E53" s="307" t="s">
        <v>365</v>
      </c>
      <c r="F53" s="556" t="s">
        <v>366</v>
      </c>
      <c r="G53" s="557"/>
      <c r="H53" s="558"/>
      <c r="I53" s="556" t="s">
        <v>367</v>
      </c>
      <c r="J53" s="559"/>
      <c r="K53" s="560"/>
      <c r="L53" s="561">
        <v>980</v>
      </c>
      <c r="M53" s="562"/>
      <c r="N53" s="389" t="s">
        <v>368</v>
      </c>
      <c r="O53" s="390"/>
    </row>
    <row r="54" spans="3:21" ht="22.5" customHeight="1">
      <c r="C54" s="295"/>
      <c r="D54" s="294"/>
      <c r="E54" s="310"/>
      <c r="F54" s="556" t="s">
        <v>369</v>
      </c>
      <c r="G54" s="557"/>
      <c r="H54" s="558"/>
      <c r="I54" s="563" t="s">
        <v>370</v>
      </c>
      <c r="J54" s="559"/>
      <c r="K54" s="559"/>
      <c r="L54" s="561"/>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v>37</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9184.7999999999993</v>
      </c>
      <c r="I63" s="240" t="s">
        <v>4</v>
      </c>
      <c r="J63" s="537" t="s">
        <v>324</v>
      </c>
      <c r="K63" s="538"/>
      <c r="L63" s="539"/>
      <c r="M63" s="535">
        <f>+別紙!AA14</f>
        <v>2163</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t="str">
        <f>+別紙!AA15</f>
        <v>0</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2163</v>
      </c>
      <c r="N65" s="536"/>
      <c r="O65" s="378" t="s">
        <v>4</v>
      </c>
      <c r="P65" s="160"/>
      <c r="Q65" s="161"/>
      <c r="R65" s="161"/>
      <c r="S65" s="161"/>
    </row>
    <row r="66" spans="1:22" ht="24.75" customHeight="1">
      <c r="C66" s="392"/>
      <c r="D66" s="525" t="s">
        <v>303</v>
      </c>
      <c r="E66" s="526"/>
      <c r="F66" s="526"/>
      <c r="G66" s="527"/>
      <c r="H66" s="379">
        <f>+別紙!AA12</f>
        <v>7021.8</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99999999999999"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2">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2" customHeight="1">
      <c r="A77" s="21"/>
      <c r="B77" s="21"/>
      <c r="C77" s="181">
        <v>3</v>
      </c>
      <c r="D77" s="523" t="s">
        <v>455</v>
      </c>
      <c r="E77" s="523"/>
      <c r="F77" s="523"/>
      <c r="G77" s="523"/>
      <c r="H77" s="523"/>
      <c r="I77" s="523"/>
      <c r="J77" s="523"/>
      <c r="K77" s="523"/>
      <c r="L77" s="523"/>
      <c r="M77" s="523"/>
      <c r="N77" s="523"/>
      <c r="O77" s="524"/>
    </row>
    <row r="78" spans="1:22" ht="28.2"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2"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2"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2"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2"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2"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2">
      <c r="Q96" s="261" t="s">
        <v>98</v>
      </c>
      <c r="R96" s="263" t="s">
        <v>336</v>
      </c>
      <c r="S96"/>
      <c r="T96"/>
      <c r="U96"/>
      <c r="V96"/>
      <c r="W96"/>
      <c r="X96"/>
      <c r="Y96"/>
      <c r="Z96"/>
    </row>
    <row r="97" spans="17:26" ht="13.2">
      <c r="Q97" s="261"/>
      <c r="R97"/>
      <c r="S97"/>
      <c r="T97"/>
      <c r="U97"/>
      <c r="V97"/>
      <c r="W97"/>
      <c r="X97"/>
      <c r="Y97"/>
      <c r="Z97"/>
    </row>
    <row r="98" spans="17:26" ht="13.2">
      <c r="Q98" s="261" t="s">
        <v>114</v>
      </c>
      <c r="R98"/>
    </row>
    <row r="99" spans="17:26" ht="13.2">
      <c r="Q99" s="261" t="s">
        <v>115</v>
      </c>
      <c r="R99"/>
    </row>
    <row r="100" spans="17:26" ht="13.2">
      <c r="Q100" s="261" t="s">
        <v>116</v>
      </c>
      <c r="R100"/>
    </row>
    <row r="101" spans="17:26" ht="13.2">
      <c r="Q101" s="261" t="s">
        <v>117</v>
      </c>
      <c r="R101"/>
    </row>
    <row r="102" spans="17:26" ht="13.2">
      <c r="Q102" s="261" t="s">
        <v>118</v>
      </c>
      <c r="R102"/>
    </row>
    <row r="103" spans="17:26" ht="13.2">
      <c r="Q103" s="261" t="s">
        <v>119</v>
      </c>
    </row>
    <row r="104" spans="17:26" ht="13.2">
      <c r="Q104" s="261" t="s">
        <v>120</v>
      </c>
    </row>
    <row r="105" spans="17:26" ht="13.2">
      <c r="Q105" s="261" t="s">
        <v>121</v>
      </c>
    </row>
    <row r="106" spans="17:26" ht="13.2">
      <c r="Q106" s="261" t="s">
        <v>122</v>
      </c>
    </row>
    <row r="107" spans="17:26" ht="13.2">
      <c r="Q107" s="261" t="s">
        <v>125</v>
      </c>
    </row>
    <row r="108" spans="17:26" ht="13.2">
      <c r="Q108" s="261" t="s">
        <v>126</v>
      </c>
    </row>
    <row r="109" spans="17:26" ht="13.2">
      <c r="Q109" s="261" t="s">
        <v>127</v>
      </c>
    </row>
    <row r="110" spans="17:26" ht="13.2">
      <c r="Q110" s="261" t="s">
        <v>128</v>
      </c>
    </row>
    <row r="111" spans="17:26" ht="13.2">
      <c r="Q111" s="261" t="s">
        <v>129</v>
      </c>
    </row>
    <row r="112" spans="17:26" ht="13.2">
      <c r="Q112" s="261" t="s">
        <v>130</v>
      </c>
    </row>
    <row r="113" spans="17:17" ht="13.2">
      <c r="Q113" s="261" t="s">
        <v>123</v>
      </c>
    </row>
    <row r="114" spans="17:17" ht="13.2">
      <c r="Q114" s="261" t="s">
        <v>131</v>
      </c>
    </row>
    <row r="115" spans="17:17" ht="13.2">
      <c r="Q115" s="261" t="s">
        <v>132</v>
      </c>
    </row>
    <row r="116" spans="17:17" ht="13.2">
      <c r="Q116" s="261" t="s">
        <v>133</v>
      </c>
    </row>
    <row r="117" spans="17:17" ht="13.2">
      <c r="Q117" s="261" t="s">
        <v>134</v>
      </c>
    </row>
    <row r="118" spans="17:17" ht="13.2">
      <c r="Q118" s="261" t="s">
        <v>135</v>
      </c>
    </row>
    <row r="119" spans="17:17" ht="13.2">
      <c r="Q119" s="261" t="s">
        <v>136</v>
      </c>
    </row>
    <row r="120" spans="17:17" ht="13.2">
      <c r="Q120" s="261" t="s">
        <v>137</v>
      </c>
    </row>
    <row r="121" spans="17:17" ht="13.2">
      <c r="Q121" s="261" t="s">
        <v>138</v>
      </c>
    </row>
    <row r="122" spans="17:17" ht="13.2">
      <c r="Q122" s="261" t="s">
        <v>139</v>
      </c>
    </row>
    <row r="123" spans="17:17" ht="13.2">
      <c r="Q123" s="261" t="s">
        <v>140</v>
      </c>
    </row>
    <row r="124" spans="17:17" ht="13.2">
      <c r="Q124" s="261" t="s">
        <v>141</v>
      </c>
    </row>
    <row r="125" spans="17:17" ht="13.2">
      <c r="Q125" s="261" t="s">
        <v>124</v>
      </c>
    </row>
    <row r="126" spans="17:17" ht="13.2">
      <c r="Q126" s="261" t="s">
        <v>142</v>
      </c>
    </row>
    <row r="127" spans="17:17" ht="13.2">
      <c r="Q127" s="261" t="s">
        <v>143</v>
      </c>
    </row>
    <row r="128" spans="17:17" ht="13.2">
      <c r="Q128" s="261" t="s">
        <v>144</v>
      </c>
    </row>
    <row r="129" spans="17:17" ht="13.2">
      <c r="Q129" s="261" t="s">
        <v>145</v>
      </c>
    </row>
    <row r="130" spans="17:17" ht="13.2">
      <c r="Q130" s="261" t="s">
        <v>146</v>
      </c>
    </row>
    <row r="131" spans="17:17" ht="13.2">
      <c r="Q131" s="261" t="s">
        <v>147</v>
      </c>
    </row>
    <row r="132" spans="17:17" ht="13.2">
      <c r="Q132" s="262" t="s">
        <v>148</v>
      </c>
    </row>
    <row r="133" spans="17:17" ht="13.2">
      <c r="Q133" s="262" t="s">
        <v>149</v>
      </c>
    </row>
    <row r="134" spans="17:17" ht="13.2">
      <c r="Q134" s="262" t="s">
        <v>150</v>
      </c>
    </row>
    <row r="135" spans="17:17" ht="13.2">
      <c r="Q135" s="262" t="s">
        <v>151</v>
      </c>
    </row>
    <row r="136" spans="17:17" ht="13.2">
      <c r="Q136" s="262" t="s">
        <v>152</v>
      </c>
    </row>
    <row r="137" spans="17:17" ht="13.2">
      <c r="Q137" s="262" t="s">
        <v>153</v>
      </c>
    </row>
    <row r="138" spans="17:17" ht="13.2">
      <c r="Q138" s="262" t="s">
        <v>361</v>
      </c>
    </row>
    <row r="139" spans="17:17" ht="13.2">
      <c r="Q139" s="262" t="s">
        <v>359</v>
      </c>
    </row>
    <row r="140" spans="17:17" ht="13.2">
      <c r="Q140" s="262" t="s">
        <v>360</v>
      </c>
    </row>
    <row r="141" spans="17:17">
      <c r="Q141" s="260"/>
    </row>
    <row r="142" spans="17:17" ht="13.2">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0" width="9" style="40"/>
    <col min="51" max="51" width="49.77734375" style="40" bestFit="1" customWidth="1"/>
    <col min="52" max="53" width="9" style="40"/>
    <col min="54" max="54" width="54.44140625" style="40" bestFit="1" customWidth="1"/>
    <col min="55" max="55" width="13" style="40" bestFit="1" customWidth="1"/>
    <col min="56" max="56" width="24.33203125" style="40" bestFit="1" customWidth="1"/>
    <col min="57" max="58" width="9" style="40"/>
    <col min="59" max="59" width="16.2187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2"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3.8"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有限会社　神中産業</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2"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2"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2">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2">
      <c r="H45" s="278"/>
      <c r="I45" s="68"/>
      <c r="J45" s="68"/>
      <c r="K45" s="68"/>
      <c r="R45" s="68"/>
      <c r="S45" s="68"/>
      <c r="T45" s="68"/>
      <c r="AY45" s="69"/>
      <c r="AZ45" s="69"/>
      <c r="BA45" s="69"/>
      <c r="BB45" s="69"/>
      <c r="BC45" s="69"/>
      <c r="BD45" s="69"/>
    </row>
    <row r="46" spans="2:62" ht="13.2">
      <c r="H46" s="278"/>
      <c r="I46" s="68"/>
      <c r="J46" s="68"/>
      <c r="K46" s="68"/>
      <c r="R46" s="68"/>
      <c r="S46" s="68"/>
      <c r="T46" s="68"/>
      <c r="AY46" s="69"/>
      <c r="AZ46" s="69"/>
      <c r="BA46" s="69"/>
      <c r="BB46" s="69"/>
      <c r="BC46" s="69"/>
      <c r="BD46" s="69"/>
    </row>
    <row r="47" spans="2:62" ht="13.2">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B25" zoomScaleNormal="100" workbookViewId="0">
      <selection activeCell="P19" sqref="P19"/>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3171.2</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v>2378.4</v>
      </c>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2378.4</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3299</v>
      </c>
      <c r="E24" s="596"/>
      <c r="F24" s="596"/>
      <c r="G24" s="194" t="s">
        <v>198</v>
      </c>
      <c r="H24" s="585">
        <f>+F12</f>
        <v>3171.2</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792.8</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2474</v>
      </c>
      <c r="E27" s="596"/>
      <c r="F27" s="596"/>
      <c r="G27" s="194" t="s">
        <v>198</v>
      </c>
      <c r="H27" s="585">
        <f>+Y21</f>
        <v>2378.4</v>
      </c>
      <c r="I27" s="586"/>
      <c r="J27" s="194" t="s">
        <v>198</v>
      </c>
      <c r="M27" s="594"/>
      <c r="P27" s="599">
        <f>+R30+ROUND(R33,1)</f>
        <v>792.8</v>
      </c>
      <c r="Q27" s="645"/>
      <c r="R27" s="645"/>
      <c r="S27" s="645"/>
      <c r="T27" s="44" t="s">
        <v>38</v>
      </c>
      <c r="U27" s="64"/>
      <c r="V27" s="64"/>
      <c r="Y27" s="62" t="s">
        <v>39</v>
      </c>
      <c r="Z27" s="65"/>
      <c r="AH27" s="53"/>
      <c r="AI27" s="53"/>
      <c r="AJ27" s="53"/>
      <c r="AK27" s="53"/>
      <c r="AL27" s="615">
        <f>+AH18+P27</f>
        <v>792.8</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792.8</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825</v>
      </c>
      <c r="E29" s="596"/>
      <c r="F29" s="596"/>
      <c r="G29" s="194" t="s">
        <v>198</v>
      </c>
      <c r="H29" s="585">
        <f>+AL27</f>
        <v>792.8</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792.8</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825</v>
      </c>
      <c r="E31" s="596"/>
      <c r="F31" s="596"/>
      <c r="G31" s="194" t="s">
        <v>198</v>
      </c>
      <c r="H31" s="585">
        <f>+AS24</f>
        <v>792.8</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13"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S7" sqref="S7:V7"/>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2"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2"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c r="AV20" s="438" t="s">
        <v>198</v>
      </c>
      <c r="AW20" s="676"/>
      <c r="AX20" s="671"/>
    </row>
    <row r="21" spans="2:51"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0</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447"/>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X30" s="255"/>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51" ht="27" customHeight="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t="str">
        <f>IF(SUM(F12,F15)&gt;0,SUM(P12,P21,AH9,AS24,AS27,AS31)/SUM(F12,F15)*100,"")</f>
        <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t="str">
        <f>IF(SUM(F12,F15)&gt;0,SUM(P21,AS27,AS31,AU9,AU20)/SUM(F12,F15)*100,"")</f>
        <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2"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2"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2"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2"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2"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3" zoomScaleNormal="100" workbookViewId="0">
      <selection activeCell="P18" sqref="P18:S18"/>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5112.8</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v>3950.8</v>
      </c>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3950.8</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5885.8</v>
      </c>
      <c r="E24" s="596"/>
      <c r="F24" s="596"/>
      <c r="G24" s="194" t="s">
        <v>198</v>
      </c>
      <c r="H24" s="585">
        <f>+F12</f>
        <v>5112.8</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1162</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4547.8</v>
      </c>
      <c r="E27" s="596"/>
      <c r="F27" s="596"/>
      <c r="G27" s="194" t="s">
        <v>198</v>
      </c>
      <c r="H27" s="585">
        <f>+Y21</f>
        <v>3950.8</v>
      </c>
      <c r="I27" s="586"/>
      <c r="J27" s="194" t="s">
        <v>198</v>
      </c>
      <c r="M27" s="594"/>
      <c r="P27" s="599">
        <f>+R30+ROUND(R33,1)</f>
        <v>1162</v>
      </c>
      <c r="Q27" s="645"/>
      <c r="R27" s="645"/>
      <c r="S27" s="645"/>
      <c r="T27" s="44" t="s">
        <v>38</v>
      </c>
      <c r="U27" s="64"/>
      <c r="V27" s="64"/>
      <c r="Y27" s="62" t="s">
        <v>39</v>
      </c>
      <c r="Z27" s="65"/>
      <c r="AH27" s="53"/>
      <c r="AI27" s="53"/>
      <c r="AJ27" s="53"/>
      <c r="AK27" s="53"/>
      <c r="AL27" s="615">
        <f>+AH18+P27</f>
        <v>1162</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1162</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1338</v>
      </c>
      <c r="E29" s="596"/>
      <c r="F29" s="596"/>
      <c r="G29" s="194" t="s">
        <v>198</v>
      </c>
      <c r="H29" s="585">
        <f>+AL27</f>
        <v>1162</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1162</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1338</v>
      </c>
      <c r="E31" s="596"/>
      <c r="F31" s="596"/>
      <c r="G31" s="194" t="s">
        <v>198</v>
      </c>
      <c r="H31" s="585">
        <f>+AS24</f>
        <v>1162</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2"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topLeftCell="A31"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2"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8671875" style="40" customWidth="1"/>
    <col min="3" max="3" width="18.33203125" style="40" customWidth="1"/>
    <col min="4" max="5" width="4.33203125" style="40" customWidth="1"/>
    <col min="6" max="6" width="3.77734375" style="40" customWidth="1"/>
    <col min="7" max="7" width="2.33203125" style="40" customWidth="1"/>
    <col min="8" max="8" width="10.33203125" style="40" customWidth="1"/>
    <col min="9" max="9" width="2.33203125" style="40" customWidth="1"/>
    <col min="10" max="11" width="2.44140625" style="40" customWidth="1"/>
    <col min="12" max="12" width="2.77734375" style="40" customWidth="1"/>
    <col min="13" max="13" width="2.88671875" style="40" customWidth="1"/>
    <col min="14" max="15" width="2.77734375" style="40" customWidth="1"/>
    <col min="16" max="16" width="3" style="40" customWidth="1"/>
    <col min="17" max="19" width="4.77734375" style="40" customWidth="1"/>
    <col min="20" max="22" width="2.88671875" style="40" customWidth="1"/>
    <col min="23" max="24" width="2.44140625" style="40" customWidth="1"/>
    <col min="25" max="25" width="2.88671875" style="40" customWidth="1"/>
    <col min="26" max="26" width="7.77734375" style="40" customWidth="1"/>
    <col min="27" max="27" width="4.77734375" style="40" customWidth="1"/>
    <col min="28" max="28" width="2" style="40" customWidth="1"/>
    <col min="29" max="30" width="2.33203125" style="40" customWidth="1"/>
    <col min="31" max="31" width="3.109375" style="40" customWidth="1"/>
    <col min="32" max="33" width="2.33203125" style="40" customWidth="1"/>
    <col min="34" max="34" width="2.88671875" style="40" customWidth="1"/>
    <col min="35" max="35" width="7.77734375" style="40" customWidth="1"/>
    <col min="36" max="37" width="4.33203125" style="40" customWidth="1"/>
    <col min="38" max="38" width="3.33203125" style="40" customWidth="1"/>
    <col min="39" max="39" width="2.77734375" style="40" customWidth="1"/>
    <col min="40" max="40" width="2.88671875" style="40" customWidth="1"/>
    <col min="41" max="41" width="10.77734375" style="40" customWidth="1"/>
    <col min="42" max="42" width="2.88671875" style="40" customWidth="1"/>
    <col min="43" max="44" width="2.44140625" style="40" customWidth="1"/>
    <col min="45" max="45" width="2.77734375" style="40" customWidth="1"/>
    <col min="46" max="46" width="7.77734375" style="40" customWidth="1"/>
    <col min="47" max="47" width="11.77734375" style="40" customWidth="1"/>
    <col min="48" max="48" width="1.88671875" style="40" customWidth="1"/>
    <col min="49" max="49" width="5.33203125" style="40" customWidth="1"/>
    <col min="50" max="58" width="9" style="40"/>
    <col min="59" max="59" width="16.2187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2"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　神中産業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2"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2"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2"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2">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2">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2">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2">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2">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2">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opLeftCell="A31" zoomScale="70" zoomScaleNormal="70" workbookViewId="0">
      <selection activeCell="R47" sqref="R47"/>
    </sheetView>
  </sheetViews>
  <sheetFormatPr defaultColWidth="9" defaultRowHeight="10.8"/>
  <cols>
    <col min="1" max="1" width="2.44140625" style="9" customWidth="1"/>
    <col min="2" max="3" width="3.77734375" style="9" customWidth="1"/>
    <col min="4" max="4" width="4.44140625" style="9" customWidth="1"/>
    <col min="5" max="5" width="3.77734375" style="9" customWidth="1"/>
    <col min="6" max="6" width="40.77734375" style="9" customWidth="1"/>
    <col min="7" max="7" width="9.77734375" style="9" customWidth="1"/>
    <col min="8" max="8" width="10.33203125" style="9" customWidth="1"/>
    <col min="9" max="26" width="9.77734375" style="9" customWidth="1"/>
    <col min="27" max="27" width="11.777343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有限会社　神中産業</v>
      </c>
      <c r="Q6" s="706"/>
      <c r="R6" s="706"/>
      <c r="S6" s="706"/>
      <c r="T6" s="706"/>
      <c r="U6" s="706"/>
      <c r="V6" s="701"/>
      <c r="W6" s="701"/>
      <c r="X6" s="701"/>
      <c r="Y6" s="701"/>
      <c r="Z6" s="701"/>
      <c r="AA6" s="184" t="s">
        <v>96</v>
      </c>
    </row>
    <row r="7" spans="2:27" ht="14.4">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5"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399999999999999" customHeight="1" thickTop="1">
      <c r="B9" s="166"/>
      <c r="C9" s="702" t="s">
        <v>232</v>
      </c>
      <c r="D9" s="702"/>
      <c r="E9" s="702"/>
      <c r="F9" s="703"/>
      <c r="G9" s="319">
        <f>IF(OR(ｱ.燃え殻!D24&gt;0,ｱ.燃え殻!D24&lt;0),ｱ.燃え殻!D24,IF(G$19&gt;0,"0",0))</f>
        <v>0</v>
      </c>
      <c r="H9" s="319">
        <f>IF(OR(ｲ.汚泥!D24&gt;0,ｲ.汚泥!D24&lt;0),ｲ.汚泥!D24,IF(H$19&gt;0,"0",0))</f>
        <v>3299</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5885.8</v>
      </c>
      <c r="U9" s="319">
        <f>IF(OR(ｿ.鉱さい!D24&gt;0,ｿ.鉱さい!D24&lt;0),ｿ.鉱さい!D24,IF(U$19&gt;0,"0",0))</f>
        <v>0</v>
      </c>
      <c r="V9" s="319">
        <f>IF(OR(ﾀ.がれき類!D24&gt;0,ﾀ.がれき類!D24&lt;0),ﾀ.がれき類!D24,IF(V$19&gt;0,"0",0))</f>
        <v>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9184.7999999999993</v>
      </c>
    </row>
    <row r="10" spans="2:27" ht="20.399999999999999" customHeight="1">
      <c r="B10" s="169" t="s">
        <v>352</v>
      </c>
      <c r="C10" s="709" t="s">
        <v>320</v>
      </c>
      <c r="D10" s="709"/>
      <c r="E10" s="709"/>
      <c r="F10" s="710"/>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t="str">
        <f t="shared" ref="AA10:AA18" si="0">IF(SUM(G10:Z10)&gt;0,SUM(G10:Z10),IF(AA$19&gt;0,"0",0))</f>
        <v>0</v>
      </c>
    </row>
    <row r="11" spans="2:27" ht="20.399999999999999" customHeight="1">
      <c r="B11" s="169" t="s">
        <v>353</v>
      </c>
      <c r="C11" s="711" t="s">
        <v>321</v>
      </c>
      <c r="D11" s="711"/>
      <c r="E11" s="711"/>
      <c r="F11" s="712"/>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t="str">
        <f t="shared" si="0"/>
        <v>0</v>
      </c>
    </row>
    <row r="12" spans="2:27" ht="20.399999999999999" customHeight="1">
      <c r="B12" s="443">
        <v>7</v>
      </c>
      <c r="C12" s="711" t="s">
        <v>322</v>
      </c>
      <c r="D12" s="711"/>
      <c r="E12" s="711"/>
      <c r="F12" s="712"/>
      <c r="G12" s="325">
        <f>IF(OR(ｱ.燃え殻!D27&gt;0,ｱ.燃え殻!D27&lt;0),ｱ.燃え殻!D27,IF(G$19&gt;0,"0",0))</f>
        <v>0</v>
      </c>
      <c r="H12" s="325">
        <f>IF(OR(ｲ.汚泥!D27&gt;0,ｲ.汚泥!D27&lt;0),ｲ.汚泥!D27,IF(H$19&gt;0,"0",0))</f>
        <v>2474</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4547.8</v>
      </c>
      <c r="U12" s="325">
        <f>IF(OR(ｿ.鉱さい!D27&gt;0,ｿ.鉱さい!D27&lt;0),ｿ.鉱さい!D27,IF(U$19&gt;0,"0",0))</f>
        <v>0</v>
      </c>
      <c r="V12" s="325">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f t="shared" si="0"/>
        <v>7021.8</v>
      </c>
    </row>
    <row r="13" spans="2:27" ht="20.399999999999999" customHeight="1">
      <c r="B13" s="169" t="s">
        <v>228</v>
      </c>
      <c r="C13" s="713" t="s">
        <v>323</v>
      </c>
      <c r="D13" s="714"/>
      <c r="E13" s="714"/>
      <c r="F13" s="715"/>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t="str">
        <f t="shared" si="0"/>
        <v>0</v>
      </c>
    </row>
    <row r="14" spans="2:27" ht="20.399999999999999" customHeight="1">
      <c r="B14" s="169" t="s">
        <v>229</v>
      </c>
      <c r="C14" s="711" t="s">
        <v>241</v>
      </c>
      <c r="D14" s="711"/>
      <c r="E14" s="711"/>
      <c r="F14" s="712"/>
      <c r="G14" s="325">
        <f>IF(OR(ｱ.燃え殻!D29&gt;0,ｱ.燃え殻!D29&lt;0),ｱ.燃え殻!D29,IF(G$19&gt;0,"0",0))</f>
        <v>0</v>
      </c>
      <c r="H14" s="325">
        <f>IF(OR(ｲ.汚泥!D29&gt;0,ｲ.汚泥!D29&lt;0),ｲ.汚泥!D29,IF(H$19&gt;0,"0",0))</f>
        <v>825</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1338</v>
      </c>
      <c r="U14" s="325">
        <f>IF(OR(ｿ.鉱さい!D29&gt;0,ｿ.鉱さい!D29&lt;0),ｿ.鉱さい!D29,IF(U$19&gt;0,"0",0))</f>
        <v>0</v>
      </c>
      <c r="V14" s="325">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f t="shared" si="0"/>
        <v>2163</v>
      </c>
    </row>
    <row r="15" spans="2:27" ht="20.399999999999999" customHeight="1">
      <c r="B15" s="169" t="s">
        <v>244</v>
      </c>
      <c r="C15" s="711" t="s">
        <v>242</v>
      </c>
      <c r="D15" s="711"/>
      <c r="E15" s="711"/>
      <c r="F15" s="712"/>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t="str">
        <f t="shared" si="0"/>
        <v>0</v>
      </c>
    </row>
    <row r="16" spans="2:27" ht="20.399999999999999" customHeight="1">
      <c r="B16" s="169" t="s">
        <v>245</v>
      </c>
      <c r="C16" s="711" t="s">
        <v>243</v>
      </c>
      <c r="D16" s="711"/>
      <c r="E16" s="711"/>
      <c r="F16" s="712"/>
      <c r="G16" s="325">
        <f>IF(OR(ｱ.燃え殻!D31&gt;0,ｱ.燃え殻!D31&lt;0),ｱ.燃え殻!D31,IF(G$19&gt;0,"0",0))</f>
        <v>0</v>
      </c>
      <c r="H16" s="325">
        <f>IF(OR(ｲ.汚泥!D31&gt;0,ｲ.汚泥!D31&lt;0),ｲ.汚泥!D31,IF(H$19&gt;0,"0",0))</f>
        <v>825</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1338</v>
      </c>
      <c r="U16" s="325">
        <f>IF(OR(ｿ.鉱さい!D31&gt;0,ｿ.鉱さい!D31&lt;0),ｿ.鉱さい!D31,IF(U$19&gt;0,"0",0))</f>
        <v>0</v>
      </c>
      <c r="V16" s="325">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2163</v>
      </c>
    </row>
    <row r="17" spans="2:27" ht="20.399999999999999" customHeight="1">
      <c r="B17" s="169"/>
      <c r="C17" s="711" t="s">
        <v>428</v>
      </c>
      <c r="D17" s="711"/>
      <c r="E17" s="711"/>
      <c r="F17" s="712"/>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t="str">
        <f t="shared" si="0"/>
        <v>0</v>
      </c>
    </row>
    <row r="18" spans="2:27" ht="20.399999999999999" customHeight="1" thickBot="1">
      <c r="B18" s="170"/>
      <c r="C18" s="197" t="s">
        <v>269</v>
      </c>
      <c r="D18" s="707" t="s">
        <v>388</v>
      </c>
      <c r="E18" s="707"/>
      <c r="F18" s="708"/>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t="str">
        <f t="shared" si="0"/>
        <v>0</v>
      </c>
    </row>
    <row r="19" spans="2:27" ht="20.399999999999999" customHeight="1" thickTop="1">
      <c r="B19" s="166"/>
      <c r="C19" s="171" t="s">
        <v>334</v>
      </c>
      <c r="D19" s="720" t="s">
        <v>335</v>
      </c>
      <c r="E19" s="720"/>
      <c r="F19" s="721"/>
      <c r="G19" s="331">
        <f t="shared" ref="G19:Z19" si="1">+G41+G25+G23+G22+G21-G20</f>
        <v>0</v>
      </c>
      <c r="H19" s="331">
        <f t="shared" si="1"/>
        <v>3171.2</v>
      </c>
      <c r="I19" s="331">
        <f t="shared" si="1"/>
        <v>0</v>
      </c>
      <c r="J19" s="331">
        <f t="shared" si="1"/>
        <v>0</v>
      </c>
      <c r="K19" s="331">
        <f t="shared" si="1"/>
        <v>0</v>
      </c>
      <c r="L19" s="331">
        <f t="shared" si="1"/>
        <v>0</v>
      </c>
      <c r="M19" s="331">
        <f t="shared" si="1"/>
        <v>0</v>
      </c>
      <c r="N19" s="331">
        <f t="shared" si="1"/>
        <v>0</v>
      </c>
      <c r="O19" s="331">
        <f t="shared" si="1"/>
        <v>0</v>
      </c>
      <c r="P19" s="331">
        <f t="shared" si="1"/>
        <v>0</v>
      </c>
      <c r="Q19" s="331">
        <f t="shared" si="1"/>
        <v>0</v>
      </c>
      <c r="R19" s="331">
        <f t="shared" si="1"/>
        <v>0</v>
      </c>
      <c r="S19" s="331">
        <f t="shared" si="1"/>
        <v>0</v>
      </c>
      <c r="T19" s="331">
        <f t="shared" si="1"/>
        <v>5112.8</v>
      </c>
      <c r="U19" s="331">
        <f t="shared" si="1"/>
        <v>0</v>
      </c>
      <c r="V19" s="331">
        <f t="shared" si="1"/>
        <v>0</v>
      </c>
      <c r="W19" s="331">
        <f t="shared" si="1"/>
        <v>0</v>
      </c>
      <c r="X19" s="331">
        <f t="shared" si="1"/>
        <v>0</v>
      </c>
      <c r="Y19" s="331">
        <f t="shared" si="1"/>
        <v>0</v>
      </c>
      <c r="Z19" s="332">
        <f t="shared" si="1"/>
        <v>0</v>
      </c>
      <c r="AA19" s="333">
        <f t="shared" ref="AA19:AA25" si="2">SUM(G19:Z19)</f>
        <v>8284</v>
      </c>
    </row>
    <row r="20" spans="2:27" ht="20.399999999999999"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399999999999999"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399999999999999"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399999999999999" customHeight="1">
      <c r="B23" s="167"/>
      <c r="C23" s="124"/>
      <c r="D23" s="382" t="s">
        <v>60</v>
      </c>
      <c r="E23" s="726" t="s">
        <v>286</v>
      </c>
      <c r="F23" s="727"/>
      <c r="G23" s="343">
        <f>+ｱ.燃え殻!$P$18</f>
        <v>0</v>
      </c>
      <c r="H23" s="343">
        <f>+ｲ.汚泥!$P$18</f>
        <v>2378.4</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3950.8</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6329.2000000000007</v>
      </c>
    </row>
    <row r="24" spans="2:27" ht="20.399999999999999"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399999999999999"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399999999999999"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399999999999999" customHeight="1">
      <c r="B27" s="167"/>
      <c r="C27" s="718"/>
      <c r="D27" s="172" t="s">
        <v>25</v>
      </c>
      <c r="E27" s="716" t="s">
        <v>289</v>
      </c>
      <c r="F27" s="717"/>
      <c r="G27" s="352">
        <f t="shared" ref="G27:Z27" si="5">+G23-G26</f>
        <v>0</v>
      </c>
      <c r="H27" s="352">
        <f t="shared" si="5"/>
        <v>2378.4</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3950.8</v>
      </c>
      <c r="U27" s="352">
        <f t="shared" si="5"/>
        <v>0</v>
      </c>
      <c r="V27" s="352">
        <f t="shared" si="5"/>
        <v>0</v>
      </c>
      <c r="W27" s="352">
        <f t="shared" si="5"/>
        <v>0</v>
      </c>
      <c r="X27" s="352">
        <f t="shared" si="5"/>
        <v>0</v>
      </c>
      <c r="Y27" s="352">
        <f t="shared" si="5"/>
        <v>0</v>
      </c>
      <c r="Z27" s="353">
        <f t="shared" si="5"/>
        <v>0</v>
      </c>
      <c r="AA27" s="354">
        <f t="shared" si="4"/>
        <v>6329.2000000000007</v>
      </c>
    </row>
    <row r="28" spans="2:27" ht="20.399999999999999"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399999999999999"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399999999999999"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399999999999999"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399999999999999"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399999999999999"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399999999999999"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399999999999999"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399999999999999"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399999999999999"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399999999999999"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399999999999999"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399999999999999"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399999999999999" customHeight="1">
      <c r="B41" s="167"/>
      <c r="C41" s="734" t="s">
        <v>173</v>
      </c>
      <c r="D41" s="123" t="s">
        <v>179</v>
      </c>
      <c r="E41" s="741" t="s">
        <v>236</v>
      </c>
      <c r="F41" s="742"/>
      <c r="G41" s="367">
        <f t="shared" ref="G41:Z41" si="8">+G42+G46</f>
        <v>0</v>
      </c>
      <c r="H41" s="367">
        <f t="shared" si="8"/>
        <v>792.8</v>
      </c>
      <c r="I41" s="367">
        <f t="shared" si="8"/>
        <v>0</v>
      </c>
      <c r="J41" s="367">
        <f t="shared" si="8"/>
        <v>0</v>
      </c>
      <c r="K41" s="367">
        <f t="shared" si="8"/>
        <v>0</v>
      </c>
      <c r="L41" s="367">
        <f t="shared" si="8"/>
        <v>0</v>
      </c>
      <c r="M41" s="367">
        <f t="shared" si="8"/>
        <v>0</v>
      </c>
      <c r="N41" s="367">
        <f t="shared" si="8"/>
        <v>0</v>
      </c>
      <c r="O41" s="367">
        <f t="shared" si="8"/>
        <v>0</v>
      </c>
      <c r="P41" s="367">
        <f t="shared" si="8"/>
        <v>0</v>
      </c>
      <c r="Q41" s="367">
        <f t="shared" si="8"/>
        <v>0</v>
      </c>
      <c r="R41" s="367">
        <f t="shared" si="8"/>
        <v>0</v>
      </c>
      <c r="S41" s="367">
        <f t="shared" si="8"/>
        <v>0</v>
      </c>
      <c r="T41" s="367">
        <f t="shared" si="8"/>
        <v>1162</v>
      </c>
      <c r="U41" s="367">
        <f t="shared" si="8"/>
        <v>0</v>
      </c>
      <c r="V41" s="367">
        <f t="shared" si="8"/>
        <v>0</v>
      </c>
      <c r="W41" s="367">
        <f t="shared" si="8"/>
        <v>0</v>
      </c>
      <c r="X41" s="367">
        <f t="shared" si="8"/>
        <v>0</v>
      </c>
      <c r="Y41" s="367">
        <f t="shared" si="8"/>
        <v>0</v>
      </c>
      <c r="Z41" s="368">
        <f t="shared" si="8"/>
        <v>0</v>
      </c>
      <c r="AA41" s="369">
        <f t="shared" si="4"/>
        <v>1954.8</v>
      </c>
    </row>
    <row r="42" spans="2:27" ht="20.399999999999999" customHeight="1">
      <c r="B42" s="167"/>
      <c r="C42" s="734"/>
      <c r="D42" s="207"/>
      <c r="E42" s="205" t="s">
        <v>262</v>
      </c>
      <c r="F42" s="383"/>
      <c r="G42" s="358">
        <f t="shared" ref="G42:Z42" si="9">SUM(G43:G45)</f>
        <v>0</v>
      </c>
      <c r="H42" s="358">
        <f t="shared" si="9"/>
        <v>792.8</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0</v>
      </c>
      <c r="T42" s="358">
        <f t="shared" si="9"/>
        <v>1162</v>
      </c>
      <c r="U42" s="358">
        <f t="shared" si="9"/>
        <v>0</v>
      </c>
      <c r="V42" s="358">
        <f t="shared" si="9"/>
        <v>0</v>
      </c>
      <c r="W42" s="358">
        <f t="shared" si="9"/>
        <v>0</v>
      </c>
      <c r="X42" s="358">
        <f t="shared" si="9"/>
        <v>0</v>
      </c>
      <c r="Y42" s="358">
        <f t="shared" si="9"/>
        <v>0</v>
      </c>
      <c r="Z42" s="359">
        <f t="shared" si="9"/>
        <v>0</v>
      </c>
      <c r="AA42" s="360">
        <f t="shared" si="4"/>
        <v>1954.8</v>
      </c>
    </row>
    <row r="43" spans="2:27" ht="20.399999999999999" customHeight="1">
      <c r="B43" s="167"/>
      <c r="C43" s="734"/>
      <c r="D43" s="208"/>
      <c r="E43" s="203"/>
      <c r="F43" s="201" t="s">
        <v>235</v>
      </c>
      <c r="G43" s="361">
        <f>+ｱ.燃え殻!$AA$28</f>
        <v>0</v>
      </c>
      <c r="H43" s="361">
        <f>+ｲ.汚泥!$AA$28</f>
        <v>792.8</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1162</v>
      </c>
      <c r="U43" s="361">
        <f>+ｿ.鉱さい!$AA$28</f>
        <v>0</v>
      </c>
      <c r="V43" s="361">
        <f>+ﾀ.がれき類!$AA$28</f>
        <v>0</v>
      </c>
      <c r="W43" s="361">
        <f>+ﾁ.動物のふん尿!$AA$28</f>
        <v>0</v>
      </c>
      <c r="X43" s="361">
        <f>+ﾂ.動物の死体!$AA$28</f>
        <v>0</v>
      </c>
      <c r="Y43" s="361">
        <f>+ﾃ.ばいじん!$AA$28</f>
        <v>0</v>
      </c>
      <c r="Z43" s="362">
        <f>+ﾄ.混合廃棄物その他!$AA$28</f>
        <v>0</v>
      </c>
      <c r="AA43" s="363">
        <f t="shared" si="4"/>
        <v>1954.8</v>
      </c>
    </row>
    <row r="44" spans="2:27" ht="20.399999999999999"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399999999999999"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399999999999999"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399999999999999" customHeight="1">
      <c r="B47" s="167"/>
      <c r="C47" s="122" t="s">
        <v>237</v>
      </c>
      <c r="D47" s="739" t="s">
        <v>294</v>
      </c>
      <c r="E47" s="739"/>
      <c r="F47" s="740"/>
      <c r="G47" s="370">
        <f>+ｱ.燃え殻!$AL$27</f>
        <v>0</v>
      </c>
      <c r="H47" s="370">
        <f>+ｲ.汚泥!$AL$27</f>
        <v>792.8</v>
      </c>
      <c r="I47" s="370">
        <f>+ｳ.廃油!$AL$27</f>
        <v>0</v>
      </c>
      <c r="J47" s="370">
        <f>+ｴ.廃酸!$AL$27</f>
        <v>0</v>
      </c>
      <c r="K47" s="370">
        <f>+ｵ.廃ｱﾙｶﾘ!$AL$27</f>
        <v>0</v>
      </c>
      <c r="L47" s="370">
        <f>+ｶ.廃ﾌﾟﾗ類!$AL$27</f>
        <v>0</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1162</v>
      </c>
      <c r="U47" s="370">
        <f>+ｿ.鉱さい!$AL$27</f>
        <v>0</v>
      </c>
      <c r="V47" s="370">
        <f>+ﾀ.がれき類!$AL$27</f>
        <v>0</v>
      </c>
      <c r="W47" s="370">
        <f>+ﾁ.動物のふん尿!$AL$27</f>
        <v>0</v>
      </c>
      <c r="X47" s="370">
        <f>+ﾂ.動物の死体!$AL$27</f>
        <v>0</v>
      </c>
      <c r="Y47" s="370">
        <f>+ﾃ.ばいじん!$AL$27</f>
        <v>0</v>
      </c>
      <c r="Z47" s="371">
        <f>+ﾄ.混合廃棄物その他!$AL$27</f>
        <v>0</v>
      </c>
      <c r="AA47" s="372">
        <f t="shared" si="4"/>
        <v>1954.8</v>
      </c>
    </row>
    <row r="48" spans="2:27" ht="20.399999999999999"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399999999999999" customHeight="1">
      <c r="B49" s="167"/>
      <c r="C49" s="173"/>
      <c r="D49" s="409" t="s">
        <v>190</v>
      </c>
      <c r="E49" s="726" t="s">
        <v>239</v>
      </c>
      <c r="F49" s="727"/>
      <c r="G49" s="422">
        <f>+ｱ.燃え殻!$AS$24</f>
        <v>0</v>
      </c>
      <c r="H49" s="422">
        <f>+ｲ.汚泥!$AS$24</f>
        <v>792.8</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1162</v>
      </c>
      <c r="U49" s="422">
        <f>+ｿ.鉱さい!$AS$24</f>
        <v>0</v>
      </c>
      <c r="V49" s="422">
        <f>+ﾀ.がれき類!$AS$24</f>
        <v>0</v>
      </c>
      <c r="W49" s="422">
        <f>+ﾁ.動物のふん尿!$AS$24</f>
        <v>0</v>
      </c>
      <c r="X49" s="422">
        <f>+ﾂ.動物の死体!$AS$24</f>
        <v>0</v>
      </c>
      <c r="Y49" s="422">
        <f>+ﾃ.ばいじん!$AS$24</f>
        <v>0</v>
      </c>
      <c r="Z49" s="423">
        <f>+ﾄ.混合廃棄物その他!$AS$24</f>
        <v>0</v>
      </c>
      <c r="AA49" s="424">
        <f t="shared" si="4"/>
        <v>1954.8</v>
      </c>
    </row>
    <row r="50" spans="2:27" ht="20.399999999999999"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399999999999999"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399999999999999" customHeight="1">
      <c r="B52" s="167"/>
      <c r="C52" s="173"/>
      <c r="D52" s="410"/>
      <c r="E52" s="743" t="s">
        <v>440</v>
      </c>
      <c r="F52" s="744"/>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399999999999999"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399999999999999"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399999999999999"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95"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6470.2</v>
      </c>
      <c r="I63" s="406">
        <f t="shared" si="10"/>
        <v>0</v>
      </c>
      <c r="J63" s="406">
        <f t="shared" si="10"/>
        <v>0</v>
      </c>
      <c r="K63" s="406">
        <f t="shared" si="10"/>
        <v>0</v>
      </c>
      <c r="L63" s="406">
        <f t="shared" si="10"/>
        <v>0</v>
      </c>
      <c r="M63" s="406">
        <f t="shared" si="10"/>
        <v>0</v>
      </c>
      <c r="N63" s="406">
        <f t="shared" si="10"/>
        <v>0</v>
      </c>
      <c r="O63" s="406">
        <f t="shared" si="10"/>
        <v>0</v>
      </c>
      <c r="P63" s="406">
        <f t="shared" si="10"/>
        <v>0</v>
      </c>
      <c r="Q63" s="406">
        <f t="shared" si="10"/>
        <v>0</v>
      </c>
      <c r="R63" s="406">
        <f t="shared" si="10"/>
        <v>0</v>
      </c>
      <c r="S63" s="406">
        <f t="shared" si="10"/>
        <v>0</v>
      </c>
      <c r="T63" s="406">
        <f t="shared" si="10"/>
        <v>10998.6</v>
      </c>
      <c r="U63" s="406">
        <f t="shared" si="10"/>
        <v>0</v>
      </c>
      <c r="V63" s="406">
        <f t="shared" si="10"/>
        <v>0</v>
      </c>
      <c r="W63" s="406">
        <f t="shared" si="10"/>
        <v>0</v>
      </c>
      <c r="X63" s="406">
        <f t="shared" si="10"/>
        <v>0</v>
      </c>
      <c r="Y63" s="406">
        <f t="shared" si="10"/>
        <v>0</v>
      </c>
      <c r="Z63" s="406">
        <f t="shared" si="10"/>
        <v>0</v>
      </c>
      <c r="AA63" s="407">
        <f>+AA9+AA19+AA20</f>
        <v>17468.8</v>
      </c>
    </row>
    <row r="64" spans="2:27" s="406" customFormat="1" ht="13.2">
      <c r="F64" s="408"/>
    </row>
    <row r="65" spans="6:6" s="406" customFormat="1" ht="13.2">
      <c r="F65" s="408"/>
    </row>
    <row r="66" spans="6:6" s="406" customFormat="1" ht="13.2">
      <c r="F66" s="408"/>
    </row>
    <row r="67" spans="6:6" s="406" customFormat="1" ht="13.2">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9" zoomScaleNormal="100" zoomScaleSheetLayoutView="100" workbookViewId="0">
      <selection activeCell="C3" sqref="C3"/>
    </sheetView>
  </sheetViews>
  <sheetFormatPr defaultColWidth="9" defaultRowHeight="12"/>
  <cols>
    <col min="1" max="1" width="3.33203125" style="22" hidden="1" customWidth="1"/>
    <col min="2" max="2" width="3.33203125" style="22" customWidth="1"/>
    <col min="3" max="3" width="3.33203125" style="21" customWidth="1"/>
    <col min="4" max="4" width="2.6640625" style="21" customWidth="1"/>
    <col min="5" max="5" width="9.6640625" style="21" customWidth="1"/>
    <col min="6" max="6" width="2.77734375" style="21" customWidth="1"/>
    <col min="7" max="7" width="6.77734375" style="21" customWidth="1"/>
    <col min="8" max="8" width="13.77734375" style="21" customWidth="1"/>
    <col min="9" max="9" width="5.77734375" style="21" customWidth="1"/>
    <col min="10" max="10" width="3.77734375" style="21" customWidth="1"/>
    <col min="11" max="11" width="10.77734375" style="21" customWidth="1"/>
    <col min="12" max="12" width="6.77734375" style="21" customWidth="1"/>
    <col min="13" max="13" width="7.77734375" style="21" customWidth="1"/>
    <col min="14" max="14" width="6.77734375" style="21" customWidth="1"/>
    <col min="15" max="15" width="7.77734375" style="21" customWidth="1"/>
    <col min="16" max="16" width="2.21875" style="21" customWidth="1"/>
    <col min="17" max="16384" width="9" style="21"/>
  </cols>
  <sheetData>
    <row r="1" spans="1:16" ht="16.2" customHeight="1">
      <c r="C1" s="74" t="s">
        <v>272</v>
      </c>
    </row>
    <row r="2" spans="1:16" ht="16.2" customHeight="1">
      <c r="C2" s="74"/>
    </row>
    <row r="3" spans="1:16" ht="13.95" customHeight="1" thickBot="1">
      <c r="O3" s="98" t="s">
        <v>158</v>
      </c>
    </row>
    <row r="4" spans="1:16" ht="13.2">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2">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99999999999999" customHeight="1">
      <c r="C10" s="78"/>
      <c r="O10" s="79"/>
    </row>
    <row r="11" spans="1:16" ht="13.2">
      <c r="C11" s="78"/>
      <c r="L11" s="801" t="str">
        <f>+表紙!L34</f>
        <v>令和 8年  4月  6日</v>
      </c>
      <c r="M11" s="802"/>
      <c r="N11" s="802"/>
      <c r="O11" s="803"/>
    </row>
    <row r="12" spans="1:16" ht="13.2" customHeight="1">
      <c r="C12" s="78"/>
      <c r="O12" s="80"/>
    </row>
    <row r="13" spans="1:16" ht="13.2">
      <c r="C13" s="804" t="str">
        <f>+表紙!C36</f>
        <v>横浜市長</v>
      </c>
      <c r="D13" s="805"/>
      <c r="E13" s="805"/>
      <c r="F13" s="805"/>
      <c r="G13" s="88" t="s">
        <v>5</v>
      </c>
      <c r="O13" s="79"/>
    </row>
    <row r="14" spans="1:16" ht="8.25" customHeight="1">
      <c r="C14" s="78"/>
      <c r="O14" s="79"/>
    </row>
    <row r="15" spans="1:16" ht="13.2" customHeight="1">
      <c r="A15" s="22">
        <v>3</v>
      </c>
      <c r="C15" s="78"/>
      <c r="H15" s="221" t="s">
        <v>270</v>
      </c>
      <c r="I15" s="221"/>
      <c r="O15" s="79"/>
    </row>
    <row r="16" spans="1:16" ht="26.25" customHeight="1">
      <c r="C16" s="78"/>
      <c r="H16" s="23" t="s">
        <v>6</v>
      </c>
      <c r="I16" s="23"/>
      <c r="J16" s="793" t="str">
        <f>+表紙!J39</f>
        <v>神奈川県横浜市保土ケ谷区峰岡町2丁目338番地</v>
      </c>
      <c r="K16" s="793"/>
      <c r="L16" s="794"/>
      <c r="M16" s="794"/>
      <c r="N16" s="794"/>
      <c r="O16" s="795"/>
    </row>
    <row r="17" spans="1:15" ht="26.25" customHeight="1">
      <c r="C17" s="78"/>
      <c r="H17" s="23" t="s">
        <v>7</v>
      </c>
      <c r="I17" s="23"/>
      <c r="J17" s="793" t="str">
        <f>+表紙!J40</f>
        <v>有限会社　神中産業
代表取締役　中山 了司</v>
      </c>
      <c r="K17" s="793"/>
      <c r="L17" s="794"/>
      <c r="M17" s="794"/>
      <c r="N17" s="794"/>
      <c r="O17" s="795"/>
    </row>
    <row r="18" spans="1:15">
      <c r="C18" s="78"/>
      <c r="J18" s="21" t="s">
        <v>8</v>
      </c>
      <c r="O18" s="79"/>
    </row>
    <row r="19" spans="1:15">
      <c r="C19" s="78"/>
      <c r="J19" s="24" t="s">
        <v>9</v>
      </c>
      <c r="K19" s="24"/>
      <c r="L19" s="759" t="str">
        <f>IF(+表紙!L42="","",+表紙!L42)</f>
        <v>045-331-3303</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有限会社　神中産業</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7066</v>
      </c>
      <c r="N25" s="783"/>
      <c r="O25" s="784"/>
    </row>
    <row r="26" spans="1:15" ht="18" customHeight="1">
      <c r="C26" s="469" t="s">
        <v>11</v>
      </c>
      <c r="D26" s="501"/>
      <c r="E26" s="502"/>
      <c r="F26" s="769" t="str">
        <f>+表紙!F49</f>
        <v>神奈川県横浜市保土ケ谷区仏向西16-8</v>
      </c>
      <c r="G26" s="770"/>
      <c r="H26" s="770"/>
      <c r="I26" s="770"/>
      <c r="J26" s="770"/>
      <c r="K26" s="770"/>
      <c r="L26" s="126" t="s">
        <v>172</v>
      </c>
      <c r="M26" s="222"/>
      <c r="N26" s="773" t="str">
        <f>IF(+表紙!N49="","",+表紙!N49)</f>
        <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Ｅ21－窯業・土石製品製造業</v>
      </c>
      <c r="G29" s="786"/>
      <c r="H29" s="786"/>
      <c r="I29" s="786"/>
      <c r="J29" s="30" t="s">
        <v>47</v>
      </c>
      <c r="K29" s="30"/>
      <c r="L29" s="787" t="str">
        <f>+表紙!L52</f>
        <v>生コンクリート製造業</v>
      </c>
      <c r="M29" s="787"/>
      <c r="N29" s="788"/>
      <c r="O29" s="789"/>
    </row>
    <row r="30" spans="1:15" ht="22.5" customHeight="1">
      <c r="C30" s="295"/>
      <c r="D30" s="306" t="s">
        <v>19</v>
      </c>
      <c r="E30" s="307" t="s">
        <v>365</v>
      </c>
      <c r="F30" s="785" t="s">
        <v>366</v>
      </c>
      <c r="G30" s="557"/>
      <c r="H30" s="790"/>
      <c r="I30" s="785" t="s">
        <v>367</v>
      </c>
      <c r="J30" s="559"/>
      <c r="K30" s="560"/>
      <c r="L30" s="791">
        <f>+表紙!L53</f>
        <v>980</v>
      </c>
      <c r="M30" s="792"/>
      <c r="N30" s="308" t="s">
        <v>368</v>
      </c>
      <c r="O30" s="309"/>
    </row>
    <row r="31" spans="1:15" ht="22.5" customHeight="1">
      <c r="C31" s="295"/>
      <c r="D31" s="294"/>
      <c r="E31" s="310"/>
      <c r="F31" s="785" t="s">
        <v>369</v>
      </c>
      <c r="G31" s="557"/>
      <c r="H31" s="790"/>
      <c r="I31" s="786" t="s">
        <v>370</v>
      </c>
      <c r="J31" s="559"/>
      <c r="K31" s="559"/>
      <c r="L31" s="791">
        <f>+表紙!L54</f>
        <v>0</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37</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9184.7999999999993</v>
      </c>
      <c r="I40" s="240" t="s">
        <v>4</v>
      </c>
      <c r="J40" s="537" t="s">
        <v>324</v>
      </c>
      <c r="K40" s="538"/>
      <c r="L40" s="539"/>
      <c r="M40" s="754">
        <f>+表紙!M63</f>
        <v>2163</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t="str">
        <f>+表紙!M64</f>
        <v>0</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2163</v>
      </c>
      <c r="N42" s="755">
        <f>+表紙!N65</f>
        <v>0</v>
      </c>
      <c r="O42" s="180" t="s">
        <v>4</v>
      </c>
    </row>
    <row r="43" spans="3:15" ht="24.75" customHeight="1">
      <c r="C43" s="175"/>
      <c r="D43" s="525" t="s">
        <v>303</v>
      </c>
      <c r="E43" s="526"/>
      <c r="F43" s="526"/>
      <c r="G43" s="527"/>
      <c r="H43" s="245">
        <f>+表紙!H66</f>
        <v>7021.8</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5"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2">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2" customHeight="1">
      <c r="A54" s="21"/>
      <c r="B54" s="21"/>
      <c r="C54" s="181">
        <v>3</v>
      </c>
      <c r="D54" s="523" t="s">
        <v>464</v>
      </c>
      <c r="E54" s="523"/>
      <c r="F54" s="523"/>
      <c r="G54" s="523"/>
      <c r="H54" s="523"/>
      <c r="I54" s="523"/>
      <c r="J54" s="523"/>
      <c r="K54" s="523"/>
      <c r="L54" s="523"/>
      <c r="M54" s="523"/>
      <c r="N54" s="523"/>
      <c r="O54" s="524"/>
    </row>
    <row r="55" spans="1:15" ht="28.2"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2"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2" customHeight="1">
      <c r="A68" s="21"/>
      <c r="B68" s="21"/>
      <c r="C68" s="181"/>
      <c r="D68" s="182" t="s">
        <v>310</v>
      </c>
      <c r="E68" s="523" t="s">
        <v>408</v>
      </c>
      <c r="F68" s="523"/>
      <c r="G68" s="523"/>
      <c r="H68" s="523"/>
      <c r="I68" s="523"/>
      <c r="J68" s="523"/>
      <c r="K68" s="523"/>
      <c r="L68" s="523"/>
      <c r="M68" s="523"/>
      <c r="N68" s="523"/>
      <c r="O68" s="524"/>
    </row>
    <row r="69" spans="1:15" ht="28.2" customHeight="1">
      <c r="A69" s="21"/>
      <c r="B69" s="21"/>
      <c r="C69" s="181"/>
      <c r="D69" s="182" t="s">
        <v>311</v>
      </c>
      <c r="E69" s="523" t="s">
        <v>316</v>
      </c>
      <c r="F69" s="523"/>
      <c r="G69" s="523"/>
      <c r="H69" s="523"/>
      <c r="I69" s="523"/>
      <c r="J69" s="523"/>
      <c r="K69" s="523"/>
      <c r="L69" s="523"/>
      <c r="M69" s="523"/>
      <c r="N69" s="523"/>
      <c r="O69" s="524"/>
    </row>
    <row r="70" spans="1:15" ht="28.2"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2"/>
  <cols>
    <col min="2" max="2" width="17.6640625" customWidth="1"/>
    <col min="3" max="3" width="65.6640625" customWidth="1"/>
    <col min="4" max="4" width="1.6640625" customWidth="1"/>
  </cols>
  <sheetData>
    <row r="2" spans="2:4">
      <c r="B2" t="s">
        <v>162</v>
      </c>
    </row>
    <row r="4" spans="2:4" ht="65.099999999999994" customHeight="1">
      <c r="B4" s="810" t="s">
        <v>170</v>
      </c>
      <c r="C4" s="810"/>
    </row>
    <row r="5" spans="2:4" ht="13.8" thickBot="1">
      <c r="B5" s="5"/>
    </row>
    <row r="6" spans="2:4">
      <c r="B6" s="99" t="s">
        <v>160</v>
      </c>
      <c r="C6" s="6" t="s">
        <v>161</v>
      </c>
    </row>
    <row r="7" spans="2:4" ht="114.9"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