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N49" i="94"/>
  <c r="F12" i="89"/>
  <c r="H24" i="89" s="1"/>
  <c r="Y18" i="91"/>
  <c r="P16" i="91" s="1"/>
  <c r="X58" i="94" s="1"/>
  <c r="M49" i="94" l="1"/>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<sst xmlns="http://schemas.openxmlformats.org/spreadsheetml/2006/main" count="3303" uniqueCount="472">
  <si>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</si>
  <si>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</si>
  <si>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</si>
  <si>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</si>
  <si>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</si>
  <si>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</si>
  <si>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</si>
  <si>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</si>
  <si>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</si>
  <si>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</si>
  <si>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</si>
  <si>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</si>
  <si>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</si>
  <si>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</si>
  <si>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</si>
  <si>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</si>
  <si>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</si>
  <si>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</si>
  <si>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</si>
  <si>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</si>
  <si>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</si>
  <si>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</si>
  <si>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</si>
  <si>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</si>
  <si>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</si>
  <si>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</si>
  <si>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</si>
  <si>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</si>
  <si>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</si>
  <si>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</si>
  <si>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</si>
  <si>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</si>
  <si>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</si>
  <si>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</si>
  <si>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</si>
  <si>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</si>
  <si>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</si>
  <si>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</si>
  <si>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</si>
  <si>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</si>
  <si>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</si>
  <si>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</si>
  <si>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</si>
  <si>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</si>
  <si>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</si>
  <si>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</si>
  <si>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</si>
  <si>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</si>
  <si>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</si>
  <si>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</si>
  <si>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</si>
  <si>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</si>
  <si>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</si>
  <si>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</si>
  <si>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</si>
  <si>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</si>
  <si>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</si>
  <si>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</si>
  <si>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</si>
  <si>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</si>
  <si>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</si>
  <si>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</si>
  <si>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</si>
  <si>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</si>
  <si>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</si>
  <si>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</si>
  <si>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</si>
  <si>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</si>
  <si>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</si>
  <si>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</si>
  <si>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</si>
  <si>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</si>
  <si>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</si>
  <si>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</si>
  <si>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</si>
  <si>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</si>
  <si>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</si>
  <si>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</si>
  <si>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</si>
  <si>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</si>
  <si>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</si>
  <si>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</si>
  <si>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</si>
  <si>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</si>
  <si>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</si>
  <si>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</si>
  <si>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</si>
  <si>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</si>
  <si>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</si>
  <si>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</si>
  <si>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</si>
  <si>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</si>
  <si>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</si>
  <si>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</si>
  <si>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</si>
  <si>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</si>
  <si>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</si>
  <si>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</si>
  <si>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</si>
  <si>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</si>
  <si>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</si>
  <si>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</si>
  <si>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</si>
  <si>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</si>
  <si>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</si>
  <si>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</si>
  <si>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</si>
  <si>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</si>
  <si>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</si>
  <si>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</si>
  <si>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</si>
  <si>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</si>
  <si>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</si>
  <si>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</si>
  <si>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</si>
  <si>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</si>
  <si>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</si>
  <si>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</si>
  <si>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</si>
  <si>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</si>
  <si>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</si>
  <si>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</si>
  <si>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</si>
  <si>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</si>
  <si>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</si>
  <si>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</si>
  <si>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</si>
  <si>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</si>
  <si>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</si>
  <si>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</si>
  <si>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</si>
  <si>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</si>
  <si>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</si>
  <si>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</si>
  <si>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</si>
  <si>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</si>
  <si>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</si>
  <si>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</si>
  <si>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</si>
  <si>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</si>
  <si>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</si>
  <si>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</si>
  <si>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</si>
  <si>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</si>
  <si>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</si>
  <si>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</si>
  <si>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</si>
  <si>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</si>
  <si>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</si>
  <si>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</si>
  <si>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</si>
  <si>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</si>
  <si>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</si>
  <si>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</si>
  <si>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</si>
  <si>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</si>
  <si>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</si>
  <si>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</si>
  <si>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</si>
  <si>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</si>
  <si>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</si>
  <si>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</si>
  <si>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</si>
  <si>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</si>
  <si>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</si>
  <si>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</si>
  <si>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</si>
  <si>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</si>
  <si>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</si>
  <si>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</si>
  <si>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</si>
  <si>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</si>
  <si>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</si>
  <si>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</si>
  <si>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</si>
  <si>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</si>
  <si>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</si>
  <si>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</si>
  <si>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</si>
  <si>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</si>
  <si>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</si>
  <si>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</si>
  <si>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</si>
  <si>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</si>
  <si>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</si>
  <si>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</si>
  <si>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</si>
  <si>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</si>
  <si>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</si>
  <si>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</si>
  <si>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</si>
  <si>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</si>
  <si>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</si>
  <si>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</si>
  <si>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</si>
  <si>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</si>
  <si>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</si>
  <si>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</si>
  <si>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</si>
  <si>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</si>
  <si>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</si>
  <si>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</si>
  <si>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</si>
  <si>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</si>
  <si>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</si>
  <si>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</si>
  <si>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</si>
  <si>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</si>
  <si>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</si>
  <si>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</si>
  <si>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</si>
  <si>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</si>
  <si>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</si>
  <si>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</si>
  <si>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</si>
  <si>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</si>
  <si>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</si>
  <si>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</si>
  <si>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</si>
  <si>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</si>
  <si>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</si>
  <si>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</si>
  <si>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</si>
  <si>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</si>
  <si>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</si>
  <si>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</si>
  <si>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</si>
  <si>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</si>
  <si>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</si>
  <si>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</si>
  <si>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</si>
  <si>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</si>
  <si>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</si>
  <si>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</si>
  <si>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</si>
  <si>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</si>
  <si>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</si>
  <si>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</si>
  <si>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</si>
  <si>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</si>
  <si>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</si>
  <si>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</si>
  <si>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</si>
  <si>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</si>
  <si>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</si>
  <si>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</si>
  <si>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</si>
  <si>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</si>
  <si>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</si>
  <si>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</si>
  <si>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</si>
  <si>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</si>
  <si>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</si>
  <si>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</si>
  <si>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</si>
  <si>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</si>
  <si>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</si>
  <si>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</si>
  <si>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</si>
  <si>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</si>
  <si>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</si>
  <si>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</si>
  <si>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</si>
  <si>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</si>
  <si>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</si>
  <si>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</si>
  <si>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</si>
  <si>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</si>
  <si>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</si>
  <si>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</si>
  <si>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</si>
  <si>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</si>
  <si>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</si>
  <si>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</si>
  <si>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</si>
  <si>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</si>
  <si>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</si>
  <si>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</si>
  <si>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</si>
  <si>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</si>
  <si>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</si>
  <si>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</si>
  <si>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</si>
  <si>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</si>
  <si>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</si>
  <si>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</si>
  <si>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</si>
  <si>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</si>
  <si>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</si>
  <si>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</si>
  <si>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</si>
  <si>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</si>
  <si>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</si>
  <si>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</si>
  <si>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</si>
  <si>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</si>
  <si>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</si>
  <si>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</si>
  <si>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</si>
  <si>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</si>
  <si>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</si>
  <si>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</si>
  <si>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</si>
  <si>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</si>
  <si>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</si>
  <si>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</si>
  <si>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</si>
  <si>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</si>
  <si>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</si>
  <si>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</si>
  <si>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</si>
  <si>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</si>
  <si>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</si>
  <si>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</si>
  <si>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</si>
  <si>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</si>
  <si>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</si>
  <si>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</si>
  <si>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</si>
  <si>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</si>
  <si>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</si>
  <si>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</si>
  <si>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</si>
  <si>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</si>
  <si>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</si>
  <si>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</si>
  <si>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</si>
  <si>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</si>
  <si>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</si>
  <si>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</si>
  <si>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</si>
  <si>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</si>
  <si>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</si>
  <si>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</si>
  <si>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</si>
  <si>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</si>
  <si>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</si>
  <si>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</si>
  <si>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</si>
  <si>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</si>
  <si>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</si>
  <si>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</si>
  <si>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</si>
  <si>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</si>
  <si>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</si>
  <si>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</si>
  <si>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</si>
  <si>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</si>
  <si>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</si>
  <si>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</si>
  <si>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</si>
  <si>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</si>
  <si>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</si>
  <si>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</si>
  <si>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</si>
  <si>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</si>
  <si>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</si>
  <si>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</si>
  <si>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</si>
  <si>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</si>
  <si>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</si>
  <si>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</si>
  <si>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</si>
  <si>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</si>
  <si>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</si>
  <si>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</si>
  <si>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</si>
  <si>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</si>
  <si>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</si>
  <si>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</si>
  <si>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</si>
  <si>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</si>
  <si>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</si>
  <si>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</si>
  <si>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</si>
  <si>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</si>
  <si>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</si>
  <si>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</si>
  <si>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</si>
  <si>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</si>
  <si>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</si>
  <si>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</si>
  <si>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</si>
  <si>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</si>
  <si>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</si>
  <si>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</si>
  <si>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</si>
  <si>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</si>
  <si>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</si>
  <si>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</si>
  <si>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</si>
  <si>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</si>
  <si>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</si>
  <si>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</si>
  <si>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</si>
  <si>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</si>
  <si>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</si>
  <si>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</si>
  <si>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</si>
  <si>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</si>
  <si>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</si>
  <si>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</si>
  <si>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</si>
  <si>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</si>
  <si>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</si>
  <si>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</si>
  <si>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</si>
  <si>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</si>
  <si>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</si>
  <si>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</si>
  <si>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</si>
  <si>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</si>
  <si>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</si>
  <si>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</si>
  <si>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</si>
  <si>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</si>
  <si>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</si>
  <si>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</si>
  <si>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</si>
  <si>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</si>
  <si>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</si>
  <si>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</si>
  <si>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</si>
  <si>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</si>
  <si>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</si>
  <si>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</si>
  <si>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</si>
  <si>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</si>
  <si>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</si>
  <si>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</si>
  <si>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</si>
  <si>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</si>
  <si>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</si>
  <si>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</si>
  <si>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</si>
  <si>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</si>
  <si>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</si>
  <si>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</si>
  <si>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</si>
  <si>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</si>
  <si>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</si>
  <si>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</si>
  <si>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</si>
  <si>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</si>
  <si>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</si>
  <si>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</si>
  <si>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</si>
  <si>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</si>
  <si>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</si>
  <si>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</si>
  <si>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</si>
  <si>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</si>
  <si>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</si>
  <si>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</si>
  <si>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</si>
  <si>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</si>
  <si>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</si>
  <si>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</si>
  <si>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</si>
  <si>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</si>
  <si>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</si>
  <si>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</si>
  <si>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</si>
  <si>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30日</t>
    <phoneticPr fontId="3"/>
  </si>
  <si>
    <t>横浜市中区本町6丁目50番地の10</t>
  </si>
  <si>
    <t>下水道河川局長　遠藤　賢也</t>
  </si>
  <si>
    <t>横浜市下水道河川局西部水再生センター</t>
  </si>
  <si>
    <t>横浜市戸塚区東俣野町２３１</t>
  </si>
  <si>
    <t>045-671-3966</t>
  </si>
  <si>
    <t>横浜市長</t>
  </si>
  <si>
    <t>F-363下水道業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</si>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</sst>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25" zoomScaleNormal="100" zoomScaleSheetLayoutView="100" workbookViewId="0">
      <selection activeCell="S33" sqref="S3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471</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468</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7011</v>
      </c>
      <c r="N48" s="602"/>
      <c r="O48" s="603"/>
    </row>
    <row r="49" spans="3:21" ht="18" customHeight="1">
      <c r="C49" s="552" t="s">
        <v>11</v>
      </c>
      <c r="D49" s="584"/>
      <c r="E49" s="585"/>
      <c r="F49" s="571" t="s">
        <v>467</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142</v>
      </c>
      <c r="G52" s="640"/>
      <c r="H52" s="640"/>
      <c r="I52" s="640"/>
      <c r="J52" s="36" t="s">
        <v>47</v>
      </c>
      <c r="K52" s="36"/>
      <c r="L52" s="641" t="s">
        <v>470</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29</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461038.1</v>
      </c>
      <c r="I63" s="292" t="s">
        <v>4</v>
      </c>
      <c r="J63" s="623" t="s">
        <v>324</v>
      </c>
      <c r="K63" s="624"/>
      <c r="L63" s="625"/>
      <c r="M63" s="621">
        <f>+別紙!AA14</f>
        <v>38.1</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38</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8"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0"/>
    <pageSetUpPr fitToPage="1"/>
  </sheetPr>
  <dimension ref="B1:BJ76"/>
  <sheetViews>
    <sheetView showGridLines="0" topLeftCell="A18"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0.1</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0.1</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0.1</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9" zoomScaleNormal="100" workbookViewId="0">
      <selection activeCell="AI42" sqref="AI4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0.2</v>
      </c>
      <c r="E24" s="684"/>
      <c r="F24" s="684"/>
      <c r="G24" s="211" t="s">
        <v>198</v>
      </c>
      <c r="H24" s="673">
        <f>+F12</f>
        <v>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0.1</v>
      </c>
      <c r="Q27" s="733"/>
      <c r="R27" s="733"/>
      <c r="S27" s="733"/>
      <c r="T27" s="54" t="s">
        <v>38</v>
      </c>
      <c r="U27" s="74"/>
      <c r="V27" s="74"/>
      <c r="Y27" s="72" t="s">
        <v>39</v>
      </c>
      <c r="Z27" s="75"/>
      <c r="AH27" s="63"/>
      <c r="AI27" s="63"/>
      <c r="AJ27" s="63"/>
      <c r="AK27" s="63"/>
      <c r="AL27" s="703">
        <f>+AH18+P27</f>
        <v>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0.2</v>
      </c>
      <c r="E29" s="684"/>
      <c r="F29" s="684"/>
      <c r="G29" s="211" t="s">
        <v>198</v>
      </c>
      <c r="H29" s="673">
        <f>+AL27</f>
        <v>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0.2</v>
      </c>
      <c r="E31" s="684"/>
      <c r="F31" s="684"/>
      <c r="G31" s="211" t="s">
        <v>198</v>
      </c>
      <c r="H31" s="673">
        <f>+AS24</f>
        <v>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election activeCell="AA19" sqref="AA1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横浜市下水道河川局西部水再生センター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461037.4</v>
      </c>
      <c r="I9" s="392" t="str">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0.3</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0.1</v>
      </c>
      <c r="S9" s="392">
        <f>IF(OR(ｽ.金属くず!D24&gt;0,ｽ.金属くず!D24&lt;0),ｽ.金属くず!D24,IF(S$19&gt;0,"0",0))</f>
        <v>0.1</v>
      </c>
      <c r="T9" s="392">
        <f>IF(OR(ｾ.ｶﾞﾗｽ･ｺﾝｸﾘ･陶磁器くず!D24&gt;0,ｾ.ｶﾞﾗｽ･ｺﾝｸﾘ･陶磁器くず!D24&lt;0),ｾ.ｶﾞﾗｽ･ｺﾝｸﾘ･陶磁器くず!D24,IF(T$19&gt;0,"0",0))</f>
        <v>0.2</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f>IF(SUM(G9:Z9)&gt;0,SUM(G9:Z9),IF(AA$19&gt;0,"0",0))</f>
        <v>461038.1</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37.4</v>
      </c>
      <c r="I14" s="398" t="str">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0.3</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0.1</v>
      </c>
      <c r="S14" s="398">
        <f>IF(OR(ｽ.金属くず!D29&gt;0,ｽ.金属くず!D29&lt;0),ｽ.金属くず!D29,IF(S$19&gt;0,"0",0))</f>
        <v>0.1</v>
      </c>
      <c r="T14" s="398">
        <f>IF(OR(ｾ.ｶﾞﾗｽ･ｺﾝｸﾘ･陶磁器くず!D29&gt;0,ｾ.ｶﾞﾗｽ･ｺﾝｸﾘ･陶磁器くず!D29&lt;0),ｾ.ｶﾞﾗｽ･ｺﾝｸﾘ･陶磁器くず!D29,IF(T$19&gt;0,"0",0))</f>
        <v>0.2</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f t="shared" si="0"/>
        <v>38.1</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37.4</v>
      </c>
      <c r="I16" s="398" t="str">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0.3</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t="str">
        <f>IF(OR(ｼ.ｺﾞﾑくず!D31&gt;0,ｼ.ｺﾞﾑくず!D31&lt;0),ｼ.ｺﾞﾑくず!D31,IF(R$19&gt;0,"0",0))</f>
        <v>0</v>
      </c>
      <c r="S16" s="398">
        <f>IF(OR(ｽ.金属くず!D31&gt;0,ｽ.金属くず!D31&lt;0),ｽ.金属くず!D31,IF(S$19&gt;0,"0",0))</f>
        <v>0.1</v>
      </c>
      <c r="T16" s="398">
        <f>IF(OR(ｾ.ｶﾞﾗｽ･ｺﾝｸﾘ･陶磁器くず!D31&gt;0,ｾ.ｶﾞﾗｽ･ｺﾝｸﾘ･陶磁器くず!D31&lt;0),ｾ.ｶﾞﾗｽ･ｺﾝｸﾘ･陶磁器くず!D31,IF(T$19&gt;0,"0",0))</f>
        <v>0.2</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f t="shared" si="0"/>
        <v>38</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476046.7</v>
      </c>
      <c r="I19" s="404">
        <f t="shared" si="1"/>
        <v>0.8</v>
      </c>
      <c r="J19" s="404">
        <f t="shared" si="1"/>
        <v>0</v>
      </c>
      <c r="K19" s="404">
        <f t="shared" si="1"/>
        <v>0</v>
      </c>
      <c r="L19" s="404">
        <f t="shared" si="1"/>
        <v>0.3</v>
      </c>
      <c r="M19" s="404">
        <f t="shared" si="1"/>
        <v>0</v>
      </c>
      <c r="N19" s="404">
        <f t="shared" si="1"/>
        <v>0</v>
      </c>
      <c r="O19" s="404">
        <f t="shared" si="1"/>
        <v>0</v>
      </c>
      <c r="P19" s="404">
        <f t="shared" si="1"/>
        <v>0</v>
      </c>
      <c r="Q19" s="404">
        <f t="shared" si="1"/>
        <v>0</v>
      </c>
      <c r="R19" s="404">
        <f t="shared" si="1"/>
        <v>0.1</v>
      </c>
      <c r="S19" s="404">
        <f t="shared" si="1"/>
        <v>0.1</v>
      </c>
      <c r="T19" s="404">
        <f t="shared" si="1"/>
        <v>0.1</v>
      </c>
      <c r="U19" s="404">
        <f t="shared" si="1"/>
        <v>0</v>
      </c>
      <c r="V19" s="404">
        <f t="shared" si="1"/>
        <v>0</v>
      </c>
      <c r="W19" s="404">
        <f t="shared" si="1"/>
        <v>0</v>
      </c>
      <c r="X19" s="404">
        <f t="shared" si="1"/>
        <v>0</v>
      </c>
      <c r="Y19" s="404">
        <f t="shared" si="1"/>
        <v>0</v>
      </c>
      <c r="Z19" s="405">
        <f t="shared" si="1"/>
        <v>0</v>
      </c>
      <c r="AA19" s="406">
        <f t="shared" ref="AA19:AA25" si="2">SUM(G19:Z19)</f>
        <v>476048.09999999992</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476000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476000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46.7</v>
      </c>
      <c r="I41" s="440">
        <f t="shared" si="8"/>
        <v>0.8</v>
      </c>
      <c r="J41" s="440">
        <f t="shared" si="8"/>
        <v>0</v>
      </c>
      <c r="K41" s="440">
        <f t="shared" si="8"/>
        <v>0</v>
      </c>
      <c r="L41" s="440">
        <f t="shared" si="8"/>
        <v>0.3</v>
      </c>
      <c r="M41" s="440">
        <f t="shared" si="8"/>
        <v>0</v>
      </c>
      <c r="N41" s="440">
        <f t="shared" si="8"/>
        <v>0</v>
      </c>
      <c r="O41" s="440">
        <f t="shared" si="8"/>
        <v>0</v>
      </c>
      <c r="P41" s="440">
        <f t="shared" si="8"/>
        <v>0</v>
      </c>
      <c r="Q41" s="440">
        <f t="shared" si="8"/>
        <v>0</v>
      </c>
      <c r="R41" s="440">
        <f t="shared" si="8"/>
        <v>0.1</v>
      </c>
      <c r="S41" s="440">
        <f t="shared" si="8"/>
        <v>0.1</v>
      </c>
      <c r="T41" s="440">
        <f t="shared" si="8"/>
        <v>0.1</v>
      </c>
      <c r="U41" s="440">
        <f t="shared" si="8"/>
        <v>0</v>
      </c>
      <c r="V41" s="440">
        <f t="shared" si="8"/>
        <v>0</v>
      </c>
      <c r="W41" s="440">
        <f t="shared" si="8"/>
        <v>0</v>
      </c>
      <c r="X41" s="440">
        <f t="shared" si="8"/>
        <v>0</v>
      </c>
      <c r="Y41" s="440">
        <f t="shared" si="8"/>
        <v>0</v>
      </c>
      <c r="Z41" s="441">
        <f t="shared" si="8"/>
        <v>0</v>
      </c>
      <c r="AA41" s="442">
        <f t="shared" si="4"/>
        <v>48.1</v>
      </c>
    </row>
    <row r="42" spans="2:27" ht="20.45" customHeight="1">
      <c r="B42" s="182"/>
      <c r="C42" s="821"/>
      <c r="D42" s="224"/>
      <c r="E42" s="222" t="s">
        <v>262</v>
      </c>
      <c r="F42" s="461"/>
      <c r="G42" s="431">
        <f t="shared" ref="G42:Z42" si="9">SUM(G43:G45)</f>
        <v>0</v>
      </c>
      <c r="H42" s="431">
        <f t="shared" si="9"/>
        <v>46.7</v>
      </c>
      <c r="I42" s="431">
        <f t="shared" si="9"/>
        <v>0.8</v>
      </c>
      <c r="J42" s="431">
        <f t="shared" si="9"/>
        <v>0</v>
      </c>
      <c r="K42" s="431">
        <f t="shared" si="9"/>
        <v>0</v>
      </c>
      <c r="L42" s="431">
        <f t="shared" si="9"/>
        <v>0.3</v>
      </c>
      <c r="M42" s="431">
        <f t="shared" si="9"/>
        <v>0</v>
      </c>
      <c r="N42" s="431">
        <f t="shared" si="9"/>
        <v>0</v>
      </c>
      <c r="O42" s="431">
        <f t="shared" si="9"/>
        <v>0</v>
      </c>
      <c r="P42" s="431">
        <f t="shared" si="9"/>
        <v>0</v>
      </c>
      <c r="Q42" s="431">
        <f t="shared" si="9"/>
        <v>0</v>
      </c>
      <c r="R42" s="431">
        <f t="shared" si="9"/>
        <v>0.1</v>
      </c>
      <c r="S42" s="431">
        <f t="shared" si="9"/>
        <v>0.1</v>
      </c>
      <c r="T42" s="431">
        <f t="shared" si="9"/>
        <v>0.1</v>
      </c>
      <c r="U42" s="431">
        <f t="shared" si="9"/>
        <v>0</v>
      </c>
      <c r="V42" s="431">
        <f t="shared" si="9"/>
        <v>0</v>
      </c>
      <c r="W42" s="431">
        <f t="shared" si="9"/>
        <v>0</v>
      </c>
      <c r="X42" s="431">
        <f t="shared" si="9"/>
        <v>0</v>
      </c>
      <c r="Y42" s="431">
        <f t="shared" si="9"/>
        <v>0</v>
      </c>
      <c r="Z42" s="432">
        <f t="shared" si="9"/>
        <v>0</v>
      </c>
      <c r="AA42" s="433">
        <f t="shared" si="4"/>
        <v>48.1</v>
      </c>
    </row>
    <row r="43" spans="2:27" ht="20.45" customHeight="1">
      <c r="B43" s="182"/>
      <c r="C43" s="821"/>
      <c r="D43" s="225"/>
      <c r="E43" s="220"/>
      <c r="F43" s="218" t="s">
        <v>235</v>
      </c>
      <c r="G43" s="434">
        <f>+ｱ.燃え殻!$AA$28</f>
        <v>0</v>
      </c>
      <c r="H43" s="434">
        <f>+ｲ.汚泥!$AA$28</f>
        <v>46.7</v>
      </c>
      <c r="I43" s="434">
        <f>+ｳ.廃油!$AA$28</f>
        <v>0.8</v>
      </c>
      <c r="J43" s="434">
        <f>+ｴ.廃酸!$AA$28</f>
        <v>0</v>
      </c>
      <c r="K43" s="434">
        <f>+ｵ.廃ｱﾙｶﾘ!$AA$28</f>
        <v>0</v>
      </c>
      <c r="L43" s="434">
        <f>+ｶ.廃ﾌﾟﾗ類!$AA$28</f>
        <v>0.3</v>
      </c>
      <c r="M43" s="434">
        <f>+ｷ.紙くず!$AA$28</f>
        <v>0</v>
      </c>
      <c r="N43" s="434">
        <f>+ｸ.木くず!$AA$28</f>
        <v>0</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48.1</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46.7</v>
      </c>
      <c r="I47" s="443">
        <f>+ｳ.廃油!$AL$27</f>
        <v>0.8</v>
      </c>
      <c r="J47" s="443">
        <f>+ｴ.廃酸!$AL$27</f>
        <v>0</v>
      </c>
      <c r="K47" s="443">
        <f>+ｵ.廃ｱﾙｶﾘ!$AL$27</f>
        <v>0</v>
      </c>
      <c r="L47" s="443">
        <f>+ｶ.廃ﾌﾟﾗ類!$AL$27</f>
        <v>0.3</v>
      </c>
      <c r="M47" s="443">
        <f>+ｷ.紙くず!$AL$27</f>
        <v>0</v>
      </c>
      <c r="N47" s="443">
        <f>+ｸ.木くず!$AL$27</f>
        <v>0</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48.1</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46.7</v>
      </c>
      <c r="I49" s="517">
        <f>+ｳ.廃油!$AS$24</f>
        <v>0.8</v>
      </c>
      <c r="J49" s="517">
        <f>+ｴ.廃酸!$AS$24</f>
        <v>0</v>
      </c>
      <c r="K49" s="517">
        <f>+ｵ.廃ｱﾙｶﾘ!$AS$24</f>
        <v>0</v>
      </c>
      <c r="L49" s="517">
        <f>+ｶ.廃ﾌﾟﾗ類!$AS$24</f>
        <v>0.3</v>
      </c>
      <c r="M49" s="517">
        <f>+ｷ.紙くず!$AS$24</f>
        <v>0</v>
      </c>
      <c r="N49" s="517">
        <f>+ｸ.木くず!$AS$24</f>
        <v>0</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48.1</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0.3</v>
      </c>
      <c r="M52" s="510"/>
      <c r="N52" s="510"/>
      <c r="O52" s="510"/>
      <c r="P52" s="510"/>
      <c r="Q52" s="510"/>
      <c r="R52" s="510"/>
      <c r="S52" s="510"/>
      <c r="T52" s="510"/>
      <c r="U52" s="510"/>
      <c r="V52" s="510"/>
      <c r="W52" s="510"/>
      <c r="X52" s="510"/>
      <c r="Y52" s="510"/>
      <c r="Z52" s="528"/>
      <c r="AA52" s="450">
        <f t="shared" si="4"/>
        <v>0.3</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937084.10000000009</v>
      </c>
      <c r="I63" s="501">
        <f t="shared" si="10"/>
        <v>0.8</v>
      </c>
      <c r="J63" s="501">
        <f t="shared" si="10"/>
        <v>0</v>
      </c>
      <c r="K63" s="501">
        <f t="shared" si="10"/>
        <v>0</v>
      </c>
      <c r="L63" s="501">
        <f t="shared" si="10"/>
        <v>0.6</v>
      </c>
      <c r="M63" s="501">
        <f t="shared" si="10"/>
        <v>0</v>
      </c>
      <c r="N63" s="501">
        <f t="shared" si="10"/>
        <v>0</v>
      </c>
      <c r="O63" s="501">
        <f t="shared" si="10"/>
        <v>0</v>
      </c>
      <c r="P63" s="501">
        <f t="shared" si="10"/>
        <v>0</v>
      </c>
      <c r="Q63" s="501">
        <f t="shared" si="10"/>
        <v>0</v>
      </c>
      <c r="R63" s="501">
        <f t="shared" si="10"/>
        <v>0.2</v>
      </c>
      <c r="S63" s="501">
        <f t="shared" si="10"/>
        <v>0.2</v>
      </c>
      <c r="T63" s="501">
        <f t="shared" si="10"/>
        <v>0.30000000000000004</v>
      </c>
      <c r="U63" s="501">
        <f t="shared" si="10"/>
        <v>0</v>
      </c>
      <c r="V63" s="501">
        <f t="shared" si="10"/>
        <v>0</v>
      </c>
      <c r="W63" s="501">
        <f t="shared" si="10"/>
        <v>0</v>
      </c>
      <c r="X63" s="501">
        <f t="shared" si="10"/>
        <v>0</v>
      </c>
      <c r="Y63" s="501">
        <f t="shared" si="10"/>
        <v>0</v>
      </c>
      <c r="Z63" s="501">
        <f t="shared" si="10"/>
        <v>0</v>
      </c>
      <c r="AA63" s="502">
        <f>+AA9+AA19+AA20</f>
        <v>937086.2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横浜市中区本町6丁目50番地の10</v>
      </c>
      <c r="K16" s="896"/>
      <c r="L16" s="897"/>
      <c r="M16" s="897"/>
      <c r="N16" s="897"/>
      <c r="O16" s="898"/>
    </row>
    <row r="17" spans="1:48" ht="26.25" customHeight="1">
      <c r="C17" s="248"/>
      <c r="D17" s="249"/>
      <c r="E17" s="249"/>
      <c r="F17" s="249"/>
      <c r="G17" s="249"/>
      <c r="H17" s="253" t="s">
        <v>7</v>
      </c>
      <c r="I17" s="253"/>
      <c r="J17" s="896" t="str">
        <f>+表紙!J40</f>
        <v>下水道河川局長　遠藤　賢也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045-671-3966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横浜市下水道河川局西部水再生センター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7011</v>
      </c>
      <c r="N25" s="882"/>
      <c r="O25" s="883"/>
    </row>
    <row r="26" spans="1:48" ht="18" customHeight="1">
      <c r="C26" s="862" t="s">
        <v>11</v>
      </c>
      <c r="D26" s="863"/>
      <c r="E26" s="864"/>
      <c r="F26" s="856" t="str">
        <f>+表紙!F49</f>
        <v>横浜市戸塚区東俣野町２３１</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F-363下水道業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29</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461038.1</v>
      </c>
      <c r="I40" s="292" t="s">
        <v>4</v>
      </c>
      <c r="J40" s="623" t="s">
        <v>324</v>
      </c>
      <c r="K40" s="624"/>
      <c r="L40" s="625"/>
      <c r="M40" s="841">
        <f>+表紙!M63</f>
        <v>38.1</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38</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8" zoomScaleNormal="100" workbookViewId="0">
      <selection activeCell="AF32" sqref="AF32:AK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476046.7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461037.4</v>
      </c>
      <c r="E24" s="684"/>
      <c r="F24" s="684"/>
      <c r="G24" s="211" t="s">
        <v>198</v>
      </c>
      <c r="H24" s="673">
        <f>+F12</f>
        <v>476046.7</v>
      </c>
      <c r="I24" s="674"/>
      <c r="J24" s="211" t="s">
        <v>198</v>
      </c>
      <c r="K24" s="66"/>
      <c r="L24" s="63"/>
      <c r="M24" s="683"/>
      <c r="P24" s="729">
        <v>476000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46.7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46.7</v>
      </c>
      <c r="Q27" s="733"/>
      <c r="R27" s="733"/>
      <c r="S27" s="733"/>
      <c r="T27" s="54" t="s">
        <v>38</v>
      </c>
      <c r="U27" s="74"/>
      <c r="V27" s="74"/>
      <c r="Y27" s="72" t="s">
        <v>39</v>
      </c>
      <c r="Z27" s="75"/>
      <c r="AH27" s="63"/>
      <c r="AI27" s="63"/>
      <c r="AJ27" s="63"/>
      <c r="AK27" s="63"/>
      <c r="AL27" s="703">
        <f>+AH18+P27</f>
        <v>46.7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46.7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37.4</v>
      </c>
      <c r="E29" s="684"/>
      <c r="F29" s="684"/>
      <c r="G29" s="211" t="s">
        <v>198</v>
      </c>
      <c r="H29" s="673">
        <f>+AL27</f>
        <v>46.7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46.7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37.4</v>
      </c>
      <c r="E31" s="684"/>
      <c r="F31" s="684"/>
      <c r="G31" s="211" t="s">
        <v>198</v>
      </c>
      <c r="H31" s="673">
        <f>+AS24</f>
        <v>46.7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0.8</v>
      </c>
      <c r="Q27" s="733"/>
      <c r="R27" s="733"/>
      <c r="S27" s="733"/>
      <c r="T27" s="54" t="s">
        <v>38</v>
      </c>
      <c r="U27" s="74"/>
      <c r="V27" s="74"/>
      <c r="Y27" s="72" t="s">
        <v>39</v>
      </c>
      <c r="Z27" s="75"/>
      <c r="AH27" s="63"/>
      <c r="AI27" s="63"/>
      <c r="AJ27" s="63"/>
      <c r="AK27" s="63"/>
      <c r="AL27" s="703">
        <f>+AH18+P27</f>
        <v>0.8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0.8</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0.8</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22" zoomScaleNormal="100" workbookViewId="0">
      <selection activeCell="AU21" sqref="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0.3</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0.3</v>
      </c>
      <c r="E24" s="684"/>
      <c r="F24" s="684"/>
      <c r="G24" s="211" t="s">
        <v>198</v>
      </c>
      <c r="H24" s="673">
        <f>+F12</f>
        <v>0.3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0.3</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0.3</v>
      </c>
      <c r="Q27" s="733"/>
      <c r="R27" s="733"/>
      <c r="S27" s="733"/>
      <c r="T27" s="54" t="s">
        <v>38</v>
      </c>
      <c r="U27" s="74"/>
      <c r="V27" s="74"/>
      <c r="Y27" s="72" t="s">
        <v>39</v>
      </c>
      <c r="Z27" s="75"/>
      <c r="AH27" s="63"/>
      <c r="AI27" s="63"/>
      <c r="AJ27" s="63"/>
      <c r="AK27" s="63"/>
      <c r="AL27" s="703">
        <f>+AH18+P27</f>
        <v>0.3</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0.3</v>
      </c>
      <c r="E29" s="684"/>
      <c r="F29" s="684"/>
      <c r="G29" s="211" t="s">
        <v>198</v>
      </c>
      <c r="H29" s="673">
        <f>+AL27</f>
        <v>0.3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0.3</v>
      </c>
      <c r="E31" s="684"/>
      <c r="F31" s="684"/>
      <c r="G31" s="211" t="s">
        <v>198</v>
      </c>
      <c r="H31" s="673">
        <f>+AS24</f>
        <v>0.3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100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topLeftCell="A22"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横浜市下水道河川局西部水再生センター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