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C5FB0445-67C6-44C7-B978-249B8046D01B}"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8" i="94" s="1"/>
  <c r="W36" i="94"/>
  <c r="W35" i="94"/>
  <c r="W34" i="94"/>
  <c r="W33" i="94"/>
  <c r="W30" i="94"/>
  <c r="W29" i="94"/>
  <c r="W28" i="94"/>
  <c r="W25" i="94"/>
  <c r="W24" i="94"/>
  <c r="W23" i="94"/>
  <c r="W22" i="94"/>
  <c r="W21" i="94"/>
  <c r="W20" i="94"/>
  <c r="C37" i="99"/>
  <c r="C36" i="99"/>
  <c r="C35" i="99"/>
  <c r="C34" i="99"/>
  <c r="H33" i="99"/>
  <c r="H32" i="99"/>
  <c r="AL31" i="99"/>
  <c r="W52" i="94" s="1"/>
  <c r="R30" i="99"/>
  <c r="H30" i="99"/>
  <c r="H28" i="99"/>
  <c r="P27" i="99"/>
  <c r="F12" i="99" s="1"/>
  <c r="H24" i="99" s="1"/>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AL31" i="76"/>
  <c r="J52"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AL31" i="2"/>
  <c r="G52" i="94" s="1"/>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38" i="94" s="1"/>
  <c r="I37" i="94" s="1"/>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I32" i="94" s="1"/>
  <c r="I31" i="94" s="1"/>
  <c r="J34" i="94"/>
  <c r="K34" i="94"/>
  <c r="L34" i="94"/>
  <c r="M34" i="94"/>
  <c r="X34" i="94" s="1"/>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J38" i="94" s="1"/>
  <c r="J37" i="94" s="1"/>
  <c r="K41" i="94"/>
  <c r="L41" i="94"/>
  <c r="O41" i="94"/>
  <c r="R41" i="94"/>
  <c r="U45" i="94"/>
  <c r="Y18" i="77"/>
  <c r="P16" i="77" s="1"/>
  <c r="K50" i="94" s="1"/>
  <c r="J19" i="94" l="1"/>
  <c r="J14" i="94" s="1"/>
  <c r="P16" i="82"/>
  <c r="U50" i="94" s="1"/>
  <c r="R45" i="94"/>
  <c r="Q18" i="94"/>
  <c r="Q17" i="94"/>
  <c r="Q16" i="94"/>
  <c r="Q15" i="94"/>
  <c r="Q14" i="94"/>
  <c r="Q13" i="94"/>
  <c r="Q12" i="94"/>
  <c r="Q11" i="94"/>
  <c r="Q10" i="94"/>
  <c r="Q9" i="94"/>
  <c r="Q55" i="94" s="1"/>
  <c r="J18" i="94"/>
  <c r="J17" i="94"/>
  <c r="J15" i="94"/>
  <c r="J12" i="94"/>
  <c r="J10" i="94"/>
  <c r="J9" i="94"/>
  <c r="J55" i="94" s="1"/>
  <c r="M45" i="94"/>
  <c r="J45" i="94"/>
  <c r="H31" i="89"/>
  <c r="I19" i="94"/>
  <c r="V45" i="94"/>
  <c r="H31" i="78"/>
  <c r="H45" i="94"/>
  <c r="Q32" i="94"/>
  <c r="H32" i="94"/>
  <c r="H31" i="94" s="1"/>
  <c r="H26" i="94" s="1"/>
  <c r="H27" i="94" s="1"/>
  <c r="N32" i="94"/>
  <c r="N31" i="94" s="1"/>
  <c r="N38" i="94"/>
  <c r="N37" i="94" s="1"/>
  <c r="N19" i="94" s="1"/>
  <c r="H31" i="84"/>
  <c r="H31" i="77"/>
  <c r="O38" i="94"/>
  <c r="O37" i="94" s="1"/>
  <c r="O19" i="94" s="1"/>
  <c r="H38" i="94"/>
  <c r="H37" i="94" s="1"/>
  <c r="H19" i="94" s="1"/>
  <c r="Q31" i="94"/>
  <c r="Q26" i="94" s="1"/>
  <c r="Q27"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W37" i="94"/>
  <c r="W19"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K19" i="94"/>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O45" i="94"/>
  <c r="H31" i="87"/>
  <c r="V19" i="94"/>
  <c r="Y21" i="76"/>
  <c r="H27" i="76" s="1"/>
  <c r="P16" i="76"/>
  <c r="J50" i="94" s="1"/>
  <c r="F12" i="84"/>
  <c r="H24" i="84" s="1"/>
  <c r="AL27" i="84"/>
  <c r="J16" i="94" l="1"/>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37D59C90-5D00-48A2-B21D-E70876D0FE73}">
      <text>
        <r>
          <rPr>
            <b/>
            <sz val="11"/>
            <color indexed="81"/>
            <rFont val="ＭＳ Ｐゴシック"/>
            <family val="3"/>
            <charset val="128"/>
          </rPr>
          <t xml:space="preserve">産業分類をメニューから選んでください。
</t>
        </r>
      </text>
    </comment>
    <comment ref="L52" authorId="0" shapeId="0" xr:uid="{14BFE9A4-D2DC-4716-8541-E3C271B66130}">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 ref="M70" authorId="0" shapeId="0" xr:uid="{265E1C17-D92F-4CC4-8F04-470DB4A79211}">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E3BF049-2F01-4BFF-9C31-870D68B3619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F93F8B46-3F5C-48F8-8E59-5C1B6C3BEE82}">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7A38A643-5B84-444F-9DD9-61C25A457E6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2C0E01-7502-404F-8742-2D8341191D8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5E9B038-0102-49A9-8B0B-FD0F422B340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E866C7FD-CEFB-4EEC-98E8-0D2805AB319F}">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9B746B8-8CCE-492A-801A-C73558F3564C}">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D06955D-52CF-4754-B361-02E2A87A252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6BA5701-4A11-4369-B222-2844C1E6FDC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FEA19FA-6CF6-4B12-A3C2-9F9D93515E96}">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312F4F59-B145-40D8-A2D9-469FD65A162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04E35C90-FF3D-4598-BD60-36930D1D70B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18C541B-0DC8-4C97-B3D9-D90D2B265409}">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A27B7EA-1C74-4629-B4AC-FC572982D694}">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67959ED9-31DA-48A7-A02A-9EA8B413943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1278806-45D4-46D8-958D-7F35EA33789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69A2401-AF62-4E59-B2FC-BDCA2531540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6EEDCB09-C806-476A-9948-B40918B9B75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329387F-1F14-48A1-BD1A-78A0992C3733}">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399C72D-597B-4DB7-A6BA-1FA236B319F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3B054AF2-8F50-4C7D-8D45-CC16BCCD40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862BDEFE-48B0-4C39-B604-673CEE84E7D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41F4D61-CF22-48E8-B530-4C2B4FC26B0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85CC0D0-02A6-44EB-A62F-C8F281E2807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3112333B-9040-4219-99BC-B8FA8A0A36B1}">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124A137-B89F-4337-AAA9-3E4C68FDCCA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BA4D3D9-AD34-4ED2-A66F-03BC3853A0F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2CCD8943-55EF-44B3-89C9-C16CDCF3D69A}">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411B31-D39E-464D-80D7-6502A824741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A697DBE-C85E-45B0-8B11-D18C916E669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B1FE8EBD-CF1E-4CC6-8C84-6B23A1B4D4B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36AD612C-8CDC-4382-B379-DF66C40AAD3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036739A-8E98-4F0E-8ED1-D6E2D309A26A}">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D593B84-5A57-452F-BAA2-168684E6FEB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5202174B-9A2E-49A0-A92C-53C4A0C1CD62}">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811A4A-FF3E-49DD-938B-15306AEBF02B}">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936D58D-862F-470F-98E1-3942829E212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4512FD50-786C-4043-A6A9-7322F153136B}">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7B217C5-1CA6-42E7-B71D-26D9A7D75CE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D7D8DC0-8287-4F5D-9D51-5D594735914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DF3E1463-8DE3-4513-8FBC-D671CCE4A91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CDFC7850-47A5-42B1-B6F5-148065F239C3}">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7122CC9-1310-468C-A8FD-5F3B81B3E84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7724894-1B56-4A99-964D-71270E7593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49803A90-19E2-449D-99D6-1B6BE6E49D6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F5E9204-52B9-4972-96FC-B332957F47E6}">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3611144-AB8F-443A-9A82-0D94EA29EB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66B0264-9795-4C8D-B2A0-85CC8F6D1F62}">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600-00000C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00000000-0006-0000-0600-000011000000}">
      <text>
        <r>
          <rPr>
            <sz val="9"/>
            <color indexed="81"/>
            <rFont val="ＭＳ Ｐゴシック"/>
            <family val="3"/>
            <charset val="128"/>
          </rPr>
          <t>同上</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6E36694-7D04-49A1-AED6-064441201768}">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02E17EA-F82F-4B5C-9F64-F857556233B1}">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582D52D9-2ECF-476B-9EF4-5DB62B69E3B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D93C05D2-228F-4ECA-8CF4-5F85C91D96F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04B21A-4E28-4D18-8870-70D6766CCF0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53EEDBC5-AB32-4759-B471-57980E8FF97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同上</t>
        </r>
      </text>
    </comment>
    <comment ref="D30" authorId="0" shapeId="0" xr:uid="{4BDB13A8-8CE8-4669-A1BF-19F2572BC2C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27BD97-5F98-40F5-AD1C-E29C24C6796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5B31ED7-167B-4D63-B75A-ADFC022B287A}">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9F9F1FF-EAC6-4C7A-B90D-A59104C61864}">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267C531-F7EC-4365-BCCB-4160A2DF538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F1A58D19-D16F-4872-8671-252C554D3A7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A5EE7BCB-3C9D-4662-ADAC-28835BC7281E}">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F7841306-7592-452B-89AA-BE790FEA6E6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DEF7791-2D6C-4026-A3CB-A406BC05A58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F2DB4D2-79B9-41A1-8EE2-4793765181D6}">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2D6CED0C-EC5D-4C3E-9FB9-507D888F3C5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370BD2B-340C-49A5-8391-60071D11F712}">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8EC8205-9CB6-47A7-A19C-CFD9C88BC022}">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5753C86C-D6FF-4CBA-9DD2-4BA84D6101A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A4D07C7-5F44-410B-96B5-6E0FCCB8FE5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B1F9E8E-233E-413E-A27A-834028603818}">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8D9F97FE-B397-41DF-B654-AD6E4573512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C801D712-690A-48D1-8543-739698CBDECB}">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D57930D-AC02-40FC-9859-D39B1B2C07F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3978683-9CB5-4647-B382-3CE8A836CF6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669BD61B-215D-49F6-A534-6E6D919E8CEA}">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CF3266-D929-4931-A5B4-C3D98634FA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AA35DA-8252-4F52-8C8D-63D55A110CF5}">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D3AEBA6C-330D-4877-9072-72C7E452BA78}">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4F12886-969B-43BA-9A0B-AFF3330AFB3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BFA931D-A4BE-4154-8DB0-FB2EC81F529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3F93EA3E-2F25-491E-8CF3-56D273DB8C3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1C2152B1-3CD2-4C4F-B243-5D7A80624A8E}">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6431DA5-AE48-4BE9-A1B6-0CFD75598296}">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81982BE-3D03-40C5-8070-56A7AE36B398}">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F9E632F1-BBEC-48D0-8F9A-6479976F75A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8394613-5B48-4F28-AB75-669F765E559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4A472D6-4F71-4F27-89EB-5A82A5342FA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4C0953E6-9F03-4D43-BB4A-BCA8F71473E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E716D79-03E5-4B91-A72E-AEC363B1473E}">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84655C0-E637-410B-AC56-BF03597980D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C4FAD2F8-2DC2-49C7-AE15-D9B6CE61D75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AF775FF8-5AFA-4618-8484-E323D828542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D50CEC-8F53-4B14-9F36-A084CA913E3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AA57FB7D-1F8A-43C0-843F-A57CB02324E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B4D40F0E-B86D-4E23-AAF0-7C0F30647A4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3CD89E9-7CB4-4025-BFC1-AE38BB8701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17DC8DF-2766-44FB-B009-037A0BBE2AA8}">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BFFAD484-DB3C-439B-B7C7-63DDB62BAB0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E8EE5FE-8A54-4710-B51B-902E68AC2F1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238A6089-087E-4113-9E98-779311D7511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609D3C31-60EB-4546-BC81-7E7E1CC88D6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30FA4274-6D60-456F-B19A-C441368B48E7}">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BEEA7FD-DC6C-4C37-AE43-475843A068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FB006CE-8806-4B32-A82E-4B4B0EFF34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A45D4DA-2FCA-4486-B4AD-B8CF15634AD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2BAC360-611A-42A9-BBA4-307DAC5D45B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1F6AD1B-A6C4-4ADD-909F-B4EC26BEDC5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AF2C1701-E045-4962-9BDA-73177F42AF13}">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20B38DC-0F84-4922-BD4C-9B0D1B497D7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6FFBFC49-147A-409F-A822-A2C99EE364E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9C3F045C-1594-4395-A44E-91873E7D8AA7}">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850F56F0-975A-4FD9-8393-7912B15BBC75}">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8674241-B89B-45B3-A76E-B8626EDB4CA1}">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97651A5-CCCC-4FF2-9D2C-E6F51C5C6F67}">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DCA412F0-74DC-411D-A406-5B33D759274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4E96CD5-5701-45FF-A681-F9287B65E51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E0CE80-6B06-463E-A089-B06DFE7BCAC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8873C578-59B8-49E1-80D4-D1F43BC0FC06}">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44AB65E-B424-4048-ACF2-00762D933581}">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8A9CAFA-3707-4965-9374-05A8EA3A2F8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4ACF280E-D34F-453F-8B2A-7F67C9B6FF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45285A78-F617-4B73-9686-367A4125420F}">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2B10723-E8F9-4699-8EC6-2D40A629AB2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FFDD8AD-EC3A-4008-B148-398C475C2CB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4FA28AE0-C6A6-47AE-B80D-78CF56BDDEB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B85FC4F-2249-4EAE-8BAA-B8E5AD54C08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9A233517-5509-4E16-890D-91B0BACC0C7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924F8351-89BE-4DAB-8535-A5590A1E70C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40E4CEC-9C04-4B13-ABEC-B591B1707D59}">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D5A71A3-2726-4F23-8D69-C4BFC8185A7F}">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DF51AA77-D1D1-412A-BCD4-524F0B54B60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0E63A3EA-238A-4C77-90FF-74868C3EF11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B5F1ACE0-9E95-4AB7-92E4-C8596E88C4F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3FE0336-E31B-4B34-A34F-19044641064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D12BEFC4-F918-4CC7-A46B-41F6C1256D73}">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649AE5A-CFAD-4D1C-8C2D-10385E5DC9D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4202FB9-7026-4962-AB4F-9D9BB3CD1A4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E98A4009-B7B6-4105-B7C9-2BC717EF4D7D}">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B3D8E0F1-67BE-4F6D-80CE-2BA9C070D57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12C25EC-1E52-44A7-83F3-218A9ACD9B0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398DD319-8935-4773-B91C-29875234339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44916E89-ECAF-451F-A1EC-A348EFCCA68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7041B92-794F-40CA-BA88-7D5FE685C5E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C92A4FC-A80D-46B3-9AA7-8727407BEADD}">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04FBD64F-98EF-4E95-B83B-D441BA3C8547}">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DB391AE5-31F0-4BFB-988A-657E74330D9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06D23EB-F447-468F-AE4C-1FAA0C42FC6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94CAAB7D-8A33-477E-9446-C6485FDBAE6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9201D4-31C8-49BB-81D8-E1C79285A5A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6546494-9F12-410C-B76A-190BD073346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EAE8D7E-C763-4BDE-921F-38869DA89B51}">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E9ED565E-910E-45AE-BD4D-B1EAF673251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FA48DA0-003A-43B7-8427-CF308BB8B6B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7BAE555-E9E8-436F-8751-9BF980960C8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FE92D5D1-4240-4E8B-A78A-92D663713836}">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B2428F15-DF80-4307-BC3C-326F4063A6C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2678FF3-9B20-41ED-B8AA-87CF5764F4D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49FBFE7E-5FE1-4169-82C0-9B524C3FCFB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1E80C6-7BBC-4424-A28B-7ACD5906177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9BE07A9-E1DE-4A45-B47D-D29EE4961A4D}">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2D0B8557-7156-4568-90BB-8FCE6D697885}">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6E580396-E02D-4D2A-83DD-4B5868C0A41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66EB726-4FF3-4218-ABD3-96C492B063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E9C0CC7-7569-4124-BCC9-7C82051BFAE3}">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4BABB3A8-34FC-4028-A56B-B4780F7D08B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345A8DD-94B2-44E0-8195-43E141A36C3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284A7B9-254B-440C-9BD7-DFCA4040BEA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71D98CE3-60B9-462B-8116-0E8C273A91FF}">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<sst xmlns="http://schemas.openxmlformats.org/spreadsheetml/2006/main" count="2829" uniqueCount="435">
  <si>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</si>
  <si>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</si>
  <si>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</si>
  <si>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</si>
  <si>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</si>
  <si>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</si>
  <si>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</si>
  <si>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</si>
  <si>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</si>
  <si>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</si>
  <si>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</si>
  <si>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</si>
  <si>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</si>
  <si>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</si>
  <si>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</si>
  <si>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</si>
  <si>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</si>
  <si>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</si>
  <si>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</si>
  <si>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</si>
  <si>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</si>
  <si>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</si>
  <si>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</si>
  <si>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</si>
  <si>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</si>
  <si>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</si>
  <si>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</si>
  <si>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</si>
  <si>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</si>
  <si>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</si>
  <si>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</si>
  <si>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</si>
  <si>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</si>
  <si>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</si>
  <si>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</si>
  <si>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</si>
  <si>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</si>
  <si>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</si>
  <si>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</si>
  <si>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</si>
  <si>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</si>
  <si>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</si>
  <si>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</si>
  <si>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</si>
  <si>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</si>
  <si>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</si>
  <si>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</si>
  <si>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</si>
  <si>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</si>
  <si>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</si>
  <si>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</si>
  <si>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</si>
  <si>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</si>
  <si>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</si>
  <si>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</si>
  <si>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</si>
  <si>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</si>
  <si>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</si>
  <si>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</si>
  <si>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</si>
  <si>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</si>
  <si>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</si>
  <si>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</si>
  <si>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</si>
  <si>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</si>
  <si>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</si>
  <si>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</si>
  <si>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</si>
  <si>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</si>
  <si>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</si>
  <si>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</si>
  <si>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</si>
  <si>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</si>
  <si>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</si>
  <si>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</si>
  <si>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</si>
  <si>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</si>
  <si>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</si>
  <si>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</si>
  <si>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</si>
  <si>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</si>
  <si>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</si>
  <si>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</si>
  <si>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</si>
  <si>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</si>
  <si>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</si>
  <si>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</si>
  <si>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</si>
  <si>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</si>
  <si>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</si>
  <si>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</si>
  <si>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</si>
  <si>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</si>
  <si>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</si>
  <si>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</si>
  <si>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</si>
  <si>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</si>
  <si>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</si>
  <si>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</si>
  <si>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</si>
  <si>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</si>
  <si>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</si>
  <si>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</si>
  <si>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</si>
  <si>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</si>
  <si>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</si>
  <si>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</si>
  <si>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</si>
  <si>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</si>
  <si>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</si>
  <si>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</si>
  <si>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</si>
  <si>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</si>
  <si>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</si>
  <si>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</si>
  <si>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</si>
  <si>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</si>
  <si>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</si>
  <si>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</si>
  <si>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</si>
  <si>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</si>
  <si>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</si>
  <si>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</si>
  <si>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</si>
  <si>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</si>
  <si>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</si>
  <si>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</si>
  <si>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</si>
  <si>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</si>
  <si>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</si>
  <si>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</si>
  <si>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</si>
  <si>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</si>
  <si>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</si>
  <si>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</si>
  <si>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</si>
  <si>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</si>
  <si>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</si>
  <si>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</si>
  <si>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</si>
  <si>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</si>
  <si>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</si>
  <si>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</si>
  <si>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</si>
  <si>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</si>
  <si>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</si>
  <si>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</si>
  <si>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</si>
  <si>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</si>
  <si>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</si>
  <si>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</si>
  <si>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</si>
  <si>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</si>
  <si>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</si>
  <si>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</si>
  <si>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</si>
  <si>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</si>
  <si>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</si>
  <si>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</si>
  <si>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</si>
  <si>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</si>
  <si>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</si>
  <si>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</si>
  <si>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</si>
  <si>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</si>
  <si>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</si>
  <si>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</si>
  <si>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</si>
  <si>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</si>
  <si>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</si>
  <si>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</si>
  <si>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</si>
  <si>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</si>
  <si>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</si>
  <si>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</si>
  <si>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</si>
  <si>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</si>
  <si>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</si>
  <si>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</si>
  <si>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</si>
  <si>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</si>
  <si>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</si>
  <si>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</si>
  <si>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</si>
  <si>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</si>
  <si>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</si>
  <si>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</si>
  <si>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</si>
  <si>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</si>
  <si>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</si>
  <si>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</si>
  <si>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</si>
  <si>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</si>
  <si>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</si>
  <si>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</si>
  <si>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</si>
  <si>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</si>
  <si>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</si>
  <si>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</si>
  <si>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</si>
  <si>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</si>
  <si>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</si>
  <si>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</si>
  <si>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</si>
  <si>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</si>
  <si>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</si>
  <si>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</si>
  <si>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</si>
  <si>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</si>
  <si>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</si>
  <si>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</si>
  <si>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</si>
  <si>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</si>
  <si>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</si>
  <si>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</si>
  <si>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</si>
  <si>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</si>
  <si>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</si>
  <si>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</si>
  <si>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</si>
  <si>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</si>
  <si>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</si>
  <si>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</si>
  <si>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</si>
  <si>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</si>
  <si>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</si>
  <si>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</si>
  <si>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</si>
  <si>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</si>
  <si>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</si>
  <si>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</si>
  <si>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</si>
  <si>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</si>
  <si>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</si>
  <si>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</si>
  <si>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</si>
  <si>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</si>
  <si>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</si>
  <si>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</si>
  <si>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</si>
  <si>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</si>
  <si>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</si>
  <si>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</si>
  <si>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</si>
  <si>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</si>
  <si>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</si>
  <si>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</si>
  <si>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</si>
  <si>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</si>
  <si>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</si>
  <si>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</si>
  <si>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</si>
  <si>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</si>
  <si>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</si>
  <si>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</si>
  <si>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</si>
  <si>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</si>
  <si>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</si>
  <si>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</si>
  <si>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</si>
  <si>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</si>
  <si>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</si>
  <si>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</si>
  <si>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</si>
  <si>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</si>
  <si>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</si>
  <si>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</si>
  <si>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</si>
  <si>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</si>
  <si>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</si>
  <si>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</si>
  <si>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</si>
  <si>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</si>
  <si>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</si>
  <si>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</si>
  <si>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</si>
  <si>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</si>
  <si>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</si>
  <si>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</si>
  <si>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</si>
  <si>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</si>
  <si>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</si>
  <si>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</si>
  <si>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</si>
  <si>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</si>
  <si>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</si>
  <si>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</si>
  <si>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</si>
  <si>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</si>
  <si>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</si>
  <si>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</si>
  <si>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</si>
  <si>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</si>
  <si>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</si>
  <si>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</si>
  <si>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</si>
  <si>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</si>
  <si>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</si>
  <si>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</si>
  <si>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</si>
  <si>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</si>
  <si>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</si>
  <si>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</si>
  <si>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</si>
  <si>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</si>
  <si>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</si>
  <si>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</si>
  <si>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</si>
  <si>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</si>
  <si>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</si>
  <si>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</si>
  <si>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</si>
  <si>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</si>
  <si>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</si>
  <si>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</si>
  <si>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</si>
  <si>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</si>
  <si>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</si>
  <si>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</si>
  <si>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</si>
  <si>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</si>
  <si>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</si>
  <si>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</si>
  <si>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</si>
  <si>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</si>
  <si>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</si>
  <si>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</si>
  <si>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</si>
  <si>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</si>
  <si>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</si>
  <si>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</si>
  <si>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</si>
  <si>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</si>
  <si>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</si>
  <si>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</si>
  <si>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</si>
  <si>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</si>
  <si>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</si>
  <si>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</si>
  <si>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</si>
  <si>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</si>
  <si>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</si>
  <si>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</si>
  <si>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</si>
  <si>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</si>
  <si>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</si>
  <si>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</si>
  <si>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</si>
  <si>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</si>
  <si>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</si>
  <si>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</si>
  <si>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</si>
  <si>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</si>
  <si>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</si>
  <si>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</si>
  <si>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</si>
  <si>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</si>
  <si>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</si>
  <si>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</si>
  <si>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</si>
  <si>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</si>
  <si>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</si>
  <si>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</si>
  <si>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</si>
  <si>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</si>
  <si>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</si>
  <si>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</si>
  <si>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</si>
  <si>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</si>
  <si>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</si>
  <si>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</si>
  <si>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</si>
  <si>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</si>
  <si>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</si>
  <si>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</si>
  <si>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</si>
  <si>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</si>
  <si>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</si>
  <si>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</si>
  <si>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</si>
  <si>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</si>
  <si>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</si>
  <si>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</si>
  <si>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</si>
  <si>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</si>
  <si>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</si>
  <si>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</si>
  <si>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</si>
  <si>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</si>
  <si>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</si>
  <si>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</si>
  <si>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</si>
  <si>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</si>
  <si>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</si>
  <si>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</si>
  <si>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</si>
  <si>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</si>
  <si>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</si>
  <si>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</si>
  <si>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</si>
  <si>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</si>
  <si>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</si>
  <si>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</si>
  <si>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</si>
  <si>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</si>
  <si>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</si>
  <si>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</si>
  <si>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</si>
  <si>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</si>
  <si>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</si>
  <si>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</si>
  <si>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</si>
  <si>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</si>
  <si>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</si>
  <si>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</si>
  <si>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</si>
  <si>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</si>
  <si>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</si>
  <si>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</si>
  <si>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</si>
  <si>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</si>
  <si>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</si>
  <si>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</si>
  <si>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</si>
  <si>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</si>
  <si>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t>
  </si>
  <si>
    <t>横浜市長</t>
    <phoneticPr fontId="3"/>
  </si>
  <si>
    <t>令和   8年   6月   30日</t>
    <phoneticPr fontId="3"/>
  </si>
  <si>
    <t>横浜市中区本町6丁目50番地の10</t>
    <phoneticPr fontId="3"/>
  </si>
  <si>
    <t>下水道河川局長　遠藤　賢也</t>
    <phoneticPr fontId="3"/>
  </si>
  <si>
    <t>045-671-3966</t>
    <phoneticPr fontId="3"/>
  </si>
  <si>
    <t>Ｆ－電気・ガス・熱供給・水道業</t>
    <phoneticPr fontId="3"/>
  </si>
  <si>
    <t>F-363下水道業</t>
    <phoneticPr fontId="3"/>
  </si>
  <si>
    <t>横浜市下水道河川局鳥浜第二工場排水処理場跡地（施設管理課所管）</t>
    <phoneticPr fontId="3"/>
  </si>
  <si>
    <t>横浜市金沢区富岡東二丁目4番51号</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</si>
</sst>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38" fillId="0" borderId="10"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8" fillId="0" borderId="44" xfId="4" applyFont="1" applyBorder="1" applyAlignment="1">
      <alignment vertical="center" wrapText="1"/>
    </xf>
    <xf numFmtId="0" fontId="8" fillId="0" borderId="13" xfId="4" applyFont="1" applyBorder="1" applyAlignment="1">
      <alignment vertical="center"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54" xfId="4" applyFont="1" applyBorder="1" applyAlignment="1">
      <alignment horizontal="center" vertical="center"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0" borderId="1"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0" fontId="4" fillId="0" borderId="0" xfId="0" applyFont="1" applyAlignment="1">
      <alignment horizontal="left" vertical="top" wrapText="1"/>
    </xf>
    <xf numFmtId="0" fontId="4" fillId="0" borderId="13" xfId="0" applyFont="1" applyBorder="1" applyAlignment="1">
      <alignment horizontal="left" vertical="top" wrapText="1"/>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54" xfId="4" applyFont="1" applyBorder="1" applyAlignment="1">
      <alignment horizontal="distributed" vertical="center"/>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38" fillId="0" borderId="138" xfId="0" applyFont="1" applyBorder="1">
      <alignment vertical="center"/>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54" xfId="4" applyFont="1" applyBorder="1" applyAlignment="1">
      <alignment horizontal="left" vertical="center" wrapText="1"/>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181" fontId="4" fillId="3" borderId="110" xfId="1" applyNumberFormat="1" applyFont="1" applyFill="1" applyBorder="1" applyAlignment="1" applyProtection="1">
      <alignment vertical="center" shrinkToFit="1"/>
      <protection locked="0"/>
    </xf>
    <xf numFmtId="181" fontId="0" fillId="0" borderId="111" xfId="0" applyNumberFormat="1" applyBorder="1" applyProtection="1">
      <alignment vertical="center"/>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181" fontId="4" fillId="3" borderId="111" xfId="1" applyNumberFormat="1" applyFont="1" applyFill="1" applyBorder="1" applyAlignment="1" applyProtection="1">
      <alignment vertical="center" shrinkToFit="1"/>
      <protection locked="0"/>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181" fontId="4" fillId="3" borderId="10" xfId="1" applyNumberFormat="1" applyFont="1" applyFill="1" applyBorder="1" applyAlignment="1" applyProtection="1">
      <alignment vertical="center" shrinkToFit="1"/>
      <protection locked="0"/>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38" fontId="4" fillId="0" borderId="10" xfId="1" applyFont="1" applyBorder="1" applyAlignment="1">
      <alignment vertical="center" wrapText="1"/>
    </xf>
    <xf numFmtId="38" fontId="4" fillId="0" borderId="11" xfId="1" applyFont="1" applyBorder="1" applyAlignment="1">
      <alignment vertical="center" wrapText="1"/>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38" fontId="27" fillId="0" borderId="0" xfId="1" applyFont="1" applyAlignment="1">
      <alignment vertical="center" wrapText="1"/>
    </xf>
    <xf numFmtId="38" fontId="4" fillId="0" borderId="19" xfId="1" applyFont="1" applyBorder="1" applyAlignment="1">
      <alignment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181" fontId="4" fillId="4" borderId="19" xfId="1" applyNumberFormat="1" applyFont="1" applyFill="1" applyBorder="1" applyAlignment="1">
      <alignment vertical="center" shrinkToFit="1"/>
    </xf>
    <xf numFmtId="181" fontId="0" fillId="4" borderId="10" xfId="1" applyNumberFormat="1" applyFont="1" applyFill="1" applyBorder="1" applyAlignment="1">
      <alignment vertical="center" shrinkToFit="1"/>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4" fillId="0" borderId="108" xfId="1" applyFont="1" applyBorder="1" applyAlignment="1">
      <alignment horizontal="center" vertical="center" wrapText="1"/>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4" borderId="10"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107" xfId="1" applyNumberFormat="1" applyFont="1" applyFill="1" applyBorder="1" applyAlignment="1">
      <alignment vertical="center" shrinkToFi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38" fontId="7" fillId="0" borderId="107" xfId="1" applyFont="1" applyBorder="1" applyAlignment="1">
      <alignment vertical="center" wrapText="1"/>
    </xf>
    <xf numFmtId="38" fontId="7" fillId="0" borderId="60" xfId="1" applyFont="1" applyBorder="1" applyAlignment="1">
      <alignment vertical="center" wrapTex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 fillId="0" borderId="37" xfId="1" applyNumberFormat="1" applyFont="1" applyFill="1" applyBorder="1" applyAlignment="1">
      <alignment horizontal="center" vertical="center" shrinkToFit="1"/>
    </xf>
    <xf numFmtId="38" fontId="2" fillId="0" borderId="0" xfId="1" applyFont="1" applyAlignment="1">
      <alignment horizontal="center" vertical="center" textRotation="180" wrapTex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131"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0" fillId="0" borderId="0" xfId="0" applyAlignment="1">
      <alignment horizontal="center"/>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56" xfId="4" applyFont="1" applyBorder="1" applyAlignment="1">
      <alignment horizontal="center" vertical="center"/>
    </xf>
    <xf numFmtId="0" fontId="2" fillId="0" borderId="56" xfId="4" applyBorder="1" applyAlignment="1">
      <alignment horizontal="center" vertical="center"/>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a16="http://schemas.microsoft.com/office/drawing/2014/main" id="{00000000-0008-0000-0100-00003FA00E00}"/>
            </a:ext>
          </a:extLst>
        </xdr:cNvPr>
        <xdr:cNvGrpSpPr>
          <a:grpSpLocks/>
        </xdr:cNvGrpSpPr>
      </xdr:nvGrpSpPr>
      <xdr:grpSpPr bwMode="auto">
        <a:xfrm>
          <a:off x="1847850" y="2200275"/>
          <a:ext cx="657225" cy="638175"/>
          <a:chOff x="159258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a16="http://schemas.microsoft.com/office/drawing/2014/main" id="{00000000-0008-0000-0200-00001CA40E00}"/>
            </a:ext>
          </a:extLst>
        </xdr:cNvPr>
        <xdr:cNvGrpSpPr>
          <a:grpSpLocks/>
        </xdr:cNvGrpSpPr>
      </xdr:nvGrpSpPr>
      <xdr:grpSpPr bwMode="auto">
        <a:xfrm>
          <a:off x="1838325" y="2190750"/>
          <a:ext cx="657225" cy="638175"/>
          <a:chOff x="158496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a16="http://schemas.microsoft.com/office/drawing/2014/main" id="{00000000-0008-0000-0300-0000E4720E00}"/>
            </a:ext>
          </a:extLst>
        </xdr:cNvPr>
        <xdr:cNvGrpSpPr>
          <a:grpSpLocks/>
        </xdr:cNvGrpSpPr>
      </xdr:nvGrpSpPr>
      <xdr:grpSpPr bwMode="auto">
        <a:xfrm>
          <a:off x="1838325" y="2200275"/>
          <a:ext cx="657225" cy="638175"/>
          <a:chOff x="158496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a16="http://schemas.microsoft.com/office/drawing/2014/main" id="{00000000-0008-0000-0400-0000049A0E00}"/>
            </a:ext>
          </a:extLst>
        </xdr:cNvPr>
        <xdr:cNvGrpSpPr>
          <a:grpSpLocks/>
        </xdr:cNvGrpSpPr>
      </xdr:nvGrpSpPr>
      <xdr:grpSpPr bwMode="auto">
        <a:xfrm>
          <a:off x="1838325" y="2181225"/>
          <a:ext cx="657225" cy="638175"/>
          <a:chOff x="158496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a16="http://schemas.microsoft.com/office/drawing/2014/main" id="{00000000-0008-0000-0500-00000B920E00}"/>
            </a:ext>
          </a:extLst>
        </xdr:cNvPr>
        <xdr:cNvGrpSpPr>
          <a:grpSpLocks/>
        </xdr:cNvGrpSpPr>
      </xdr:nvGrpSpPr>
      <xdr:grpSpPr bwMode="auto">
        <a:xfrm>
          <a:off x="1838325" y="2219325"/>
          <a:ext cx="657225" cy="628650"/>
          <a:chOff x="158496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a16="http://schemas.microsoft.com/office/drawing/2014/main" id="{00000000-0008-0000-0600-00000896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a16="http://schemas.microsoft.com/office/drawing/2014/main" id="{00000000-0008-0000-0700-0000147A0E00}"/>
            </a:ext>
          </a:extLst>
        </xdr:cNvPr>
        <xdr:cNvGrpSpPr>
          <a:grpSpLocks/>
        </xdr:cNvGrpSpPr>
      </xdr:nvGrpSpPr>
      <xdr:grpSpPr bwMode="auto">
        <a:xfrm>
          <a:off x="1838325" y="2190750"/>
          <a:ext cx="657225" cy="638175"/>
          <a:chOff x="158496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a16="http://schemas.microsoft.com/office/drawing/2014/main" id="{00000000-0008-0000-0800-00003F760E00}"/>
            </a:ext>
          </a:extLst>
        </xdr:cNvPr>
        <xdr:cNvGrpSpPr>
          <a:grpSpLocks/>
        </xdr:cNvGrpSpPr>
      </xdr:nvGrpSpPr>
      <xdr:grpSpPr bwMode="auto">
        <a:xfrm>
          <a:off x="1838325" y="2190750"/>
          <a:ext cx="657225" cy="638175"/>
          <a:chOff x="158496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a16="http://schemas.microsoft.com/office/drawing/2014/main" id="{00000000-0008-0000-0900-0000127E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a16="http://schemas.microsoft.com/office/drawing/2014/main" id="{00000000-0008-0000-0A00-00001382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a16="http://schemas.microsoft.com/office/drawing/2014/main" id="{00000000-0008-0000-0B00-00001386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a16="http://schemas.microsoft.com/office/drawing/2014/main" id="{00000000-0008-0000-0C00-0000128A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a16="http://schemas.microsoft.com/office/drawing/2014/main" id="{00000000-0008-0000-0D00-0000128E0E00}"/>
            </a:ext>
          </a:extLst>
        </xdr:cNvPr>
        <xdr:cNvGrpSpPr>
          <a:grpSpLocks/>
        </xdr:cNvGrpSpPr>
      </xdr:nvGrpSpPr>
      <xdr:grpSpPr bwMode="auto">
        <a:xfrm>
          <a:off x="1838325" y="2181225"/>
          <a:ext cx="657225" cy="628650"/>
          <a:chOff x="158496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a16="http://schemas.microsoft.com/office/drawing/2014/main" id="{00000000-0008-0000-0E00-00000B6B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a16="http://schemas.microsoft.com/office/drawing/2014/main" id="{00000000-0008-0000-0F00-0000066F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a16="http://schemas.microsoft.com/office/drawing/2014/main" id="{00000000-0008-0000-1000-000013A8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a16="http://schemas.microsoft.com/office/drawing/2014/main" id="{00000000-0008-0000-1100-0000349D0E00}"/>
            </a:ext>
          </a:extLst>
        </xdr:cNvPr>
        <xdr:cNvGrpSpPr>
          <a:grpSpLocks/>
        </xdr:cNvGrpSpPr>
      </xdr:nvGrpSpPr>
      <xdr:grpSpPr bwMode="auto">
        <a:xfrm>
          <a:off x="1838325" y="2200275"/>
          <a:ext cx="657225" cy="638175"/>
          <a:chOff x="1584960" y="2194560"/>
          <a:chExt cx="58674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50"/>
  <sheetViews>
    <sheetView showGridLines="0" tabSelected="1" view="pageBreakPreview" topLeftCell="A25" zoomScaleNormal="100" zoomScaleSheetLayoutView="100" workbookViewId="0">
      <selection activeCell="M49" sqref="M49"/>
    </sheetView>
  </sheetViews>
  <sheetFormatPr defaultColWidth="9" defaultRowHeight="12"/>
  <cols>
    <col min="1" max="1" width="1.125" style="17" customWidth="1"/>
    <col min="2" max="2" width="3.375" style="17" customWidth="1"/>
    <col min="3" max="3" width="3.375" style="16" customWidth="1"/>
    <col min="4" max="4" width="3.75" style="16" customWidth="1"/>
    <col min="5" max="5" width="9.875" style="16" customWidth="1"/>
    <col min="6" max="6" width="2.75" style="16" customWidth="1"/>
    <col min="7" max="7" width="7.875" style="16" customWidth="1"/>
    <col min="8" max="8" width="13.75" style="16" customWidth="1"/>
    <col min="9" max="9" width="5.75" style="16" customWidth="1"/>
    <col min="10" max="10" width="3.75" style="16" customWidth="1"/>
    <col min="11" max="11" width="10.75" style="16" customWidth="1"/>
    <col min="12" max="12" width="9.375" style="16" customWidth="1"/>
    <col min="13" max="13" width="7.75" style="16" customWidth="1"/>
    <col min="14" max="14" width="6.75" style="16" customWidth="1"/>
    <col min="15" max="15" width="7.75" style="16" customWidth="1"/>
    <col min="16" max="16" width="2.25" style="16" customWidth="1"/>
    <col min="17" max="18" width="9" style="16"/>
    <col min="19" max="19" width="10.75" style="16" customWidth="1"/>
    <col min="20" max="20" width="9" style="16"/>
    <col min="21" max="21" width="13.375" style="16" customWidth="1"/>
    <col min="22" max="27" width="9" style="16"/>
    <col min="28" max="28" width="33.75" style="16" customWidth="1"/>
    <col min="29" max="16384" width="9" style="16"/>
  </cols>
  <sheetData>
    <row r="2" spans="1:25" ht="13.5">
      <c r="C2" s="15" t="s">
        <v>50</v>
      </c>
    </row>
    <row r="3" spans="1:25" ht="13.5">
      <c r="C3" s="15" t="s">
        <v>284</v>
      </c>
    </row>
    <row r="4" spans="1:25" s="71" customFormat="1" ht="13.5">
      <c r="A4" s="70"/>
      <c r="B4" s="70"/>
      <c r="C4" s="15" t="s">
        <v>334</v>
      </c>
      <c r="E4" s="90"/>
    </row>
    <row r="5" spans="1:25" s="268" customFormat="1" ht="13.5">
      <c r="A5" s="266"/>
      <c r="B5" s="266"/>
      <c r="C5" s="271" t="s">
        <v>315</v>
      </c>
      <c r="E5" s="269"/>
    </row>
    <row r="6" spans="1:25" ht="13.5">
      <c r="C6" s="15"/>
    </row>
    <row r="7" spans="1:25" ht="13.5">
      <c r="C7" s="15" t="s">
        <v>2</v>
      </c>
      <c r="Q7" s="15"/>
    </row>
    <row r="8" spans="1:25" s="268" customFormat="1" ht="13.5">
      <c r="A8" s="266"/>
      <c r="B8" s="266"/>
      <c r="C8" s="271" t="s">
        <v>318</v>
      </c>
      <c r="W8" s="267"/>
      <c r="X8" s="267"/>
      <c r="Y8" s="270"/>
    </row>
    <row r="9" spans="1:25" s="268" customFormat="1" ht="13.5">
      <c r="A9" s="266"/>
      <c r="B9" s="266"/>
      <c r="C9" s="267"/>
      <c r="D9" s="271" t="s">
        <v>411</v>
      </c>
      <c r="W9" s="267"/>
      <c r="X9" s="267"/>
      <c r="Y9" s="270"/>
    </row>
    <row r="10" spans="1:25" s="268" customFormat="1" ht="13.5">
      <c r="A10" s="266"/>
      <c r="B10" s="266"/>
      <c r="E10" s="271" t="s">
        <v>397</v>
      </c>
      <c r="W10" s="267"/>
      <c r="X10" s="267"/>
      <c r="Y10" s="270"/>
    </row>
    <row r="11" spans="1:25" ht="13.5">
      <c r="C11" s="271" t="s">
        <v>319</v>
      </c>
      <c r="W11" s="15"/>
      <c r="X11" s="15"/>
      <c r="Y11" s="253"/>
    </row>
    <row r="12" spans="1:25" ht="13.5">
      <c r="C12" s="271" t="s">
        <v>320</v>
      </c>
      <c r="Q12" s="15"/>
      <c r="R12" s="15"/>
      <c r="S12" s="86"/>
    </row>
    <row r="13" spans="1:25" ht="13.5">
      <c r="C13" s="271" t="s">
        <v>321</v>
      </c>
      <c r="X13" s="15"/>
      <c r="Y13" s="253"/>
    </row>
    <row r="14" spans="1:25" ht="13.5">
      <c r="C14" s="15"/>
      <c r="X14" s="15"/>
      <c r="Y14" s="253"/>
    </row>
    <row r="15" spans="1:25" ht="13.5">
      <c r="B15" s="70"/>
      <c r="C15" s="271" t="s">
        <v>412</v>
      </c>
      <c r="D15" s="71"/>
      <c r="E15" s="71"/>
      <c r="W15" s="15"/>
      <c r="X15" s="15"/>
      <c r="Y15" s="253"/>
    </row>
    <row r="16" spans="1:25" s="71" customFormat="1" ht="13.5">
      <c r="A16" s="70"/>
      <c r="B16" s="70"/>
      <c r="C16" s="15" t="s">
        <v>312</v>
      </c>
      <c r="W16" s="15"/>
      <c r="X16" s="264"/>
      <c r="Y16" s="264"/>
    </row>
    <row r="17" spans="1:25" ht="36.75" customHeight="1">
      <c r="C17" s="499" t="s">
        <v>313</v>
      </c>
      <c r="D17" s="500"/>
      <c r="E17" s="500"/>
      <c r="F17" s="500"/>
      <c r="G17" s="500"/>
      <c r="H17" s="500"/>
      <c r="I17" s="500"/>
      <c r="J17" s="500"/>
      <c r="K17" s="500"/>
      <c r="L17" s="500"/>
      <c r="M17" s="500"/>
      <c r="N17" s="500"/>
      <c r="O17" s="500"/>
      <c r="P17" s="500"/>
      <c r="Q17" s="500"/>
      <c r="R17" s="500"/>
      <c r="S17" s="265"/>
      <c r="T17" s="265"/>
      <c r="U17" s="265"/>
      <c r="V17" s="265"/>
      <c r="W17" s="265"/>
      <c r="X17" s="265"/>
      <c r="Y17" s="253"/>
    </row>
    <row r="19" spans="1:25" ht="13.5">
      <c r="C19" s="15" t="s">
        <v>3</v>
      </c>
      <c r="Q19" s="15"/>
      <c r="R19" s="15"/>
      <c r="S19" s="86"/>
    </row>
    <row r="20" spans="1:25" ht="13.5">
      <c r="C20" s="501"/>
      <c r="D20" s="502"/>
      <c r="E20" s="15" t="s">
        <v>49</v>
      </c>
      <c r="Q20" s="15"/>
      <c r="R20" s="86"/>
      <c r="S20" s="86"/>
    </row>
    <row r="21" spans="1:25" ht="13.5">
      <c r="C21" s="503" t="s">
        <v>330</v>
      </c>
      <c r="D21" s="504"/>
      <c r="E21" s="15" t="s">
        <v>314</v>
      </c>
      <c r="Q21" s="15"/>
      <c r="R21" s="86"/>
      <c r="S21" s="86"/>
    </row>
    <row r="22" spans="1:25" ht="13.5">
      <c r="C22" s="505" t="s">
        <v>331</v>
      </c>
      <c r="D22" s="505"/>
      <c r="E22" s="15" t="s">
        <v>1</v>
      </c>
      <c r="Q22" s="15"/>
      <c r="R22" s="86"/>
      <c r="S22" s="86"/>
    </row>
    <row r="23" spans="1:25" ht="13.5">
      <c r="C23" s="506" t="s">
        <v>332</v>
      </c>
      <c r="D23" s="507"/>
      <c r="E23" s="15" t="s">
        <v>46</v>
      </c>
      <c r="Q23" s="15"/>
      <c r="R23" s="15"/>
      <c r="S23" s="86"/>
    </row>
    <row r="24" spans="1:25" ht="13.5">
      <c r="C24" s="498" t="s">
        <v>333</v>
      </c>
      <c r="D24" s="498"/>
      <c r="E24" s="271" t="s">
        <v>316</v>
      </c>
      <c r="Q24" s="15"/>
      <c r="R24" s="15"/>
      <c r="S24" s="86"/>
    </row>
    <row r="25" spans="1:25" ht="13.5">
      <c r="C25"/>
      <c r="D25"/>
      <c r="E25" s="271" t="s">
        <v>317</v>
      </c>
      <c r="Q25" s="15"/>
      <c r="R25" s="15"/>
      <c r="S25" s="86"/>
    </row>
    <row r="26" spans="1:25" ht="14.25" thickBot="1">
      <c r="E26" s="366"/>
      <c r="O26" s="95" t="s">
        <v>133</v>
      </c>
      <c r="Q26" s="15"/>
      <c r="R26" s="15"/>
      <c r="S26" s="86"/>
    </row>
    <row r="27" spans="1:25" ht="13.5">
      <c r="A27" s="16">
        <v>14</v>
      </c>
      <c r="M27" s="520" t="s">
        <v>296</v>
      </c>
      <c r="N27" s="93" t="s">
        <v>87</v>
      </c>
      <c r="O27" s="94" t="s">
        <v>88</v>
      </c>
      <c r="Q27" s="15"/>
      <c r="R27" s="15"/>
      <c r="S27" s="86"/>
    </row>
    <row r="28" spans="1:25" ht="20.100000000000001" customHeight="1" thickBot="1">
      <c r="A28" s="17">
        <f>+R91</f>
        <v>0</v>
      </c>
      <c r="C28" s="16" t="s">
        <v>285</v>
      </c>
      <c r="M28" s="521"/>
      <c r="N28" s="219" t="s">
        <v>425</v>
      </c>
      <c r="O28" s="220" t="s">
        <v>130</v>
      </c>
      <c r="Q28" s="15"/>
      <c r="R28" s="15"/>
      <c r="S28" s="253"/>
    </row>
    <row r="29" spans="1:25" ht="13.5">
      <c r="C29" s="421" t="s">
        <v>380</v>
      </c>
      <c r="D29" s="422"/>
      <c r="E29" s="422"/>
      <c r="F29" s="422"/>
      <c r="G29" s="422"/>
      <c r="H29" s="422"/>
      <c r="I29" s="422"/>
      <c r="J29" s="422"/>
      <c r="K29" s="422"/>
      <c r="L29" s="422"/>
      <c r="M29" s="422"/>
      <c r="N29" s="422"/>
      <c r="O29" s="422"/>
      <c r="Q29" s="15"/>
      <c r="R29" s="15"/>
      <c r="S29" s="253"/>
    </row>
    <row r="30" spans="1:25" ht="13.5">
      <c r="C30" s="73"/>
      <c r="D30" s="74"/>
      <c r="E30" s="74"/>
      <c r="F30" s="74"/>
      <c r="G30" s="74"/>
      <c r="H30" s="74"/>
      <c r="I30" s="74"/>
      <c r="J30" s="74"/>
      <c r="K30" s="74"/>
      <c r="L30" s="74"/>
      <c r="M30" s="74"/>
      <c r="N30" s="74"/>
      <c r="O30" s="75"/>
      <c r="Q30" s="15"/>
      <c r="R30" s="15"/>
      <c r="S30" s="253"/>
      <c r="U30" s="87"/>
    </row>
    <row r="31" spans="1:25" ht="12" customHeight="1">
      <c r="C31" s="442" t="s">
        <v>286</v>
      </c>
      <c r="D31" s="443"/>
      <c r="E31" s="443"/>
      <c r="F31" s="443"/>
      <c r="G31" s="443"/>
      <c r="H31" s="443"/>
      <c r="I31" s="443"/>
      <c r="J31" s="443"/>
      <c r="K31" s="443"/>
      <c r="L31" s="443"/>
      <c r="M31" s="443"/>
      <c r="N31" s="443"/>
      <c r="O31" s="444"/>
      <c r="P31" s="15"/>
      <c r="Q31" s="15"/>
      <c r="S31" s="15"/>
      <c r="T31" s="15"/>
      <c r="U31" s="253"/>
    </row>
    <row r="32" spans="1:25" ht="12" customHeight="1">
      <c r="C32" s="445"/>
      <c r="D32" s="446"/>
      <c r="E32" s="446"/>
      <c r="F32" s="446"/>
      <c r="G32" s="446"/>
      <c r="H32" s="446"/>
      <c r="I32" s="446"/>
      <c r="J32" s="446"/>
      <c r="K32" s="446"/>
      <c r="L32" s="446"/>
      <c r="M32" s="446"/>
      <c r="N32" s="446"/>
      <c r="O32" s="447"/>
      <c r="Q32" s="15"/>
      <c r="R32" s="15"/>
      <c r="S32" s="253"/>
    </row>
    <row r="33" spans="1:19" ht="10.15" customHeight="1">
      <c r="C33" s="76"/>
      <c r="O33" s="77"/>
      <c r="Q33" s="15"/>
      <c r="R33" s="15"/>
      <c r="S33" s="15"/>
    </row>
    <row r="34" spans="1:19" ht="14.25">
      <c r="C34" s="76"/>
      <c r="L34" s="448" t="s">
        <v>427</v>
      </c>
      <c r="M34" s="449"/>
      <c r="N34" s="449"/>
      <c r="O34" s="450"/>
      <c r="Q34" s="15"/>
      <c r="R34" s="15"/>
      <c r="S34" s="15"/>
    </row>
    <row r="35" spans="1:19" ht="13.5">
      <c r="C35" s="76"/>
      <c r="O35" s="78"/>
      <c r="Q35" s="15"/>
      <c r="R35" s="15"/>
      <c r="S35" s="15"/>
    </row>
    <row r="36" spans="1:19" ht="13.5">
      <c r="C36" s="468" t="s">
        <v>426</v>
      </c>
      <c r="D36" s="469"/>
      <c r="E36" s="469"/>
      <c r="F36" s="469"/>
      <c r="G36" s="253" t="s">
        <v>5</v>
      </c>
      <c r="O36" s="77"/>
      <c r="Q36" s="15"/>
      <c r="R36" s="15"/>
      <c r="S36" s="15"/>
    </row>
    <row r="37" spans="1:19" ht="7.5" customHeight="1">
      <c r="C37" s="76"/>
      <c r="O37" s="77"/>
      <c r="Q37" s="15"/>
      <c r="R37" s="15"/>
      <c r="S37" s="253"/>
    </row>
    <row r="38" spans="1:19" ht="13.5">
      <c r="A38" s="17">
        <v>3</v>
      </c>
      <c r="C38" s="76"/>
      <c r="H38" s="206" t="s">
        <v>202</v>
      </c>
      <c r="I38" s="206"/>
      <c r="O38" s="77"/>
      <c r="Q38" s="15"/>
      <c r="R38" s="15"/>
      <c r="S38" s="86"/>
    </row>
    <row r="39" spans="1:19" ht="26.25" customHeight="1">
      <c r="C39" s="76"/>
      <c r="H39" s="18" t="s">
        <v>6</v>
      </c>
      <c r="I39" s="18"/>
      <c r="J39" s="429" t="s">
        <v>428</v>
      </c>
      <c r="K39" s="429"/>
      <c r="L39" s="430"/>
      <c r="M39" s="430"/>
      <c r="N39" s="430"/>
      <c r="O39" s="431"/>
      <c r="Q39" s="15"/>
      <c r="R39" s="15"/>
    </row>
    <row r="40" spans="1:19" ht="26.25" customHeight="1">
      <c r="C40" s="76"/>
      <c r="H40" s="18" t="s">
        <v>7</v>
      </c>
      <c r="I40" s="18"/>
      <c r="J40" s="429" t="s">
        <v>429</v>
      </c>
      <c r="K40" s="429"/>
      <c r="L40" s="430"/>
      <c r="M40" s="430"/>
      <c r="N40" s="430"/>
      <c r="O40" s="431"/>
    </row>
    <row r="41" spans="1:19">
      <c r="C41" s="76"/>
      <c r="J41" s="16" t="s">
        <v>8</v>
      </c>
      <c r="O41" s="77"/>
    </row>
    <row r="42" spans="1:19">
      <c r="C42" s="76"/>
      <c r="J42" s="19" t="s">
        <v>9</v>
      </c>
      <c r="K42" s="19"/>
      <c r="L42" s="432" t="s">
        <v>430</v>
      </c>
      <c r="M42" s="432"/>
      <c r="N42" s="432"/>
      <c r="O42" s="433"/>
    </row>
    <row r="43" spans="1:19" ht="7.5" customHeight="1">
      <c r="C43" s="76"/>
      <c r="J43" s="19"/>
      <c r="K43" s="19"/>
      <c r="O43" s="77"/>
    </row>
    <row r="44" spans="1:19" ht="7.5" customHeight="1">
      <c r="C44" s="76"/>
      <c r="O44" s="77"/>
    </row>
    <row r="45" spans="1:19" ht="30" customHeight="1">
      <c r="A45" s="17">
        <v>4</v>
      </c>
      <c r="C45" s="451" t="s">
        <v>413</v>
      </c>
      <c r="D45" s="452"/>
      <c r="E45" s="452"/>
      <c r="F45" s="452"/>
      <c r="G45" s="452"/>
      <c r="H45" s="452"/>
      <c r="I45" s="452"/>
      <c r="J45" s="452"/>
      <c r="K45" s="452"/>
      <c r="L45" s="452"/>
      <c r="M45" s="452"/>
      <c r="N45" s="452"/>
      <c r="O45" s="453"/>
    </row>
    <row r="46" spans="1:19" ht="7.5" customHeight="1">
      <c r="C46" s="79"/>
      <c r="D46" s="20"/>
      <c r="E46" s="20"/>
      <c r="F46" s="20"/>
      <c r="G46" s="20"/>
      <c r="H46" s="20"/>
      <c r="I46" s="20"/>
      <c r="J46" s="20"/>
      <c r="K46" s="20"/>
      <c r="L46" s="20"/>
      <c r="M46" s="20"/>
      <c r="N46" s="20"/>
      <c r="O46" s="80"/>
    </row>
    <row r="47" spans="1:19" ht="18.75" customHeight="1">
      <c r="C47" s="436" t="s">
        <v>10</v>
      </c>
      <c r="D47" s="515"/>
      <c r="E47" s="516"/>
      <c r="F47" s="459" t="s">
        <v>433</v>
      </c>
      <c r="G47" s="460"/>
      <c r="H47" s="461"/>
      <c r="I47" s="461"/>
      <c r="J47" s="461"/>
      <c r="K47" s="461"/>
      <c r="L47" s="461"/>
      <c r="M47" s="426" t="s">
        <v>406</v>
      </c>
      <c r="N47" s="427"/>
      <c r="O47" s="428"/>
    </row>
    <row r="48" spans="1:19" ht="18.75" customHeight="1">
      <c r="C48" s="517"/>
      <c r="D48" s="518"/>
      <c r="E48" s="519"/>
      <c r="F48" s="462"/>
      <c r="G48" s="463"/>
      <c r="H48" s="463"/>
      <c r="I48" s="463"/>
      <c r="J48" s="463"/>
      <c r="K48" s="463"/>
      <c r="L48" s="463"/>
      <c r="M48" s="454">
        <v>2993</v>
      </c>
      <c r="N48" s="455"/>
      <c r="O48" s="456"/>
    </row>
    <row r="49" spans="3:21" ht="18.75" customHeight="1">
      <c r="C49" s="436" t="s">
        <v>11</v>
      </c>
      <c r="D49" s="437"/>
      <c r="E49" s="438"/>
      <c r="F49" s="464" t="s">
        <v>434</v>
      </c>
      <c r="G49" s="465"/>
      <c r="H49" s="465"/>
      <c r="I49" s="465"/>
      <c r="J49" s="465"/>
      <c r="K49" s="465"/>
      <c r="L49" s="115" t="s">
        <v>134</v>
      </c>
      <c r="M49" s="367"/>
      <c r="N49" s="457"/>
      <c r="O49" s="458"/>
    </row>
    <row r="50" spans="3:21" ht="18.75" customHeight="1">
      <c r="C50" s="439"/>
      <c r="D50" s="440"/>
      <c r="E50" s="441"/>
      <c r="F50" s="466"/>
      <c r="G50" s="467"/>
      <c r="H50" s="467"/>
      <c r="I50" s="467"/>
      <c r="J50" s="467"/>
      <c r="K50" s="467"/>
      <c r="L50" s="368"/>
      <c r="M50" s="434"/>
      <c r="N50" s="435"/>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70" t="s">
        <v>431</v>
      </c>
      <c r="G52" s="471"/>
      <c r="H52" s="471"/>
      <c r="I52" s="471"/>
      <c r="J52" s="25" t="s">
        <v>47</v>
      </c>
      <c r="K52" s="25"/>
      <c r="L52" s="472" t="s">
        <v>432</v>
      </c>
      <c r="M52" s="472"/>
      <c r="N52" s="473"/>
      <c r="O52" s="474"/>
      <c r="Q52" s="21"/>
    </row>
    <row r="53" spans="3:21" ht="19.5" customHeight="1">
      <c r="C53" s="288"/>
      <c r="D53" s="299" t="s">
        <v>19</v>
      </c>
      <c r="E53" s="300" t="s">
        <v>339</v>
      </c>
      <c r="F53" s="389" t="s">
        <v>340</v>
      </c>
      <c r="G53" s="390"/>
      <c r="H53" s="391"/>
      <c r="I53" s="389" t="s">
        <v>341</v>
      </c>
      <c r="J53" s="393"/>
      <c r="K53" s="475"/>
      <c r="L53" s="394"/>
      <c r="M53" s="395"/>
      <c r="N53" s="370" t="s">
        <v>342</v>
      </c>
      <c r="O53" s="357"/>
      <c r="Q53" s="21"/>
    </row>
    <row r="54" spans="3:21" ht="19.5" customHeight="1">
      <c r="C54" s="288"/>
      <c r="D54" s="287"/>
      <c r="E54" s="302"/>
      <c r="F54" s="389" t="s">
        <v>343</v>
      </c>
      <c r="G54" s="390"/>
      <c r="H54" s="391"/>
      <c r="I54" s="392" t="s">
        <v>344</v>
      </c>
      <c r="J54" s="393"/>
      <c r="K54" s="393"/>
      <c r="L54" s="394"/>
      <c r="M54" s="395"/>
      <c r="N54" s="370" t="s">
        <v>342</v>
      </c>
      <c r="O54" s="357"/>
      <c r="Q54" s="21"/>
    </row>
    <row r="55" spans="3:21" ht="19.5" customHeight="1">
      <c r="C55" s="288"/>
      <c r="D55" s="396" t="s">
        <v>345</v>
      </c>
      <c r="E55" s="397"/>
      <c r="F55" s="389" t="s">
        <v>346</v>
      </c>
      <c r="G55" s="390"/>
      <c r="H55" s="391"/>
      <c r="I55" s="392" t="s">
        <v>347</v>
      </c>
      <c r="J55" s="393"/>
      <c r="K55" s="393"/>
      <c r="L55" s="394"/>
      <c r="M55" s="395"/>
      <c r="N55" s="370" t="s">
        <v>348</v>
      </c>
      <c r="O55" s="357"/>
      <c r="Q55" s="21"/>
    </row>
    <row r="56" spans="3:21" ht="19.5" customHeight="1">
      <c r="C56" s="288"/>
      <c r="D56" s="396"/>
      <c r="E56" s="397"/>
      <c r="F56" s="389" t="s">
        <v>349</v>
      </c>
      <c r="G56" s="390"/>
      <c r="H56" s="391"/>
      <c r="I56" s="392" t="s">
        <v>350</v>
      </c>
      <c r="J56" s="393"/>
      <c r="K56" s="393"/>
      <c r="L56" s="394"/>
      <c r="M56" s="395"/>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509"/>
      <c r="G58" s="510"/>
      <c r="H58" s="510"/>
      <c r="I58" s="510"/>
      <c r="J58" s="510"/>
      <c r="K58" s="510"/>
      <c r="L58" s="510"/>
      <c r="M58" s="510"/>
      <c r="N58" s="510"/>
      <c r="O58" s="511"/>
      <c r="Q58" s="21"/>
    </row>
    <row r="59" spans="3:21" ht="19.5" customHeight="1">
      <c r="C59" s="293"/>
      <c r="D59" s="309" t="s">
        <v>24</v>
      </c>
      <c r="E59" s="310" t="s">
        <v>352</v>
      </c>
      <c r="F59" s="512"/>
      <c r="G59" s="513"/>
      <c r="H59" s="513"/>
      <c r="I59" s="513"/>
      <c r="J59" s="513"/>
      <c r="K59" s="513"/>
      <c r="L59" s="513"/>
      <c r="M59" s="513"/>
      <c r="N59" s="513"/>
      <c r="O59" s="514"/>
      <c r="Q59" s="21"/>
    </row>
    <row r="60" spans="3:21" ht="45" customHeight="1">
      <c r="C60" s="479" t="s">
        <v>287</v>
      </c>
      <c r="D60" s="480"/>
      <c r="E60" s="481"/>
      <c r="F60" s="482" t="s">
        <v>414</v>
      </c>
      <c r="G60" s="483"/>
      <c r="H60" s="483"/>
      <c r="I60" s="483"/>
      <c r="J60" s="483"/>
      <c r="K60" s="483"/>
      <c r="L60" s="483"/>
      <c r="M60" s="483"/>
      <c r="N60" s="483"/>
      <c r="O60" s="484"/>
      <c r="Q60" s="21"/>
    </row>
    <row r="61" spans="3:21" ht="18.75" customHeight="1">
      <c r="C61" s="167" t="s">
        <v>288</v>
      </c>
      <c r="D61" s="282"/>
      <c r="E61" s="168"/>
      <c r="F61" s="22"/>
      <c r="G61" s="22"/>
      <c r="H61" s="23"/>
      <c r="I61" s="23"/>
      <c r="J61" s="24"/>
      <c r="K61" s="24"/>
      <c r="L61" s="25"/>
      <c r="M61" s="25"/>
      <c r="N61" s="25"/>
      <c r="O61" s="26"/>
      <c r="Q61" s="21"/>
    </row>
    <row r="62" spans="3:21" ht="18.75" customHeight="1">
      <c r="C62" s="485"/>
      <c r="D62" s="476" t="s">
        <v>225</v>
      </c>
      <c r="E62" s="477"/>
      <c r="F62" s="477"/>
      <c r="G62" s="478"/>
      <c r="H62" s="476" t="s">
        <v>242</v>
      </c>
      <c r="I62" s="478"/>
      <c r="J62" s="476" t="s">
        <v>226</v>
      </c>
      <c r="K62" s="477"/>
      <c r="L62" s="478"/>
      <c r="M62" s="476" t="s">
        <v>243</v>
      </c>
      <c r="N62" s="477"/>
      <c r="O62" s="478"/>
      <c r="Q62" s="21"/>
    </row>
    <row r="63" spans="3:21" ht="37.5" customHeight="1">
      <c r="C63" s="485"/>
      <c r="D63" s="402" t="s">
        <v>227</v>
      </c>
      <c r="E63" s="403"/>
      <c r="F63" s="403"/>
      <c r="G63" s="404"/>
      <c r="H63" s="356">
        <f>+別紙!X9</f>
        <v>199</v>
      </c>
      <c r="I63" s="216" t="s">
        <v>4</v>
      </c>
      <c r="J63" s="405" t="s">
        <v>228</v>
      </c>
      <c r="K63" s="406"/>
      <c r="L63" s="407"/>
      <c r="M63" s="486">
        <f>+別紙!X14</f>
        <v>199</v>
      </c>
      <c r="N63" s="487"/>
      <c r="O63" s="371" t="s">
        <v>4</v>
      </c>
      <c r="P63" s="151"/>
      <c r="Q63" s="116"/>
      <c r="R63" s="116"/>
      <c r="S63" s="116"/>
      <c r="T63" s="116"/>
      <c r="U63" s="116"/>
    </row>
    <row r="64" spans="3:21" ht="37.5" customHeight="1">
      <c r="C64" s="485"/>
      <c r="D64" s="402" t="s">
        <v>289</v>
      </c>
      <c r="E64" s="403"/>
      <c r="F64" s="403"/>
      <c r="G64" s="404"/>
      <c r="H64" s="356">
        <f>+別紙!X10</f>
        <v>0</v>
      </c>
      <c r="I64" s="216" t="s">
        <v>4</v>
      </c>
      <c r="J64" s="405" t="s">
        <v>229</v>
      </c>
      <c r="K64" s="406"/>
      <c r="L64" s="407"/>
      <c r="M64" s="486">
        <f>+別紙!X15</f>
        <v>0</v>
      </c>
      <c r="N64" s="487"/>
      <c r="O64" s="26" t="s">
        <v>4</v>
      </c>
      <c r="P64" s="398"/>
      <c r="Q64" s="399"/>
      <c r="R64" s="399"/>
      <c r="S64" s="399"/>
    </row>
    <row r="65" spans="1:19" ht="37.5" customHeight="1">
      <c r="C65" s="485"/>
      <c r="D65" s="402" t="s">
        <v>290</v>
      </c>
      <c r="E65" s="403"/>
      <c r="F65" s="403"/>
      <c r="G65" s="404"/>
      <c r="H65" s="356">
        <f>+別紙!X11</f>
        <v>0</v>
      </c>
      <c r="I65" s="216" t="s">
        <v>4</v>
      </c>
      <c r="J65" s="402" t="s">
        <v>230</v>
      </c>
      <c r="K65" s="403"/>
      <c r="L65" s="404"/>
      <c r="M65" s="488">
        <f>+別紙!X16</f>
        <v>0</v>
      </c>
      <c r="N65" s="489"/>
      <c r="O65" s="256" t="s">
        <v>4</v>
      </c>
      <c r="P65" s="149"/>
      <c r="Q65" s="150"/>
      <c r="R65" s="150"/>
      <c r="S65" s="150"/>
    </row>
    <row r="66" spans="1:19" ht="37.5" customHeight="1">
      <c r="C66" s="372"/>
      <c r="D66" s="402" t="s">
        <v>291</v>
      </c>
      <c r="E66" s="403"/>
      <c r="F66" s="403"/>
      <c r="G66" s="404"/>
      <c r="H66" s="356">
        <f>+別紙!X12</f>
        <v>0</v>
      </c>
      <c r="I66" s="216" t="s">
        <v>4</v>
      </c>
      <c r="J66" s="402" t="s">
        <v>407</v>
      </c>
      <c r="K66" s="403"/>
      <c r="L66" s="404"/>
      <c r="M66" s="488">
        <f>+別紙!X17</f>
        <v>0</v>
      </c>
      <c r="N66" s="489"/>
      <c r="O66" s="256" t="s">
        <v>4</v>
      </c>
      <c r="P66" s="149"/>
      <c r="Q66" s="150"/>
      <c r="R66" s="150"/>
      <c r="S66" s="150"/>
    </row>
    <row r="67" spans="1:19" ht="37.5" customHeight="1">
      <c r="C67" s="373"/>
      <c r="D67" s="402" t="s">
        <v>292</v>
      </c>
      <c r="E67" s="403"/>
      <c r="F67" s="403"/>
      <c r="G67" s="404"/>
      <c r="H67" s="356">
        <f>+別紙!X13</f>
        <v>0</v>
      </c>
      <c r="I67" s="216" t="s">
        <v>4</v>
      </c>
      <c r="J67" s="402" t="s">
        <v>403</v>
      </c>
      <c r="K67" s="403"/>
      <c r="L67" s="404"/>
      <c r="M67" s="419">
        <f>+別紙!X18</f>
        <v>0</v>
      </c>
      <c r="N67" s="420"/>
      <c r="O67" s="256" t="s">
        <v>4</v>
      </c>
      <c r="P67" s="149"/>
      <c r="Q67" s="150"/>
      <c r="R67" s="150"/>
      <c r="S67" s="150"/>
    </row>
    <row r="68" spans="1:19" ht="30" customHeight="1">
      <c r="C68" s="508" t="s">
        <v>322</v>
      </c>
      <c r="D68" s="413"/>
      <c r="E68" s="413"/>
      <c r="F68" s="413"/>
      <c r="G68" s="413"/>
      <c r="H68" s="413"/>
      <c r="I68" s="413"/>
      <c r="J68" s="273"/>
      <c r="K68" s="273"/>
      <c r="L68" s="273"/>
      <c r="M68" s="274"/>
      <c r="N68" s="274"/>
      <c r="O68" s="275"/>
      <c r="P68" s="272"/>
      <c r="Q68" s="150"/>
      <c r="R68" s="150"/>
      <c r="S68" s="150"/>
    </row>
    <row r="69" spans="1:19" ht="15" customHeight="1">
      <c r="C69" s="276"/>
      <c r="D69" s="408" t="s">
        <v>326</v>
      </c>
      <c r="E69" s="493"/>
      <c r="F69" s="493"/>
      <c r="G69" s="493"/>
      <c r="H69" s="493"/>
      <c r="I69" s="494"/>
      <c r="J69" s="408" t="s">
        <v>415</v>
      </c>
      <c r="K69" s="409"/>
      <c r="L69" s="409"/>
      <c r="M69" s="281"/>
      <c r="N69" s="274" t="s">
        <v>323</v>
      </c>
      <c r="O69" s="275"/>
      <c r="P69" s="272"/>
      <c r="Q69" s="150"/>
      <c r="R69" s="150"/>
      <c r="S69" s="150"/>
    </row>
    <row r="70" spans="1:19" ht="15" customHeight="1">
      <c r="C70" s="276"/>
      <c r="D70" s="495"/>
      <c r="E70" s="496"/>
      <c r="F70" s="496"/>
      <c r="G70" s="496"/>
      <c r="H70" s="496"/>
      <c r="I70" s="497"/>
      <c r="J70" s="410" t="s">
        <v>416</v>
      </c>
      <c r="K70" s="411"/>
      <c r="L70" s="411"/>
      <c r="M70" s="311">
        <f>SUM(別紙!G19:J19,別紙!N19:W19)</f>
        <v>0</v>
      </c>
      <c r="N70" s="278" t="s">
        <v>325</v>
      </c>
      <c r="O70" s="279"/>
      <c r="P70" s="272"/>
      <c r="Q70" s="150"/>
      <c r="R70" s="150"/>
      <c r="S70" s="150"/>
    </row>
    <row r="71" spans="1:19" ht="16.5" customHeight="1">
      <c r="C71" s="276"/>
      <c r="D71" s="412" t="s">
        <v>324</v>
      </c>
      <c r="E71" s="413"/>
      <c r="F71" s="413"/>
      <c r="G71" s="413"/>
      <c r="H71" s="413"/>
      <c r="I71" s="413"/>
      <c r="J71" s="273"/>
      <c r="K71" s="280"/>
      <c r="L71" s="273"/>
      <c r="M71" s="274"/>
      <c r="N71" s="274"/>
      <c r="O71" s="275"/>
      <c r="P71" s="272"/>
      <c r="Q71" s="150"/>
      <c r="R71" s="150"/>
      <c r="S71" s="150"/>
    </row>
    <row r="72" spans="1:19" ht="45" customHeight="1">
      <c r="C72" s="277"/>
      <c r="D72" s="414"/>
      <c r="E72" s="415"/>
      <c r="F72" s="415"/>
      <c r="G72" s="415"/>
      <c r="H72" s="415"/>
      <c r="I72" s="415"/>
      <c r="J72" s="415"/>
      <c r="K72" s="415"/>
      <c r="L72" s="415"/>
      <c r="M72" s="415"/>
      <c r="N72" s="415"/>
      <c r="O72" s="416"/>
      <c r="P72" s="272"/>
      <c r="Q72" s="377" t="s">
        <v>408</v>
      </c>
      <c r="R72" s="150"/>
      <c r="S72" s="150"/>
    </row>
    <row r="73" spans="1:19" ht="22.5" customHeight="1">
      <c r="C73" s="423" t="s">
        <v>15</v>
      </c>
      <c r="D73" s="424"/>
      <c r="E73" s="425"/>
      <c r="F73" s="490"/>
      <c r="G73" s="491"/>
      <c r="H73" s="491"/>
      <c r="I73" s="491"/>
      <c r="J73" s="491"/>
      <c r="K73" s="491"/>
      <c r="L73" s="491"/>
      <c r="M73" s="491"/>
      <c r="N73" s="491"/>
      <c r="O73" s="492"/>
    </row>
    <row r="74" spans="1:19" ht="10.15" customHeight="1">
      <c r="C74" s="374"/>
      <c r="D74" s="375"/>
      <c r="E74" s="375"/>
      <c r="F74" s="27"/>
      <c r="G74" s="27"/>
      <c r="H74" s="28"/>
      <c r="I74" s="28"/>
      <c r="J74" s="29"/>
      <c r="K74" s="29"/>
      <c r="L74" s="30"/>
      <c r="M74" s="30"/>
      <c r="N74" s="30"/>
      <c r="O74" s="28"/>
    </row>
    <row r="75" spans="1:19" ht="15" customHeight="1">
      <c r="C75" s="421" t="s">
        <v>379</v>
      </c>
      <c r="D75" s="422"/>
      <c r="E75" s="422"/>
      <c r="F75" s="422"/>
      <c r="G75" s="422"/>
      <c r="H75" s="422"/>
      <c r="I75" s="422"/>
      <c r="J75" s="422"/>
      <c r="K75" s="422"/>
      <c r="L75" s="422"/>
      <c r="M75" s="422"/>
      <c r="N75" s="422"/>
      <c r="O75" s="422"/>
    </row>
    <row r="76" spans="1:19" ht="13.5">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00" t="s">
        <v>417</v>
      </c>
      <c r="E78" s="400"/>
      <c r="F78" s="400"/>
      <c r="G78" s="400"/>
      <c r="H78" s="400"/>
      <c r="I78" s="400"/>
      <c r="J78" s="400"/>
      <c r="K78" s="400"/>
      <c r="L78" s="400"/>
      <c r="M78" s="400"/>
      <c r="N78" s="400"/>
      <c r="O78" s="401"/>
    </row>
    <row r="79" spans="1:19" ht="15" customHeight="1">
      <c r="C79" s="169">
        <v>2</v>
      </c>
      <c r="D79" s="400" t="s">
        <v>358</v>
      </c>
      <c r="E79" s="400"/>
      <c r="F79" s="400"/>
      <c r="G79" s="400"/>
      <c r="H79" s="400"/>
      <c r="I79" s="400"/>
      <c r="J79" s="400"/>
      <c r="K79" s="400"/>
      <c r="L79" s="400"/>
      <c r="M79" s="400"/>
      <c r="N79" s="400"/>
      <c r="O79" s="401"/>
    </row>
    <row r="80" spans="1:19" ht="15" customHeight="1">
      <c r="C80" s="169"/>
      <c r="D80" s="417" t="s">
        <v>353</v>
      </c>
      <c r="E80" s="417"/>
      <c r="F80" s="417"/>
      <c r="G80" s="417"/>
      <c r="H80" s="417"/>
      <c r="I80" s="417"/>
      <c r="J80" s="417"/>
      <c r="K80" s="417"/>
      <c r="L80" s="417"/>
      <c r="M80" s="417"/>
      <c r="N80" s="417"/>
      <c r="O80" s="418"/>
    </row>
    <row r="81" spans="3:28" ht="39" customHeight="1">
      <c r="C81" s="169"/>
      <c r="D81" s="417" t="s">
        <v>354</v>
      </c>
      <c r="E81" s="417"/>
      <c r="F81" s="417"/>
      <c r="G81" s="417"/>
      <c r="H81" s="417"/>
      <c r="I81" s="417"/>
      <c r="J81" s="417"/>
      <c r="K81" s="417"/>
      <c r="L81" s="417"/>
      <c r="M81" s="417"/>
      <c r="N81" s="417"/>
      <c r="O81" s="418"/>
    </row>
    <row r="82" spans="3:28" s="16" customFormat="1" ht="28.15" customHeight="1">
      <c r="C82" s="169">
        <v>3</v>
      </c>
      <c r="D82" s="400" t="s">
        <v>418</v>
      </c>
      <c r="E82" s="400"/>
      <c r="F82" s="400"/>
      <c r="G82" s="400"/>
      <c r="H82" s="400"/>
      <c r="I82" s="400"/>
      <c r="J82" s="400"/>
      <c r="K82" s="400"/>
      <c r="L82" s="400"/>
      <c r="M82" s="400"/>
      <c r="N82" s="400"/>
      <c r="O82" s="401"/>
    </row>
    <row r="83" spans="3:28" s="16" customFormat="1" ht="28.15" customHeight="1">
      <c r="C83" s="169">
        <v>4</v>
      </c>
      <c r="D83" s="400" t="s">
        <v>419</v>
      </c>
      <c r="E83" s="400"/>
      <c r="F83" s="400"/>
      <c r="G83" s="400"/>
      <c r="H83" s="400"/>
      <c r="I83" s="400"/>
      <c r="J83" s="400"/>
      <c r="K83" s="400"/>
      <c r="L83" s="400"/>
      <c r="M83" s="400"/>
      <c r="N83" s="400"/>
      <c r="O83" s="401"/>
    </row>
    <row r="84" spans="3:28" s="16" customFormat="1" ht="15" customHeight="1">
      <c r="C84" s="169"/>
      <c r="D84" s="170" t="s">
        <v>383</v>
      </c>
      <c r="E84" s="400" t="s">
        <v>294</v>
      </c>
      <c r="F84" s="400"/>
      <c r="G84" s="400"/>
      <c r="H84" s="400"/>
      <c r="I84" s="400"/>
      <c r="J84" s="400"/>
      <c r="K84" s="400"/>
      <c r="L84" s="400"/>
      <c r="M84" s="400"/>
      <c r="N84" s="400"/>
      <c r="O84" s="401"/>
    </row>
    <row r="85" spans="3:28" s="16" customFormat="1" ht="15" customHeight="1">
      <c r="C85" s="169"/>
      <c r="D85" s="170" t="s">
        <v>381</v>
      </c>
      <c r="E85" s="400" t="s">
        <v>390</v>
      </c>
      <c r="F85" s="400"/>
      <c r="G85" s="400"/>
      <c r="H85" s="400"/>
      <c r="I85" s="400"/>
      <c r="J85" s="400"/>
      <c r="K85" s="400"/>
      <c r="L85" s="400"/>
      <c r="M85" s="400"/>
      <c r="N85" s="400"/>
      <c r="O85" s="401"/>
      <c r="Q85" s="246" t="s">
        <v>40</v>
      </c>
      <c r="U85"/>
      <c r="V85"/>
    </row>
    <row r="86" spans="3:28" s="16" customFormat="1" ht="15" customHeight="1">
      <c r="C86" s="169"/>
      <c r="D86" s="170" t="s">
        <v>384</v>
      </c>
      <c r="E86" s="400" t="s">
        <v>391</v>
      </c>
      <c r="F86" s="400"/>
      <c r="G86" s="400"/>
      <c r="H86" s="400"/>
      <c r="I86" s="400"/>
      <c r="J86" s="400"/>
      <c r="K86" s="400"/>
      <c r="L86" s="400"/>
      <c r="M86" s="400"/>
      <c r="N86" s="400"/>
      <c r="O86" s="401"/>
      <c r="Q86" s="246" t="s">
        <v>41</v>
      </c>
      <c r="R86" s="1"/>
      <c r="T86" s="2"/>
      <c r="U86" s="2"/>
    </row>
    <row r="87" spans="3:28" s="16" customFormat="1" ht="15" customHeight="1">
      <c r="C87" s="169"/>
      <c r="D87" s="170" t="s">
        <v>385</v>
      </c>
      <c r="E87" s="400" t="s">
        <v>392</v>
      </c>
      <c r="F87" s="400"/>
      <c r="G87" s="400"/>
      <c r="H87" s="400"/>
      <c r="I87" s="400"/>
      <c r="J87" s="400"/>
      <c r="K87" s="400"/>
      <c r="L87" s="400"/>
      <c r="M87" s="400"/>
      <c r="N87" s="400"/>
      <c r="O87" s="401"/>
      <c r="Q87" s="246" t="s">
        <v>42</v>
      </c>
      <c r="R87" s="1"/>
      <c r="T87" s="2"/>
      <c r="U87" s="2"/>
    </row>
    <row r="88" spans="3:28" s="16" customFormat="1" ht="15" customHeight="1">
      <c r="C88" s="169"/>
      <c r="D88" s="170" t="s">
        <v>386</v>
      </c>
      <c r="E88" s="400" t="s">
        <v>393</v>
      </c>
      <c r="F88" s="400"/>
      <c r="G88" s="400"/>
      <c r="H88" s="400"/>
      <c r="I88" s="400"/>
      <c r="J88" s="400"/>
      <c r="K88" s="400"/>
      <c r="L88" s="400"/>
      <c r="M88" s="400"/>
      <c r="N88" s="400"/>
      <c r="O88" s="401"/>
      <c r="Q88" s="246" t="s">
        <v>44</v>
      </c>
      <c r="T88" s="2"/>
      <c r="U88" s="2"/>
    </row>
    <row r="89" spans="3:28" s="16" customFormat="1" ht="15" customHeight="1">
      <c r="C89" s="169"/>
      <c r="D89" s="170" t="s">
        <v>387</v>
      </c>
      <c r="E89" s="400" t="s">
        <v>238</v>
      </c>
      <c r="F89" s="400"/>
      <c r="G89" s="400"/>
      <c r="H89" s="400"/>
      <c r="I89" s="400"/>
      <c r="J89" s="400"/>
      <c r="K89" s="400"/>
      <c r="L89" s="400"/>
      <c r="M89" s="400"/>
      <c r="N89" s="400"/>
      <c r="O89" s="401"/>
      <c r="Q89" s="246" t="s">
        <v>43</v>
      </c>
      <c r="T89" s="2"/>
      <c r="U89" s="2"/>
    </row>
    <row r="90" spans="3:28" s="16" customFormat="1" ht="15" customHeight="1">
      <c r="C90" s="169"/>
      <c r="D90" s="170" t="s">
        <v>388</v>
      </c>
      <c r="E90" s="400" t="s">
        <v>394</v>
      </c>
      <c r="F90" s="400"/>
      <c r="G90" s="400"/>
      <c r="H90" s="400"/>
      <c r="I90" s="400"/>
      <c r="J90" s="400"/>
      <c r="K90" s="400"/>
      <c r="L90" s="400"/>
      <c r="M90" s="400"/>
      <c r="N90" s="400"/>
      <c r="O90" s="401"/>
      <c r="R90" s="36"/>
      <c r="T90" s="2"/>
      <c r="U90" s="2"/>
    </row>
    <row r="91" spans="3:28" s="16" customFormat="1" ht="15" customHeight="1">
      <c r="C91" s="169"/>
      <c r="D91" s="170" t="s">
        <v>389</v>
      </c>
      <c r="E91" s="400" t="s">
        <v>395</v>
      </c>
      <c r="F91" s="400"/>
      <c r="G91" s="400"/>
      <c r="H91" s="400"/>
      <c r="I91" s="400"/>
      <c r="J91" s="400"/>
      <c r="K91" s="400"/>
      <c r="L91" s="400"/>
      <c r="M91" s="400"/>
      <c r="N91" s="400"/>
      <c r="O91" s="401"/>
      <c r="Q91" s="19"/>
      <c r="R91" s="19"/>
      <c r="S91" s="19"/>
      <c r="T91" s="19"/>
      <c r="U91" s="19"/>
      <c r="V91" s="19"/>
      <c r="W91" s="19"/>
      <c r="X91" s="19"/>
      <c r="Y91" s="19"/>
      <c r="Z91" s="19"/>
    </row>
    <row r="92" spans="3:28" s="16" customFormat="1" ht="15" customHeight="1">
      <c r="C92" s="169"/>
      <c r="D92" s="170" t="s">
        <v>382</v>
      </c>
      <c r="E92" s="400" t="s">
        <v>396</v>
      </c>
      <c r="F92" s="400"/>
      <c r="G92" s="400"/>
      <c r="H92" s="400"/>
      <c r="I92" s="400"/>
      <c r="J92" s="400"/>
      <c r="K92" s="400"/>
      <c r="L92" s="400"/>
      <c r="M92" s="400"/>
      <c r="N92" s="400"/>
      <c r="O92" s="401"/>
      <c r="Q92" s="211"/>
      <c r="R92" s="211"/>
      <c r="S92" s="211"/>
      <c r="T92" s="211"/>
      <c r="U92" s="211"/>
      <c r="V92" s="211"/>
      <c r="W92" s="211"/>
      <c r="X92" s="211"/>
      <c r="Y92" s="211"/>
      <c r="Z92" s="211"/>
      <c r="AA92"/>
    </row>
    <row r="93" spans="3:28" s="16" customFormat="1" ht="15" customHeight="1">
      <c r="C93" s="169"/>
      <c r="D93" s="170" t="s">
        <v>233</v>
      </c>
      <c r="E93" s="400" t="s">
        <v>239</v>
      </c>
      <c r="F93" s="400"/>
      <c r="G93" s="400"/>
      <c r="H93" s="400"/>
      <c r="I93" s="400"/>
      <c r="J93" s="400"/>
      <c r="K93" s="400"/>
      <c r="L93" s="400"/>
      <c r="M93" s="400"/>
      <c r="N93" s="400"/>
      <c r="O93" s="401"/>
      <c r="Q93" s="3"/>
      <c r="R93" s="3"/>
      <c r="S93" s="3"/>
      <c r="T93" s="3"/>
      <c r="U93" s="3"/>
      <c r="V93" s="3"/>
      <c r="W93" s="3"/>
      <c r="X93" s="3"/>
      <c r="Y93" s="3"/>
      <c r="AA93" s="89"/>
    </row>
    <row r="94" spans="3:28" s="16" customFormat="1" ht="28.15" customHeight="1">
      <c r="C94" s="169"/>
      <c r="D94" s="170" t="s">
        <v>234</v>
      </c>
      <c r="E94" s="400" t="s">
        <v>377</v>
      </c>
      <c r="F94" s="400"/>
      <c r="G94" s="400"/>
      <c r="H94" s="400"/>
      <c r="I94" s="400"/>
      <c r="J94" s="400"/>
      <c r="K94" s="400"/>
      <c r="L94" s="400"/>
      <c r="M94" s="400"/>
      <c r="N94" s="400"/>
      <c r="O94" s="401"/>
      <c r="Q94" s="3"/>
      <c r="R94" s="3"/>
      <c r="S94" s="3"/>
      <c r="T94" s="3"/>
      <c r="U94" s="89"/>
      <c r="V94" s="3"/>
      <c r="W94" s="3"/>
      <c r="X94" s="3"/>
      <c r="Y94" s="3"/>
      <c r="AA94" s="89"/>
    </row>
    <row r="95" spans="3:28" s="16" customFormat="1" ht="15" customHeight="1">
      <c r="C95" s="169"/>
      <c r="D95" s="170" t="s">
        <v>235</v>
      </c>
      <c r="E95" s="400" t="s">
        <v>240</v>
      </c>
      <c r="F95" s="400"/>
      <c r="G95" s="400"/>
      <c r="H95" s="400"/>
      <c r="I95" s="400"/>
      <c r="J95" s="400"/>
      <c r="K95" s="400"/>
      <c r="L95" s="400"/>
      <c r="M95" s="400"/>
      <c r="N95" s="400"/>
      <c r="O95" s="401"/>
      <c r="Q95" s="89"/>
      <c r="R95" s="3"/>
      <c r="S95" s="3"/>
      <c r="T95" s="3"/>
      <c r="U95" s="3"/>
      <c r="V95" s="3"/>
      <c r="W95" s="3"/>
      <c r="X95" s="3"/>
      <c r="Y95" s="3"/>
      <c r="AA95" s="89"/>
      <c r="AB95" s="212"/>
    </row>
    <row r="96" spans="3:28" s="16" customFormat="1" ht="28.15" customHeight="1">
      <c r="C96" s="169"/>
      <c r="D96" s="170" t="s">
        <v>236</v>
      </c>
      <c r="E96" s="400" t="s">
        <v>378</v>
      </c>
      <c r="F96" s="400"/>
      <c r="G96" s="400"/>
      <c r="H96" s="400"/>
      <c r="I96" s="400"/>
      <c r="J96" s="400"/>
      <c r="K96" s="400"/>
      <c r="L96" s="400"/>
      <c r="M96" s="400"/>
      <c r="N96" s="400"/>
      <c r="O96" s="401"/>
      <c r="Q96" s="3"/>
      <c r="R96" s="3"/>
      <c r="S96" s="3"/>
      <c r="T96" s="3"/>
      <c r="U96" s="89"/>
      <c r="V96" s="3"/>
      <c r="W96" s="3"/>
      <c r="X96" s="3"/>
      <c r="Y96" s="3"/>
      <c r="Z96" s="3"/>
      <c r="AA96" s="89"/>
    </row>
    <row r="97" spans="1:27" ht="28.15" customHeight="1">
      <c r="A97" s="16"/>
      <c r="B97" s="16"/>
      <c r="C97" s="169"/>
      <c r="D97" s="170" t="s">
        <v>237</v>
      </c>
      <c r="E97" s="400" t="s">
        <v>241</v>
      </c>
      <c r="F97" s="400"/>
      <c r="G97" s="400"/>
      <c r="H97" s="400"/>
      <c r="I97" s="400"/>
      <c r="J97" s="400"/>
      <c r="K97" s="400"/>
      <c r="L97" s="400"/>
      <c r="M97" s="400"/>
      <c r="N97" s="400"/>
      <c r="O97" s="401"/>
      <c r="Q97" s="3"/>
      <c r="R97" s="3"/>
      <c r="S97" s="3"/>
      <c r="T97" s="3"/>
      <c r="U97" s="3"/>
      <c r="V97" s="3"/>
      <c r="W97" s="3"/>
      <c r="X97" s="3"/>
      <c r="Y97" s="3"/>
      <c r="Z97" s="3"/>
      <c r="AA97" s="3"/>
    </row>
    <row r="98" spans="1:27" ht="28.15" customHeight="1">
      <c r="A98" s="16"/>
      <c r="B98" s="16"/>
      <c r="C98" s="169">
        <v>5</v>
      </c>
      <c r="D98" s="400" t="s">
        <v>360</v>
      </c>
      <c r="E98" s="400"/>
      <c r="F98" s="400"/>
      <c r="G98" s="400"/>
      <c r="H98" s="400"/>
      <c r="I98" s="400"/>
      <c r="J98" s="400"/>
      <c r="K98" s="400"/>
      <c r="L98" s="400"/>
      <c r="M98" s="400"/>
      <c r="N98" s="400"/>
      <c r="O98" s="401"/>
      <c r="Q98" s="3"/>
      <c r="R98" s="3"/>
      <c r="S98" s="3"/>
      <c r="T98" s="3"/>
      <c r="U98" s="3"/>
      <c r="V98" s="3"/>
      <c r="W98" s="3"/>
      <c r="X98" s="3"/>
      <c r="Y98" s="3"/>
      <c r="Z98" s="3"/>
      <c r="AA98" s="3"/>
    </row>
    <row r="99" spans="1:27" ht="66" customHeight="1">
      <c r="A99" s="16"/>
      <c r="B99" s="16"/>
      <c r="C99" s="169">
        <v>6</v>
      </c>
      <c r="D99" s="417" t="s">
        <v>420</v>
      </c>
      <c r="E99" s="417"/>
      <c r="F99" s="417"/>
      <c r="G99" s="417"/>
      <c r="H99" s="417"/>
      <c r="I99" s="417"/>
      <c r="J99" s="417"/>
      <c r="K99" s="417"/>
      <c r="L99" s="417"/>
      <c r="M99" s="417"/>
      <c r="N99" s="417"/>
      <c r="O99" s="418"/>
      <c r="Q99" s="3"/>
      <c r="R99" s="3"/>
      <c r="S99" s="3"/>
      <c r="T99" s="3"/>
      <c r="U99" s="3"/>
      <c r="V99" s="3"/>
      <c r="W99" s="3"/>
      <c r="X99" s="3"/>
      <c r="Y99" s="3"/>
      <c r="Z99" s="3"/>
      <c r="AA99" s="3"/>
    </row>
    <row r="100" spans="1:27" ht="15" customHeight="1">
      <c r="A100" s="16"/>
      <c r="B100" s="16"/>
      <c r="C100" s="169">
        <v>7</v>
      </c>
      <c r="D100" s="400" t="s">
        <v>359</v>
      </c>
      <c r="E100" s="400"/>
      <c r="F100" s="400"/>
      <c r="G100" s="400"/>
      <c r="H100" s="400"/>
      <c r="I100" s="400"/>
      <c r="J100" s="400"/>
      <c r="K100" s="400"/>
      <c r="L100" s="400"/>
      <c r="M100" s="400"/>
      <c r="N100" s="400"/>
      <c r="O100" s="401"/>
      <c r="Q100"/>
      <c r="R100"/>
      <c r="S100"/>
      <c r="T100"/>
      <c r="U100"/>
      <c r="V100"/>
      <c r="W100"/>
      <c r="X100"/>
      <c r="Y100"/>
      <c r="Z100"/>
    </row>
    <row r="101" spans="1:27" ht="13.1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5">
      <c r="Q102" s="247" t="s">
        <v>78</v>
      </c>
      <c r="R102" s="247" t="s">
        <v>205</v>
      </c>
      <c r="S102"/>
      <c r="T102"/>
      <c r="U102"/>
      <c r="V102"/>
      <c r="W102"/>
      <c r="X102"/>
      <c r="Y102"/>
      <c r="Z102"/>
    </row>
    <row r="103" spans="1:27" ht="13.5">
      <c r="Q103" s="247"/>
      <c r="R103"/>
      <c r="S103"/>
      <c r="T103"/>
      <c r="U103"/>
      <c r="V103"/>
      <c r="W103"/>
      <c r="X103"/>
      <c r="Y103"/>
      <c r="Z103"/>
    </row>
    <row r="104" spans="1:27" ht="13.5">
      <c r="Q104" s="247" t="s">
        <v>89</v>
      </c>
      <c r="R104"/>
    </row>
    <row r="105" spans="1:27" ht="13.5">
      <c r="Q105" s="247" t="s">
        <v>90</v>
      </c>
      <c r="R105"/>
    </row>
    <row r="106" spans="1:27" ht="13.5">
      <c r="Q106" s="247" t="s">
        <v>91</v>
      </c>
      <c r="R106"/>
    </row>
    <row r="107" spans="1:27" ht="13.5">
      <c r="Q107" s="247" t="s">
        <v>92</v>
      </c>
      <c r="R107"/>
    </row>
    <row r="108" spans="1:27" ht="13.5">
      <c r="Q108" s="247" t="s">
        <v>93</v>
      </c>
      <c r="R108"/>
    </row>
    <row r="109" spans="1:27" ht="13.5">
      <c r="Q109" s="247" t="s">
        <v>94</v>
      </c>
    </row>
    <row r="110" spans="1:27" ht="13.5">
      <c r="Q110" s="247" t="s">
        <v>95</v>
      </c>
    </row>
    <row r="111" spans="1:27" ht="13.5">
      <c r="Q111" s="247" t="s">
        <v>96</v>
      </c>
    </row>
    <row r="112" spans="1:27" ht="13.5">
      <c r="Q112" s="247" t="s">
        <v>97</v>
      </c>
    </row>
    <row r="113" spans="17:17" ht="13.5">
      <c r="Q113" s="247" t="s">
        <v>100</v>
      </c>
    </row>
    <row r="114" spans="17:17" ht="13.5">
      <c r="Q114" s="247" t="s">
        <v>101</v>
      </c>
    </row>
    <row r="115" spans="17:17" ht="13.5">
      <c r="Q115" s="247" t="s">
        <v>102</v>
      </c>
    </row>
    <row r="116" spans="17:17" ht="13.5">
      <c r="Q116" s="247" t="s">
        <v>103</v>
      </c>
    </row>
    <row r="117" spans="17:17" ht="13.5">
      <c r="Q117" s="247" t="s">
        <v>104</v>
      </c>
    </row>
    <row r="118" spans="17:17" ht="13.5">
      <c r="Q118" s="247" t="s">
        <v>105</v>
      </c>
    </row>
    <row r="119" spans="17:17" ht="13.5">
      <c r="Q119" s="247" t="s">
        <v>98</v>
      </c>
    </row>
    <row r="120" spans="17:17" ht="13.5">
      <c r="Q120" s="247" t="s">
        <v>106</v>
      </c>
    </row>
    <row r="121" spans="17:17" ht="13.5">
      <c r="Q121" s="247" t="s">
        <v>107</v>
      </c>
    </row>
    <row r="122" spans="17:17" ht="13.5">
      <c r="Q122" s="247" t="s">
        <v>108</v>
      </c>
    </row>
    <row r="123" spans="17:17" ht="13.5">
      <c r="Q123" s="247" t="s">
        <v>109</v>
      </c>
    </row>
    <row r="124" spans="17:17" ht="13.5">
      <c r="Q124" s="247" t="s">
        <v>110</v>
      </c>
    </row>
    <row r="125" spans="17:17" ht="13.5">
      <c r="Q125" s="247" t="s">
        <v>111</v>
      </c>
    </row>
    <row r="126" spans="17:17" ht="13.5">
      <c r="Q126" s="247" t="s">
        <v>112</v>
      </c>
    </row>
    <row r="127" spans="17:17" ht="13.5">
      <c r="Q127" s="247" t="s">
        <v>113</v>
      </c>
    </row>
    <row r="128" spans="17:17" ht="13.5">
      <c r="Q128" s="247" t="s">
        <v>114</v>
      </c>
    </row>
    <row r="129" spans="17:17" ht="13.5">
      <c r="Q129" s="247" t="s">
        <v>115</v>
      </c>
    </row>
    <row r="130" spans="17:17" ht="13.5">
      <c r="Q130" s="247" t="s">
        <v>116</v>
      </c>
    </row>
    <row r="131" spans="17:17" ht="13.5">
      <c r="Q131" s="247" t="s">
        <v>99</v>
      </c>
    </row>
    <row r="132" spans="17:17" ht="13.5">
      <c r="Q132" s="247" t="s">
        <v>117</v>
      </c>
    </row>
    <row r="133" spans="17:17" ht="13.5">
      <c r="Q133" s="247" t="s">
        <v>118</v>
      </c>
    </row>
    <row r="134" spans="17:17" ht="13.5">
      <c r="Q134" s="247" t="s">
        <v>119</v>
      </c>
    </row>
    <row r="135" spans="17:17" ht="13.5">
      <c r="Q135" s="247" t="s">
        <v>120</v>
      </c>
    </row>
    <row r="136" spans="17:17" ht="13.5">
      <c r="Q136" s="247" t="s">
        <v>121</v>
      </c>
    </row>
    <row r="137" spans="17:17" ht="13.5">
      <c r="Q137" s="247" t="s">
        <v>122</v>
      </c>
    </row>
    <row r="138" spans="17:17" ht="13.5">
      <c r="Q138" s="248" t="s">
        <v>123</v>
      </c>
    </row>
    <row r="139" spans="17:17" ht="13.5">
      <c r="Q139" s="248" t="s">
        <v>124</v>
      </c>
    </row>
    <row r="140" spans="17:17" ht="13.5">
      <c r="Q140" s="248" t="s">
        <v>125</v>
      </c>
    </row>
    <row r="141" spans="17:17" ht="13.5">
      <c r="Q141" s="248" t="s">
        <v>126</v>
      </c>
    </row>
    <row r="142" spans="17:17" ht="13.5">
      <c r="Q142" s="248" t="s">
        <v>127</v>
      </c>
    </row>
    <row r="143" spans="17:17" ht="13.5">
      <c r="Q143" s="248" t="s">
        <v>128</v>
      </c>
    </row>
    <row r="144" spans="17:17" ht="13.5">
      <c r="Q144" s="248" t="s">
        <v>335</v>
      </c>
    </row>
    <row r="145" spans="17:17" ht="13.5">
      <c r="Q145" s="248" t="s">
        <v>336</v>
      </c>
    </row>
    <row r="146" spans="17:17" ht="13.5">
      <c r="Q146" s="248" t="s">
        <v>337</v>
      </c>
    </row>
    <row r="147" spans="17:17">
      <c r="Q147" s="246"/>
    </row>
    <row r="148" spans="17:17" ht="13.5">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M47:O47"/>
    <mergeCell ref="J40:O40"/>
    <mergeCell ref="L42:O42"/>
    <mergeCell ref="M50:N50"/>
    <mergeCell ref="C29:O29"/>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 xr:uid="{00000000-0002-0000-0000-000001000000}">
      <formula1>$Q$85:$Q$89</formula1>
    </dataValidation>
    <dataValidation type="list" allowBlank="1" showInputMessage="1" showErrorMessage="1" sqref="N28:O28" xr:uid="{00000000-0002-0000-0000-000002000000}">
      <formula1>$Q$149:$Q$150</formula1>
    </dataValidation>
    <dataValidation type="list" allowBlank="1" showInputMessage="1" showErrorMessage="1" sqref="F52:I52" xr:uid="{91AF2426-37CE-49C7-925B-E1242557312A}">
      <formula1>$Q$104:$Q$146</formula1>
    </dataValidation>
  </dataValidations>
  <printOptions horizontalCentered="1"/>
  <pageMargins left="0.6692913385826772" right="0.62992125984251968" top="0.55118110236220474" bottom="0.55118110236220474" header="0" footer="0.51181102362204722"/>
  <pageSetup paperSize="9" scale="83" fitToHeight="2" orientation="portrait"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B1"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0" width="9" style="38"/>
    <col min="51" max="51" width="49.75" style="38" bestFit="1" customWidth="1"/>
    <col min="52" max="53" width="9" style="38"/>
    <col min="54" max="54" width="54.5" style="38" bestFit="1" customWidth="1"/>
    <col min="55" max="55" width="13" style="38" bestFit="1" customWidth="1"/>
    <col min="56" max="56" width="24.375" style="38" bestFit="1" customWidth="1"/>
    <col min="57" max="58" width="9" style="38"/>
    <col min="59" max="59" width="16.25" style="38" customWidth="1"/>
    <col min="60" max="16384" width="9" style="38"/>
  </cols>
  <sheetData>
    <row r="1" spans="2:49" ht="27" customHeight="1">
      <c r="F1" s="37"/>
      <c r="S1" s="83" t="s">
        <v>73</v>
      </c>
      <c r="T1" s="83" t="s">
        <v>214</v>
      </c>
    </row>
    <row r="2" spans="2:49" ht="12" customHeight="1" thickBot="1">
      <c r="B2" s="612" t="s">
        <v>277</v>
      </c>
      <c r="C2" s="612"/>
      <c r="D2" s="612"/>
      <c r="E2" s="612"/>
      <c r="F2" s="612"/>
      <c r="G2" s="612"/>
      <c r="H2" s="612"/>
      <c r="I2" s="612"/>
      <c r="J2" s="612"/>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15" customHeight="1">
      <c r="B3" s="612"/>
      <c r="C3" s="612"/>
      <c r="D3" s="612"/>
      <c r="E3" s="612"/>
      <c r="F3" s="612"/>
      <c r="G3" s="612"/>
      <c r="H3" s="612"/>
      <c r="I3" s="612"/>
      <c r="J3" s="612"/>
      <c r="K3"/>
      <c r="L3"/>
      <c r="M3"/>
      <c r="N3"/>
      <c r="O3"/>
      <c r="P3"/>
      <c r="Q3"/>
      <c r="R3"/>
      <c r="S3"/>
      <c r="T3"/>
      <c r="U3"/>
      <c r="V3"/>
      <c r="W3"/>
      <c r="X3"/>
      <c r="Y3"/>
      <c r="Z3" s="40"/>
      <c r="AA3" s="40"/>
      <c r="AB3" s="537"/>
      <c r="AC3" s="538"/>
      <c r="AD3" s="538"/>
      <c r="AE3" s="84"/>
      <c r="AF3" s="98"/>
      <c r="AG3" s="98"/>
      <c r="AH3" s="98"/>
      <c r="AI3" s="98"/>
      <c r="AJ3" s="98"/>
      <c r="AK3" s="98"/>
      <c r="AL3" s="98"/>
      <c r="AM3" s="98"/>
      <c r="AN3" s="98"/>
      <c r="AO3" s="98"/>
      <c r="AP3" s="522" t="s">
        <v>298</v>
      </c>
      <c r="AQ3" s="523"/>
      <c r="AR3" s="524"/>
      <c r="AS3" s="532" t="s">
        <v>0</v>
      </c>
      <c r="AT3" s="533"/>
      <c r="AU3" s="108" t="s">
        <v>88</v>
      </c>
      <c r="AV3" s="106"/>
      <c r="AW3" s="381"/>
    </row>
    <row r="4" spans="2:49" ht="14.2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525"/>
      <c r="AQ4" s="526"/>
      <c r="AR4" s="527"/>
      <c r="AS4" s="534" t="str">
        <f>+表紙!N28</f>
        <v>○</v>
      </c>
      <c r="AT4" s="535"/>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539" t="s">
        <v>81</v>
      </c>
      <c r="AA5" s="539"/>
      <c r="AB5" s="540"/>
      <c r="AC5" s="540"/>
      <c r="AD5" s="540"/>
      <c r="AE5" s="84" t="s">
        <v>75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15" customHeight="1" thickBot="1">
      <c r="B7" s="549" t="s">
        <v>278</v>
      </c>
      <c r="C7" s="550"/>
      <c r="D7" s="546" t="s">
        <v>248</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1"/>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1"/>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544"/>
      <c r="AF10" s="54"/>
      <c r="AN10" s="51"/>
      <c r="AO10" s="51"/>
      <c r="AP10" s="51"/>
      <c r="AQ10" s="51"/>
      <c r="AR10" s="51"/>
      <c r="AS10"/>
      <c r="AT10"/>
      <c r="AU10"/>
      <c r="AV10"/>
      <c r="AW10" s="381"/>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1"/>
    </row>
    <row r="12" spans="2:49" ht="24.75" customHeight="1" thickTop="1" thickBot="1">
      <c r="F12" s="563">
        <f>+ROUND(P12,2)+ROUND(P15,2)+ROUND(P18,2)+ROUND(P24,2)+P27-ROUND(F15,2)</f>
        <v>0</v>
      </c>
      <c r="G12" s="564"/>
      <c r="H12" s="564"/>
      <c r="I12" s="222" t="s">
        <v>189</v>
      </c>
      <c r="J12" s="51"/>
      <c r="K12" s="52"/>
      <c r="L12" s="51"/>
      <c r="M12" s="568"/>
      <c r="N12" s="53"/>
      <c r="P12" s="528"/>
      <c r="Q12" s="529"/>
      <c r="R12" s="529"/>
      <c r="S12" s="529"/>
      <c r="T12" s="50" t="s">
        <v>22</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1"/>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70" t="s">
        <v>23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1"/>
    </row>
    <row r="15" spans="2:49" ht="24.75" customHeight="1" thickBot="1">
      <c r="F15" s="606"/>
      <c r="G15" s="607"/>
      <c r="H15" s="607"/>
      <c r="I15" s="42" t="s">
        <v>189</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1"/>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31</v>
      </c>
      <c r="AT16" s="588"/>
      <c r="AU16" s="223"/>
      <c r="AV16" s="42" t="s">
        <v>13</v>
      </c>
      <c r="AW16" s="381"/>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1"/>
    </row>
    <row r="18" spans="2:49" ht="27" customHeight="1" thickBot="1">
      <c r="K18" s="54"/>
      <c r="L18" s="51"/>
      <c r="M18" s="568"/>
      <c r="N18" s="54"/>
      <c r="P18" s="528"/>
      <c r="Q18" s="529"/>
      <c r="R18" s="529"/>
      <c r="S18" s="529"/>
      <c r="T18" s="50" t="s">
        <v>14</v>
      </c>
      <c r="U18"/>
      <c r="V18" s="227"/>
      <c r="W18"/>
      <c r="X18" s="181"/>
      <c r="Y18" s="563">
        <f>+ROUND(AH9,2)+ROUND(AH12,2)+ROUND(AH15,2)+AH18</f>
        <v>0</v>
      </c>
      <c r="Z18" s="564"/>
      <c r="AA18" s="564"/>
      <c r="AB18" s="50" t="s">
        <v>4</v>
      </c>
      <c r="AC18" s="179"/>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10"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11"/>
    </row>
    <row r="20" spans="2:49" ht="27" customHeight="1" thickTop="1" thickBot="1">
      <c r="K20" s="54"/>
      <c r="L20" s="51"/>
      <c r="M20" s="568"/>
      <c r="N20" s="54"/>
      <c r="P20" s="43" t="s">
        <v>48</v>
      </c>
      <c r="Q20" s="553" t="s">
        <v>208</v>
      </c>
      <c r="R20" s="553"/>
      <c r="S20" s="553"/>
      <c r="T20" s="554"/>
      <c r="U20" s="122"/>
      <c r="V20" s="228"/>
      <c r="W20" s="230"/>
      <c r="X20" s="231"/>
      <c r="Y20" s="125" t="s">
        <v>25</v>
      </c>
      <c r="Z20" s="553" t="s">
        <v>209</v>
      </c>
      <c r="AA20" s="553"/>
      <c r="AB20" s="554"/>
      <c r="AC20" s="51"/>
      <c r="AD20" s="51"/>
      <c r="AE20" s="568"/>
      <c r="AG20" s="51"/>
      <c r="AH20" s="51"/>
      <c r="AI20" s="54"/>
      <c r="AJ20" s="51"/>
      <c r="AK20" s="51"/>
      <c r="AL20" s="136"/>
      <c r="AM20" s="54"/>
      <c r="AN20" s="235"/>
      <c r="AO20" s="578" t="s">
        <v>187</v>
      </c>
      <c r="AP20" s="571"/>
      <c r="AQ20" s="178"/>
      <c r="AR20" s="51"/>
      <c r="AS20" s="56"/>
      <c r="AT20" s="56"/>
      <c r="AW20" s="611"/>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2"/>
      <c r="V21" s="122"/>
      <c r="W21" s="122"/>
      <c r="X21" s="122"/>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1"/>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1"/>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34</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1"/>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141</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1"/>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1"/>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89" t="s">
        <v>165</v>
      </c>
      <c r="C29" s="590"/>
      <c r="D29" s="558">
        <v>0</v>
      </c>
      <c r="E29" s="558"/>
      <c r="F29" s="558"/>
      <c r="G29" s="182" t="s">
        <v>158</v>
      </c>
      <c r="H29" s="603">
        <f>+AL27</f>
        <v>0</v>
      </c>
      <c r="I29" s="600"/>
      <c r="J29" s="182" t="s">
        <v>158</v>
      </c>
      <c r="M29" s="568"/>
      <c r="P29" s="54"/>
      <c r="Q29" s="133"/>
      <c r="R29" s="49" t="s">
        <v>144</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1"/>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1"/>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1"/>
    </row>
    <row r="32" spans="2:49" ht="27" customHeight="1" thickTop="1" thickBot="1">
      <c r="B32" s="589" t="s">
        <v>400</v>
      </c>
      <c r="C32" s="590"/>
      <c r="D32" s="558">
        <v>0</v>
      </c>
      <c r="E32" s="558"/>
      <c r="F32" s="558"/>
      <c r="G32" s="182" t="s">
        <v>158</v>
      </c>
      <c r="H32" s="603">
        <f>+AS27</f>
        <v>0</v>
      </c>
      <c r="I32" s="600"/>
      <c r="J32" s="182" t="s">
        <v>158</v>
      </c>
      <c r="M32" s="568"/>
      <c r="P32" s="54"/>
      <c r="Q32" s="133"/>
      <c r="R32" s="49" t="s">
        <v>146</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1"/>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1"/>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5">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5">
      <c r="I45" s="66"/>
      <c r="J45" s="66"/>
      <c r="K45" s="66"/>
      <c r="R45" s="66"/>
      <c r="S45" s="66"/>
      <c r="T45" s="66"/>
      <c r="AY45" s="67"/>
      <c r="AZ45" s="67"/>
      <c r="BA45" s="67"/>
      <c r="BB45" s="67"/>
      <c r="BC45" s="67"/>
      <c r="BD45" s="67"/>
    </row>
    <row r="46" spans="2:62" ht="13.5">
      <c r="I46" s="66"/>
      <c r="J46" s="66"/>
      <c r="K46" s="66"/>
      <c r="R46" s="66"/>
      <c r="S46" s="66"/>
      <c r="T46" s="66"/>
      <c r="AY46" s="67"/>
      <c r="AZ46" s="67"/>
      <c r="BA46" s="67"/>
      <c r="BB46" s="67"/>
      <c r="BC46" s="67"/>
      <c r="BD46" s="67"/>
    </row>
    <row r="47" spans="2:62" ht="13.5">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 ref="AH18:AK18"/>
    <mergeCell ref="B21:J22"/>
    <mergeCell ref="H30:I30"/>
    <mergeCell ref="H31:I31"/>
    <mergeCell ref="H32:I32"/>
    <mergeCell ref="H33:I33"/>
    <mergeCell ref="H23:J23"/>
    <mergeCell ref="F12:H12"/>
    <mergeCell ref="F15:H15"/>
    <mergeCell ref="H24:I24"/>
    <mergeCell ref="B33:C33"/>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P3:AR4"/>
    <mergeCell ref="P15:S15"/>
    <mergeCell ref="AI14:AN14"/>
    <mergeCell ref="P12:S12"/>
    <mergeCell ref="AS3:AT3"/>
    <mergeCell ref="AS4:AT4"/>
    <mergeCell ref="AH12:AM12"/>
    <mergeCell ref="AB3:AD3"/>
    <mergeCell ref="Z5:AD5"/>
    <mergeCell ref="AH9:AM9"/>
    <mergeCell ref="S7:V7"/>
    <mergeCell ref="AE9:AE14"/>
  </mergeCells>
  <phoneticPr fontId="3"/>
  <dataValidations count="4">
    <dataValidation type="custom" allowBlank="1" showInputMessage="1" showErrorMessage="1" error="入力は少数第1位までにして下さい。" sqref="AU13:AU14 W7:X7"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xr:uid="{00000000-0002-0000-0100-000002000000}">
      <formula1>D9=ROUND(D9,2)</formula1>
    </dataValidation>
    <dataValidation type="textLength" allowBlank="1" showInputMessage="1" showErrorMessage="1" errorTitle="要確認" error="「廃油」は、中間処理を経ずに「最終処分」はできません。" sqref="R33:U33" xr:uid="{00000000-0002-0000-0100-000004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249</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200-000002000000}">
      <formula1>D9=ROUND(D9,2)</formula1>
    </dataValidation>
    <dataValidation type="textLength" allowBlank="1" showInputMessage="1" showErrorMessage="1" errorTitle="要確認" error="「廃酸」は、中間処理を経ずに「最終処分」はできません。" sqref="R33:U33" xr:uid="{00000000-0002-0000-02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250</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4">
    <dataValidation type="custom" allowBlank="1" showInputMessage="1" showErrorMessage="1" error="入力は少数第1位までにして下さい。" sqref="AU13:AU14 W7:X7"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300-000002000000}">
      <formula1>D9=ROUND(D9,2)</formula1>
    </dataValidation>
    <dataValidation type="textLength" allowBlank="1" showInputMessage="1" showErrorMessage="1" errorTitle="要確認" error="「廃ｱﾙｶﾘ」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251</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4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252</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3">
    <dataValidation type="custom" allowBlank="1" showInputMessage="1" showErrorMessage="1" error="入力は少数第1位までにして下さい。" sqref="AU13:AU14 W7:X7"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5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25" zoomScaleNormal="100" workbookViewId="0">
      <selection activeCell="D30" sqref="D30:F30"/>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253</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199</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199</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6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15" customHeight="1" thickBot="1">
      <c r="B7" s="549" t="s">
        <v>278</v>
      </c>
      <c r="C7" s="550"/>
      <c r="D7" s="546" t="s">
        <v>254</v>
      </c>
      <c r="E7" s="547"/>
      <c r="F7" s="547"/>
      <c r="G7" s="547"/>
      <c r="H7" s="547"/>
      <c r="I7" s="548"/>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7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15" customHeight="1" thickBot="1">
      <c r="B7" s="549" t="s">
        <v>278</v>
      </c>
      <c r="C7" s="550"/>
      <c r="D7" s="546" t="s">
        <v>255</v>
      </c>
      <c r="E7" s="547"/>
      <c r="F7" s="547"/>
      <c r="G7" s="547"/>
      <c r="H7" s="547"/>
      <c r="I7" s="548"/>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46"/>
      <c r="N8" s="146"/>
      <c r="O8" s="146"/>
      <c r="P8" s="146"/>
      <c r="Q8" s="146"/>
      <c r="R8" s="146"/>
      <c r="S8" s="146"/>
      <c r="T8" s="146"/>
      <c r="U8" s="146"/>
      <c r="V8" s="146"/>
      <c r="W8" s="146"/>
      <c r="X8" s="146"/>
      <c r="Y8" s="146"/>
      <c r="Z8" s="146"/>
      <c r="AA8" s="146"/>
      <c r="AB8" s="146"/>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H28:I28"/>
    <mergeCell ref="S32:V32"/>
    <mergeCell ref="H31:I31"/>
    <mergeCell ref="R33:U33"/>
    <mergeCell ref="R30:U30"/>
    <mergeCell ref="S29:V29"/>
    <mergeCell ref="B29:C29"/>
    <mergeCell ref="B31:C31"/>
    <mergeCell ref="H29:I29"/>
    <mergeCell ref="H30:I30"/>
    <mergeCell ref="D29:F29"/>
    <mergeCell ref="B26:C26"/>
    <mergeCell ref="Q23:T23"/>
    <mergeCell ref="P18:S18"/>
    <mergeCell ref="P21:S21"/>
    <mergeCell ref="U23:X23"/>
    <mergeCell ref="Q26:T26"/>
    <mergeCell ref="Q20:T20"/>
    <mergeCell ref="B23:C23"/>
    <mergeCell ref="P22:V22"/>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8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49" t="s">
        <v>278</v>
      </c>
      <c r="C7" s="550"/>
      <c r="D7" s="546" t="s">
        <v>256</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9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49" t="s">
        <v>278</v>
      </c>
      <c r="C7" s="550"/>
      <c r="D7" s="546" t="s">
        <v>257</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H28:I28"/>
    <mergeCell ref="S32:V32"/>
    <mergeCell ref="H31:I31"/>
    <mergeCell ref="R33:U33"/>
    <mergeCell ref="R30:U30"/>
    <mergeCell ref="S29:V29"/>
    <mergeCell ref="B29:C29"/>
    <mergeCell ref="B31:C31"/>
    <mergeCell ref="H29:I29"/>
    <mergeCell ref="H30:I30"/>
    <mergeCell ref="D29:F29"/>
    <mergeCell ref="B26:C26"/>
    <mergeCell ref="Q23:T23"/>
    <mergeCell ref="P18:S18"/>
    <mergeCell ref="P21:S21"/>
    <mergeCell ref="U23:X23"/>
    <mergeCell ref="Q26:T26"/>
    <mergeCell ref="Q20:T20"/>
    <mergeCell ref="B23:C23"/>
    <mergeCell ref="P22:V22"/>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A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49" t="s">
        <v>278</v>
      </c>
      <c r="C7" s="550"/>
      <c r="D7" s="546" t="s">
        <v>258</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B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259</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3">
    <dataValidation type="custom" allowBlank="1" showInputMessage="1" showErrorMessage="1" error="入力は少数第1位までにして下さい。" sqref="AU13:AU14 W7:X7"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C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260</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4">
    <dataValidation type="custom" allowBlank="1" showInputMessage="1" showErrorMessage="1" error="入力は少数第1位までにして下さい。" sqref="AU13:AU14 W7:X7"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D00-000002000000}">
      <formula1>D9=ROUND(D9,2)</formula1>
    </dataValidation>
    <dataValidation type="textLength" allowBlank="1" showInputMessage="1" showErrorMessage="1" errorTitle="要確認" error="「廃油」は、中間処理を経ずに「最終処分」はできません。" sqref="R33:U33" xr:uid="{00000000-0002-0000-0D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261</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E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262</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F00-000002000000}">
      <formula1>D9=ROUND(D9,2)</formula1>
    </dataValidation>
    <dataValidation type="textLength" allowBlank="1" showInputMessage="1" showErrorMessage="1" errorTitle="要確認" error="「廃酸」は、中間処理を経ずに「中間処分」はできません。" sqref="R33:U33" xr:uid="{00000000-0002-0000-0F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263</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000-000002000000}">
      <formula1>D9=ROUND(D9,2)</formula1>
    </dataValidation>
    <dataValidation type="textLength" allowBlank="1" showInputMessage="1" showErrorMessage="1" errorTitle="要確認" error="「廃ｱﾙｶﾘ」は、中間処理を経ずに「最終処分」はできません。" sqref="R33:U33" xr:uid="{00000000-0002-0000-10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73</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75</v>
      </c>
      <c r="AF5" s="622" t="str">
        <f>+表紙!F47</f>
        <v>横浜市下水道河川局鳥浜第二工場排水処理場跡地（施設管理課所管）</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49" t="s">
        <v>278</v>
      </c>
      <c r="C7" s="550"/>
      <c r="D7" s="546" t="s">
        <v>306</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13</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13</v>
      </c>
      <c r="AS18" s="587" t="s">
        <v>139</v>
      </c>
      <c r="AT18" s="588"/>
      <c r="AU18" s="223"/>
      <c r="AV18" s="42" t="s">
        <v>13</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187</v>
      </c>
      <c r="AP20" s="571"/>
      <c r="AQ20" s="178"/>
      <c r="AR20" s="51"/>
      <c r="AS20" s="56"/>
      <c r="AT20" s="56"/>
      <c r="AW20" s="628"/>
    </row>
    <row r="21" spans="2:49" ht="25.1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13</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141</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13</v>
      </c>
      <c r="U27" s="62"/>
      <c r="V27" s="62"/>
      <c r="Y27" s="60" t="s">
        <v>30</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144</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13</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146</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13</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P22:V22"/>
    <mergeCell ref="AS24:AU24"/>
    <mergeCell ref="B25:C25"/>
    <mergeCell ref="D25:F25"/>
    <mergeCell ref="H25:I25"/>
    <mergeCell ref="B23:C23"/>
    <mergeCell ref="D23:G23"/>
    <mergeCell ref="H23:J23"/>
    <mergeCell ref="Q23:T23"/>
    <mergeCell ref="U23:X23"/>
    <mergeCell ref="AT23:AV23"/>
    <mergeCell ref="B28:C28"/>
    <mergeCell ref="D28:F28"/>
    <mergeCell ref="H28:I28"/>
    <mergeCell ref="Y28:Z28"/>
    <mergeCell ref="B24:C24"/>
    <mergeCell ref="D24:F24"/>
    <mergeCell ref="H24:I24"/>
    <mergeCell ref="P24:S24"/>
    <mergeCell ref="AA28:AE28"/>
    <mergeCell ref="AT26:AV26"/>
    <mergeCell ref="B27:C27"/>
    <mergeCell ref="D27:F27"/>
    <mergeCell ref="H27:I27"/>
    <mergeCell ref="P27:S27"/>
    <mergeCell ref="AL27:AO27"/>
    <mergeCell ref="AS27:AU27"/>
    <mergeCell ref="B26:C26"/>
    <mergeCell ref="D26:F26"/>
    <mergeCell ref="H26:I26"/>
    <mergeCell ref="AM26:AP26"/>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R33:U33"/>
    <mergeCell ref="AS31:AU31"/>
    <mergeCell ref="B32:C32"/>
    <mergeCell ref="D32:F32"/>
    <mergeCell ref="H32:I32"/>
    <mergeCell ref="S32:V32"/>
    <mergeCell ref="AA32:AF34"/>
    <mergeCell ref="AG32:AJ34"/>
    <mergeCell ref="AK32:AO34"/>
    <mergeCell ref="B33:C33"/>
  </mergeCells>
  <phoneticPr fontId="3"/>
  <dataValidations count="4">
    <dataValidation type="textLength" allowBlank="1" showInputMessage="1" showErrorMessage="1" errorTitle="要確認" error="「廃ｱﾙｶﾘ」は、中間処理を経ずに「最終処分」はできません。" sqref="R33:U33" xr:uid="{00000000-0002-0000-1100-000000000000}">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100-000001000000}">
      <formula1>D9=ROUND(D9,2)</formula1>
    </dataValidation>
    <dataValidation type="custom" allowBlank="1" showInputMessage="1" showErrorMessage="1" sqref="H24:H33" xr:uid="{00000000-0002-0000-1100-000002000000}">
      <formula1>H24=ROUND(H24,1)</formula1>
    </dataValidation>
    <dataValidation type="custom" allowBlank="1" showInputMessage="1" showErrorMessage="1" error="入力は少数第1位までにして下さい。" sqref="AU13:AU14 W7:X7" xr:uid="{00000000-0002-0000-1100-000003000000}">
      <formula1>W7=ROUND(W7,1)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59"/>
  <sheetViews>
    <sheetView showGridLines="0" topLeftCell="C13" zoomScale="90" zoomScaleNormal="90" workbookViewId="0">
      <selection activeCell="Y8" sqref="Y8"/>
    </sheetView>
  </sheetViews>
  <sheetFormatPr defaultColWidth="9" defaultRowHeight="11.25"/>
  <cols>
    <col min="1" max="1" width="2.5" style="5" customWidth="1"/>
    <col min="2" max="3" width="3.75" style="5" customWidth="1"/>
    <col min="4" max="4" width="4.5" style="5" customWidth="1"/>
    <col min="5" max="5" width="3.75" style="5" customWidth="1"/>
    <col min="6" max="6" width="40.75" style="5" customWidth="1"/>
    <col min="7" max="23" width="12.375" style="5" customWidth="1"/>
    <col min="24" max="24" width="12.75" style="5" customWidth="1"/>
    <col min="25" max="27" width="9.75" style="5" customWidth="1"/>
    <col min="28" max="28" width="11.75" style="5" customWidth="1"/>
    <col min="29" max="16384" width="9" style="5"/>
  </cols>
  <sheetData>
    <row r="1" spans="2:24" ht="21">
      <c r="C1" s="14" t="s">
        <v>311</v>
      </c>
      <c r="D1" s="14"/>
      <c r="E1" s="14"/>
    </row>
    <row r="2" spans="2:24" ht="21.75" customHeight="1">
      <c r="E2" s="252" t="s">
        <v>305</v>
      </c>
    </row>
    <row r="3" spans="2:24" ht="14.1" customHeight="1" thickBot="1">
      <c r="B3" s="669" t="s">
        <v>277</v>
      </c>
      <c r="C3" s="669"/>
      <c r="D3" s="669"/>
      <c r="E3" s="669"/>
      <c r="F3" s="669"/>
      <c r="G3" s="100"/>
      <c r="H3" s="100"/>
      <c r="I3" s="100"/>
      <c r="J3" s="100"/>
      <c r="K3" s="100"/>
      <c r="U3"/>
      <c r="V3"/>
      <c r="W3"/>
      <c r="X3" s="101"/>
    </row>
    <row r="4" spans="2:24" ht="14.1" customHeight="1">
      <c r="B4" s="669"/>
      <c r="C4" s="669"/>
      <c r="D4" s="669"/>
      <c r="E4" s="669"/>
      <c r="F4" s="669"/>
      <c r="G4" s="100"/>
      <c r="H4" s="100"/>
      <c r="I4" s="100"/>
      <c r="J4" s="100"/>
      <c r="K4" s="100"/>
      <c r="V4" s="661" t="s">
        <v>297</v>
      </c>
      <c r="W4" s="102" t="s">
        <v>87</v>
      </c>
      <c r="X4" s="103" t="s">
        <v>88</v>
      </c>
    </row>
    <row r="5" spans="2:24" ht="14.1" customHeight="1" thickBot="1">
      <c r="C5" s="100"/>
      <c r="D5" s="100"/>
      <c r="E5" s="100"/>
      <c r="F5" s="100"/>
      <c r="G5" s="100"/>
      <c r="H5" s="100"/>
      <c r="I5" s="100"/>
      <c r="J5" s="100"/>
      <c r="K5" s="100"/>
      <c r="V5" s="662"/>
      <c r="W5" s="104" t="str">
        <f>+表紙!N28</f>
        <v>○</v>
      </c>
      <c r="X5" s="104" t="str">
        <f>+表紙!O28</f>
        <v>　</v>
      </c>
    </row>
    <row r="6" spans="2:24" ht="15" customHeight="1" thickBot="1">
      <c r="B6" s="154" t="s">
        <v>79</v>
      </c>
      <c r="C6" s="154"/>
      <c r="D6" s="154"/>
      <c r="E6" s="154"/>
      <c r="F6" s="154"/>
      <c r="G6" s="154"/>
      <c r="H6" s="154"/>
      <c r="I6" s="154"/>
      <c r="J6" s="154"/>
      <c r="K6" s="154"/>
      <c r="L6" s="85"/>
      <c r="M6" s="660"/>
      <c r="N6" s="660"/>
      <c r="O6" s="85" t="s">
        <v>77</v>
      </c>
      <c r="P6" s="663" t="str">
        <f>+表紙!F47</f>
        <v>横浜市下水道河川局鳥浜第二工場排水処理場跡地（施設管理課所管）</v>
      </c>
      <c r="Q6" s="663"/>
      <c r="R6" s="663"/>
      <c r="S6" s="663"/>
      <c r="T6" s="663"/>
      <c r="U6" s="663"/>
      <c r="V6" s="221"/>
      <c r="W6" s="221"/>
      <c r="X6" s="172" t="s">
        <v>76</v>
      </c>
    </row>
    <row r="7" spans="2:24" ht="14.25">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1.9"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70" t="s">
        <v>172</v>
      </c>
      <c r="D9" s="670"/>
      <c r="E9" s="670"/>
      <c r="F9" s="671"/>
      <c r="G9" s="312">
        <f>IF(OR(ｱ.特管廃油!D24&gt;0,ｱ.特管廃油!D24&lt;0),ｱ.特管廃油!D24,IF(G$19&gt;0,"0",0))</f>
        <v>0</v>
      </c>
      <c r="H9" s="312">
        <f>IF(OR(ｲ.特管廃酸!D24&gt;0,ｲ.特管廃酸!D24&lt;0),ｲ.特管廃酸!D24,IF(H$19&gt;0,"0",0))</f>
        <v>0</v>
      </c>
      <c r="I9" s="312">
        <f>IF(OR(ｳ.特管廃ｱﾙｶﾘ!D24&gt;0,ｳ.特管廃ｱﾙｶﾘ!D24&lt;0),ｳ.特管廃ｱﾙｶﾘ!D24,IF(I$19&gt;0,"0",0))</f>
        <v>0</v>
      </c>
      <c r="J9" s="312">
        <f>IF(OR(ｴ.感染性廃棄物!$D24&gt;0,ｴ.感染性廃棄物!$D24&lt;0),ｴ.感染性廃棄物!D24,IF(J$19&gt;0,"0",0))</f>
        <v>0</v>
      </c>
      <c r="K9" s="312">
        <f>IF(OR(ｵ.廃PCB等!$D24&gt;0,ｵ.廃PCB等!$D24&lt;0),ｵ.廃PCB等!D24,IF(K$19&gt;0,"0",0))</f>
        <v>0</v>
      </c>
      <c r="L9" s="312">
        <f>IF(OR(ｶ.PCB汚染物!D24&gt;0,ｶ.PCB汚染物!D24&lt;0),ｶ.PCB汚染物!D24,IF(L$19&gt;0,"0",0))</f>
        <v>199</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f>IF(OR(ｾ.有害汚泥!D24&gt;0,ｾ.有害汚泥!D24&lt;0),ｾ.有害汚泥!D24,IF(T$19&gt;0,"0",0))</f>
        <v>0</v>
      </c>
      <c r="U9" s="312">
        <f>IF(OR(ｿ.有害廃酸!D24&gt;0,ｿ.有害廃酸!D24&lt;0),ｿ.有害廃酸!D24,IF(U$19&gt;0,"0",0))</f>
        <v>0</v>
      </c>
      <c r="V9" s="312">
        <f>IF(OR(ﾀ.有害廃ｱﾙｶﾘ!D24&gt;0,ﾀ.有害廃ｱﾙｶﾘ!D24&lt;0),ﾀ.有害廃ｱﾙｶﾘ!D24,IF(V$19&gt;0,"0",0))</f>
        <v>0</v>
      </c>
      <c r="W9" s="312">
        <f>IF(OR(ﾁ.廃水銀等!D24&gt;0,ﾁ.廃水銀等!D24&lt;0),ﾁ.廃水銀等!D24,IF(W$19&gt;0,"0",0))</f>
        <v>0</v>
      </c>
      <c r="X9" s="313">
        <f t="shared" ref="X9:X18" si="0">IF(SUM(G9:W9)&gt;0,SUM(G9:W9),IF(X$19&gt;0,"0",0))</f>
        <v>199</v>
      </c>
    </row>
    <row r="10" spans="2:24" ht="24" customHeight="1">
      <c r="B10" s="158" t="s">
        <v>327</v>
      </c>
      <c r="C10" s="666" t="s">
        <v>244</v>
      </c>
      <c r="D10" s="666"/>
      <c r="E10" s="666"/>
      <c r="F10" s="667"/>
      <c r="G10" s="314">
        <f>IF(OR(ｱ.特管廃油!D25&gt;0,ｱ.特管廃油!D25&lt;0),ｱ.特管廃油!D25,IF(G$19&gt;0,"0",0))</f>
        <v>0</v>
      </c>
      <c r="H10" s="314">
        <f>IF(OR(ｲ.特管廃酸!D25&gt;0,ｲ.特管廃酸!D25&lt;0),ｲ.特管廃酸!D25,IF(H$19&gt;0,"0",0))</f>
        <v>0</v>
      </c>
      <c r="I10" s="314">
        <f>IF(OR(ｳ.特管廃ｱﾙｶﾘ!D25&gt;0,ｳ.特管廃ｱﾙｶﾘ!D25&lt;0),ｳ.特管廃ｱﾙｶﾘ!D25,IF(I$19&gt;0,"0",0))</f>
        <v>0</v>
      </c>
      <c r="J10" s="314">
        <f>IF(OR(ｴ.感染性廃棄物!$D25&gt;0,ｴ.感染性廃棄物!$D25&lt;0),ｴ.感染性廃棄物!D25,IF(J$19&gt;0,"0",0))</f>
        <v>0</v>
      </c>
      <c r="K10" s="314">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f t="shared" si="0"/>
        <v>0</v>
      </c>
    </row>
    <row r="11" spans="2:24" ht="24" customHeight="1">
      <c r="B11" s="158" t="s">
        <v>328</v>
      </c>
      <c r="C11" s="652" t="s">
        <v>245</v>
      </c>
      <c r="D11" s="652"/>
      <c r="E11" s="652"/>
      <c r="F11" s="653"/>
      <c r="G11" s="316">
        <f>IF(OR(ｱ.特管廃油!D26&gt;0,ｱ.特管廃油!D26&lt;0),ｱ.特管廃油!D26,IF(G$19&gt;0,"0",0))</f>
        <v>0</v>
      </c>
      <c r="H11" s="316">
        <f>IF(OR(ｲ.特管廃酸!D26&gt;0,ｲ.特管廃酸!D26&lt;0),ｲ.特管廃酸!D26,IF(H$19&gt;0,"0",0))</f>
        <v>0</v>
      </c>
      <c r="I11" s="316">
        <f>IF(OR(ｳ.特管廃ｱﾙｶﾘ!D26&gt;0,ｳ.特管廃ｱﾙｶﾘ!D26&lt;0),ｳ.特管廃ｱﾙｶﾘ!D26,IF(I$19&gt;0,"0",0))</f>
        <v>0</v>
      </c>
      <c r="J11" s="316">
        <f>IF(OR(ｴ.感染性廃棄物!$D26&gt;0,ｴ.感染性廃棄物!$D26&lt;0),ｴ.感染性廃棄物!D26,IF(J$19&gt;0,"0",0))</f>
        <v>0</v>
      </c>
      <c r="K11" s="316">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f t="shared" si="0"/>
        <v>0</v>
      </c>
    </row>
    <row r="12" spans="2:24" ht="24" customHeight="1">
      <c r="B12" s="388">
        <v>7</v>
      </c>
      <c r="C12" s="652" t="s">
        <v>246</v>
      </c>
      <c r="D12" s="652"/>
      <c r="E12" s="652"/>
      <c r="F12" s="653"/>
      <c r="G12" s="316">
        <f>IF(OR(ｱ.特管廃油!D27&gt;0,ｱ.特管廃油!D27&lt;0),ｱ.特管廃油!D27,IF(G$19&gt;0,"0",0))</f>
        <v>0</v>
      </c>
      <c r="H12" s="316">
        <f>IF(OR(ｲ.特管廃酸!D27&gt;0,ｲ.特管廃酸!D27&lt;0),ｲ.特管廃酸!D27,IF(H$19&gt;0,"0",0))</f>
        <v>0</v>
      </c>
      <c r="I12" s="316">
        <f>IF(OR(ｳ.特管廃ｱﾙｶﾘ!D27&gt;0,ｳ.特管廃ｱﾙｶﾘ!D27&lt;0),ｳ.特管廃ｱﾙｶﾘ!D27,IF(I$19&gt;0,"0",0))</f>
        <v>0</v>
      </c>
      <c r="J12" s="316">
        <f>IF(OR(ｴ.感染性廃棄物!$D27&gt;0,ｴ.感染性廃棄物!$D27&lt;0),ｴ.感染性廃棄物!D27,IF(J$19&gt;0,"0",0))</f>
        <v>0</v>
      </c>
      <c r="K12" s="316">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f t="shared" si="0"/>
        <v>0</v>
      </c>
    </row>
    <row r="13" spans="2:24" ht="24" customHeight="1">
      <c r="B13" s="158" t="s">
        <v>168</v>
      </c>
      <c r="C13" s="668" t="s">
        <v>247</v>
      </c>
      <c r="D13" s="637"/>
      <c r="E13" s="637"/>
      <c r="F13" s="638"/>
      <c r="G13" s="316">
        <f>IF(OR(ｱ.特管廃油!D28&gt;0,ｱ.特管廃油!D28&lt;0),ｱ.特管廃油!D28,IF(G$19&gt;0,"0",0))</f>
        <v>0</v>
      </c>
      <c r="H13" s="316">
        <f>IF(OR(ｲ.特管廃酸!D28&gt;0,ｲ.特管廃酸!D28&lt;0),ｲ.特管廃酸!D28,IF(H$19&gt;0,"0",0))</f>
        <v>0</v>
      </c>
      <c r="I13" s="316">
        <f>IF(OR(ｳ.特管廃ｱﾙｶﾘ!D28&gt;0,ｳ.特管廃ｱﾙｶﾘ!D28&lt;0),ｳ.特管廃ｱﾙｶﾘ!D28,IF(I$19&gt;0,"0",0))</f>
        <v>0</v>
      </c>
      <c r="J13" s="316">
        <f>IF(OR(ｴ.感染性廃棄物!$D28&gt;0,ｴ.感染性廃棄物!$D28&lt;0),ｴ.感染性廃棄物!D28,IF(J$19&gt;0,"0",0))</f>
        <v>0</v>
      </c>
      <c r="K13" s="316">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f t="shared" si="0"/>
        <v>0</v>
      </c>
    </row>
    <row r="14" spans="2:24" ht="24" customHeight="1">
      <c r="B14" s="158" t="s">
        <v>169</v>
      </c>
      <c r="C14" s="652" t="s">
        <v>181</v>
      </c>
      <c r="D14" s="652"/>
      <c r="E14" s="652"/>
      <c r="F14" s="653"/>
      <c r="G14" s="316">
        <f>IF(OR(ｱ.特管廃油!D29&gt;0,ｱ.特管廃油!D29&lt;0),ｱ.特管廃油!D29,IF(G$19&gt;0,"0",0))</f>
        <v>0</v>
      </c>
      <c r="H14" s="316">
        <f>IF(OR(ｲ.特管廃酸!D29&gt;0,ｲ.特管廃酸!D29&lt;0),ｲ.特管廃酸!D29,IF(H$19&gt;0,"0",0))</f>
        <v>0</v>
      </c>
      <c r="I14" s="316">
        <f>IF(OR(ｳ.特管廃ｱﾙｶﾘ!D29&gt;0,ｳ.特管廃ｱﾙｶﾘ!D29&lt;0),ｳ.特管廃ｱﾙｶﾘ!D29,IF(I$19&gt;0,"0",0))</f>
        <v>0</v>
      </c>
      <c r="J14" s="316">
        <f>IF(OR(ｴ.感染性廃棄物!$D29&gt;0,ｴ.感染性廃棄物!$D29&lt;0),ｴ.感染性廃棄物!D29,IF(J$19&gt;0,"0",0))</f>
        <v>0</v>
      </c>
      <c r="K14" s="316">
        <f>IF(OR(ｵ.廃PCB等!$D29&gt;0,ｵ.廃PCB等!$D29&lt;0),ｵ.廃PCB等!D29,IF(K$19&gt;0,"0",0))</f>
        <v>0</v>
      </c>
      <c r="L14" s="316">
        <f>IF(OR(ｶ.PCB汚染物!D29&gt;0,ｶ.PCB汚染物!D29&lt;0),ｶ.PCB汚染物!D29,IF(L$19&gt;0,"0",0))</f>
        <v>199</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f>IF(OR(ｾ.有害汚泥!D29&gt;0,ｾ.有害汚泥!D29&lt;0),ｾ.有害汚泥!D29,IF(T$19&gt;0,"0",0))</f>
        <v>0</v>
      </c>
      <c r="U14" s="316">
        <f>IF(OR(ｿ.有害廃酸!D29&gt;0,ｿ.有害廃酸!D29&lt;0),ｿ.有害廃酸!D29,IF(U$19&gt;0,"0",0))</f>
        <v>0</v>
      </c>
      <c r="V14" s="316">
        <f>IF(OR(ﾀ.有害廃ｱﾙｶﾘ!D29&gt;0,ﾀ.有害廃ｱﾙｶﾘ!D29&lt;0),ﾀ.有害廃ｱﾙｶﾘ!D29,IF(V$19&gt;0,"0",0))</f>
        <v>0</v>
      </c>
      <c r="W14" s="317">
        <f>IF(OR(ﾁ.廃水銀等!D29&gt;0,ﾁ.廃水銀等!D29&lt;0),ﾁ.廃水銀等!D29,IF(W$19&gt;0,"0",0))</f>
        <v>0</v>
      </c>
      <c r="X14" s="318">
        <f t="shared" si="0"/>
        <v>199</v>
      </c>
    </row>
    <row r="15" spans="2:24" ht="24" customHeight="1">
      <c r="B15" s="158" t="s">
        <v>184</v>
      </c>
      <c r="C15" s="652" t="s">
        <v>182</v>
      </c>
      <c r="D15" s="652"/>
      <c r="E15" s="652"/>
      <c r="F15" s="653"/>
      <c r="G15" s="316">
        <f>IF(OR(ｱ.特管廃油!D30&gt;0,ｱ.特管廃油!D30&lt;0),ｱ.特管廃油!D30,IF(G$19&gt;0,"0",0))</f>
        <v>0</v>
      </c>
      <c r="H15" s="316">
        <f>IF(OR(ｲ.特管廃酸!D30&gt;0,ｲ.特管廃酸!D30&lt;0),ｲ.特管廃酸!D30,IF(H$19&gt;0,"0",0))</f>
        <v>0</v>
      </c>
      <c r="I15" s="316">
        <f>IF(OR(ｳ.特管廃ｱﾙｶﾘ!D30&gt;0,ｳ.特管廃ｱﾙｶﾘ!D30&lt;0),ｳ.特管廃ｱﾙｶﾘ!D30,IF(I$19&gt;0,"0",0))</f>
        <v>0</v>
      </c>
      <c r="J15" s="316">
        <f>IF(OR(ｴ.感染性廃棄物!$D30&gt;0,ｴ.感染性廃棄物!$D30&lt;0),ｴ.感染性廃棄物!D30,IF(J$19&gt;0,"0",0))</f>
        <v>0</v>
      </c>
      <c r="K15" s="316">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f>IF(OR(ﾁ.廃水銀等!D30&gt;0,ﾁ.廃水銀等!D30&lt;0),ﾁ.廃水銀等!D30,IF(W$19&gt;0,"0",0))</f>
        <v>0</v>
      </c>
      <c r="X15" s="318">
        <f t="shared" si="0"/>
        <v>0</v>
      </c>
    </row>
    <row r="16" spans="2:24" ht="24" customHeight="1">
      <c r="B16" s="158" t="s">
        <v>185</v>
      </c>
      <c r="C16" s="652" t="s">
        <v>183</v>
      </c>
      <c r="D16" s="652"/>
      <c r="E16" s="652"/>
      <c r="F16" s="653"/>
      <c r="G16" s="316">
        <f>IF(OR(ｱ.特管廃油!D31&gt;0,ｱ.特管廃油!D31&lt;0),ｱ.特管廃油!D31,IF(G$19&gt;0,"0",0))</f>
        <v>0</v>
      </c>
      <c r="H16" s="316">
        <f>IF(OR(ｲ.特管廃酸!D31&gt;0,ｲ.特管廃酸!D31&lt;0),ｲ.特管廃酸!D31,IF(H$19&gt;0,"0",0))</f>
        <v>0</v>
      </c>
      <c r="I16" s="316">
        <f>IF(OR(ｳ.特管廃ｱﾙｶﾘ!D31&gt;0,ｳ.特管廃ｱﾙｶﾘ!D31&lt;0),ｳ.特管廃ｱﾙｶﾘ!D31,IF(I$19&gt;0,"0",0))</f>
        <v>0</v>
      </c>
      <c r="J16" s="316">
        <f>IF(OR(ｴ.感染性廃棄物!$D31&gt;0,ｴ.感染性廃棄物!$D31&lt;0),ｴ.感染性廃棄物!D31,IF(J$19&gt;0,"0",0))</f>
        <v>0</v>
      </c>
      <c r="K16" s="316">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f>IF(OR(ｾ.有害汚泥!D31&gt;0,ｾ.有害汚泥!D31&lt;0),ｾ.有害汚泥!D31,IF(T$19&gt;0,"0",0))</f>
        <v>0</v>
      </c>
      <c r="U16" s="316">
        <f>IF(OR(ｿ.有害廃酸!D31&gt;0,ｿ.有害廃酸!D31&lt;0),ｿ.有害廃酸!D31,IF(U$19&gt;0,"0",0))</f>
        <v>0</v>
      </c>
      <c r="V16" s="316">
        <f>IF(OR(ﾀ.有害廃ｱﾙｶﾘ!D31&gt;0,ﾀ.有害廃ｱﾙｶﾘ!D31&lt;0),ﾀ.有害廃ｱﾙｶﾘ!D31,IF(V$19&gt;0,"0",0))</f>
        <v>0</v>
      </c>
      <c r="W16" s="317">
        <f>IF(OR(ﾁ.廃水銀等!D31&gt;0,ﾁ.廃水銀等!D31&lt;0),ﾁ.廃水銀等!D31,IF(W$19&gt;0,"0",0))</f>
        <v>0</v>
      </c>
      <c r="X16" s="318">
        <f t="shared" si="0"/>
        <v>0</v>
      </c>
    </row>
    <row r="17" spans="2:24" ht="24" customHeight="1">
      <c r="B17" s="158"/>
      <c r="C17" s="652" t="s">
        <v>400</v>
      </c>
      <c r="D17" s="652"/>
      <c r="E17" s="652"/>
      <c r="F17" s="653"/>
      <c r="G17" s="316">
        <f>IF(OR(ｱ.特管廃油!D32&gt;0,ｱ.特管廃油!D32&lt;0),ｱ.特管廃油!D32,IF(G$19&gt;0,"0",0))</f>
        <v>0</v>
      </c>
      <c r="H17" s="316">
        <f>IF(OR(ｲ.特管廃酸!D32&gt;0,ｲ.特管廃酸!D32&lt;0),ｲ.特管廃酸!D32,IF(H$19&gt;0,"0",0))</f>
        <v>0</v>
      </c>
      <c r="I17" s="316">
        <f>IF(OR(ｳ.特管廃ｱﾙｶﾘ!D32&gt;0,ｳ.特管廃ｱﾙｶﾘ!D32&lt;0),ｳ.特管廃ｱﾙｶﾘ!D32,IF(I$19&gt;0,"0",0))</f>
        <v>0</v>
      </c>
      <c r="J17" s="316">
        <f>IF(OR(ｴ.感染性廃棄物!$D32&gt;0,ｴ.感染性廃棄物!$D32&lt;0),ｴ.感染性廃棄物!D32,IF(J$19&gt;0,"0",0))</f>
        <v>0</v>
      </c>
      <c r="K17" s="316">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f t="shared" si="0"/>
        <v>0</v>
      </c>
    </row>
    <row r="18" spans="2:24" ht="24" customHeight="1" thickBot="1">
      <c r="B18" s="159"/>
      <c r="C18" s="185" t="s">
        <v>201</v>
      </c>
      <c r="D18" s="664" t="s">
        <v>403</v>
      </c>
      <c r="E18" s="664"/>
      <c r="F18" s="665"/>
      <c r="G18" s="319">
        <f>IF(OR(ｱ.特管廃油!D33&gt;0,ｱ.特管廃油!D33&lt;0),ｱ.特管廃油!D33,IF(G$19&gt;0,"0",0))</f>
        <v>0</v>
      </c>
      <c r="H18" s="319">
        <f>IF(OR(ｲ.特管廃酸!D33&gt;0,ｲ.特管廃酸!D33&lt;0),ｲ.特管廃酸!D33,IF(H$19&gt;0,"0",0))</f>
        <v>0</v>
      </c>
      <c r="I18" s="319">
        <f>IF(OR(ｳ.特管廃ｱﾙｶﾘ!D33&gt;0,ｳ.特管廃ｱﾙｶﾘ!D33&lt;0),ｳ.特管廃ｱﾙｶﾘ!D33,IF(I$19&gt;0,"0",0))</f>
        <v>0</v>
      </c>
      <c r="J18" s="319">
        <f>IF(OR(ｴ.感染性廃棄物!$D33&gt;0,ｴ.感染性廃棄物!$D33&lt;0),ｴ.感染性廃棄物!D33,IF(J$19&gt;0,"0",0))</f>
        <v>0</v>
      </c>
      <c r="K18" s="319">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f t="shared" si="0"/>
        <v>0</v>
      </c>
    </row>
    <row r="19" spans="2:24" ht="24" customHeight="1" thickTop="1">
      <c r="B19" s="155"/>
      <c r="C19" s="160" t="s">
        <v>301</v>
      </c>
      <c r="D19" s="654" t="s">
        <v>302</v>
      </c>
      <c r="E19" s="654"/>
      <c r="F19" s="655"/>
      <c r="G19" s="322">
        <f t="shared" ref="G19:V19" si="1">+G37+G25+G23+G22+G21-G20</f>
        <v>0</v>
      </c>
      <c r="H19" s="322">
        <f t="shared" si="1"/>
        <v>0</v>
      </c>
      <c r="I19" s="322">
        <f t="shared" si="1"/>
        <v>0</v>
      </c>
      <c r="J19" s="322">
        <f t="shared" si="1"/>
        <v>0</v>
      </c>
      <c r="K19" s="322">
        <f t="shared" si="1"/>
        <v>0</v>
      </c>
      <c r="L19" s="322">
        <f t="shared" si="1"/>
        <v>0</v>
      </c>
      <c r="M19" s="322">
        <f t="shared" si="1"/>
        <v>0</v>
      </c>
      <c r="N19" s="322">
        <f t="shared" si="1"/>
        <v>0</v>
      </c>
      <c r="O19" s="322">
        <f t="shared" si="1"/>
        <v>0</v>
      </c>
      <c r="P19" s="322">
        <f t="shared" si="1"/>
        <v>0</v>
      </c>
      <c r="Q19" s="322">
        <f t="shared" si="1"/>
        <v>0</v>
      </c>
      <c r="R19" s="322">
        <f t="shared" si="1"/>
        <v>0</v>
      </c>
      <c r="S19" s="322">
        <f t="shared" si="1"/>
        <v>0</v>
      </c>
      <c r="T19" s="322">
        <f t="shared" si="1"/>
        <v>0</v>
      </c>
      <c r="U19" s="322">
        <f>+U37+U25+U23+U22+U21-U20</f>
        <v>0</v>
      </c>
      <c r="V19" s="322">
        <f t="shared" si="1"/>
        <v>0</v>
      </c>
      <c r="W19" s="322">
        <f>+W37+W25+W23+W22+W21-W20</f>
        <v>0</v>
      </c>
      <c r="X19" s="323">
        <f t="shared" ref="X19:X47" si="2">SUM(G19:W19)</f>
        <v>0</v>
      </c>
    </row>
    <row r="20" spans="2:24" ht="24" customHeight="1" thickBot="1">
      <c r="B20" s="156"/>
      <c r="C20" s="205" t="s">
        <v>173</v>
      </c>
      <c r="D20" s="656" t="s">
        <v>174</v>
      </c>
      <c r="E20" s="656"/>
      <c r="F20" s="657"/>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8" t="s">
        <v>215</v>
      </c>
      <c r="F21" s="659"/>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35" t="s">
        <v>282</v>
      </c>
      <c r="F22" s="636"/>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8" t="s">
        <v>216</v>
      </c>
      <c r="F23" s="649"/>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50" t="s">
        <v>203</v>
      </c>
      <c r="F25" s="651"/>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44" t="s">
        <v>136</v>
      </c>
      <c r="D26" s="365" t="s">
        <v>21</v>
      </c>
      <c r="E26" s="633" t="s">
        <v>218</v>
      </c>
      <c r="F26" s="634"/>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44"/>
      <c r="D27" s="161" t="s">
        <v>25</v>
      </c>
      <c r="E27" s="633" t="s">
        <v>219</v>
      </c>
      <c r="F27" s="634"/>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45"/>
      <c r="D28" s="64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45"/>
      <c r="D29" s="64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4" customHeight="1">
      <c r="B30" s="158" t="s">
        <v>327</v>
      </c>
      <c r="C30" s="645"/>
      <c r="D30" s="64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45"/>
      <c r="D31" s="113" t="s">
        <v>140</v>
      </c>
      <c r="E31" s="633" t="s">
        <v>223</v>
      </c>
      <c r="F31" s="634"/>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39" t="s">
        <v>135</v>
      </c>
      <c r="D37" s="113" t="s">
        <v>141</v>
      </c>
      <c r="E37" s="646" t="s">
        <v>176</v>
      </c>
      <c r="F37" s="647"/>
      <c r="G37" s="346">
        <f t="shared" ref="G37:V37" si="7">+G38+G42</f>
        <v>0</v>
      </c>
      <c r="H37" s="346">
        <f t="shared" si="7"/>
        <v>0</v>
      </c>
      <c r="I37" s="346">
        <f t="shared" si="7"/>
        <v>0</v>
      </c>
      <c r="J37" s="346">
        <f t="shared" si="7"/>
        <v>0</v>
      </c>
      <c r="K37" s="346">
        <f t="shared" si="7"/>
        <v>0</v>
      </c>
      <c r="L37" s="346">
        <f t="shared" si="7"/>
        <v>0</v>
      </c>
      <c r="M37" s="346">
        <f t="shared" si="7"/>
        <v>0</v>
      </c>
      <c r="N37" s="346">
        <f t="shared" si="7"/>
        <v>0</v>
      </c>
      <c r="O37" s="346">
        <f t="shared" si="7"/>
        <v>0</v>
      </c>
      <c r="P37" s="346">
        <f t="shared" si="7"/>
        <v>0</v>
      </c>
      <c r="Q37" s="346">
        <f t="shared" si="7"/>
        <v>0</v>
      </c>
      <c r="R37" s="346">
        <f t="shared" si="7"/>
        <v>0</v>
      </c>
      <c r="S37" s="346">
        <f t="shared" si="7"/>
        <v>0</v>
      </c>
      <c r="T37" s="346">
        <f t="shared" si="7"/>
        <v>0</v>
      </c>
      <c r="U37" s="346">
        <f t="shared" si="7"/>
        <v>0</v>
      </c>
      <c r="V37" s="346">
        <f t="shared" si="7"/>
        <v>0</v>
      </c>
      <c r="W37" s="346">
        <f>+W38+W42</f>
        <v>0</v>
      </c>
      <c r="X37" s="347">
        <f t="shared" si="2"/>
        <v>0</v>
      </c>
    </row>
    <row r="38" spans="2:24" ht="24" customHeight="1">
      <c r="B38" s="156"/>
      <c r="C38" s="639"/>
      <c r="D38" s="195"/>
      <c r="E38" s="193" t="s">
        <v>195</v>
      </c>
      <c r="F38" s="360"/>
      <c r="G38" s="340">
        <f t="shared" ref="G38:V38" si="8">SUM(G39:G41)</f>
        <v>0</v>
      </c>
      <c r="H38" s="340">
        <f t="shared" si="8"/>
        <v>0</v>
      </c>
      <c r="I38" s="340">
        <f t="shared" si="8"/>
        <v>0</v>
      </c>
      <c r="J38" s="340">
        <f t="shared" si="8"/>
        <v>0</v>
      </c>
      <c r="K38" s="340">
        <f t="shared" si="8"/>
        <v>0</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0</v>
      </c>
      <c r="U38" s="340">
        <f t="shared" si="8"/>
        <v>0</v>
      </c>
      <c r="V38" s="340">
        <f t="shared" si="8"/>
        <v>0</v>
      </c>
      <c r="W38" s="340">
        <f>SUM(W39:W41)</f>
        <v>0</v>
      </c>
      <c r="X38" s="341">
        <f t="shared" si="2"/>
        <v>0</v>
      </c>
    </row>
    <row r="39" spans="2:24" ht="24" customHeight="1">
      <c r="B39" s="156"/>
      <c r="C39" s="639"/>
      <c r="D39" s="196"/>
      <c r="E39" s="191"/>
      <c r="F39" s="189" t="s">
        <v>175</v>
      </c>
      <c r="G39" s="342">
        <f>+ｱ.特管廃油!$AA$28</f>
        <v>0</v>
      </c>
      <c r="H39" s="342">
        <f>+ｲ.特管廃酸!$AA$28</f>
        <v>0</v>
      </c>
      <c r="I39" s="342">
        <f>+ｳ.特管廃ｱﾙｶﾘ!$AA$28</f>
        <v>0</v>
      </c>
      <c r="J39" s="342">
        <f>+ｴ.感染性廃棄物!$AA$28</f>
        <v>0</v>
      </c>
      <c r="K39" s="342">
        <f>+ｵ.廃PCB等!$AA$28</f>
        <v>0</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v>
      </c>
      <c r="X39" s="343">
        <f t="shared" si="2"/>
        <v>0</v>
      </c>
    </row>
    <row r="40" spans="2:24" ht="24" customHeight="1">
      <c r="B40" s="156"/>
      <c r="C40" s="639"/>
      <c r="D40" s="196"/>
      <c r="E40" s="191"/>
      <c r="F40" s="189" t="s">
        <v>194</v>
      </c>
      <c r="G40" s="342">
        <f>+ｱ.特管廃油!$AA$29</f>
        <v>0</v>
      </c>
      <c r="H40" s="342">
        <f>+ｲ.特管廃酸!$AA$29</f>
        <v>0</v>
      </c>
      <c r="I40" s="342">
        <f>+ｳ.特管廃ｱﾙｶﾘ!$AA$29</f>
        <v>0</v>
      </c>
      <c r="J40" s="342">
        <f>+ｴ.感染性廃棄物!$AA$29</f>
        <v>0</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0</v>
      </c>
    </row>
    <row r="41" spans="2:24" ht="24" customHeight="1">
      <c r="B41" s="156"/>
      <c r="C41" s="63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4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31" t="s">
        <v>224</v>
      </c>
      <c r="E43" s="631"/>
      <c r="F43" s="632"/>
      <c r="G43" s="348">
        <f>+ｱ.特管廃油!$AL$27</f>
        <v>0</v>
      </c>
      <c r="H43" s="348">
        <f>+ｲ.特管廃酸!$AL$27</f>
        <v>0</v>
      </c>
      <c r="I43" s="348">
        <f>+ｳ.特管廃ｱﾙｶﾘ!$AL$27</f>
        <v>0</v>
      </c>
      <c r="J43" s="348">
        <f>+ｴ.感染性廃棄物!$AL$27</f>
        <v>0</v>
      </c>
      <c r="K43" s="348">
        <f>+ｵ.廃PCB等!$AL$27</f>
        <v>0</v>
      </c>
      <c r="L43" s="348">
        <f>+ｶ.PCB汚染物!$AL$27</f>
        <v>0</v>
      </c>
      <c r="M43" s="348">
        <f>+ｷ.PCB処理物!$AL$27</f>
        <v>0</v>
      </c>
      <c r="N43" s="348">
        <f>+ｸ.指定下水汚泥!$AL$27</f>
        <v>0</v>
      </c>
      <c r="O43" s="348">
        <f>+ｹ.有害鉱さい!$AL$27</f>
        <v>0</v>
      </c>
      <c r="P43" s="348">
        <f>+ｺ.廃石綿等!$AL$27</f>
        <v>0</v>
      </c>
      <c r="Q43" s="348">
        <f>+ｻ.有害ばいじん!$AL$27</f>
        <v>0</v>
      </c>
      <c r="R43" s="348">
        <f>+ｼ.有害燃え殻!$AL$27</f>
        <v>0</v>
      </c>
      <c r="S43" s="348">
        <f>+ｽ.有害廃油!$AL$27</f>
        <v>0</v>
      </c>
      <c r="T43" s="348">
        <f>+ｾ.有害汚泥!$AL$27</f>
        <v>0</v>
      </c>
      <c r="U43" s="348">
        <f>+ｿ.有害廃酸!$AL$27</f>
        <v>0</v>
      </c>
      <c r="V43" s="348">
        <f>+ﾀ.有害廃ｱﾙｶﾘ!$AL$27</f>
        <v>0</v>
      </c>
      <c r="W43" s="348">
        <f>+ﾁ.廃水銀等!$AL$27</f>
        <v>0</v>
      </c>
      <c r="X43" s="349">
        <f t="shared" si="2"/>
        <v>0</v>
      </c>
    </row>
    <row r="44" spans="2:24" ht="24" customHeight="1">
      <c r="B44" s="156"/>
      <c r="C44" s="163"/>
      <c r="D44" s="161" t="s">
        <v>150</v>
      </c>
      <c r="E44" s="633" t="s">
        <v>178</v>
      </c>
      <c r="F44" s="634"/>
      <c r="G44" s="350">
        <f>+ｱ.特管廃油!$AL$30</f>
        <v>0</v>
      </c>
      <c r="H44" s="350">
        <f>+ｲ.特管廃酸!$AL$30</f>
        <v>0</v>
      </c>
      <c r="I44" s="350">
        <f>+ｳ.特管廃ｱﾙｶﾘ!$AL$30</f>
        <v>0</v>
      </c>
      <c r="J44" s="350">
        <f>+ｴ.感染性廃棄物!$AL$30</f>
        <v>0</v>
      </c>
      <c r="K44" s="350">
        <f>+ｵ.廃PCB等!$AL$30</f>
        <v>0</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0</v>
      </c>
      <c r="U44" s="350">
        <f>+ｿ.有害廃酸!$AL$30</f>
        <v>0</v>
      </c>
      <c r="V44" s="350">
        <f>+ﾀ.有害廃ｱﾙｶﾘ!$AL$30</f>
        <v>0</v>
      </c>
      <c r="W44" s="350">
        <f>+ﾁ.廃水銀等!$AL$30</f>
        <v>0</v>
      </c>
      <c r="X44" s="351">
        <f t="shared" si="2"/>
        <v>0</v>
      </c>
    </row>
    <row r="45" spans="2:24" ht="24" customHeight="1">
      <c r="B45" s="156"/>
      <c r="C45" s="163"/>
      <c r="D45" s="362" t="s">
        <v>152</v>
      </c>
      <c r="E45" s="635" t="s">
        <v>179</v>
      </c>
      <c r="F45" s="636"/>
      <c r="G45" s="352">
        <f>+ｱ.特管廃油!$AS$24</f>
        <v>0</v>
      </c>
      <c r="H45" s="352">
        <f>+ｲ.特管廃酸!$AS$24</f>
        <v>0</v>
      </c>
      <c r="I45" s="352">
        <f>+ｳ.特管廃ｱﾙｶﾘ!$AS$24</f>
        <v>0</v>
      </c>
      <c r="J45" s="352">
        <f>+ｴ.感染性廃棄物!$AS$24</f>
        <v>0</v>
      </c>
      <c r="K45" s="352">
        <f>+ｵ.廃PCB等!$AS$24</f>
        <v>0</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v>
      </c>
      <c r="X45" s="353">
        <f t="shared" si="2"/>
        <v>0</v>
      </c>
    </row>
    <row r="46" spans="2:24" ht="24" customHeight="1">
      <c r="B46" s="156"/>
      <c r="C46" s="163"/>
      <c r="D46" s="358" t="s">
        <v>154</v>
      </c>
      <c r="E46" s="637" t="s">
        <v>404</v>
      </c>
      <c r="F46" s="638"/>
      <c r="G46" s="342">
        <f>+ｱ.特管廃油!$AS$27</f>
        <v>0</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0</v>
      </c>
    </row>
    <row r="47" spans="2:24" ht="26.65" customHeight="1" thickBot="1">
      <c r="B47" s="157"/>
      <c r="C47" s="164"/>
      <c r="D47" s="162" t="s">
        <v>155</v>
      </c>
      <c r="E47" s="629" t="s">
        <v>405</v>
      </c>
      <c r="F47" s="630"/>
      <c r="G47" s="354">
        <f>+ｱ.特管廃油!$AS$31</f>
        <v>0</v>
      </c>
      <c r="H47" s="354">
        <f>+ｲ.特管廃酸!$AS$31</f>
        <v>0</v>
      </c>
      <c r="I47" s="354">
        <f>+ｳ.特管廃ｱﾙｶﾘ!$AS$31</f>
        <v>0</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0</v>
      </c>
    </row>
    <row r="48" spans="2:24" ht="19.899999999999999"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0</v>
      </c>
      <c r="H55" s="385">
        <f t="shared" ref="H55:V55" si="9">IF(H9="0",+H19+H20,+H9+H19+H20)</f>
        <v>0</v>
      </c>
      <c r="I55" s="385">
        <f t="shared" si="9"/>
        <v>0</v>
      </c>
      <c r="J55" s="385">
        <f t="shared" si="9"/>
        <v>0</v>
      </c>
      <c r="K55" s="385">
        <f t="shared" si="9"/>
        <v>0</v>
      </c>
      <c r="L55" s="385">
        <f t="shared" si="9"/>
        <v>199</v>
      </c>
      <c r="M55" s="385">
        <f t="shared" si="9"/>
        <v>0</v>
      </c>
      <c r="N55" s="385">
        <f t="shared" si="9"/>
        <v>0</v>
      </c>
      <c r="O55" s="385">
        <f t="shared" si="9"/>
        <v>0</v>
      </c>
      <c r="P55" s="385">
        <f t="shared" si="9"/>
        <v>0</v>
      </c>
      <c r="Q55" s="385">
        <f t="shared" si="9"/>
        <v>0</v>
      </c>
      <c r="R55" s="385">
        <f t="shared" si="9"/>
        <v>0</v>
      </c>
      <c r="S55" s="385">
        <f t="shared" si="9"/>
        <v>0</v>
      </c>
      <c r="T55" s="385">
        <f t="shared" si="9"/>
        <v>0</v>
      </c>
      <c r="U55" s="385">
        <f t="shared" si="9"/>
        <v>0</v>
      </c>
      <c r="V55" s="385">
        <f t="shared" si="9"/>
        <v>0</v>
      </c>
      <c r="W55" s="385">
        <f>IF(W9="0",+W19+W20,+W9+W19+W20)</f>
        <v>0</v>
      </c>
      <c r="X55" s="386">
        <f>+X9+X19+X20</f>
        <v>199</v>
      </c>
    </row>
    <row r="56" spans="6:24" s="385" customFormat="1" ht="13.5">
      <c r="F56" s="387"/>
    </row>
    <row r="57" spans="6:24" s="385" customFormat="1" ht="13.5">
      <c r="F57" s="387"/>
    </row>
    <row r="58" spans="6:24" s="385" customFormat="1" ht="13.5">
      <c r="F58" s="387"/>
    </row>
    <row r="59" spans="6:24" s="385" customFormat="1" ht="13.5">
      <c r="F59" s="387"/>
    </row>
  </sheetData>
  <sheetProtection algorithmName="SHA-512" hashValue="14XzngbgqpCqitTUfQK/yErbTnNMuNpcbXFbsXbcoSt1S+q8Cho9wl7OZqjm6DmJ9nKo4+bCzylqnPQRa1Q10w==" saltValue="Q2j7CfX/u9Ypq3t23Gq9oQ==" spinCount="100000" sheet="1" objects="1" scenarios="1"/>
  <mergeCells count="32">
    <mergeCell ref="M6:N6"/>
    <mergeCell ref="V4:V5"/>
    <mergeCell ref="P6:U6"/>
    <mergeCell ref="D18:F18"/>
    <mergeCell ref="C10:F10"/>
    <mergeCell ref="C11:F11"/>
    <mergeCell ref="C12:F12"/>
    <mergeCell ref="C13:F13"/>
    <mergeCell ref="C17:F17"/>
    <mergeCell ref="B3:F4"/>
    <mergeCell ref="C9:F9"/>
    <mergeCell ref="E23:F23"/>
    <mergeCell ref="E25:F25"/>
    <mergeCell ref="E22:F22"/>
    <mergeCell ref="C14:F14"/>
    <mergeCell ref="C15:F15"/>
    <mergeCell ref="C16:F16"/>
    <mergeCell ref="D19:F19"/>
    <mergeCell ref="D20:F20"/>
    <mergeCell ref="E21:F21"/>
    <mergeCell ref="E26:F26"/>
    <mergeCell ref="C37:C42"/>
    <mergeCell ref="D28:D30"/>
    <mergeCell ref="E27:F27"/>
    <mergeCell ref="C26:C31"/>
    <mergeCell ref="E37:F37"/>
    <mergeCell ref="E47:F47"/>
    <mergeCell ref="D43:F43"/>
    <mergeCell ref="E44:F44"/>
    <mergeCell ref="E45:F45"/>
    <mergeCell ref="E31:F31"/>
    <mergeCell ref="E46:F46"/>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Q86"/>
  <sheetViews>
    <sheetView showGridLines="0" topLeftCell="B1" zoomScaleNormal="100" zoomScaleSheetLayoutView="145" workbookViewId="0">
      <selection activeCell="E3" sqref="E3"/>
    </sheetView>
  </sheetViews>
  <sheetFormatPr defaultColWidth="9" defaultRowHeight="12"/>
  <cols>
    <col min="1" max="1" width="1.875" style="17" hidden="1" customWidth="1"/>
    <col min="2" max="2" width="3.375" style="17" customWidth="1"/>
    <col min="3" max="3" width="3.375" style="16" customWidth="1"/>
    <col min="4" max="4" width="4.375" style="16" customWidth="1"/>
    <col min="5" max="5" width="11" style="16" customWidth="1"/>
    <col min="6" max="6" width="2.75" style="16" customWidth="1"/>
    <col min="7" max="7" width="7.5" style="16" customWidth="1"/>
    <col min="8" max="8" width="13.75" style="16" customWidth="1"/>
    <col min="9" max="9" width="5.75" style="16" customWidth="1"/>
    <col min="10" max="10" width="3.75" style="16" customWidth="1"/>
    <col min="11" max="11" width="10.75" style="16" customWidth="1"/>
    <col min="12" max="12" width="9.625" style="16" customWidth="1"/>
    <col min="13" max="13" width="7.75" style="16" customWidth="1"/>
    <col min="14" max="14" width="6.75" style="16" customWidth="1"/>
    <col min="15" max="15" width="7.75" style="16" customWidth="1"/>
    <col min="16" max="16" width="2.25" style="16" customWidth="1"/>
    <col min="17" max="16384" width="9" style="16"/>
  </cols>
  <sheetData>
    <row r="1" spans="1:16" ht="16.149999999999999" customHeight="1">
      <c r="C1" s="72" t="s">
        <v>204</v>
      </c>
    </row>
    <row r="2" spans="1:16" ht="16.149999999999999" customHeight="1">
      <c r="C2" s="72"/>
    </row>
    <row r="3" spans="1:16" ht="13.9" customHeight="1" thickBot="1">
      <c r="O3" s="95" t="s">
        <v>133</v>
      </c>
    </row>
    <row r="4" spans="1:16" ht="13.5">
      <c r="A4" s="16">
        <v>14</v>
      </c>
      <c r="M4" s="520" t="s">
        <v>295</v>
      </c>
      <c r="N4" s="93" t="s">
        <v>87</v>
      </c>
      <c r="O4" s="94" t="s">
        <v>88</v>
      </c>
    </row>
    <row r="5" spans="1:16" ht="20.100000000000001" customHeight="1" thickBot="1">
      <c r="A5" s="17" t="e">
        <f>+#REF!</f>
        <v>#REF!</v>
      </c>
      <c r="C5" s="16" t="s">
        <v>285</v>
      </c>
      <c r="M5" s="662"/>
      <c r="N5" s="209" t="str">
        <f>+表紙!N28</f>
        <v>○</v>
      </c>
      <c r="O5" s="210" t="str">
        <f>+表紙!O28</f>
        <v>　</v>
      </c>
    </row>
    <row r="6" spans="1:16" ht="13.5">
      <c r="C6" s="421" t="s">
        <v>380</v>
      </c>
      <c r="D6" s="688"/>
      <c r="E6" s="688"/>
      <c r="F6" s="688"/>
      <c r="G6" s="688"/>
      <c r="H6" s="688"/>
      <c r="I6" s="688"/>
      <c r="J6" s="688"/>
      <c r="K6" s="688"/>
      <c r="L6" s="688"/>
      <c r="M6" s="688"/>
      <c r="N6" s="688"/>
      <c r="O6" s="688"/>
    </row>
    <row r="7" spans="1:16" ht="13.15" customHeight="1">
      <c r="C7" s="73"/>
      <c r="D7" s="74"/>
      <c r="E7" s="74"/>
      <c r="F7" s="74"/>
      <c r="G7" s="74"/>
      <c r="H7" s="74"/>
      <c r="I7" s="74"/>
      <c r="J7" s="74"/>
      <c r="K7" s="74"/>
      <c r="L7" s="74"/>
      <c r="M7" s="74"/>
      <c r="N7" s="74"/>
      <c r="O7" s="75"/>
    </row>
    <row r="8" spans="1:16" ht="12" customHeight="1">
      <c r="C8" s="442" t="s">
        <v>286</v>
      </c>
      <c r="D8" s="689"/>
      <c r="E8" s="689"/>
      <c r="F8" s="689"/>
      <c r="G8" s="689"/>
      <c r="H8" s="689"/>
      <c r="I8" s="689"/>
      <c r="J8" s="689"/>
      <c r="K8" s="689"/>
      <c r="L8" s="689"/>
      <c r="M8" s="689"/>
      <c r="N8" s="689"/>
      <c r="O8" s="690"/>
      <c r="P8" s="15"/>
    </row>
    <row r="9" spans="1:16" ht="12" customHeight="1">
      <c r="C9" s="691"/>
      <c r="D9" s="692"/>
      <c r="E9" s="692"/>
      <c r="F9" s="692"/>
      <c r="G9" s="692"/>
      <c r="H9" s="692"/>
      <c r="I9" s="692"/>
      <c r="J9" s="692"/>
      <c r="K9" s="692"/>
      <c r="L9" s="692"/>
      <c r="M9" s="692"/>
      <c r="N9" s="692"/>
      <c r="O9" s="693"/>
    </row>
    <row r="10" spans="1:16" ht="10.15" customHeight="1">
      <c r="C10" s="76"/>
      <c r="O10" s="77"/>
    </row>
    <row r="11" spans="1:16" ht="13.5">
      <c r="C11" s="76"/>
      <c r="L11" s="694" t="str">
        <f>+表紙!L34</f>
        <v>令和   8年   6月   30日</v>
      </c>
      <c r="M11" s="695"/>
      <c r="N11" s="695"/>
      <c r="O11" s="696"/>
    </row>
    <row r="12" spans="1:16" ht="7.5" customHeight="1">
      <c r="C12" s="76"/>
      <c r="O12" s="78"/>
    </row>
    <row r="13" spans="1:16" ht="13.5">
      <c r="C13" s="700" t="str">
        <f>+表紙!C36</f>
        <v>横浜市長</v>
      </c>
      <c r="D13" s="701"/>
      <c r="E13" s="701"/>
      <c r="F13" s="701"/>
      <c r="G13" s="86" t="s">
        <v>5</v>
      </c>
      <c r="O13" s="77"/>
    </row>
    <row r="14" spans="1:16" ht="9" customHeight="1">
      <c r="C14" s="76"/>
      <c r="O14" s="77"/>
    </row>
    <row r="15" spans="1:16" ht="13.15" customHeight="1">
      <c r="A15" s="17">
        <v>3</v>
      </c>
      <c r="C15" s="76"/>
      <c r="H15" s="206" t="s">
        <v>202</v>
      </c>
      <c r="I15" s="206"/>
      <c r="O15" s="77"/>
    </row>
    <row r="16" spans="1:16" ht="26.25" customHeight="1">
      <c r="C16" s="76"/>
      <c r="H16" s="18" t="s">
        <v>6</v>
      </c>
      <c r="I16" s="18"/>
      <c r="J16" s="697" t="str">
        <f>+表紙!J39</f>
        <v>横浜市中区本町6丁目50番地の10</v>
      </c>
      <c r="K16" s="697"/>
      <c r="L16" s="698"/>
      <c r="M16" s="698"/>
      <c r="N16" s="698"/>
      <c r="O16" s="699"/>
    </row>
    <row r="17" spans="1:17" ht="26.25" customHeight="1">
      <c r="C17" s="76"/>
      <c r="H17" s="18" t="s">
        <v>7</v>
      </c>
      <c r="I17" s="18"/>
      <c r="J17" s="697" t="str">
        <f>+表紙!J40</f>
        <v>下水道河川局長　遠藤　賢也</v>
      </c>
      <c r="K17" s="697"/>
      <c r="L17" s="698"/>
      <c r="M17" s="698"/>
      <c r="N17" s="698"/>
      <c r="O17" s="699"/>
    </row>
    <row r="18" spans="1:17">
      <c r="C18" s="76"/>
      <c r="J18" s="16" t="s">
        <v>8</v>
      </c>
      <c r="O18" s="77"/>
    </row>
    <row r="19" spans="1:17">
      <c r="C19" s="76"/>
      <c r="J19" s="19" t="s">
        <v>9</v>
      </c>
      <c r="K19" s="19"/>
      <c r="L19" s="702" t="str">
        <f>IF(+表紙!L42="","",+表紙!L42)</f>
        <v>045-671-3966</v>
      </c>
      <c r="M19" s="702"/>
      <c r="N19" s="702"/>
      <c r="O19" s="703"/>
    </row>
    <row r="20" spans="1:17">
      <c r="C20" s="76"/>
      <c r="J20" s="19"/>
      <c r="K20" s="19"/>
      <c r="O20" s="77"/>
    </row>
    <row r="21" spans="1:17">
      <c r="C21" s="76"/>
      <c r="O21" s="77"/>
    </row>
    <row r="22" spans="1:17" ht="30" customHeight="1">
      <c r="A22" s="17">
        <v>4</v>
      </c>
      <c r="C22" s="717" t="str">
        <f>表紙!C45</f>
        <v>　廃棄物の処理及び清掃に関する法律第12条の２第11項の規定に基づき、令和７年度の特別管理産業廃棄物処理計画の実施状況を報告します。</v>
      </c>
      <c r="D22" s="718"/>
      <c r="E22" s="718"/>
      <c r="F22" s="718"/>
      <c r="G22" s="718"/>
      <c r="H22" s="718"/>
      <c r="I22" s="718"/>
      <c r="J22" s="718"/>
      <c r="K22" s="718"/>
      <c r="L22" s="718"/>
      <c r="M22" s="718"/>
      <c r="N22" s="718"/>
      <c r="O22" s="719"/>
    </row>
    <row r="23" spans="1:17" ht="7.5" customHeight="1">
      <c r="C23" s="79"/>
      <c r="D23" s="20"/>
      <c r="E23" s="20"/>
      <c r="F23" s="20"/>
      <c r="G23" s="20"/>
      <c r="H23" s="20"/>
      <c r="I23" s="20"/>
      <c r="J23" s="20"/>
      <c r="K23" s="20"/>
      <c r="L23" s="20"/>
      <c r="M23" s="20"/>
      <c r="N23" s="20"/>
      <c r="O23" s="80"/>
    </row>
    <row r="24" spans="1:17" ht="21" customHeight="1">
      <c r="C24" s="436" t="s">
        <v>10</v>
      </c>
      <c r="D24" s="515"/>
      <c r="E24" s="516"/>
      <c r="F24" s="707" t="str">
        <f>+表紙!F47</f>
        <v>横浜市下水道河川局鳥浜第二工場排水処理場跡地（施設管理課所管）</v>
      </c>
      <c r="G24" s="708"/>
      <c r="H24" s="709"/>
      <c r="I24" s="709"/>
      <c r="J24" s="709"/>
      <c r="K24" s="709"/>
      <c r="L24" s="709"/>
      <c r="M24" s="426" t="s">
        <v>409</v>
      </c>
      <c r="N24" s="712"/>
      <c r="O24" s="713"/>
    </row>
    <row r="25" spans="1:17" ht="21" customHeight="1">
      <c r="C25" s="517"/>
      <c r="D25" s="518"/>
      <c r="E25" s="519"/>
      <c r="F25" s="710"/>
      <c r="G25" s="711"/>
      <c r="H25" s="711"/>
      <c r="I25" s="711"/>
      <c r="J25" s="711"/>
      <c r="K25" s="711"/>
      <c r="L25" s="711"/>
      <c r="M25" s="714">
        <f>表紙!M48</f>
        <v>2993</v>
      </c>
      <c r="N25" s="715"/>
      <c r="O25" s="716"/>
    </row>
    <row r="26" spans="1:17" ht="21" customHeight="1">
      <c r="C26" s="436" t="s">
        <v>11</v>
      </c>
      <c r="D26" s="437"/>
      <c r="E26" s="438"/>
      <c r="F26" s="720" t="str">
        <f>+表紙!F49</f>
        <v>横浜市金沢区富岡東二丁目4番51号</v>
      </c>
      <c r="G26" s="721"/>
      <c r="H26" s="721"/>
      <c r="I26" s="721"/>
      <c r="J26" s="721"/>
      <c r="K26" s="721"/>
      <c r="L26" s="115" t="s">
        <v>134</v>
      </c>
      <c r="M26" s="207"/>
      <c r="N26" s="683" t="str">
        <f>IF(+表紙!N49="","",+表紙!N49)</f>
        <v/>
      </c>
      <c r="O26" s="684"/>
    </row>
    <row r="27" spans="1:17" ht="21" customHeight="1">
      <c r="C27" s="439"/>
      <c r="D27" s="440"/>
      <c r="E27" s="441"/>
      <c r="F27" s="722"/>
      <c r="G27" s="723"/>
      <c r="H27" s="723"/>
      <c r="I27" s="723"/>
      <c r="J27" s="723"/>
      <c r="K27" s="723"/>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678" t="str">
        <f>IF(+表紙!F52="","",+表紙!F52)</f>
        <v>Ｆ－電気・ガス・熱供給・水道業</v>
      </c>
      <c r="G29" s="680"/>
      <c r="H29" s="680"/>
      <c r="I29" s="680"/>
      <c r="J29" s="25" t="s">
        <v>47</v>
      </c>
      <c r="K29" s="25"/>
      <c r="L29" s="685" t="str">
        <f>IF(+表紙!L52="","",+表紙!L52)</f>
        <v>F-363下水道業</v>
      </c>
      <c r="M29" s="685"/>
      <c r="N29" s="686"/>
      <c r="O29" s="687"/>
      <c r="Q29" s="21"/>
    </row>
    <row r="30" spans="1:17" ht="19.5" customHeight="1">
      <c r="C30" s="288"/>
      <c r="D30" s="299" t="s">
        <v>19</v>
      </c>
      <c r="E30" s="300" t="s">
        <v>339</v>
      </c>
      <c r="F30" s="678" t="s">
        <v>340</v>
      </c>
      <c r="G30" s="390"/>
      <c r="H30" s="679"/>
      <c r="I30" s="678" t="s">
        <v>341</v>
      </c>
      <c r="J30" s="393"/>
      <c r="K30" s="475"/>
      <c r="L30" s="681" t="str">
        <f>IF(+表紙!L53="","",+表紙!L53)</f>
        <v/>
      </c>
      <c r="M30" s="682"/>
      <c r="N30" s="301" t="s">
        <v>342</v>
      </c>
      <c r="O30" s="298"/>
      <c r="Q30" s="21"/>
    </row>
    <row r="31" spans="1:17" ht="19.5" customHeight="1">
      <c r="C31" s="288"/>
      <c r="D31" s="287"/>
      <c r="E31" s="302"/>
      <c r="F31" s="678" t="s">
        <v>343</v>
      </c>
      <c r="G31" s="390"/>
      <c r="H31" s="679"/>
      <c r="I31" s="680" t="s">
        <v>344</v>
      </c>
      <c r="J31" s="393"/>
      <c r="K31" s="393"/>
      <c r="L31" s="681" t="str">
        <f>IF(+表紙!L54="","",+表紙!L54)</f>
        <v/>
      </c>
      <c r="M31" s="682"/>
      <c r="N31" s="301" t="s">
        <v>342</v>
      </c>
      <c r="O31" s="298"/>
      <c r="Q31" s="21"/>
    </row>
    <row r="32" spans="1:17" ht="19.5" customHeight="1">
      <c r="C32" s="288"/>
      <c r="D32" s="396" t="s">
        <v>345</v>
      </c>
      <c r="E32" s="397"/>
      <c r="F32" s="678" t="s">
        <v>346</v>
      </c>
      <c r="G32" s="390"/>
      <c r="H32" s="679"/>
      <c r="I32" s="680" t="s">
        <v>347</v>
      </c>
      <c r="J32" s="393"/>
      <c r="K32" s="393"/>
      <c r="L32" s="681" t="str">
        <f>IF(+表紙!L55="","",+表紙!L55)</f>
        <v/>
      </c>
      <c r="M32" s="682"/>
      <c r="N32" s="301" t="s">
        <v>348</v>
      </c>
      <c r="O32" s="298"/>
      <c r="Q32" s="21"/>
    </row>
    <row r="33" spans="3:17" ht="19.5" customHeight="1">
      <c r="C33" s="288"/>
      <c r="D33" s="396"/>
      <c r="E33" s="397"/>
      <c r="F33" s="678" t="s">
        <v>349</v>
      </c>
      <c r="G33" s="390"/>
      <c r="H33" s="679"/>
      <c r="I33" s="680" t="s">
        <v>350</v>
      </c>
      <c r="J33" s="393"/>
      <c r="K33" s="393"/>
      <c r="L33" s="681" t="str">
        <f>IF(+表紙!L56="","",+表紙!L56)</f>
        <v/>
      </c>
      <c r="M33" s="682"/>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672" t="str">
        <f>IF(+表紙!F58="","",+表紙!F58)</f>
        <v/>
      </c>
      <c r="G35" s="673"/>
      <c r="H35" s="673"/>
      <c r="I35" s="673"/>
      <c r="J35" s="673"/>
      <c r="K35" s="673"/>
      <c r="L35" s="673"/>
      <c r="M35" s="673"/>
      <c r="N35" s="673"/>
      <c r="O35" s="674"/>
      <c r="Q35" s="21"/>
    </row>
    <row r="36" spans="3:17" ht="19.5" customHeight="1">
      <c r="C36" s="293"/>
      <c r="D36" s="309" t="s">
        <v>24</v>
      </c>
      <c r="E36" s="310" t="s">
        <v>352</v>
      </c>
      <c r="F36" s="675" t="str">
        <f>IF(+表紙!F59="","",+表紙!F59)</f>
        <v/>
      </c>
      <c r="G36" s="676"/>
      <c r="H36" s="676"/>
      <c r="I36" s="676"/>
      <c r="J36" s="676"/>
      <c r="K36" s="676"/>
      <c r="L36" s="676"/>
      <c r="M36" s="676"/>
      <c r="N36" s="676"/>
      <c r="O36" s="677"/>
      <c r="Q36" s="21"/>
    </row>
    <row r="37" spans="3:17" ht="33.75" customHeight="1">
      <c r="C37" s="479" t="s">
        <v>287</v>
      </c>
      <c r="D37" s="480"/>
      <c r="E37" s="481"/>
      <c r="F37" s="704" t="str">
        <f>+表紙!F60</f>
        <v>令和 ７ 年 ４ 月 １ 日 ～ 令和 ８ 年 ３ 月 31 日（ １ 年間）</v>
      </c>
      <c r="G37" s="705"/>
      <c r="H37" s="705"/>
      <c r="I37" s="705"/>
      <c r="J37" s="705"/>
      <c r="K37" s="705"/>
      <c r="L37" s="705"/>
      <c r="M37" s="705"/>
      <c r="N37" s="705"/>
      <c r="O37" s="706"/>
    </row>
    <row r="38" spans="3:17" ht="30" customHeight="1">
      <c r="C38" s="167" t="s">
        <v>288</v>
      </c>
      <c r="D38" s="282"/>
      <c r="E38" s="168"/>
      <c r="F38" s="22"/>
      <c r="G38" s="22"/>
      <c r="H38" s="23"/>
      <c r="I38" s="23"/>
      <c r="J38" s="24"/>
      <c r="K38" s="24"/>
      <c r="L38" s="25"/>
      <c r="M38" s="25"/>
      <c r="N38" s="25"/>
      <c r="O38" s="26"/>
    </row>
    <row r="39" spans="3:17" ht="18" customHeight="1">
      <c r="C39" s="724"/>
      <c r="D39" s="476" t="s">
        <v>225</v>
      </c>
      <c r="E39" s="477"/>
      <c r="F39" s="477"/>
      <c r="G39" s="478"/>
      <c r="H39" s="476" t="s">
        <v>242</v>
      </c>
      <c r="I39" s="478"/>
      <c r="J39" s="476" t="s">
        <v>226</v>
      </c>
      <c r="K39" s="477"/>
      <c r="L39" s="478"/>
      <c r="M39" s="476" t="s">
        <v>243</v>
      </c>
      <c r="N39" s="477"/>
      <c r="O39" s="478"/>
    </row>
    <row r="40" spans="3:17" ht="30" customHeight="1">
      <c r="C40" s="725"/>
      <c r="D40" s="402" t="s">
        <v>227</v>
      </c>
      <c r="E40" s="403"/>
      <c r="F40" s="403"/>
      <c r="G40" s="404"/>
      <c r="H40" s="224">
        <f>+表紙!H63</f>
        <v>199</v>
      </c>
      <c r="I40" s="216" t="s">
        <v>4</v>
      </c>
      <c r="J40" s="405" t="s">
        <v>293</v>
      </c>
      <c r="K40" s="406"/>
      <c r="L40" s="407"/>
      <c r="M40" s="726">
        <f>+表紙!M63</f>
        <v>199</v>
      </c>
      <c r="N40" s="727">
        <f>+表紙!N63</f>
        <v>0</v>
      </c>
      <c r="O40" s="378" t="s">
        <v>4</v>
      </c>
    </row>
    <row r="41" spans="3:17" ht="30" customHeight="1">
      <c r="C41" s="725"/>
      <c r="D41" s="402" t="s">
        <v>289</v>
      </c>
      <c r="E41" s="403"/>
      <c r="F41" s="403"/>
      <c r="G41" s="404"/>
      <c r="H41" s="224">
        <f>+表紙!H64</f>
        <v>0</v>
      </c>
      <c r="I41" s="216" t="s">
        <v>4</v>
      </c>
      <c r="J41" s="405" t="s">
        <v>229</v>
      </c>
      <c r="K41" s="406"/>
      <c r="L41" s="407"/>
      <c r="M41" s="726">
        <f>+表紙!M64</f>
        <v>0</v>
      </c>
      <c r="N41" s="727">
        <f>+表紙!N64</f>
        <v>0</v>
      </c>
      <c r="O41" s="26" t="s">
        <v>4</v>
      </c>
    </row>
    <row r="42" spans="3:17" ht="30" customHeight="1">
      <c r="C42" s="725"/>
      <c r="D42" s="402" t="s">
        <v>290</v>
      </c>
      <c r="E42" s="403"/>
      <c r="F42" s="403"/>
      <c r="G42" s="404"/>
      <c r="H42" s="224">
        <f>+表紙!H65</f>
        <v>0</v>
      </c>
      <c r="I42" s="216" t="s">
        <v>4</v>
      </c>
      <c r="J42" s="402" t="s">
        <v>230</v>
      </c>
      <c r="K42" s="403"/>
      <c r="L42" s="404"/>
      <c r="M42" s="728">
        <f>+表紙!M65</f>
        <v>0</v>
      </c>
      <c r="N42" s="729">
        <f>+表紙!N65</f>
        <v>0</v>
      </c>
      <c r="O42" s="256" t="s">
        <v>4</v>
      </c>
    </row>
    <row r="43" spans="3:17" ht="30" customHeight="1">
      <c r="C43" s="166"/>
      <c r="D43" s="402" t="s">
        <v>291</v>
      </c>
      <c r="E43" s="403"/>
      <c r="F43" s="403"/>
      <c r="G43" s="404"/>
      <c r="H43" s="224">
        <f>+表紙!H66</f>
        <v>0</v>
      </c>
      <c r="I43" s="216" t="s">
        <v>4</v>
      </c>
      <c r="J43" s="402" t="s">
        <v>231</v>
      </c>
      <c r="K43" s="403"/>
      <c r="L43" s="404"/>
      <c r="M43" s="728">
        <f>+表紙!M66</f>
        <v>0</v>
      </c>
      <c r="N43" s="729">
        <f>+表紙!N66</f>
        <v>0</v>
      </c>
      <c r="O43" s="256" t="s">
        <v>4</v>
      </c>
    </row>
    <row r="44" spans="3:17" ht="30" customHeight="1">
      <c r="C44" s="215"/>
      <c r="D44" s="402" t="s">
        <v>292</v>
      </c>
      <c r="E44" s="403"/>
      <c r="F44" s="403"/>
      <c r="G44" s="404"/>
      <c r="H44" s="224">
        <f>+表紙!H67</f>
        <v>0</v>
      </c>
      <c r="I44" s="216" t="s">
        <v>4</v>
      </c>
      <c r="J44" s="402" t="s">
        <v>232</v>
      </c>
      <c r="K44" s="403"/>
      <c r="L44" s="404"/>
      <c r="M44" s="728">
        <f>+表紙!M67</f>
        <v>0</v>
      </c>
      <c r="N44" s="729">
        <f>+表紙!N67</f>
        <v>0</v>
      </c>
      <c r="O44" s="256" t="s">
        <v>4</v>
      </c>
    </row>
    <row r="45" spans="3:17" ht="30" customHeight="1">
      <c r="C45" s="508" t="s">
        <v>322</v>
      </c>
      <c r="D45" s="413"/>
      <c r="E45" s="413"/>
      <c r="F45" s="413"/>
      <c r="G45" s="413"/>
      <c r="H45" s="413"/>
      <c r="I45" s="413"/>
      <c r="J45" s="273"/>
      <c r="K45" s="273"/>
      <c r="L45" s="273"/>
      <c r="M45" s="274"/>
      <c r="N45" s="274"/>
      <c r="O45" s="275"/>
    </row>
    <row r="46" spans="3:17" ht="17.25" customHeight="1">
      <c r="C46" s="276"/>
      <c r="D46" s="408" t="s">
        <v>326</v>
      </c>
      <c r="E46" s="493"/>
      <c r="F46" s="493"/>
      <c r="G46" s="493"/>
      <c r="H46" s="493"/>
      <c r="I46" s="494"/>
      <c r="J46" s="408" t="str">
        <f>表紙!J69</f>
        <v>前々年度（令和６年度）</v>
      </c>
      <c r="K46" s="409"/>
      <c r="L46" s="409"/>
      <c r="M46" s="274" t="str">
        <f>IF(表紙!M69="","",表紙!M69)</f>
        <v/>
      </c>
      <c r="N46" s="274" t="s">
        <v>329</v>
      </c>
      <c r="O46" s="275"/>
    </row>
    <row r="47" spans="3:17" ht="17.25" customHeight="1">
      <c r="C47" s="276"/>
      <c r="D47" s="495"/>
      <c r="E47" s="496"/>
      <c r="F47" s="496"/>
      <c r="G47" s="496"/>
      <c r="H47" s="496"/>
      <c r="I47" s="497"/>
      <c r="J47" s="410" t="str">
        <f>表紙!J70</f>
        <v>前 年 度（令和７年度）</v>
      </c>
      <c r="K47" s="411"/>
      <c r="L47" s="411"/>
      <c r="M47" s="278">
        <f>IF(表紙!M70="","",表紙!M70)</f>
        <v>0</v>
      </c>
      <c r="N47" s="278" t="s">
        <v>325</v>
      </c>
      <c r="O47" s="279"/>
    </row>
    <row r="48" spans="3:17" ht="16.5" customHeight="1">
      <c r="C48" s="276"/>
      <c r="D48" s="412" t="s">
        <v>324</v>
      </c>
      <c r="E48" s="413"/>
      <c r="F48" s="413"/>
      <c r="G48" s="413"/>
      <c r="H48" s="413"/>
      <c r="I48" s="413"/>
      <c r="J48" s="273"/>
      <c r="K48" s="280"/>
      <c r="L48" s="273"/>
      <c r="M48" s="274"/>
      <c r="N48" s="274"/>
      <c r="O48" s="275"/>
    </row>
    <row r="49" spans="1:15" ht="49.5" customHeight="1">
      <c r="C49" s="277"/>
      <c r="D49" s="733" t="str">
        <f>IF(表紙!D72="","",表紙!D72)</f>
        <v/>
      </c>
      <c r="E49" s="734"/>
      <c r="F49" s="734"/>
      <c r="G49" s="734"/>
      <c r="H49" s="734"/>
      <c r="I49" s="734"/>
      <c r="J49" s="734"/>
      <c r="K49" s="734"/>
      <c r="L49" s="734"/>
      <c r="M49" s="734"/>
      <c r="N49" s="734"/>
      <c r="O49" s="735"/>
    </row>
    <row r="50" spans="1:15" ht="22.5" customHeight="1">
      <c r="C50" s="730" t="s">
        <v>15</v>
      </c>
      <c r="D50" s="731"/>
      <c r="E50" s="732"/>
      <c r="F50" s="22"/>
      <c r="G50" s="22"/>
      <c r="H50" s="23"/>
      <c r="I50" s="23"/>
      <c r="J50" s="24"/>
      <c r="K50" s="24"/>
      <c r="L50" s="25"/>
      <c r="M50" s="25"/>
      <c r="N50" s="25"/>
      <c r="O50" s="26"/>
    </row>
    <row r="51" spans="1:15" ht="5.45" customHeight="1">
      <c r="C51" s="262"/>
      <c r="D51" s="263"/>
      <c r="E51" s="263"/>
      <c r="F51" s="27"/>
      <c r="G51" s="27"/>
      <c r="H51" s="28"/>
      <c r="I51" s="28"/>
      <c r="J51" s="29"/>
      <c r="K51" s="29"/>
      <c r="L51" s="30"/>
      <c r="M51" s="30"/>
      <c r="N51" s="30"/>
      <c r="O51" s="28"/>
    </row>
    <row r="52" spans="1:15" ht="15" customHeight="1">
      <c r="C52" s="421" t="s">
        <v>379</v>
      </c>
      <c r="D52" s="688"/>
      <c r="E52" s="688"/>
      <c r="F52" s="688"/>
      <c r="G52" s="688"/>
      <c r="H52" s="688"/>
      <c r="I52" s="688"/>
      <c r="J52" s="688"/>
      <c r="K52" s="688"/>
      <c r="L52" s="688"/>
      <c r="M52" s="688"/>
      <c r="N52" s="688"/>
      <c r="O52" s="688"/>
    </row>
    <row r="53" spans="1:15" ht="13.5">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00" t="str">
        <f>表紙!D78</f>
        <v>　当該年度（令和８年度）の６月30日までに提出してください。</v>
      </c>
      <c r="E55" s="400"/>
      <c r="F55" s="400"/>
      <c r="G55" s="400">
        <f>表紙!G78</f>
        <v>0</v>
      </c>
      <c r="H55" s="400"/>
      <c r="I55" s="400"/>
      <c r="J55" s="400">
        <f>表紙!J78</f>
        <v>0</v>
      </c>
      <c r="K55" s="400"/>
      <c r="L55" s="400"/>
      <c r="M55" s="400">
        <f>表紙!M78</f>
        <v>0</v>
      </c>
      <c r="N55" s="400"/>
      <c r="O55" s="401"/>
    </row>
    <row r="56" spans="1:15" ht="15" customHeight="1">
      <c r="C56" s="169">
        <v>2</v>
      </c>
      <c r="D56" s="400" t="s">
        <v>358</v>
      </c>
      <c r="E56" s="400"/>
      <c r="F56" s="400"/>
      <c r="G56" s="400"/>
      <c r="H56" s="400"/>
      <c r="I56" s="400"/>
      <c r="J56" s="400"/>
      <c r="K56" s="400"/>
      <c r="L56" s="400"/>
      <c r="M56" s="400"/>
      <c r="N56" s="400"/>
      <c r="O56" s="401"/>
    </row>
    <row r="57" spans="1:15" ht="15" customHeight="1">
      <c r="C57" s="169"/>
      <c r="D57" s="417" t="s">
        <v>353</v>
      </c>
      <c r="E57" s="417"/>
      <c r="F57" s="417"/>
      <c r="G57" s="417"/>
      <c r="H57" s="417"/>
      <c r="I57" s="417"/>
      <c r="J57" s="417"/>
      <c r="K57" s="417"/>
      <c r="L57" s="417"/>
      <c r="M57" s="417"/>
      <c r="N57" s="417"/>
      <c r="O57" s="418"/>
    </row>
    <row r="58" spans="1:15" ht="39" customHeight="1">
      <c r="C58" s="169"/>
      <c r="D58" s="417" t="s">
        <v>354</v>
      </c>
      <c r="E58" s="417"/>
      <c r="F58" s="417"/>
      <c r="G58" s="417"/>
      <c r="H58" s="417"/>
      <c r="I58" s="417"/>
      <c r="J58" s="417"/>
      <c r="K58" s="417"/>
      <c r="L58" s="417"/>
      <c r="M58" s="417"/>
      <c r="N58" s="417"/>
      <c r="O58" s="418"/>
    </row>
    <row r="59" spans="1:15" ht="28.15" customHeight="1">
      <c r="A59" s="16"/>
      <c r="B59" s="16"/>
      <c r="C59" s="169">
        <v>3</v>
      </c>
      <c r="D59" s="400" t="str">
        <f>表紙!D82</f>
        <v>　「特別管理産業廃棄物処理計画における目標値」の欄には、前年度（令和７年度）提出の特別管理産業廃棄物処理計画に記載した目標量を記入してください。</v>
      </c>
      <c r="E59" s="400"/>
      <c r="F59" s="400"/>
      <c r="G59" s="400">
        <f>表紙!G82</f>
        <v>0</v>
      </c>
      <c r="H59" s="400"/>
      <c r="I59" s="400"/>
      <c r="J59" s="400">
        <f>表紙!J82</f>
        <v>0</v>
      </c>
      <c r="K59" s="400"/>
      <c r="L59" s="400"/>
      <c r="M59" s="400">
        <f>表紙!M82</f>
        <v>0</v>
      </c>
      <c r="N59" s="400"/>
      <c r="O59" s="401"/>
    </row>
    <row r="60" spans="1:15" ht="28.15" customHeight="1">
      <c r="A60" s="16"/>
      <c r="B60" s="16"/>
      <c r="C60" s="169">
        <v>4</v>
      </c>
      <c r="D60" s="400" t="str">
        <f>表紙!D83</f>
        <v>　第2面（様式５-２）には、前年度（令和７年度）の特別管理産業廃棄物処理実績に関して①～⑭の欄のそれぞれに、(1)から(14)に掲げる量を記入してください。</v>
      </c>
      <c r="E60" s="400"/>
      <c r="F60" s="400"/>
      <c r="G60" s="400">
        <f>表紙!G83</f>
        <v>0</v>
      </c>
      <c r="H60" s="400"/>
      <c r="I60" s="400"/>
      <c r="J60" s="400">
        <f>表紙!J83</f>
        <v>0</v>
      </c>
      <c r="K60" s="400"/>
      <c r="L60" s="400"/>
      <c r="M60" s="400">
        <f>表紙!M83</f>
        <v>0</v>
      </c>
      <c r="N60" s="400"/>
      <c r="O60" s="401"/>
    </row>
    <row r="61" spans="1:15" ht="15" customHeight="1">
      <c r="A61" s="16"/>
      <c r="B61" s="16"/>
      <c r="C61" s="169"/>
      <c r="D61" s="170" t="s">
        <v>361</v>
      </c>
      <c r="E61" s="400" t="s">
        <v>294</v>
      </c>
      <c r="F61" s="400"/>
      <c r="G61" s="400"/>
      <c r="H61" s="400"/>
      <c r="I61" s="400"/>
      <c r="J61" s="400"/>
      <c r="K61" s="400"/>
      <c r="L61" s="400"/>
      <c r="M61" s="400"/>
      <c r="N61" s="400"/>
      <c r="O61" s="401"/>
    </row>
    <row r="62" spans="1:15" ht="15" customHeight="1">
      <c r="A62" s="16"/>
      <c r="B62" s="16"/>
      <c r="C62" s="169"/>
      <c r="D62" s="170" t="s">
        <v>362</v>
      </c>
      <c r="E62" s="400" t="s">
        <v>364</v>
      </c>
      <c r="F62" s="400"/>
      <c r="G62" s="400"/>
      <c r="H62" s="400"/>
      <c r="I62" s="400"/>
      <c r="J62" s="400"/>
      <c r="K62" s="400"/>
      <c r="L62" s="400"/>
      <c r="M62" s="400"/>
      <c r="N62" s="400"/>
      <c r="O62" s="401"/>
    </row>
    <row r="63" spans="1:15" ht="15" customHeight="1">
      <c r="A63" s="16"/>
      <c r="B63" s="16"/>
      <c r="C63" s="169"/>
      <c r="D63" s="170" t="s">
        <v>363</v>
      </c>
      <c r="E63" s="400" t="s">
        <v>365</v>
      </c>
      <c r="F63" s="400"/>
      <c r="G63" s="400"/>
      <c r="H63" s="400"/>
      <c r="I63" s="400"/>
      <c r="J63" s="400"/>
      <c r="K63" s="400"/>
      <c r="L63" s="400"/>
      <c r="M63" s="400"/>
      <c r="N63" s="400"/>
      <c r="O63" s="401"/>
    </row>
    <row r="64" spans="1:15" ht="15" customHeight="1">
      <c r="A64" s="16"/>
      <c r="B64" s="16"/>
      <c r="C64" s="169"/>
      <c r="D64" s="170" t="s">
        <v>366</v>
      </c>
      <c r="E64" s="400" t="s">
        <v>367</v>
      </c>
      <c r="F64" s="400"/>
      <c r="G64" s="400"/>
      <c r="H64" s="400"/>
      <c r="I64" s="400"/>
      <c r="J64" s="400"/>
      <c r="K64" s="400"/>
      <c r="L64" s="400"/>
      <c r="M64" s="400"/>
      <c r="N64" s="400"/>
      <c r="O64" s="401"/>
    </row>
    <row r="65" spans="1:15" ht="15" customHeight="1">
      <c r="A65" s="16"/>
      <c r="B65" s="16"/>
      <c r="C65" s="169"/>
      <c r="D65" s="170" t="s">
        <v>368</v>
      </c>
      <c r="E65" s="400" t="s">
        <v>369</v>
      </c>
      <c r="F65" s="400"/>
      <c r="G65" s="400"/>
      <c r="H65" s="400"/>
      <c r="I65" s="400"/>
      <c r="J65" s="400"/>
      <c r="K65" s="400"/>
      <c r="L65" s="400"/>
      <c r="M65" s="400"/>
      <c r="N65" s="400"/>
      <c r="O65" s="401"/>
    </row>
    <row r="66" spans="1:15" ht="15" customHeight="1">
      <c r="A66" s="16"/>
      <c r="B66" s="16"/>
      <c r="C66" s="169"/>
      <c r="D66" s="170" t="s">
        <v>370</v>
      </c>
      <c r="E66" s="400" t="s">
        <v>238</v>
      </c>
      <c r="F66" s="400"/>
      <c r="G66" s="400"/>
      <c r="H66" s="400"/>
      <c r="I66" s="400"/>
      <c r="J66" s="400"/>
      <c r="K66" s="400"/>
      <c r="L66" s="400"/>
      <c r="M66" s="400"/>
      <c r="N66" s="400"/>
      <c r="O66" s="401"/>
    </row>
    <row r="67" spans="1:15" ht="15" customHeight="1">
      <c r="A67" s="16"/>
      <c r="B67" s="16"/>
      <c r="C67" s="169"/>
      <c r="D67" s="170" t="s">
        <v>371</v>
      </c>
      <c r="E67" s="400" t="s">
        <v>372</v>
      </c>
      <c r="F67" s="400"/>
      <c r="G67" s="400"/>
      <c r="H67" s="400"/>
      <c r="I67" s="400"/>
      <c r="J67" s="400"/>
      <c r="K67" s="400"/>
      <c r="L67" s="400"/>
      <c r="M67" s="400"/>
      <c r="N67" s="400"/>
      <c r="O67" s="401"/>
    </row>
    <row r="68" spans="1:15" ht="15" customHeight="1">
      <c r="A68" s="16"/>
      <c r="B68" s="16"/>
      <c r="C68" s="169"/>
      <c r="D68" s="170" t="s">
        <v>373</v>
      </c>
      <c r="E68" s="400" t="s">
        <v>374</v>
      </c>
      <c r="F68" s="400"/>
      <c r="G68" s="400"/>
      <c r="H68" s="400"/>
      <c r="I68" s="400"/>
      <c r="J68" s="400"/>
      <c r="K68" s="400"/>
      <c r="L68" s="400"/>
      <c r="M68" s="400"/>
      <c r="N68" s="400"/>
      <c r="O68" s="401"/>
    </row>
    <row r="69" spans="1:15" ht="15" customHeight="1">
      <c r="A69" s="16"/>
      <c r="B69" s="16"/>
      <c r="C69" s="169"/>
      <c r="D69" s="170" t="s">
        <v>375</v>
      </c>
      <c r="E69" s="400" t="s">
        <v>376</v>
      </c>
      <c r="F69" s="400"/>
      <c r="G69" s="400"/>
      <c r="H69" s="400"/>
      <c r="I69" s="400"/>
      <c r="J69" s="400"/>
      <c r="K69" s="400"/>
      <c r="L69" s="400"/>
      <c r="M69" s="400"/>
      <c r="N69" s="400"/>
      <c r="O69" s="401"/>
    </row>
    <row r="70" spans="1:15" ht="15" customHeight="1">
      <c r="A70" s="16"/>
      <c r="B70" s="16"/>
      <c r="C70" s="169"/>
      <c r="D70" s="170" t="s">
        <v>233</v>
      </c>
      <c r="E70" s="400" t="s">
        <v>239</v>
      </c>
      <c r="F70" s="400"/>
      <c r="G70" s="400"/>
      <c r="H70" s="400"/>
      <c r="I70" s="400"/>
      <c r="J70" s="400"/>
      <c r="K70" s="400"/>
      <c r="L70" s="400"/>
      <c r="M70" s="400"/>
      <c r="N70" s="400"/>
      <c r="O70" s="401"/>
    </row>
    <row r="71" spans="1:15" ht="28.15" customHeight="1">
      <c r="A71" s="16"/>
      <c r="B71" s="16"/>
      <c r="C71" s="169"/>
      <c r="D71" s="170" t="s">
        <v>234</v>
      </c>
      <c r="E71" s="400" t="s">
        <v>377</v>
      </c>
      <c r="F71" s="400"/>
      <c r="G71" s="400"/>
      <c r="H71" s="400"/>
      <c r="I71" s="400"/>
      <c r="J71" s="400"/>
      <c r="K71" s="400"/>
      <c r="L71" s="400"/>
      <c r="M71" s="400"/>
      <c r="N71" s="400"/>
      <c r="O71" s="401"/>
    </row>
    <row r="72" spans="1:15" ht="15" customHeight="1">
      <c r="A72" s="16"/>
      <c r="B72" s="16"/>
      <c r="C72" s="169"/>
      <c r="D72" s="170" t="s">
        <v>235</v>
      </c>
      <c r="E72" s="400" t="s">
        <v>240</v>
      </c>
      <c r="F72" s="400"/>
      <c r="G72" s="400"/>
      <c r="H72" s="400"/>
      <c r="I72" s="400"/>
      <c r="J72" s="400"/>
      <c r="K72" s="400"/>
      <c r="L72" s="400"/>
      <c r="M72" s="400"/>
      <c r="N72" s="400"/>
      <c r="O72" s="401"/>
    </row>
    <row r="73" spans="1:15" ht="28.15" customHeight="1">
      <c r="A73" s="16"/>
      <c r="B73" s="16"/>
      <c r="C73" s="169"/>
      <c r="D73" s="170" t="s">
        <v>236</v>
      </c>
      <c r="E73" s="400" t="s">
        <v>378</v>
      </c>
      <c r="F73" s="400"/>
      <c r="G73" s="400"/>
      <c r="H73" s="400"/>
      <c r="I73" s="400"/>
      <c r="J73" s="400"/>
      <c r="K73" s="400"/>
      <c r="L73" s="400"/>
      <c r="M73" s="400"/>
      <c r="N73" s="400"/>
      <c r="O73" s="401"/>
    </row>
    <row r="74" spans="1:15" ht="28.15" customHeight="1">
      <c r="A74" s="16"/>
      <c r="B74" s="16"/>
      <c r="C74" s="169"/>
      <c r="D74" s="170" t="s">
        <v>237</v>
      </c>
      <c r="E74" s="400" t="s">
        <v>241</v>
      </c>
      <c r="F74" s="400"/>
      <c r="G74" s="400"/>
      <c r="H74" s="400"/>
      <c r="I74" s="400"/>
      <c r="J74" s="400"/>
      <c r="K74" s="400"/>
      <c r="L74" s="400"/>
      <c r="M74" s="400"/>
      <c r="N74" s="400"/>
      <c r="O74" s="401"/>
    </row>
    <row r="75" spans="1:15" ht="28.15" customHeight="1">
      <c r="A75" s="16"/>
      <c r="B75" s="16"/>
      <c r="C75" s="169">
        <v>5</v>
      </c>
      <c r="D75" s="400" t="s">
        <v>360</v>
      </c>
      <c r="E75" s="400"/>
      <c r="F75" s="400"/>
      <c r="G75" s="400"/>
      <c r="H75" s="400"/>
      <c r="I75" s="400"/>
      <c r="J75" s="400"/>
      <c r="K75" s="400"/>
      <c r="L75" s="400"/>
      <c r="M75" s="400"/>
      <c r="N75" s="400"/>
      <c r="O75" s="401"/>
    </row>
    <row r="76" spans="1:15" ht="66.75" customHeight="1">
      <c r="A76" s="16"/>
      <c r="B76" s="16"/>
      <c r="C76" s="169">
        <v>6</v>
      </c>
      <c r="D76" s="417"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417"/>
      <c r="F76" s="417"/>
      <c r="G76" s="417">
        <f>表紙!G99</f>
        <v>0</v>
      </c>
      <c r="H76" s="417"/>
      <c r="I76" s="417"/>
      <c r="J76" s="417">
        <f>表紙!J99</f>
        <v>0</v>
      </c>
      <c r="K76" s="417"/>
      <c r="L76" s="417"/>
      <c r="M76" s="417">
        <f>表紙!M99</f>
        <v>0</v>
      </c>
      <c r="N76" s="417"/>
      <c r="O76" s="418"/>
    </row>
    <row r="77" spans="1:15" ht="15" customHeight="1">
      <c r="A77" s="16"/>
      <c r="B77" s="16"/>
      <c r="C77" s="169">
        <v>7</v>
      </c>
      <c r="D77" s="400" t="s">
        <v>359</v>
      </c>
      <c r="E77" s="400"/>
      <c r="F77" s="400"/>
      <c r="G77" s="400"/>
      <c r="H77" s="400"/>
      <c r="I77" s="400"/>
      <c r="J77" s="400"/>
      <c r="K77" s="400"/>
      <c r="L77" s="400"/>
      <c r="M77" s="400"/>
      <c r="N77" s="400"/>
      <c r="O77" s="401"/>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E61:O61"/>
    <mergeCell ref="J44:L44"/>
    <mergeCell ref="M44:N44"/>
    <mergeCell ref="C50:E50"/>
    <mergeCell ref="C52:O52"/>
    <mergeCell ref="D55:O55"/>
    <mergeCell ref="C45:I45"/>
    <mergeCell ref="D46:I47"/>
    <mergeCell ref="J46:L46"/>
    <mergeCell ref="J47:L47"/>
    <mergeCell ref="D48:I48"/>
    <mergeCell ref="D49:O49"/>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D77:O77"/>
    <mergeCell ref="E68:O68"/>
    <mergeCell ref="D75:O75"/>
    <mergeCell ref="E65:O65"/>
    <mergeCell ref="E66:O66"/>
    <mergeCell ref="E67:O67"/>
    <mergeCell ref="E71:O71"/>
    <mergeCell ref="E72:O72"/>
    <mergeCell ref="E73:O73"/>
    <mergeCell ref="E74:O74"/>
    <mergeCell ref="E69:O69"/>
    <mergeCell ref="E70:O70"/>
    <mergeCell ref="D76:O76"/>
    <mergeCell ref="C39:C42"/>
    <mergeCell ref="D40:G40"/>
    <mergeCell ref="J40:L40"/>
    <mergeCell ref="D42:G42"/>
    <mergeCell ref="J42:L42"/>
    <mergeCell ref="D39:G39"/>
    <mergeCell ref="H39:I39"/>
    <mergeCell ref="J39:L39"/>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M4:M5"/>
    <mergeCell ref="C6:O6"/>
    <mergeCell ref="C8:O9"/>
    <mergeCell ref="L11:O11"/>
    <mergeCell ref="J16:O16"/>
    <mergeCell ref="D32:E33"/>
    <mergeCell ref="F31:H31"/>
    <mergeCell ref="I31:K31"/>
    <mergeCell ref="L31:M31"/>
    <mergeCell ref="N26:O26"/>
    <mergeCell ref="F29:I29"/>
    <mergeCell ref="L29:O29"/>
    <mergeCell ref="F30:H30"/>
    <mergeCell ref="I30:K30"/>
    <mergeCell ref="L30:M30"/>
    <mergeCell ref="F35:O35"/>
    <mergeCell ref="F36:O36"/>
    <mergeCell ref="F32:H32"/>
    <mergeCell ref="I32:K32"/>
    <mergeCell ref="L32:M32"/>
    <mergeCell ref="F33:H33"/>
    <mergeCell ref="I33:K33"/>
    <mergeCell ref="L33:M33"/>
  </mergeCells>
  <phoneticPr fontId="3"/>
  <printOptions horizontalCentered="1"/>
  <pageMargins left="0.6692913385826772" right="0.62992125984251968" top="0.55118110236220474" bottom="0.55118110236220474" header="0" footer="0.51181102362204722"/>
  <pageSetup paperSize="9" scale="85" fitToWidth="0" orientation="portrait" r:id="rId1"/>
  <headerFooter alignWithMargins="0"/>
  <rowBreaks count="1" manualBreakCount="1">
    <brk id="51" min="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2013-03-13T16:51:42Z</cp:lastPrinted>
  <dcterms:created xsi:type="dcterms:W3CDTF">2011-02-09T09:36:10Z</dcterms:created>
  <dcterms:modified xsi:type="dcterms:W3CDTF">2026-08-21T08:47:45Z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