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<sst xmlns="http://schemas.openxmlformats.org/spreadsheetml/2006/main" count="3176" uniqueCount="464">
  <si>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</si>
  <si>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</si>
  <si>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</si>
  <si>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</si>
  <si>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</si>
  <si>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</si>
  <si>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</si>
  <si>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</si>
  <si>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</si>
  <si>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</si>
  <si>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</si>
  <si>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</si>
  <si>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</si>
  <si>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</si>
  <si>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</si>
  <si>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</si>
  <si>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</si>
  <si>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</si>
  <si>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</si>
  <si>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</si>
  <si>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</si>
  <si>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</si>
  <si>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</si>
  <si>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</si>
  <si>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</si>
  <si>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</si>
  <si>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</si>
  <si>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</si>
  <si>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</si>
  <si>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</si>
  <si>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</si>
  <si>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</si>
  <si>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</si>
  <si>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</si>
  <si>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</si>
  <si>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</si>
  <si>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</si>
  <si>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</si>
  <si>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</si>
  <si>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</si>
  <si>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</si>
  <si>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</si>
  <si>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</si>
  <si>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</si>
  <si>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</si>
  <si>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</si>
  <si>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</si>
  <si>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</si>
  <si>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</si>
  <si>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</si>
  <si>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</si>
  <si>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</si>
  <si>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</si>
  <si>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</si>
  <si>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</si>
  <si>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</si>
  <si>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</si>
  <si>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</si>
  <si>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</si>
  <si>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</si>
  <si>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</si>
  <si>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</si>
  <si>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</si>
  <si>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</si>
  <si>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</si>
  <si>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</si>
  <si>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</si>
  <si>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</si>
  <si>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</si>
  <si>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</si>
  <si>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</si>
  <si>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</si>
  <si>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</si>
  <si>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</si>
  <si>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</si>
  <si>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</si>
  <si>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</si>
  <si>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</si>
  <si>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</si>
  <si>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</si>
  <si>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</si>
  <si>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</si>
  <si>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</si>
  <si>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</si>
  <si>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</si>
  <si>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</si>
  <si>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</si>
  <si>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</si>
  <si>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</si>
  <si>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</si>
  <si>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</si>
  <si>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</si>
  <si>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</si>
  <si>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</si>
  <si>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</si>
  <si>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</si>
  <si>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</si>
  <si>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</si>
  <si>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</si>
  <si>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</si>
  <si>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</si>
  <si>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</si>
  <si>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</si>
  <si>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</si>
  <si>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</si>
  <si>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</si>
  <si>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</si>
  <si>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</si>
  <si>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</si>
  <si>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</si>
  <si>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</si>
  <si>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</si>
  <si>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</si>
  <si>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</si>
  <si>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</si>
  <si>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</si>
  <si>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</si>
  <si>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</si>
  <si>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</si>
  <si>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</si>
  <si>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</si>
  <si>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</si>
  <si>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</si>
  <si>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</si>
  <si>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</si>
  <si>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</si>
  <si>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</si>
  <si>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</si>
  <si>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</si>
  <si>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</si>
  <si>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</si>
  <si>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</si>
  <si>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</si>
  <si>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</si>
  <si>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</si>
  <si>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</si>
  <si>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</si>
  <si>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</si>
  <si>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</si>
  <si>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</si>
  <si>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</si>
  <si>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</si>
  <si>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</si>
  <si>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</si>
  <si>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</si>
  <si>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</si>
  <si>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</si>
  <si>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</si>
  <si>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</si>
  <si>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</si>
  <si>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</si>
  <si>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</si>
  <si>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</si>
  <si>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</si>
  <si>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</si>
  <si>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</si>
  <si>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</si>
  <si>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</si>
  <si>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</si>
  <si>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</si>
  <si>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</si>
  <si>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</si>
  <si>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</si>
  <si>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</si>
  <si>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</si>
  <si>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</si>
  <si>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</si>
  <si>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</si>
  <si>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</si>
  <si>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</si>
  <si>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</si>
  <si>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</si>
  <si>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</si>
  <si>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</si>
  <si>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</si>
  <si>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</si>
  <si>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</si>
  <si>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</si>
  <si>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</si>
  <si>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</si>
  <si>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</si>
  <si>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</si>
  <si>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</si>
  <si>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</si>
  <si>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</si>
  <si>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</si>
  <si>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</si>
  <si>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</si>
  <si>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</si>
  <si>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</si>
  <si>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</si>
  <si>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</si>
  <si>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</si>
  <si>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</si>
  <si>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</si>
  <si>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</si>
  <si>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</si>
  <si>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</si>
  <si>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</si>
  <si>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</si>
  <si>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</si>
  <si>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</si>
  <si>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</si>
  <si>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</si>
  <si>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</si>
  <si>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</si>
  <si>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</si>
  <si>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</si>
  <si>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</si>
  <si>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</si>
  <si>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</si>
  <si>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</si>
  <si>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</si>
  <si>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</si>
  <si>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</si>
  <si>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</si>
  <si>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</si>
  <si>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</si>
  <si>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</si>
  <si>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</si>
  <si>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</si>
  <si>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</si>
  <si>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</si>
  <si>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</si>
  <si>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</si>
  <si>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</si>
  <si>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</si>
  <si>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</si>
  <si>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</si>
  <si>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</si>
  <si>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</si>
  <si>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</si>
  <si>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</si>
  <si>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</si>
  <si>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</si>
  <si>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</si>
  <si>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</si>
  <si>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</si>
  <si>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</si>
  <si>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</si>
  <si>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</si>
  <si>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</si>
  <si>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</si>
  <si>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</si>
  <si>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</si>
  <si>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</si>
  <si>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</si>
  <si>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</si>
  <si>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</si>
  <si>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</si>
  <si>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</si>
  <si>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</si>
  <si>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</si>
  <si>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</si>
  <si>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</si>
  <si>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</si>
  <si>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</si>
  <si>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</si>
  <si>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</si>
  <si>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</si>
  <si>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</si>
  <si>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</si>
  <si>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</si>
  <si>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</si>
  <si>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</si>
  <si>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</si>
  <si>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</si>
  <si>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</si>
  <si>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</si>
  <si>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</si>
  <si>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</si>
  <si>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</si>
  <si>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</si>
  <si>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</si>
  <si>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</si>
  <si>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</si>
  <si>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</si>
  <si>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</si>
  <si>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</si>
  <si>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</si>
  <si>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</si>
  <si>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</si>
  <si>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</si>
  <si>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</si>
  <si>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</si>
  <si>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</si>
  <si>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</si>
  <si>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</si>
  <si>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</si>
  <si>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</si>
  <si>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</si>
  <si>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</si>
  <si>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</si>
  <si>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</si>
  <si>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</si>
  <si>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</si>
  <si>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</si>
  <si>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</si>
  <si>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</si>
  <si>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</si>
  <si>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</si>
  <si>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</si>
  <si>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</si>
  <si>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</si>
  <si>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</si>
  <si>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</si>
  <si>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</si>
  <si>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</si>
  <si>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</si>
  <si>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</si>
  <si>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</si>
  <si>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</si>
  <si>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</si>
  <si>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</si>
  <si>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</si>
  <si>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</si>
  <si>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</si>
  <si>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</si>
  <si>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</si>
  <si>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</si>
  <si>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</si>
  <si>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</si>
  <si>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</si>
  <si>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</si>
  <si>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</si>
  <si>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</si>
  <si>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</si>
  <si>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</si>
  <si>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</si>
  <si>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</si>
  <si>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</si>
  <si>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</si>
  <si>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</si>
  <si>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</si>
  <si>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</si>
  <si>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</si>
  <si>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</si>
  <si>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</si>
  <si>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</si>
  <si>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</si>
  <si>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</si>
  <si>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</si>
  <si>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</si>
  <si>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</si>
  <si>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</si>
  <si>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</si>
  <si>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</si>
  <si>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</si>
  <si>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</si>
  <si>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</si>
  <si>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</si>
  <si>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</si>
  <si>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</si>
  <si>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</si>
  <si>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</si>
  <si>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</si>
  <si>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</si>
  <si>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</si>
  <si>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</si>
  <si>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</si>
  <si>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</si>
  <si>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</si>
  <si>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</si>
  <si>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</si>
  <si>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</si>
  <si>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</si>
  <si>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</si>
  <si>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</si>
  <si>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</si>
  <si>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</si>
  <si>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</si>
  <si>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</si>
  <si>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</si>
  <si>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</si>
  <si>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</si>
  <si>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</si>
  <si>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</si>
  <si>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</si>
  <si>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</si>
  <si>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</si>
  <si>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</si>
  <si>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</si>
  <si>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</si>
  <si>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</si>
  <si>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</si>
  <si>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</si>
  <si>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</si>
  <si>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</si>
  <si>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</si>
  <si>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</si>
  <si>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</si>
  <si>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</si>
  <si>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</si>
  <si>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</si>
  <si>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</si>
  <si>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</si>
  <si>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</si>
  <si>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</si>
  <si>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</si>
  <si>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</si>
  <si>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</si>
  <si>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</si>
  <si>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</si>
  <si>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</si>
  <si>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</si>
  <si>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</si>
  <si>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</si>
  <si>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</si>
  <si>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</si>
  <si>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</si>
  <si>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</si>
  <si>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</si>
  <si>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</si>
  <si>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</si>
  <si>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</si>
  <si>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</si>
  <si>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</si>
  <si>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</si>
  <si>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</si>
  <si>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</si>
  <si>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</si>
  <si>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</si>
  <si>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</si>
  <si>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</si>
  <si>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</si>
  <si>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</si>
  <si>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</si>
  <si>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</si>
  <si>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</si>
  <si>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</si>
  <si>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</si>
  <si>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</si>
  <si>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</si>
  <si>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</si>
  <si>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</si>
  <si>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</si>
  <si>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</si>
  <si>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</si>
  <si>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</si>
  <si>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</si>
  <si>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</si>
  <si>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</si>
  <si>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</si>
  <si>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</si>
  <si>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</si>
  <si>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</si>
  <si>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16日</t>
    <phoneticPr fontId="3"/>
  </si>
  <si>
    <t>神奈川県横浜市港北区日吉７-１５-１４</t>
  </si>
  <si>
    <t>トオカツフーズ株式会社 
代表取締役　池田　晋一</t>
  </si>
  <si>
    <t>トオカツフーズ株式会社　横浜鶴見工場</t>
  </si>
  <si>
    <t>神奈川県横浜市鶴見区矢向6-20-48</t>
  </si>
  <si>
    <t>045-564-5813</t>
  </si>
  <si>
    <t>横浜市長</t>
  </si>
  <si>
    <t>099 その他の食料品製造業
0996 そう（惣）菜製造業
0997 すし・弁当・調理パン製造業</t>
  </si>
  <si>
    <t>045-580-1141</t>
  </si>
  <si>
    <t>○汚泥 ⇒ 脱水 ⇒ 埋立
○廃プラ類 ⇒ 焼却 ⇒ 再資源化
○動植物性残さ ⇒ 飼料
○金属くず ⇒ 破砕 ⇒ 再生</t>
    <rPh sb="46" eb="48">
      <t>キンゾク</t>
    </rPh>
    <rPh sb="58" eb="60">
      <t>サイセイ</t>
    </rPh>
    <phoneticPr fontId="3"/>
  </si>
  <si>
    <t>横浜鶴見工場　工場長　⇒　生産技術係　リーダー（管理責任者）　⇒　各部署従業員へ落とし込み</t>
    <phoneticPr fontId="3"/>
  </si>
  <si>
    <t>見込み注文数による生産</t>
    <phoneticPr fontId="3"/>
  </si>
  <si>
    <t>廃棄ロスの分析による発生原因の情報共有。</t>
    <rPh sb="10" eb="12">
      <t>ハッセイ</t>
    </rPh>
    <rPh sb="12" eb="14">
      <t>ゲンイン</t>
    </rPh>
    <phoneticPr fontId="3"/>
  </si>
  <si>
    <t>廃プラ、動植物性残渣（生ごみ、パン耳）、汚泥、金属くず</t>
    <rPh sb="11" eb="12">
      <t>ナマ</t>
    </rPh>
    <rPh sb="17" eb="18">
      <t>ミミ</t>
    </rPh>
    <rPh sb="23" eb="25">
      <t>キンゾク</t>
    </rPh>
    <phoneticPr fontId="3"/>
  </si>
  <si>
    <t>以前は有価物買取であったパン耳について、収集運搬のみ産業廃棄物として扱う取引に変更したため、前年と比べて動植物性残さ排出量が増加した。</t>
    <rPh sb="0" eb="2">
      <t>イゼン</t>
    </rPh>
    <rPh sb="3" eb="6">
      <t>ユウカブツ</t>
    </rPh>
    <rPh sb="6" eb="8">
      <t>カイトリ</t>
    </rPh>
    <rPh sb="14" eb="15">
      <t>ミミ</t>
    </rPh>
    <rPh sb="20" eb="24">
      <t>シュウシュウウンパン</t>
    </rPh>
    <rPh sb="26" eb="31">
      <t>サンギョウハイキブツ</t>
    </rPh>
    <rPh sb="34" eb="35">
      <t>アツカ</t>
    </rPh>
    <rPh sb="36" eb="38">
      <t>トリヒキ</t>
    </rPh>
    <rPh sb="39" eb="41">
      <t>ヘンコウ</t>
    </rPh>
    <rPh sb="46" eb="48">
      <t>ゼンネン</t>
    </rPh>
    <rPh sb="49" eb="50">
      <t>クラ</t>
    </rPh>
    <rPh sb="52" eb="56">
      <t>ドウショクブツセイ</t>
    </rPh>
    <rPh sb="56" eb="57">
      <t>ザン</t>
    </rPh>
    <rPh sb="58" eb="60">
      <t>ハイシュツ</t>
    </rPh>
    <rPh sb="60" eb="61">
      <t>リョウ</t>
    </rPh>
    <rPh sb="62" eb="64">
      <t>ゾウカ</t>
    </rPh>
    <phoneticPr fontId="3"/>
  </si>
  <si>
    <t>パン耳(逆有償)の収集・運搬費用を削減し、有価への変更を検討する。</t>
    <rPh sb="2" eb="3">
      <t>ミミ</t>
    </rPh>
    <rPh sb="4" eb="5">
      <t>ギャク</t>
    </rPh>
    <rPh sb="5" eb="7">
      <t>ユウショウ</t>
    </rPh>
    <rPh sb="9" eb="11">
      <t>シュウシュウ</t>
    </rPh>
    <rPh sb="12" eb="14">
      <t>ウンパン</t>
    </rPh>
    <rPh sb="14" eb="16">
      <t>ヒヨウ</t>
    </rPh>
    <rPh sb="17" eb="19">
      <t>サクゲン</t>
    </rPh>
    <rPh sb="21" eb="23">
      <t>ユウカ</t>
    </rPh>
    <rPh sb="25" eb="27">
      <t>ヘンコウ</t>
    </rPh>
    <rPh sb="28" eb="30">
      <t>ケントウ</t>
    </rPh>
    <phoneticPr fontId="3"/>
  </si>
  <si>
    <t>パン耳(逆有償)の収集・運搬費用を削減し、有価への変更を検討する。</t>
    <phoneticPr fontId="3"/>
  </si>
  <si>
    <t>838名</t>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</si>
</sst>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7" zoomScale="115" zoomScaleNormal="115" zoomScaleSheetLayoutView="115" workbookViewId="0">
      <selection activeCell="F61" sqref="F61:U61"/>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ol min="25" max="25" width="10.875" style="22" customWidth="1"/>
    <col min="26" max="26" width="9" style="22"/>
    <col min="27" max="27" width="13.375" style="22" customWidth="1"/>
    <col min="28" max="33" width="9" style="22"/>
    <col min="34" max="34" width="33.8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3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452</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451</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2959</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454</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120</v>
      </c>
      <c r="G54" s="631"/>
      <c r="H54" s="631"/>
      <c r="I54" s="631"/>
      <c r="J54" s="631"/>
      <c r="K54" s="631"/>
      <c r="L54" s="32" t="s">
        <v>48</v>
      </c>
      <c r="M54" s="32"/>
      <c r="N54" s="635" t="s">
        <v>453</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14096</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463</v>
      </c>
      <c r="G61" s="633"/>
      <c r="H61" s="633"/>
      <c r="I61" s="633"/>
      <c r="J61" s="633"/>
      <c r="K61" s="633"/>
      <c r="L61" s="633"/>
      <c r="M61" s="633"/>
      <c r="N61" s="633"/>
      <c r="O61" s="633"/>
      <c r="P61" s="633"/>
      <c r="Q61" s="633"/>
      <c r="R61" s="633"/>
      <c r="S61" s="633"/>
      <c r="T61" s="633"/>
      <c r="U61" s="634"/>
      <c r="W61" s="28"/>
    </row>
    <row r="62" spans="3:23" ht="14.1" customHeight="1" x14ac:dyDescent="0.15">
      <c r="C62" s="451"/>
      <c r="D62" s="373"/>
      <c r="E62" s="347"/>
      <c r="F62" s="610" t="s">
        <v>455</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4.1"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4.1"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4.1"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4.1"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4.1"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4.1"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4.1"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4.1"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4.1"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456</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4</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3021.2999999999997</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3"/>
      <c r="E94" s="592"/>
      <c r="F94" s="499" t="s">
        <v>457</v>
      </c>
      <c r="G94" s="500"/>
      <c r="H94" s="500"/>
      <c r="I94" s="500"/>
      <c r="J94" s="500"/>
      <c r="K94" s="500"/>
      <c r="L94" s="500"/>
      <c r="M94" s="500"/>
      <c r="N94" s="500"/>
      <c r="O94" s="500"/>
      <c r="P94" s="500"/>
      <c r="Q94" s="500"/>
      <c r="R94" s="500"/>
      <c r="S94" s="500"/>
      <c r="T94" s="500"/>
      <c r="U94" s="501"/>
      <c r="V94" s="164"/>
      <c r="W94" s="165"/>
      <c r="X94" s="165"/>
      <c r="Y94" s="165"/>
    </row>
    <row r="95" spans="1:29" ht="14.1"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4.1"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4.1"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4.1"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4.1"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4.1"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4.1"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4.1"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4</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2716.5</v>
      </c>
      <c r="L105" s="596"/>
      <c r="M105" s="596"/>
      <c r="N105" s="596"/>
      <c r="O105" s="596"/>
      <c r="P105" s="457" t="s">
        <v>291</v>
      </c>
      <c r="Q105" s="615"/>
      <c r="R105" s="615"/>
      <c r="S105" s="615"/>
      <c r="T105" s="615"/>
      <c r="U105" s="616"/>
      <c r="V105" s="292"/>
      <c r="W105" s="292"/>
      <c r="X105" s="102"/>
    </row>
    <row r="106" spans="1:27" ht="14.1"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494"/>
      <c r="E109" s="497"/>
      <c r="F109" s="499" t="s">
        <v>458</v>
      </c>
      <c r="G109" s="500"/>
      <c r="H109" s="500"/>
      <c r="I109" s="500"/>
      <c r="J109" s="500"/>
      <c r="K109" s="500"/>
      <c r="L109" s="500"/>
      <c r="M109" s="500"/>
      <c r="N109" s="500"/>
      <c r="O109" s="500"/>
      <c r="P109" s="500"/>
      <c r="Q109" s="500"/>
      <c r="R109" s="500"/>
      <c r="S109" s="500"/>
      <c r="T109" s="500"/>
      <c r="U109" s="501"/>
      <c r="V109" s="179"/>
      <c r="W109" s="165"/>
      <c r="X109" s="165"/>
      <c r="Y109" s="165"/>
    </row>
    <row r="110" spans="1:27" ht="14.1"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4.1"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4.1"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4.1"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4.1"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4.1"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4.1"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4.1"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494"/>
      <c r="E120" s="497"/>
      <c r="F120" s="499" t="s">
        <v>459</v>
      </c>
      <c r="G120" s="500"/>
      <c r="H120" s="500"/>
      <c r="I120" s="500"/>
      <c r="J120" s="500"/>
      <c r="K120" s="500"/>
      <c r="L120" s="500"/>
      <c r="M120" s="500"/>
      <c r="N120" s="500"/>
      <c r="O120" s="500"/>
      <c r="P120" s="500"/>
      <c r="Q120" s="500"/>
      <c r="R120" s="500"/>
      <c r="S120" s="500"/>
      <c r="T120" s="500"/>
      <c r="U120" s="501"/>
      <c r="V120" s="179"/>
      <c r="W120" s="165"/>
      <c r="X120" s="165"/>
      <c r="Y120" s="165"/>
    </row>
    <row r="121" spans="3:27" ht="14.1"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4.1"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4.1"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4.1"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494"/>
      <c r="E126" s="497"/>
      <c r="F126" s="499" t="s">
        <v>461</v>
      </c>
      <c r="G126" s="500"/>
      <c r="H126" s="500"/>
      <c r="I126" s="500"/>
      <c r="J126" s="500"/>
      <c r="K126" s="500"/>
      <c r="L126" s="500"/>
      <c r="M126" s="500"/>
      <c r="N126" s="500"/>
      <c r="O126" s="500"/>
      <c r="P126" s="500"/>
      <c r="Q126" s="500"/>
      <c r="R126" s="500"/>
      <c r="S126" s="500"/>
      <c r="T126" s="500"/>
      <c r="U126" s="501"/>
      <c r="V126" s="179"/>
      <c r="W126" s="165"/>
      <c r="X126" s="165"/>
      <c r="Y126" s="165"/>
    </row>
    <row r="127" spans="3:27" ht="14.1"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4.1"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4.1"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4.1"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4.1"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4.1"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4.1"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4.1"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4.1"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4.1"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4.1"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4.1"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4.1"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4.1"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4.1"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4.1"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4.1"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4.1"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4.1"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4.1"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4.1"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8.1"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4.1"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4.1"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4.1"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4.1"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4.1"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4.1"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4.1"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4.1"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4.1"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8.1"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4.1"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4.1"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4.1"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4.1"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4.1"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4.1"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4.1"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4.1"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4.1"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4.1"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4.1"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4.1"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4.1"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4.1"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4.1"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4.1"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4.1"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4.1"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4.1"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4.1"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4.1"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4.1"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4.1"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4.1"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494"/>
      <c r="E208" s="497"/>
      <c r="F208" s="511" t="s">
        <v>267</v>
      </c>
      <c r="G208" s="512"/>
      <c r="H208" s="512"/>
      <c r="I208" s="512"/>
      <c r="J208" s="512"/>
      <c r="K208" s="492">
        <f>+別紙!AA14</f>
        <v>3021.2999999999997</v>
      </c>
      <c r="L208" s="492"/>
      <c r="M208" s="492"/>
      <c r="N208" s="492"/>
      <c r="O208" s="492"/>
      <c r="P208" s="198" t="s">
        <v>13</v>
      </c>
      <c r="Q208" s="513" t="s">
        <v>365</v>
      </c>
      <c r="R208" s="514"/>
      <c r="S208" s="514"/>
      <c r="T208" s="514"/>
      <c r="U208" s="515"/>
      <c r="V208" s="164"/>
      <c r="W208" s="165"/>
      <c r="X208" s="165"/>
      <c r="Y208" s="165"/>
    </row>
    <row r="209" spans="3:26" ht="43.35" customHeight="1" x14ac:dyDescent="0.15">
      <c r="C209" s="195"/>
      <c r="D209" s="494"/>
      <c r="E209" s="497"/>
      <c r="F209" s="263"/>
      <c r="G209" s="505" t="s">
        <v>223</v>
      </c>
      <c r="H209" s="506"/>
      <c r="I209" s="506"/>
      <c r="J209" s="506"/>
      <c r="K209" s="492">
        <f>+別紙!AA15</f>
        <v>1839.9</v>
      </c>
      <c r="L209" s="492"/>
      <c r="M209" s="492"/>
      <c r="N209" s="492"/>
      <c r="O209" s="492"/>
      <c r="P209" s="346" t="s">
        <v>13</v>
      </c>
      <c r="Q209" s="516"/>
      <c r="R209" s="517"/>
      <c r="S209" s="517"/>
      <c r="T209" s="517"/>
      <c r="U209" s="518"/>
      <c r="V209" s="164"/>
      <c r="W209" s="165"/>
      <c r="X209" s="165"/>
      <c r="Y209" s="165"/>
    </row>
    <row r="210" spans="3:26" ht="43.35" customHeight="1" x14ac:dyDescent="0.15">
      <c r="C210" s="195"/>
      <c r="D210" s="494"/>
      <c r="E210" s="497"/>
      <c r="F210" s="263"/>
      <c r="G210" s="505" t="s">
        <v>224</v>
      </c>
      <c r="H210" s="506"/>
      <c r="I210" s="506"/>
      <c r="J210" s="506"/>
      <c r="K210" s="492">
        <f>+別紙!AA16</f>
        <v>2160.1999999999998</v>
      </c>
      <c r="L210" s="492"/>
      <c r="M210" s="492"/>
      <c r="N210" s="492"/>
      <c r="O210" s="492"/>
      <c r="P210" s="346" t="s">
        <v>13</v>
      </c>
      <c r="Q210" s="516"/>
      <c r="R210" s="517"/>
      <c r="S210" s="517"/>
      <c r="T210" s="517"/>
      <c r="U210" s="518"/>
      <c r="V210" s="164"/>
      <c r="W210" s="165"/>
      <c r="X210" s="165"/>
      <c r="Y210" s="165"/>
    </row>
    <row r="211" spans="3:26" ht="43.35" customHeight="1" x14ac:dyDescent="0.15">
      <c r="C211" s="195"/>
      <c r="D211" s="494"/>
      <c r="E211" s="497"/>
      <c r="F211" s="263"/>
      <c r="G211" s="505" t="s">
        <v>408</v>
      </c>
      <c r="H211" s="506"/>
      <c r="I211" s="506"/>
      <c r="J211" s="506"/>
      <c r="K211" s="492">
        <f>+別紙!AA17</f>
        <v>33.299999999999997</v>
      </c>
      <c r="L211" s="492"/>
      <c r="M211" s="492"/>
      <c r="N211" s="492"/>
      <c r="O211" s="492"/>
      <c r="P211" s="346" t="s">
        <v>13</v>
      </c>
      <c r="Q211" s="516"/>
      <c r="R211" s="517"/>
      <c r="S211" s="517"/>
      <c r="T211" s="517"/>
      <c r="U211" s="518"/>
      <c r="V211" s="164"/>
      <c r="W211" s="165"/>
      <c r="X211" s="165"/>
      <c r="Y211" s="165"/>
    </row>
    <row r="212" spans="3:26" ht="43.35" customHeight="1" x14ac:dyDescent="0.15">
      <c r="C212" s="195"/>
      <c r="D212" s="494"/>
      <c r="E212" s="497"/>
      <c r="F212" s="264"/>
      <c r="G212" s="505" t="s">
        <v>409</v>
      </c>
      <c r="H212" s="506"/>
      <c r="I212" s="506"/>
      <c r="J212" s="506"/>
      <c r="K212" s="492">
        <f>+別紙!AA18</f>
        <v>534.1</v>
      </c>
      <c r="L212" s="492"/>
      <c r="M212" s="492"/>
      <c r="N212" s="492"/>
      <c r="O212" s="492"/>
      <c r="P212" s="346" t="s">
        <v>13</v>
      </c>
      <c r="Q212" s="519"/>
      <c r="R212" s="520"/>
      <c r="S212" s="520"/>
      <c r="T212" s="520"/>
      <c r="U212" s="521"/>
      <c r="V212" s="164"/>
      <c r="W212" s="165"/>
      <c r="X212" s="165"/>
      <c r="Y212" s="165"/>
    </row>
    <row r="213" spans="3:26" ht="14.1"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494"/>
      <c r="E214" s="497"/>
      <c r="F214" s="499" t="s">
        <v>460</v>
      </c>
      <c r="G214" s="500"/>
      <c r="H214" s="500"/>
      <c r="I214" s="500"/>
      <c r="J214" s="500"/>
      <c r="K214" s="500"/>
      <c r="L214" s="500"/>
      <c r="M214" s="500"/>
      <c r="N214" s="500"/>
      <c r="O214" s="500"/>
      <c r="P214" s="500"/>
      <c r="Q214" s="500"/>
      <c r="R214" s="500"/>
      <c r="S214" s="500"/>
      <c r="T214" s="500"/>
      <c r="U214" s="501"/>
      <c r="V214" s="164"/>
      <c r="W214" s="165"/>
      <c r="X214" s="165"/>
      <c r="Y214" s="165"/>
    </row>
    <row r="215" spans="3:26" ht="14.1"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4.1"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4.1"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4.1"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4.1"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4.1"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4.1"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4.1"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2716.5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1652.4</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1945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30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483.5</v>
      </c>
      <c r="L229" s="492"/>
      <c r="M229" s="492"/>
      <c r="N229" s="492"/>
      <c r="O229" s="492"/>
      <c r="P229" s="346" t="s">
        <v>13</v>
      </c>
      <c r="Q229" s="519"/>
      <c r="R229" s="520"/>
      <c r="S229" s="520"/>
      <c r="T229" s="520"/>
      <c r="U229" s="521"/>
      <c r="V229" s="98"/>
      <c r="W229" s="98"/>
      <c r="X229" s="179"/>
      <c r="Y229" s="165"/>
      <c r="Z229" s="165"/>
      <c r="AA229" s="165"/>
    </row>
    <row r="230" spans="3:27" ht="14.1"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494"/>
      <c r="E231" s="497"/>
      <c r="F231" s="499" t="s">
        <v>462</v>
      </c>
      <c r="G231" s="500"/>
      <c r="H231" s="500"/>
      <c r="I231" s="500"/>
      <c r="J231" s="500"/>
      <c r="K231" s="500"/>
      <c r="L231" s="500"/>
      <c r="M231" s="500"/>
      <c r="N231" s="500"/>
      <c r="O231" s="500"/>
      <c r="P231" s="500"/>
      <c r="Q231" s="500"/>
      <c r="R231" s="500"/>
      <c r="S231" s="500"/>
      <c r="T231" s="500"/>
      <c r="U231" s="501"/>
      <c r="V231" s="164"/>
      <c r="W231" s="165"/>
      <c r="X231" s="165"/>
      <c r="Y231" s="165"/>
    </row>
    <row r="232" spans="3:27" ht="14.1"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4.1"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4.1"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4.1"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4.1"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4.1"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4.1"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4.1"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1.1"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1.1"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349999999999994"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1.1"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B3" workbookViewId="0">
      <selection activeCell="B29" sqref="B29:E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1935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2150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1935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1935</v>
      </c>
      <c r="P27" s="718"/>
      <c r="Q27" s="718"/>
      <c r="R27" s="718"/>
      <c r="S27" s="49" t="s">
        <v>38</v>
      </c>
      <c r="T27" s="70"/>
      <c r="U27" s="70"/>
      <c r="X27" s="68" t="s">
        <v>39</v>
      </c>
      <c r="Y27" s="71"/>
      <c r="AG27" s="58"/>
      <c r="AH27" s="58"/>
      <c r="AI27" s="58"/>
      <c r="AJ27" s="58"/>
      <c r="AK27" s="668">
        <f>+AG18+O27</f>
        <v>1935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1935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2150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1149.9000000000001</v>
      </c>
      <c r="G30" s="674"/>
      <c r="H30" s="214" t="s">
        <v>198</v>
      </c>
      <c r="L30" s="682"/>
      <c r="O30" s="61"/>
      <c r="Q30" s="684">
        <f>+ROUND(Z28,1)+ROUND(Z29,1)+ROUND(Z30,1)</f>
        <v>1935</v>
      </c>
      <c r="R30" s="718"/>
      <c r="S30" s="718"/>
      <c r="T30" s="718"/>
      <c r="U30" s="49" t="s">
        <v>16</v>
      </c>
      <c r="X30" s="726" t="s">
        <v>186</v>
      </c>
      <c r="Y30" s="727"/>
      <c r="Z30" s="670"/>
      <c r="AA30" s="671"/>
      <c r="AB30" s="671"/>
      <c r="AC30" s="671"/>
      <c r="AD30" s="671"/>
      <c r="AE30" s="49" t="s">
        <v>13</v>
      </c>
      <c r="AK30" s="655">
        <v>1034.9000000000001</v>
      </c>
      <c r="AL30" s="656"/>
      <c r="AM30" s="656"/>
      <c r="AN30" s="656"/>
      <c r="AO30" s="57" t="s">
        <v>13</v>
      </c>
      <c r="AR30" s="667"/>
      <c r="AS30" s="664"/>
      <c r="AT30" s="664"/>
      <c r="AU30" s="665"/>
    </row>
    <row r="31" spans="2:48" ht="27" customHeight="1" thickTop="1" thickBot="1" x14ac:dyDescent="0.2">
      <c r="B31" s="690" t="s">
        <v>375</v>
      </c>
      <c r="C31" s="679"/>
      <c r="D31" s="679"/>
      <c r="E31" s="680"/>
      <c r="F31" s="673">
        <v>2150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22" workbookViewId="0">
      <selection activeCell="AH30" sqref="AH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14.2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v>
      </c>
      <c r="P27" s="718"/>
      <c r="Q27" s="718"/>
      <c r="R27" s="718"/>
      <c r="S27" s="49" t="s">
        <v>38</v>
      </c>
      <c r="T27" s="70"/>
      <c r="U27" s="70"/>
      <c r="X27" s="68" t="s">
        <v>39</v>
      </c>
      <c r="Y27" s="71"/>
      <c r="AG27" s="58"/>
      <c r="AH27" s="58"/>
      <c r="AI27" s="58"/>
      <c r="AJ27" s="58"/>
      <c r="AK27" s="668">
        <f>+AG18+O27</f>
        <v>10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v>
      </c>
      <c r="G30" s="674"/>
      <c r="H30" s="214" t="s">
        <v>198</v>
      </c>
      <c r="L30" s="682"/>
      <c r="O30" s="61"/>
      <c r="Q30" s="684">
        <f>+ROUND(Z28,1)+ROUND(Z29,1)+ROUND(Z30,1)</f>
        <v>10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10.199999999999999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25"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ol min="50" max="50" width="49.8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1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トオカツフーズ株式会社　横浜鶴見工場</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I7" zoomScale="80" zoomScaleNormal="80" workbookViewId="0">
      <selection activeCell="B35" sqref="B35"/>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トオカツフーズ株式会社　横浜鶴見工場</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286.60000000000002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570.5</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2150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14.2</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3021.2999999999997</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t="str">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t="str">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t="str">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t="str">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286.60000000000002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570.5</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2150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14.2</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3021.2999999999997</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286.60000000000002</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399.4</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1149.9000000000001</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4</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1839.9</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2150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10.199999999999999</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2160.1999999999998</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33.299999999999997</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t="str">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33.299999999999997</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534.1</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t="str">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534.1</v>
      </c>
    </row>
    <row r="19" spans="2:27" ht="24" customHeight="1" thickTop="1" x14ac:dyDescent="0.15">
      <c r="B19" s="169"/>
      <c r="C19" s="174" t="s">
        <v>376</v>
      </c>
      <c r="D19" s="793" t="s">
        <v>377</v>
      </c>
      <c r="E19" s="793"/>
      <c r="F19" s="794"/>
      <c r="G19" s="389">
        <f>+G37+G25+G23+G22+G21-G20</f>
        <v>0</v>
      </c>
      <c r="H19" s="389">
        <f t="shared" ref="H19:Z19" si="1">+H37+H25+H23+H22+H21-H20</f>
        <v>258</v>
      </c>
      <c r="I19" s="389">
        <f t="shared" si="1"/>
        <v>0</v>
      </c>
      <c r="J19" s="389">
        <f t="shared" si="1"/>
        <v>0</v>
      </c>
      <c r="K19" s="389">
        <f t="shared" si="1"/>
        <v>0</v>
      </c>
      <c r="L19" s="389">
        <f t="shared" si="1"/>
        <v>513.5</v>
      </c>
      <c r="M19" s="389">
        <f t="shared" si="1"/>
        <v>0</v>
      </c>
      <c r="N19" s="389">
        <f t="shared" si="1"/>
        <v>0</v>
      </c>
      <c r="O19" s="389">
        <f t="shared" si="1"/>
        <v>0</v>
      </c>
      <c r="P19" s="389">
        <f t="shared" si="1"/>
        <v>1935</v>
      </c>
      <c r="Q19" s="389">
        <f t="shared" si="1"/>
        <v>0</v>
      </c>
      <c r="R19" s="389">
        <f t="shared" si="1"/>
        <v>0</v>
      </c>
      <c r="S19" s="389">
        <f t="shared" si="1"/>
        <v>10</v>
      </c>
      <c r="T19" s="389">
        <f t="shared" si="1"/>
        <v>0</v>
      </c>
      <c r="U19" s="389">
        <f t="shared" si="1"/>
        <v>0</v>
      </c>
      <c r="V19" s="389">
        <f t="shared" si="1"/>
        <v>0</v>
      </c>
      <c r="W19" s="389">
        <f t="shared" si="1"/>
        <v>0</v>
      </c>
      <c r="X19" s="389">
        <f t="shared" si="1"/>
        <v>0</v>
      </c>
      <c r="Y19" s="389">
        <f t="shared" si="1"/>
        <v>0</v>
      </c>
      <c r="Z19" s="390">
        <f t="shared" si="1"/>
        <v>0</v>
      </c>
      <c r="AA19" s="391">
        <f t="shared" ref="AA19:AA25" si="2">SUM(G19:Z19)</f>
        <v>2716.5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258</v>
      </c>
      <c r="I37" s="424">
        <f t="shared" si="8"/>
        <v>0</v>
      </c>
      <c r="J37" s="424">
        <f t="shared" si="8"/>
        <v>0</v>
      </c>
      <c r="K37" s="424">
        <f t="shared" si="8"/>
        <v>0</v>
      </c>
      <c r="L37" s="424">
        <f t="shared" si="8"/>
        <v>513.5</v>
      </c>
      <c r="M37" s="424">
        <f t="shared" si="8"/>
        <v>0</v>
      </c>
      <c r="N37" s="424">
        <f t="shared" si="8"/>
        <v>0</v>
      </c>
      <c r="O37" s="424">
        <f t="shared" si="8"/>
        <v>0</v>
      </c>
      <c r="P37" s="424">
        <f t="shared" si="8"/>
        <v>1935</v>
      </c>
      <c r="Q37" s="424">
        <f t="shared" si="8"/>
        <v>0</v>
      </c>
      <c r="R37" s="424">
        <f t="shared" si="8"/>
        <v>0</v>
      </c>
      <c r="S37" s="424">
        <f t="shared" si="8"/>
        <v>10</v>
      </c>
      <c r="T37" s="424">
        <f t="shared" si="8"/>
        <v>0</v>
      </c>
      <c r="U37" s="424">
        <f t="shared" si="8"/>
        <v>0</v>
      </c>
      <c r="V37" s="424">
        <f t="shared" si="8"/>
        <v>0</v>
      </c>
      <c r="W37" s="424">
        <f t="shared" si="8"/>
        <v>0</v>
      </c>
      <c r="X37" s="424">
        <f t="shared" si="8"/>
        <v>0</v>
      </c>
      <c r="Y37" s="424">
        <f t="shared" si="8"/>
        <v>0</v>
      </c>
      <c r="Z37" s="425">
        <f t="shared" si="8"/>
        <v>0</v>
      </c>
      <c r="AA37" s="426">
        <f t="shared" si="4"/>
        <v>2716.5</v>
      </c>
    </row>
    <row r="38" spans="2:27" ht="24" customHeight="1" x14ac:dyDescent="0.15">
      <c r="B38" s="170"/>
      <c r="C38" s="809"/>
      <c r="D38" s="227"/>
      <c r="E38" s="225" t="s">
        <v>319</v>
      </c>
      <c r="F38" s="443"/>
      <c r="G38" s="415">
        <f t="shared" ref="G38:Z38" si="9">SUM(G39:G41)</f>
        <v>0</v>
      </c>
      <c r="H38" s="415">
        <f t="shared" si="9"/>
        <v>258</v>
      </c>
      <c r="I38" s="415">
        <f t="shared" si="9"/>
        <v>0</v>
      </c>
      <c r="J38" s="415">
        <f t="shared" si="9"/>
        <v>0</v>
      </c>
      <c r="K38" s="415">
        <f t="shared" si="9"/>
        <v>0</v>
      </c>
      <c r="L38" s="415">
        <f t="shared" si="9"/>
        <v>513.5</v>
      </c>
      <c r="M38" s="415">
        <f t="shared" si="9"/>
        <v>0</v>
      </c>
      <c r="N38" s="415">
        <f t="shared" si="9"/>
        <v>0</v>
      </c>
      <c r="O38" s="415">
        <f t="shared" si="9"/>
        <v>0</v>
      </c>
      <c r="P38" s="415">
        <f t="shared" si="9"/>
        <v>1935</v>
      </c>
      <c r="Q38" s="415">
        <f t="shared" si="9"/>
        <v>0</v>
      </c>
      <c r="R38" s="415">
        <f t="shared" si="9"/>
        <v>0</v>
      </c>
      <c r="S38" s="415">
        <f t="shared" si="9"/>
        <v>10</v>
      </c>
      <c r="T38" s="415">
        <f t="shared" si="9"/>
        <v>0</v>
      </c>
      <c r="U38" s="415">
        <f t="shared" si="9"/>
        <v>0</v>
      </c>
      <c r="V38" s="415">
        <f t="shared" si="9"/>
        <v>0</v>
      </c>
      <c r="W38" s="415">
        <f t="shared" si="9"/>
        <v>0</v>
      </c>
      <c r="X38" s="415">
        <f t="shared" si="9"/>
        <v>0</v>
      </c>
      <c r="Y38" s="415">
        <f t="shared" si="9"/>
        <v>0</v>
      </c>
      <c r="Z38" s="416">
        <f t="shared" si="9"/>
        <v>0</v>
      </c>
      <c r="AA38" s="417">
        <f t="shared" si="4"/>
        <v>2716.5</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1935</v>
      </c>
      <c r="Q39" s="418">
        <f>+ｻ.動物系固形不要物!$Z$28</f>
        <v>0</v>
      </c>
      <c r="R39" s="418">
        <f>+ｼ.ｺﾞﾑくず!$Z$28</f>
        <v>0</v>
      </c>
      <c r="S39" s="418">
        <f>+ｽ.金属くず!$Z$28</f>
        <v>10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1945</v>
      </c>
    </row>
    <row r="40" spans="2:27" ht="24" customHeight="1" x14ac:dyDescent="0.15">
      <c r="B40" s="170"/>
      <c r="C40" s="809"/>
      <c r="D40" s="228"/>
      <c r="E40" s="223"/>
      <c r="F40" s="221" t="s">
        <v>318</v>
      </c>
      <c r="G40" s="418">
        <f>+ｱ.燃え殻!$Z$29</f>
        <v>0</v>
      </c>
      <c r="H40" s="418">
        <f>+ｲ.汚泥!$Z$29</f>
        <v>258</v>
      </c>
      <c r="I40" s="418">
        <f>+ｳ.廃油!$Z$29</f>
        <v>0</v>
      </c>
      <c r="J40" s="418">
        <f>+ｴ.廃酸!$Z$29</f>
        <v>0</v>
      </c>
      <c r="K40" s="418">
        <f>+ｵ.廃ｱﾙｶﾘ!$Z$29</f>
        <v>0</v>
      </c>
      <c r="L40" s="418">
        <f>+ｶ.廃ﾌﾟﾗ類!$Z$29</f>
        <v>513.5</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771.5</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258</v>
      </c>
      <c r="I43" s="427">
        <f>+ｳ.廃油!$AK$27</f>
        <v>0</v>
      </c>
      <c r="J43" s="427">
        <f>+ｴ.廃酸!$AK$27</f>
        <v>0</v>
      </c>
      <c r="K43" s="427">
        <f>+ｵ.廃ｱﾙｶﾘ!$AK$27</f>
        <v>0</v>
      </c>
      <c r="L43" s="427">
        <f>+ｶ.廃ﾌﾟﾗ類!$AK$27</f>
        <v>513.5</v>
      </c>
      <c r="M43" s="427">
        <f>+ｷ.紙くず!$AK$27</f>
        <v>0</v>
      </c>
      <c r="N43" s="427">
        <f>+ｸ.木くず!$AK$27</f>
        <v>0</v>
      </c>
      <c r="O43" s="427">
        <f>+ｹ.繊維くず!$AK$27</f>
        <v>0</v>
      </c>
      <c r="P43" s="427">
        <f>+ｺ.動植物性残さ!$AK$27</f>
        <v>1935</v>
      </c>
      <c r="Q43" s="427">
        <f>+ｻ.動物系固形不要物!$AK$27</f>
        <v>0</v>
      </c>
      <c r="R43" s="427">
        <f>+ｼ.ｺﾞﾑくず!$AK$27</f>
        <v>0</v>
      </c>
      <c r="S43" s="427">
        <f>+ｽ.金属くず!$AK$27</f>
        <v>10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2716.5</v>
      </c>
    </row>
    <row r="44" spans="2:27" ht="24" customHeight="1" x14ac:dyDescent="0.15">
      <c r="B44" s="170"/>
      <c r="C44" s="177"/>
      <c r="D44" s="175" t="s">
        <v>188</v>
      </c>
      <c r="E44" s="806" t="s">
        <v>236</v>
      </c>
      <c r="F44" s="807"/>
      <c r="G44" s="430">
        <f>+ｱ.燃え殻!$AK$30</f>
        <v>0</v>
      </c>
      <c r="H44" s="430">
        <f>+ｲ.汚泥!$AK$30</f>
        <v>258</v>
      </c>
      <c r="I44" s="430">
        <f>+ｳ.廃油!$AK$30</f>
        <v>0</v>
      </c>
      <c r="J44" s="430">
        <f>+ｴ.廃酸!$AK$30</f>
        <v>0</v>
      </c>
      <c r="K44" s="430">
        <f>+ｵ.廃ｱﾙｶﾘ!$AK$30</f>
        <v>0</v>
      </c>
      <c r="L44" s="430">
        <f>+ｶ.廃ﾌﾟﾗ類!$AK$30</f>
        <v>359.5</v>
      </c>
      <c r="M44" s="430">
        <f>+ｷ.紙くず!$AK$30</f>
        <v>0</v>
      </c>
      <c r="N44" s="430">
        <f>+ｸ.木くず!$AK$30</f>
        <v>0</v>
      </c>
      <c r="O44" s="430">
        <f>+ｹ.繊維くず!$AK$30</f>
        <v>0</v>
      </c>
      <c r="P44" s="430">
        <f>+ｺ.動植物性残さ!$AK$30</f>
        <v>1034.9000000000001</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1652.4</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1935</v>
      </c>
      <c r="Q45" s="433">
        <f>+ｻ.動物系固形不要物!$AR$24</f>
        <v>0</v>
      </c>
      <c r="R45" s="433">
        <f>+ｼ.ｺﾞﾑくず!$AR$24</f>
        <v>0</v>
      </c>
      <c r="S45" s="433">
        <f>+ｽ.金属くず!$AR$24</f>
        <v>10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1945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30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30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483.5</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483.5</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544.6</v>
      </c>
      <c r="I55" s="480">
        <f t="shared" si="10"/>
        <v>0</v>
      </c>
      <c r="J55" s="480">
        <f t="shared" si="10"/>
        <v>0</v>
      </c>
      <c r="K55" s="480">
        <f t="shared" si="10"/>
        <v>0</v>
      </c>
      <c r="L55" s="480">
        <f t="shared" si="10"/>
        <v>1084</v>
      </c>
      <c r="M55" s="480">
        <f t="shared" si="10"/>
        <v>0</v>
      </c>
      <c r="N55" s="480">
        <f t="shared" si="10"/>
        <v>0</v>
      </c>
      <c r="O55" s="480">
        <f t="shared" si="10"/>
        <v>0</v>
      </c>
      <c r="P55" s="480">
        <f t="shared" si="10"/>
        <v>4085</v>
      </c>
      <c r="Q55" s="480">
        <f t="shared" si="10"/>
        <v>0</v>
      </c>
      <c r="R55" s="480">
        <f t="shared" si="10"/>
        <v>0</v>
      </c>
      <c r="S55" s="480">
        <f t="shared" si="10"/>
        <v>24.2</v>
      </c>
      <c r="T55" s="480">
        <f t="shared" si="10"/>
        <v>0</v>
      </c>
      <c r="U55" s="480">
        <f t="shared" si="10"/>
        <v>0</v>
      </c>
      <c r="V55" s="480">
        <f t="shared" si="10"/>
        <v>0</v>
      </c>
      <c r="W55" s="480">
        <f t="shared" si="10"/>
        <v>0</v>
      </c>
      <c r="X55" s="480">
        <f t="shared" si="10"/>
        <v>0</v>
      </c>
      <c r="Y55" s="480">
        <f t="shared" si="10"/>
        <v>0</v>
      </c>
      <c r="Z55" s="480">
        <f t="shared" si="10"/>
        <v>0</v>
      </c>
      <c r="AA55" s="481">
        <f>+AA9+AA19+AA20</f>
        <v>5737.7999999999993</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8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77" t="s">
        <v>416</v>
      </c>
      <c r="D6" s="577"/>
      <c r="E6" s="577"/>
      <c r="F6" s="577"/>
      <c r="G6" s="577"/>
      <c r="H6" s="577"/>
      <c r="I6" s="577"/>
      <c r="J6" s="577"/>
      <c r="K6" s="577"/>
      <c r="L6" s="577"/>
      <c r="M6" s="577"/>
      <c r="N6" s="577"/>
      <c r="O6" s="577"/>
      <c r="P6" s="577"/>
      <c r="Q6" s="577"/>
      <c r="R6" s="577"/>
      <c r="S6" s="577"/>
      <c r="T6" s="577"/>
      <c r="U6" s="57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35" customHeight="1" x14ac:dyDescent="0.15">
      <c r="C10" s="86"/>
      <c r="U10" s="87"/>
    </row>
    <row r="11" spans="1:23" ht="13.5" x14ac:dyDescent="0.15">
      <c r="C11" s="86"/>
      <c r="P11" s="875" t="str">
        <f>+表紙!P35</f>
        <v>令和    7年    6月   16日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神奈川県横浜市港北区日吉７-１５-１４</v>
      </c>
      <c r="M16" s="884"/>
      <c r="N16" s="884"/>
      <c r="O16" s="884"/>
      <c r="P16" s="884"/>
      <c r="Q16" s="884"/>
      <c r="R16" s="884"/>
      <c r="S16" s="884"/>
      <c r="T16" s="884"/>
      <c r="U16" s="282"/>
    </row>
    <row r="17" spans="1:21" ht="26.25" customHeight="1" x14ac:dyDescent="0.15">
      <c r="C17" s="86"/>
      <c r="I17" s="25"/>
      <c r="J17" s="25" t="s">
        <v>7</v>
      </c>
      <c r="K17" s="25"/>
      <c r="L17" s="884" t="str">
        <f>+表紙!L41</f>
        <v>トオカツフーズ株式会社 
代表取締役　池田　晋一</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045-564-5813</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トオカツフーズ株式会社　横浜鶴見工場</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2959</v>
      </c>
      <c r="Q25" s="891"/>
      <c r="R25" s="891"/>
      <c r="S25" s="891"/>
      <c r="T25" s="891"/>
      <c r="U25" s="892"/>
    </row>
    <row r="26" spans="1:21" ht="26.25" customHeight="1" x14ac:dyDescent="0.15">
      <c r="C26" s="538" t="s">
        <v>11</v>
      </c>
      <c r="D26" s="539"/>
      <c r="E26" s="540"/>
      <c r="F26" s="906" t="str">
        <f>+表紙!F50</f>
        <v>神奈川県横浜市鶴見区矢向6-20-48</v>
      </c>
      <c r="G26" s="907"/>
      <c r="H26" s="907"/>
      <c r="I26" s="907"/>
      <c r="J26" s="907"/>
      <c r="K26" s="907"/>
      <c r="L26" s="907"/>
      <c r="M26" s="907"/>
      <c r="N26" s="341" t="s">
        <v>172</v>
      </c>
      <c r="O26"/>
      <c r="P26"/>
      <c r="Q26" s="901" t="str">
        <f>IF(+表紙!Q50="","",+表紙!Q50)</f>
        <v>045-580-1141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Ｅ09－食料品製造業</v>
      </c>
      <c r="G30" s="894"/>
      <c r="H30" s="894"/>
      <c r="I30" s="894"/>
      <c r="J30" s="894"/>
      <c r="K30" s="894"/>
      <c r="L30" s="32" t="s">
        <v>48</v>
      </c>
      <c r="M30" s="32"/>
      <c r="N30" s="506" t="str">
        <f>IF(COUNTA(表紙!N54)=1,+表紙!N54,"")</f>
        <v>099 その他の食料品製造業
0996 そう（惣）菜製造業
0997 すし・弁当・調理パン製造業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14096</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838名</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4.1"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4.1"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4.1"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4.1"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4.1"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4</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3021.2999999999997</v>
      </c>
      <c r="L66" s="873"/>
      <c r="M66" s="873"/>
      <c r="N66" s="873"/>
      <c r="O66" s="873"/>
      <c r="P66" s="193" t="s">
        <v>13</v>
      </c>
      <c r="Q66" s="871"/>
      <c r="R66" s="871"/>
      <c r="S66" s="871"/>
      <c r="T66" s="871"/>
      <c r="U66" s="872"/>
      <c r="V66" s="292"/>
      <c r="W66" s="292"/>
      <c r="X66" s="102"/>
    </row>
    <row r="67" spans="1:24" ht="14.1"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3"/>
      <c r="E70" s="592"/>
      <c r="F70" s="819" t="str">
        <f>IF(COUNTA(表紙!F94)=1,+表紙!F94,"")</f>
        <v>見込み注文数による生産</v>
      </c>
      <c r="G70" s="820"/>
      <c r="H70" s="820"/>
      <c r="I70" s="820"/>
      <c r="J70" s="820"/>
      <c r="K70" s="820"/>
      <c r="L70" s="820"/>
      <c r="M70" s="820"/>
      <c r="N70" s="820"/>
      <c r="O70" s="820"/>
      <c r="P70" s="820"/>
      <c r="Q70" s="820"/>
      <c r="R70" s="820"/>
      <c r="S70" s="820"/>
      <c r="T70" s="820"/>
      <c r="U70" s="821"/>
      <c r="V70" s="164"/>
    </row>
    <row r="71" spans="1:24" ht="14.1"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4</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2716.5</v>
      </c>
      <c r="L81" s="873"/>
      <c r="M81" s="873"/>
      <c r="N81" s="873"/>
      <c r="O81" s="873"/>
      <c r="P81" s="246" t="s">
        <v>13</v>
      </c>
      <c r="Q81" s="871"/>
      <c r="R81" s="871"/>
      <c r="S81" s="871"/>
      <c r="T81" s="871"/>
      <c r="U81" s="872"/>
      <c r="V81" s="292"/>
      <c r="W81" s="292"/>
      <c r="X81" s="102"/>
    </row>
    <row r="82" spans="1:24" ht="14.1"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494"/>
      <c r="E85" s="497"/>
      <c r="F85" s="819" t="str">
        <f>IF(COUNTA(表紙!F109)=1,+表紙!F109,"")</f>
        <v>廃棄ロスの分析による発生原因の情報共有。</v>
      </c>
      <c r="G85" s="820"/>
      <c r="H85" s="820"/>
      <c r="I85" s="820"/>
      <c r="J85" s="820"/>
      <c r="K85" s="820"/>
      <c r="L85" s="820"/>
      <c r="M85" s="820"/>
      <c r="N85" s="820"/>
      <c r="O85" s="820"/>
      <c r="P85" s="820"/>
      <c r="Q85" s="820"/>
      <c r="R85" s="820"/>
      <c r="S85" s="820"/>
      <c r="T85" s="820"/>
      <c r="U85" s="821"/>
      <c r="V85" s="179"/>
    </row>
    <row r="86" spans="1:24" ht="14.1"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494"/>
      <c r="E96" s="497"/>
      <c r="F96" s="819" t="str">
        <f>IF(COUNTA(表紙!F120)=1,+表紙!F120,"")</f>
        <v>廃プラ、動植物性残渣（生ごみ、パン耳）、汚泥、金属くず</v>
      </c>
      <c r="G96" s="820"/>
      <c r="H96" s="820"/>
      <c r="I96" s="820"/>
      <c r="J96" s="820"/>
      <c r="K96" s="820"/>
      <c r="L96" s="820"/>
      <c r="M96" s="820"/>
      <c r="N96" s="820"/>
      <c r="O96" s="820"/>
      <c r="P96" s="820"/>
      <c r="Q96" s="820"/>
      <c r="R96" s="820"/>
      <c r="S96" s="820"/>
      <c r="T96" s="820"/>
      <c r="U96" s="821"/>
      <c r="V96" s="179"/>
    </row>
    <row r="97" spans="3:24" ht="14.1"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494"/>
      <c r="E102" s="497"/>
      <c r="F102" s="839" t="str">
        <f>IF(COUNTA(表紙!F126)=1,+表紙!F126,"")</f>
        <v>パン耳(逆有償)の収集・運搬費用を削減し、有価への変更を検討する。</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494"/>
      <c r="E184" s="497"/>
      <c r="F184" s="511" t="s">
        <v>267</v>
      </c>
      <c r="G184" s="512"/>
      <c r="H184" s="512"/>
      <c r="I184" s="512"/>
      <c r="J184" s="512"/>
      <c r="K184" s="838">
        <f>+表紙!K208</f>
        <v>3021.2999999999997</v>
      </c>
      <c r="L184" s="838"/>
      <c r="M184" s="838"/>
      <c r="N184" s="838"/>
      <c r="O184" s="838"/>
      <c r="P184" s="198" t="s">
        <v>13</v>
      </c>
      <c r="Q184" s="828" t="s">
        <v>293</v>
      </c>
      <c r="R184" s="829"/>
      <c r="S184" s="829"/>
      <c r="T184" s="829"/>
      <c r="U184" s="830"/>
      <c r="V184" s="292"/>
      <c r="W184" s="292"/>
      <c r="X184" s="179"/>
    </row>
    <row r="185" spans="3:24" ht="43.35" customHeight="1" x14ac:dyDescent="0.15">
      <c r="C185" s="195"/>
      <c r="D185" s="494"/>
      <c r="E185" s="497"/>
      <c r="F185" s="263"/>
      <c r="G185" s="505" t="s">
        <v>223</v>
      </c>
      <c r="H185" s="506"/>
      <c r="I185" s="506"/>
      <c r="J185" s="506"/>
      <c r="K185" s="838">
        <f>+表紙!K209</f>
        <v>1839.9</v>
      </c>
      <c r="L185" s="838"/>
      <c r="M185" s="838"/>
      <c r="N185" s="838"/>
      <c r="O185" s="838"/>
      <c r="P185" s="346" t="s">
        <v>13</v>
      </c>
      <c r="Q185" s="831"/>
      <c r="R185" s="832"/>
      <c r="S185" s="832"/>
      <c r="T185" s="832"/>
      <c r="U185" s="833"/>
      <c r="V185" s="292"/>
      <c r="W185" s="292"/>
      <c r="X185" s="179"/>
    </row>
    <row r="186" spans="3:24" ht="43.35" customHeight="1" x14ac:dyDescent="0.15">
      <c r="C186" s="195"/>
      <c r="D186" s="494"/>
      <c r="E186" s="497"/>
      <c r="F186" s="263"/>
      <c r="G186" s="505" t="s">
        <v>224</v>
      </c>
      <c r="H186" s="506"/>
      <c r="I186" s="506"/>
      <c r="J186" s="506"/>
      <c r="K186" s="838">
        <f>+表紙!K210</f>
        <v>2160.1999999999998</v>
      </c>
      <c r="L186" s="838"/>
      <c r="M186" s="838"/>
      <c r="N186" s="838"/>
      <c r="O186" s="838"/>
      <c r="P186" s="346" t="s">
        <v>13</v>
      </c>
      <c r="Q186" s="831"/>
      <c r="R186" s="832"/>
      <c r="S186" s="832"/>
      <c r="T186" s="832"/>
      <c r="U186" s="833"/>
      <c r="V186" s="292"/>
      <c r="W186" s="292"/>
      <c r="X186" s="179"/>
    </row>
    <row r="187" spans="3:24" ht="43.35" customHeight="1" x14ac:dyDescent="0.15">
      <c r="C187" s="195"/>
      <c r="D187" s="494"/>
      <c r="E187" s="497"/>
      <c r="F187" s="263"/>
      <c r="G187" s="505" t="s">
        <v>408</v>
      </c>
      <c r="H187" s="506"/>
      <c r="I187" s="506"/>
      <c r="J187" s="506"/>
      <c r="K187" s="838">
        <f>+表紙!K211</f>
        <v>33.299999999999997</v>
      </c>
      <c r="L187" s="838"/>
      <c r="M187" s="838"/>
      <c r="N187" s="838"/>
      <c r="O187" s="838"/>
      <c r="P187" s="346" t="s">
        <v>13</v>
      </c>
      <c r="Q187" s="831"/>
      <c r="R187" s="832"/>
      <c r="S187" s="832"/>
      <c r="T187" s="832"/>
      <c r="U187" s="833"/>
      <c r="V187" s="292"/>
      <c r="W187" s="292"/>
      <c r="X187" s="179"/>
    </row>
    <row r="188" spans="3:24" ht="43.35" customHeight="1" x14ac:dyDescent="0.15">
      <c r="C188" s="195"/>
      <c r="D188" s="494"/>
      <c r="E188" s="497"/>
      <c r="F188" s="264"/>
      <c r="G188" s="505" t="s">
        <v>409</v>
      </c>
      <c r="H188" s="506"/>
      <c r="I188" s="506"/>
      <c r="J188" s="506"/>
      <c r="K188" s="838">
        <f>+表紙!K212</f>
        <v>534.1</v>
      </c>
      <c r="L188" s="838"/>
      <c r="M188" s="838"/>
      <c r="N188" s="838"/>
      <c r="O188" s="838"/>
      <c r="P188" s="346" t="s">
        <v>13</v>
      </c>
      <c r="Q188" s="834"/>
      <c r="R188" s="835"/>
      <c r="S188" s="835"/>
      <c r="T188" s="835"/>
      <c r="U188" s="836"/>
      <c r="V188" s="292"/>
      <c r="W188" s="292"/>
      <c r="X188" s="179"/>
    </row>
    <row r="189" spans="3:24" ht="14.1"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494"/>
      <c r="E190" s="497"/>
      <c r="F190" s="819" t="str">
        <f>IF(COUNTA(表紙!F214)=1,+表紙!F214,"")</f>
        <v>以前は有価物買取であったパン耳について、収集運搬のみ産業廃棄物として扱う取引に変更したため、前年と比べて動植物性残さ排出量が増加した。</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2716.5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1652.4</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1945</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30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483.5</v>
      </c>
      <c r="L205" s="838"/>
      <c r="M205" s="838"/>
      <c r="N205" s="838"/>
      <c r="O205" s="838"/>
      <c r="P205" s="346" t="s">
        <v>13</v>
      </c>
      <c r="Q205" s="834"/>
      <c r="R205" s="835"/>
      <c r="S205" s="835"/>
      <c r="T205" s="835"/>
      <c r="U205" s="836"/>
      <c r="V205" s="98"/>
      <c r="W205" s="98"/>
      <c r="X205" s="179"/>
    </row>
    <row r="206" spans="3:24" ht="14.1"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494"/>
      <c r="E207" s="497"/>
      <c r="F207" s="819" t="str">
        <f>IF(COUNTA(表紙!F231)=1,+表紙!F231,"")</f>
        <v>パン耳(逆有償)の収集・運搬費用を削減し、有価への変更を検討する。</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1.1"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1.1"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349999999999994"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1.1"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5" zoomScaleNormal="100" workbookViewId="0">
      <selection activeCell="AH29" sqref="AH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286.60000000000002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258</v>
      </c>
      <c r="P27" s="718"/>
      <c r="Q27" s="718"/>
      <c r="R27" s="718"/>
      <c r="S27" s="49" t="s">
        <v>38</v>
      </c>
      <c r="T27" s="70"/>
      <c r="U27" s="70"/>
      <c r="X27" s="68" t="s">
        <v>39</v>
      </c>
      <c r="Y27" s="71"/>
      <c r="AG27" s="58"/>
      <c r="AH27" s="58"/>
      <c r="AI27" s="58"/>
      <c r="AJ27" s="58"/>
      <c r="AK27" s="668">
        <f>+AG18+O27</f>
        <v>258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286.60000000000002</v>
      </c>
      <c r="G29" s="674"/>
      <c r="H29" s="214" t="s">
        <v>198</v>
      </c>
      <c r="L29" s="682"/>
      <c r="O29" s="61"/>
      <c r="P29" s="148"/>
      <c r="Q29" s="56" t="s">
        <v>183</v>
      </c>
      <c r="R29" s="679" t="s">
        <v>33</v>
      </c>
      <c r="S29" s="721"/>
      <c r="T29" s="721"/>
      <c r="U29" s="722"/>
      <c r="V29" s="53"/>
      <c r="W29" s="72"/>
      <c r="X29" s="726" t="s">
        <v>315</v>
      </c>
      <c r="Y29" s="727"/>
      <c r="Z29" s="670">
        <v>258</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286.60000000000002</v>
      </c>
      <c r="G30" s="674"/>
      <c r="H30" s="214" t="s">
        <v>198</v>
      </c>
      <c r="L30" s="682"/>
      <c r="O30" s="61"/>
      <c r="Q30" s="684">
        <f>+ROUND(Z28,1)+ROUND(Z29,1)+ROUND(Z30,1)</f>
        <v>258</v>
      </c>
      <c r="R30" s="718"/>
      <c r="S30" s="718"/>
      <c r="T30" s="718"/>
      <c r="U30" s="49" t="s">
        <v>16</v>
      </c>
      <c r="X30" s="726" t="s">
        <v>186</v>
      </c>
      <c r="Y30" s="727"/>
      <c r="Z30" s="670"/>
      <c r="AA30" s="671"/>
      <c r="AB30" s="671"/>
      <c r="AC30" s="671"/>
      <c r="AD30" s="671"/>
      <c r="AE30" s="49" t="s">
        <v>13</v>
      </c>
      <c r="AK30" s="655">
        <v>258</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Z24"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513.5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570.5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513.5</v>
      </c>
      <c r="P27" s="718"/>
      <c r="Q27" s="718"/>
      <c r="R27" s="718"/>
      <c r="S27" s="49" t="s">
        <v>38</v>
      </c>
      <c r="T27" s="70"/>
      <c r="U27" s="70"/>
      <c r="X27" s="68" t="s">
        <v>39</v>
      </c>
      <c r="Y27" s="71"/>
      <c r="AG27" s="58"/>
      <c r="AH27" s="58"/>
      <c r="AI27" s="58"/>
      <c r="AJ27" s="58"/>
      <c r="AK27" s="668">
        <f>+AG18+O27</f>
        <v>513.5</v>
      </c>
      <c r="AL27" s="669"/>
      <c r="AM27" s="669"/>
      <c r="AN27" s="669"/>
      <c r="AO27" s="57" t="s">
        <v>13</v>
      </c>
      <c r="AP27" s="318"/>
      <c r="AQ27" s="132"/>
      <c r="AR27" s="655">
        <v>30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570.5</v>
      </c>
      <c r="G29" s="674"/>
      <c r="H29" s="214" t="s">
        <v>198</v>
      </c>
      <c r="L29" s="682"/>
      <c r="O29" s="61"/>
      <c r="P29" s="148"/>
      <c r="Q29" s="56" t="s">
        <v>183</v>
      </c>
      <c r="R29" s="679" t="s">
        <v>33</v>
      </c>
      <c r="S29" s="721"/>
      <c r="T29" s="721"/>
      <c r="U29" s="722"/>
      <c r="V29" s="53"/>
      <c r="W29" s="72"/>
      <c r="X29" s="726" t="s">
        <v>315</v>
      </c>
      <c r="Y29" s="727"/>
      <c r="Z29" s="670">
        <v>513.5</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399.4</v>
      </c>
      <c r="G30" s="674"/>
      <c r="H30" s="214" t="s">
        <v>198</v>
      </c>
      <c r="L30" s="682"/>
      <c r="O30" s="61"/>
      <c r="Q30" s="684">
        <f>+ROUND(Z28,1)+ROUND(Z29,1)+ROUND(Z30,1)</f>
        <v>513.5</v>
      </c>
      <c r="R30" s="718"/>
      <c r="S30" s="718"/>
      <c r="T30" s="718"/>
      <c r="U30" s="49" t="s">
        <v>16</v>
      </c>
      <c r="X30" s="726" t="s">
        <v>186</v>
      </c>
      <c r="Y30" s="727"/>
      <c r="Z30" s="670"/>
      <c r="AA30" s="671"/>
      <c r="AB30" s="671"/>
      <c r="AC30" s="671"/>
      <c r="AD30" s="671"/>
      <c r="AE30" s="49" t="s">
        <v>13</v>
      </c>
      <c r="AK30" s="655">
        <v>359.5</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483.5</v>
      </c>
      <c r="AS31" s="661"/>
      <c r="AT31" s="661"/>
      <c r="AU31" s="166" t="s">
        <v>13</v>
      </c>
      <c r="AV31" s="479"/>
    </row>
    <row r="32" spans="2:48" ht="27" customHeight="1" thickTop="1" thickBot="1" x14ac:dyDescent="0.2">
      <c r="B32" s="690" t="s">
        <v>424</v>
      </c>
      <c r="C32" s="679"/>
      <c r="D32" s="679"/>
      <c r="E32" s="680"/>
      <c r="F32" s="673">
        <v>33.299999999999997</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534.1</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トオカツフーズ株式会社　横浜鶴見工場</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2025-06-25T06:07:14Z</dcterms:created>
  <dcterms:modified xsi:type="dcterms:W3CDTF">2025-06-25T06:07:14Z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