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4C06FB36-7829-4718-93FF-D9151F8CC472}" xr6:coauthVersionLast="47" xr6:coauthVersionMax="47" xr10:uidLastSave="{00000000-0000-0000-0000-000000000000}"/>
  <bookViews>
    <workbookView xWindow="28680" yWindow="-120" windowWidth="19440" windowHeight="1500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I38" i="94" l="1"/>
  <c r="I37" i="94" s="1"/>
  <c r="I19" i="94" s="1"/>
  <c r="I32" i="94"/>
  <c r="I31" i="94" s="1"/>
  <c r="I26" i="94" s="1"/>
  <c r="I27" i="94" s="1"/>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AS28" i="75" l="1"/>
  <c r="I53" i="94" s="1"/>
  <c r="AL31" i="75"/>
  <c r="I52" i="94" s="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<sst xmlns="http://schemas.openxmlformats.org/spreadsheetml/2006/main" count="2831" uniqueCount="437">
  <si>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</si>
  <si>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</si>
  <si>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</si>
  <si>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</si>
  <si>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</si>
  <si>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</si>
  <si>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</si>
  <si>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</si>
  <si>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</si>
  <si>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</si>
  <si>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</si>
  <si>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</si>
  <si>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</si>
  <si>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</si>
  <si>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</si>
  <si>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</si>
  <si>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</si>
  <si>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</si>
  <si>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</si>
  <si>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</si>
  <si>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</si>
  <si>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</si>
  <si>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</si>
  <si>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</si>
  <si>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</si>
  <si>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</si>
  <si>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</si>
  <si>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</si>
  <si>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</si>
  <si>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</si>
  <si>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</si>
  <si>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</si>
  <si>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</si>
  <si>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</si>
  <si>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</si>
  <si>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</si>
  <si>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</si>
  <si>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</si>
  <si>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</si>
  <si>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</si>
  <si>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</si>
  <si>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</si>
  <si>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</si>
  <si>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</si>
  <si>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</si>
  <si>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</si>
  <si>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</si>
  <si>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</si>
  <si>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</si>
  <si>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</si>
  <si>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</si>
  <si>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</si>
  <si>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</si>
  <si>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</si>
  <si>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</si>
  <si>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</si>
  <si>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</si>
  <si>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</si>
  <si>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</si>
  <si>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</si>
  <si>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</si>
  <si>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</si>
  <si>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</si>
  <si>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</si>
  <si>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</si>
  <si>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</si>
  <si>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</si>
  <si>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</si>
  <si>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</si>
  <si>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</si>
  <si>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</si>
  <si>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</si>
  <si>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</si>
  <si>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</si>
  <si>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</si>
  <si>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</si>
  <si>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</si>
  <si>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</si>
  <si>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</si>
  <si>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</si>
  <si>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</si>
  <si>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</si>
  <si>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</si>
  <si>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</si>
  <si>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</si>
  <si>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</si>
  <si>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</si>
  <si>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</si>
  <si>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</si>
  <si>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</si>
  <si>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</si>
  <si>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</si>
  <si>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</si>
  <si>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</si>
  <si>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</si>
  <si>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</si>
  <si>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</si>
  <si>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</si>
  <si>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</si>
  <si>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</si>
  <si>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</si>
  <si>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</si>
  <si>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</si>
  <si>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</si>
  <si>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</si>
  <si>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</si>
  <si>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</si>
  <si>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</si>
  <si>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</si>
  <si>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</si>
  <si>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</si>
  <si>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</si>
  <si>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</si>
  <si>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</si>
  <si>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</si>
  <si>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</si>
  <si>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</si>
  <si>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</si>
  <si>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</si>
  <si>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</si>
  <si>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</si>
  <si>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</si>
  <si>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</si>
  <si>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</si>
  <si>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</si>
  <si>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</si>
  <si>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</si>
  <si>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</si>
  <si>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</si>
  <si>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</si>
  <si>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</si>
  <si>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</si>
  <si>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</si>
  <si>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</si>
  <si>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</si>
  <si>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</si>
  <si>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</si>
  <si>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</si>
  <si>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</si>
  <si>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</si>
  <si>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</si>
  <si>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</si>
  <si>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</si>
  <si>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</si>
  <si>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</si>
  <si>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</si>
  <si>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</si>
  <si>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</si>
  <si>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</si>
  <si>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</si>
  <si>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</si>
  <si>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</si>
  <si>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</si>
  <si>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</si>
  <si>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</si>
  <si>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</si>
  <si>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</si>
  <si>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</si>
  <si>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</si>
  <si>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</si>
  <si>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</si>
  <si>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</si>
  <si>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</si>
  <si>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</si>
  <si>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</si>
  <si>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</si>
  <si>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</si>
  <si>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</si>
  <si>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</si>
  <si>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</si>
  <si>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</si>
  <si>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</si>
  <si>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</si>
  <si>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</si>
  <si>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</si>
  <si>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</si>
  <si>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</si>
  <si>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</si>
  <si>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</si>
  <si>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</si>
  <si>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</si>
  <si>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</si>
  <si>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</si>
  <si>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</si>
  <si>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</si>
  <si>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</si>
  <si>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</si>
  <si>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</si>
  <si>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</si>
  <si>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</si>
  <si>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</si>
  <si>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</si>
  <si>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</si>
  <si>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</si>
  <si>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</si>
  <si>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</si>
  <si>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</si>
  <si>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</si>
  <si>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</si>
  <si>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</si>
  <si>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</si>
  <si>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</si>
  <si>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</si>
  <si>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</si>
  <si>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</si>
  <si>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</si>
  <si>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</si>
  <si>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</si>
  <si>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</si>
  <si>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</si>
  <si>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</si>
  <si>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</si>
  <si>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</si>
  <si>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</si>
  <si>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</si>
  <si>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</si>
  <si>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</si>
  <si>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</si>
  <si>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</si>
  <si>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</si>
  <si>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</si>
  <si>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</si>
  <si>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</si>
  <si>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</si>
  <si>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</si>
  <si>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</si>
  <si>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</si>
  <si>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</si>
  <si>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</si>
  <si>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</si>
  <si>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</si>
  <si>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</si>
  <si>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</si>
  <si>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</si>
  <si>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</si>
  <si>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</si>
  <si>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</si>
  <si>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</si>
  <si>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</si>
  <si>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</si>
  <si>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</si>
  <si>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</si>
  <si>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</si>
  <si>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</si>
  <si>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</si>
  <si>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</si>
  <si>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</si>
  <si>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</si>
  <si>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</si>
  <si>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</si>
  <si>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</si>
  <si>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</si>
  <si>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</si>
  <si>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</si>
  <si>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</si>
  <si>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</si>
  <si>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</si>
  <si>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</si>
  <si>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</si>
  <si>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</si>
  <si>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</si>
  <si>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</si>
  <si>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</si>
  <si>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</si>
  <si>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</si>
  <si>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</si>
  <si>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</si>
  <si>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</si>
  <si>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</si>
  <si>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</si>
  <si>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</si>
  <si>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</si>
  <si>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</si>
  <si>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</si>
  <si>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</si>
  <si>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</si>
  <si>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</si>
  <si>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</si>
  <si>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</si>
  <si>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</si>
  <si>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</si>
  <si>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</si>
  <si>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</si>
  <si>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</si>
  <si>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</si>
  <si>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</si>
  <si>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</si>
  <si>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</si>
  <si>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</si>
  <si>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</si>
  <si>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</si>
  <si>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</si>
  <si>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</si>
  <si>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</si>
  <si>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</si>
  <si>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</si>
  <si>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</si>
  <si>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</si>
  <si>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</si>
  <si>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</si>
  <si>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</si>
  <si>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</si>
  <si>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</si>
  <si>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</si>
  <si>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</si>
  <si>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</si>
  <si>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</si>
  <si>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</si>
  <si>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</si>
  <si>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</si>
  <si>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</si>
  <si>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</si>
  <si>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</si>
  <si>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</si>
  <si>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</si>
  <si>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</si>
  <si>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</si>
  <si>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</si>
  <si>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</si>
  <si>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</si>
  <si>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</si>
  <si>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</si>
  <si>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</si>
  <si>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</si>
  <si>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</si>
  <si>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</si>
  <si>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</si>
  <si>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</si>
  <si>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</si>
  <si>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</si>
  <si>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</si>
  <si>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</si>
  <si>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</si>
  <si>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</si>
  <si>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</si>
  <si>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</si>
  <si>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</si>
  <si>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</si>
  <si>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</si>
  <si>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</si>
  <si>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</si>
  <si>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</si>
  <si>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</si>
  <si>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</si>
  <si>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</si>
  <si>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</si>
  <si>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</si>
  <si>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</si>
  <si>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</si>
  <si>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</si>
  <si>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</si>
  <si>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</si>
  <si>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</si>
  <si>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</si>
  <si>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</si>
  <si>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</si>
  <si>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</si>
  <si>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</si>
  <si>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</si>
  <si>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</si>
  <si>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</si>
  <si>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</si>
  <si>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</si>
  <si>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</si>
  <si>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</si>
  <si>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</si>
  <si>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</si>
  <si>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</si>
  <si>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</si>
  <si>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</si>
  <si>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</si>
  <si>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</si>
  <si>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</si>
  <si>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</si>
  <si>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</si>
  <si>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</si>
  <si>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</si>
  <si>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</si>
  <si>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</si>
  <si>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</si>
  <si>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</si>
  <si>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</si>
  <si>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</si>
  <si>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</si>
  <si>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</si>
  <si>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</si>
  <si>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</si>
  <si>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</si>
  <si>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</si>
  <si>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</si>
  <si>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</si>
  <si>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</si>
  <si>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</si>
  <si>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</si>
  <si>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</si>
  <si>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</si>
  <si>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</si>
  <si>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</si>
  <si>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</si>
  <si>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</si>
  <si>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</si>
  <si>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</si>
  <si>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</si>
  <si>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</si>
  <si>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</si>
  <si>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</si>
  <si>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</si>
  <si>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</si>
  <si>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</si>
  <si>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</si>
  <si>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</si>
  <si>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</si>
  <si>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</si>
  <si>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</si>
  <si>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</si>
  <si>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</si>
  <si>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</si>
  <si>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</si>
  <si>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</si>
  <si>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</si>
  <si>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</si>
  <si>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</si>
  <si>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</si>
  <si>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</si>
  <si>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</si>
  <si>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</si>
  <si>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令和   7 年   6 月   30 日</t>
    <phoneticPr fontId="3"/>
  </si>
  <si>
    <t>横浜市長</t>
    <rPh sb="0" eb="2">
      <t>ヨコハマ</t>
    </rPh>
    <rPh sb="2" eb="4">
      <t>シチョウ</t>
    </rPh>
    <phoneticPr fontId="3"/>
  </si>
  <si>
    <t>神奈川県横浜市中区北仲通3丁目31番地</t>
    <rPh sb="0" eb="4">
      <t>カナガワケン</t>
    </rPh>
    <rPh sb="4" eb="7">
      <t>ヨコハマシ</t>
    </rPh>
    <rPh sb="7" eb="9">
      <t>ナカク</t>
    </rPh>
    <rPh sb="9" eb="12">
      <t>キタナカドオリ</t>
    </rPh>
    <rPh sb="13" eb="15">
      <t>チョウメ</t>
    </rPh>
    <rPh sb="17" eb="19">
      <t>バンチ</t>
    </rPh>
    <phoneticPr fontId="3"/>
  </si>
  <si>
    <t>株式会社上組　横浜支店　冨田　和孝</t>
    <rPh sb="0" eb="2">
      <t>カブシキ</t>
    </rPh>
    <rPh sb="2" eb="4">
      <t>カイシャ</t>
    </rPh>
    <rPh sb="4" eb="6">
      <t>カミグミ</t>
    </rPh>
    <rPh sb="7" eb="11">
      <t>ヨコハマシテン</t>
    </rPh>
    <rPh sb="12" eb="14">
      <t>トミタ</t>
    </rPh>
    <rPh sb="15" eb="17">
      <t>カズタカ</t>
    </rPh>
    <phoneticPr fontId="3"/>
  </si>
  <si>
    <t>045－461－3496</t>
    <phoneticPr fontId="3"/>
  </si>
  <si>
    <t>神奈川県横浜市神奈川区出田町3番地</t>
    <rPh sb="0" eb="4">
      <t>カナガワケン</t>
    </rPh>
    <rPh sb="4" eb="7">
      <t>ヨコハマシ</t>
    </rPh>
    <rPh sb="7" eb="11">
      <t>カナガワク</t>
    </rPh>
    <rPh sb="11" eb="14">
      <t>イヅタチョウ</t>
    </rPh>
    <rPh sb="15" eb="17">
      <t>バンチ</t>
    </rPh>
    <phoneticPr fontId="3"/>
  </si>
  <si>
    <t>Ｒ－サービス業（他に分類されないもの）</t>
  </si>
  <si>
    <t>港湾運送業</t>
    <rPh sb="0" eb="2">
      <t>コウワン</t>
    </rPh>
    <rPh sb="2" eb="5">
      <t>ウンソウギョウ</t>
    </rPh>
    <phoneticPr fontId="3"/>
  </si>
  <si>
    <t>上組従業員30名　協力会社従業員30名</t>
    <rPh sb="0" eb="2">
      <t>カミグミ</t>
    </rPh>
    <rPh sb="2" eb="5">
      <t>ジュウギョウイン</t>
    </rPh>
    <rPh sb="7" eb="8">
      <t>メイ</t>
    </rPh>
    <rPh sb="9" eb="13">
      <t>キョウリョクカイシャ</t>
    </rPh>
    <rPh sb="13" eb="16">
      <t>ジュウギョウイン</t>
    </rPh>
    <rPh sb="18" eb="19">
      <t>メイ</t>
    </rPh>
    <phoneticPr fontId="3"/>
  </si>
  <si>
    <t>045－211－2131</t>
    <phoneticPr fontId="3"/>
  </si>
  <si>
    <t>株式会社上組　横浜支店　出田町青果センター</t>
    <rPh sb="0" eb="4">
      <t>カブシキカイシャ</t>
    </rPh>
    <rPh sb="4" eb="6">
      <t>カミグミ</t>
    </rPh>
    <rPh sb="7" eb="11">
      <t>ヨコハマシテン</t>
    </rPh>
    <rPh sb="12" eb="15">
      <t>イヅタチョウ</t>
    </rPh>
    <rPh sb="15" eb="17">
      <t>セイカ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</si>
</sst>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0"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46" zoomScaleNormal="100" zoomScaleSheetLayoutView="100" workbookViewId="0">
      <selection activeCell="M67" sqref="M67:N67"/>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426</v>
      </c>
      <c r="M34" s="448"/>
      <c r="N34" s="448"/>
      <c r="O34" s="449"/>
      <c r="Q34" s="15"/>
      <c r="R34" s="15"/>
      <c r="S34" s="15"/>
    </row>
    <row r="35" spans="1:19" ht="13.5">
      <c r="C35" s="76"/>
      <c r="O35" s="78"/>
      <c r="Q35" s="15"/>
      <c r="R35" s="15"/>
      <c r="S35" s="15"/>
    </row>
    <row r="36" spans="1:19" ht="13.5">
      <c r="C36" s="467" t="s">
        <v>427</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428</v>
      </c>
      <c r="K39" s="428"/>
      <c r="L39" s="429"/>
      <c r="M39" s="429"/>
      <c r="N39" s="429"/>
      <c r="O39" s="430"/>
      <c r="Q39" s="15"/>
      <c r="R39" s="15"/>
    </row>
    <row r="40" spans="1:19" ht="26.25" customHeight="1">
      <c r="C40" s="76"/>
      <c r="H40" s="18" t="s">
        <v>7</v>
      </c>
      <c r="I40" s="18"/>
      <c r="J40" s="428" t="s">
        <v>429</v>
      </c>
      <c r="K40" s="428"/>
      <c r="L40" s="429"/>
      <c r="M40" s="429"/>
      <c r="N40" s="429"/>
      <c r="O40" s="430"/>
    </row>
    <row r="41" spans="1:19">
      <c r="C41" s="76"/>
      <c r="J41" s="16" t="s">
        <v>8</v>
      </c>
      <c r="O41" s="77"/>
    </row>
    <row r="42" spans="1:19">
      <c r="C42" s="76"/>
      <c r="J42" s="19" t="s">
        <v>9</v>
      </c>
      <c r="K42" s="19"/>
      <c r="L42" s="431" t="s">
        <v>435</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436</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2949</v>
      </c>
      <c r="N48" s="454"/>
      <c r="O48" s="455"/>
    </row>
    <row r="49" spans="3:21" ht="18.75" customHeight="1">
      <c r="C49" s="435" t="s">
        <v>11</v>
      </c>
      <c r="D49" s="436"/>
      <c r="E49" s="437"/>
      <c r="F49" s="463" t="s">
        <v>431</v>
      </c>
      <c r="G49" s="464"/>
      <c r="H49" s="464"/>
      <c r="I49" s="464"/>
      <c r="J49" s="464"/>
      <c r="K49" s="464"/>
      <c r="L49" s="115" t="s">
        <v>134</v>
      </c>
      <c r="M49" s="367"/>
      <c r="N49" s="456" t="s">
        <v>430</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432</v>
      </c>
      <c r="G52" s="470"/>
      <c r="H52" s="470"/>
      <c r="I52" s="470"/>
      <c r="J52" s="25" t="s">
        <v>47</v>
      </c>
      <c r="K52" s="25"/>
      <c r="L52" s="471" t="s">
        <v>433</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v>13400</v>
      </c>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t="s">
        <v>434</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130</v>
      </c>
      <c r="I63" s="216" t="s">
        <v>4</v>
      </c>
      <c r="J63" s="404" t="s">
        <v>228</v>
      </c>
      <c r="K63" s="405"/>
      <c r="L63" s="406"/>
      <c r="M63" s="485">
        <f>+別紙!X14</f>
        <v>130</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130</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f>+別紙!X17</f>
        <v>130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114.48</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115</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opLeftCell="A25"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株式会社上組　横浜支店　出田町青果センター</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130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130</v>
      </c>
    </row>
    <row r="10" spans="2:24" ht="24" customHeight="1">
      <c r="B10" s="158" t="s">
        <v>327</v>
      </c>
      <c r="C10" s="665" t="s">
        <v>244</v>
      </c>
      <c r="D10" s="665"/>
      <c r="E10" s="665"/>
      <c r="F10" s="666"/>
      <c r="G10" s="314">
        <f>IF(OR(ｱ.特管廃油!D25&gt;0,ｱ.特管廃油!D25&lt;0),ｱ.特管廃油!D25,IF(G$19&gt;0,"0",0))</f>
        <v>0</v>
      </c>
      <c r="H10" s="314">
        <f>IF(OR(ｲ.特管廃酸!D25&gt;0,ｲ.特管廃酸!D25&lt;0),ｲ.特管廃酸!D25,IF(H$19&gt;0,"0",0))</f>
        <v>0</v>
      </c>
      <c r="I10" s="314" t="str">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f>IF(OR(ｱ.特管廃油!D26&gt;0,ｱ.特管廃油!D26&lt;0),ｱ.特管廃油!D26,IF(G$19&gt;0,"0",0))</f>
        <v>0</v>
      </c>
      <c r="H11" s="316">
        <f>IF(OR(ｲ.特管廃酸!D26&gt;0,ｲ.特管廃酸!D26&lt;0),ｲ.特管廃酸!D26,IF(H$19&gt;0,"0",0))</f>
        <v>0</v>
      </c>
      <c r="I11" s="316" t="str">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f>IF(OR(ｱ.特管廃油!D27&gt;0,ｱ.特管廃油!D27&lt;0),ｱ.特管廃油!D27,IF(G$19&gt;0,"0",0))</f>
        <v>0</v>
      </c>
      <c r="H12" s="316">
        <f>IF(OR(ｲ.特管廃酸!D27&gt;0,ｲ.特管廃酸!D27&lt;0),ｲ.特管廃酸!D27,IF(H$19&gt;0,"0",0))</f>
        <v>0</v>
      </c>
      <c r="I12" s="316" t="str">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f>IF(OR(ｱ.特管廃油!D28&gt;0,ｱ.特管廃油!D28&lt;0),ｱ.特管廃油!D28,IF(G$19&gt;0,"0",0))</f>
        <v>0</v>
      </c>
      <c r="H13" s="316">
        <f>IF(OR(ｲ.特管廃酸!D28&gt;0,ｲ.特管廃酸!D28&lt;0),ｲ.特管廃酸!D28,IF(H$19&gt;0,"0",0))</f>
        <v>0</v>
      </c>
      <c r="I13" s="316" t="str">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130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130</v>
      </c>
    </row>
    <row r="15" spans="2:24" ht="24" customHeight="1">
      <c r="B15" s="158" t="s">
        <v>184</v>
      </c>
      <c r="C15" s="651" t="s">
        <v>182</v>
      </c>
      <c r="D15" s="651"/>
      <c r="E15" s="651"/>
      <c r="F15" s="652"/>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130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130</v>
      </c>
    </row>
    <row r="16" spans="2:24" ht="24" customHeight="1">
      <c r="B16" s="158" t="s">
        <v>185</v>
      </c>
      <c r="C16" s="651" t="s">
        <v>183</v>
      </c>
      <c r="D16" s="651"/>
      <c r="E16" s="651"/>
      <c r="F16" s="652"/>
      <c r="G16" s="316">
        <f>IF(OR(ｱ.特管廃油!D31&gt;0,ｱ.特管廃油!D31&lt;0),ｱ.特管廃油!D31,IF(G$19&gt;0,"0",0))</f>
        <v>0</v>
      </c>
      <c r="H16" s="316">
        <f>IF(OR(ｲ.特管廃酸!D31&gt;0,ｲ.特管廃酸!D31&lt;0),ｲ.特管廃酸!D31,IF(H$19&gt;0,"0",0))</f>
        <v>0</v>
      </c>
      <c r="I16" s="316" t="str">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130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f t="shared" si="0"/>
        <v>130</v>
      </c>
    </row>
    <row r="18" spans="2:24" ht="24" customHeight="1" thickBot="1">
      <c r="B18" s="159"/>
      <c r="C18" s="185" t="s">
        <v>201</v>
      </c>
      <c r="D18" s="663" t="s">
        <v>403</v>
      </c>
      <c r="E18" s="663"/>
      <c r="F18" s="664"/>
      <c r="G18" s="319">
        <f>IF(OR(ｱ.特管廃油!D33&gt;0,ｱ.特管廃油!D33&lt;0),ｱ.特管廃油!D33,IF(G$19&gt;0,"0",0))</f>
        <v>0</v>
      </c>
      <c r="H18" s="319">
        <f>IF(OR(ｲ.特管廃酸!D33&gt;0,ｲ.特管廃酸!D33&lt;0),ｲ.特管廃酸!D33,IF(H$19&gt;0,"0",0))</f>
        <v>0</v>
      </c>
      <c r="I18" s="319" t="str">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0</v>
      </c>
      <c r="H19" s="322">
        <f t="shared" si="1"/>
        <v>0</v>
      </c>
      <c r="I19" s="322">
        <f t="shared" si="1"/>
        <v>115</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115</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0</v>
      </c>
      <c r="H37" s="346">
        <f t="shared" si="7"/>
        <v>0</v>
      </c>
      <c r="I37" s="346">
        <f t="shared" si="7"/>
        <v>115</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115</v>
      </c>
    </row>
    <row r="38" spans="2:24" ht="24" customHeight="1">
      <c r="B38" s="156"/>
      <c r="C38" s="638"/>
      <c r="D38" s="195"/>
      <c r="E38" s="193" t="s">
        <v>195</v>
      </c>
      <c r="F38" s="360"/>
      <c r="G38" s="340">
        <f t="shared" ref="G38:V38" si="8">SUM(G39:G41)</f>
        <v>0</v>
      </c>
      <c r="H38" s="340">
        <f t="shared" si="8"/>
        <v>0</v>
      </c>
      <c r="I38" s="340">
        <f t="shared" si="8"/>
        <v>115</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115</v>
      </c>
    </row>
    <row r="39" spans="2:24" ht="24" customHeight="1">
      <c r="B39" s="156"/>
      <c r="C39" s="63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38"/>
      <c r="D40" s="196"/>
      <c r="E40" s="191"/>
      <c r="F40" s="189" t="s">
        <v>194</v>
      </c>
      <c r="G40" s="342">
        <f>+ｱ.特管廃油!$AA$29</f>
        <v>0</v>
      </c>
      <c r="H40" s="342">
        <f>+ｲ.特管廃酸!$AA$29</f>
        <v>0</v>
      </c>
      <c r="I40" s="342">
        <f>+ｳ.特管廃ｱﾙｶﾘ!$AA$29</f>
        <v>115</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115</v>
      </c>
    </row>
    <row r="41" spans="2:24" ht="24" customHeight="1">
      <c r="B41" s="156"/>
      <c r="C41" s="63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0</v>
      </c>
      <c r="H43" s="348">
        <f>+ｲ.特管廃酸!$AL$27</f>
        <v>0</v>
      </c>
      <c r="I43" s="348">
        <f>+ｳ.特管廃ｱﾙｶﾘ!$AL$27</f>
        <v>115</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115</v>
      </c>
    </row>
    <row r="44" spans="2:24" ht="24" customHeight="1">
      <c r="B44" s="156"/>
      <c r="C44" s="163"/>
      <c r="D44" s="161" t="s">
        <v>150</v>
      </c>
      <c r="E44" s="632" t="s">
        <v>178</v>
      </c>
      <c r="F44" s="633"/>
      <c r="G44" s="350">
        <f>+ｱ.特管廃油!$AL$30</f>
        <v>0</v>
      </c>
      <c r="H44" s="350">
        <f>+ｲ.特管廃酸!$AL$30</f>
        <v>0</v>
      </c>
      <c r="I44" s="350">
        <f>+ｳ.特管廃ｱﾙｶﾘ!$AL$30</f>
        <v>100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100</v>
      </c>
    </row>
    <row r="45" spans="2:24" ht="24" customHeight="1">
      <c r="B45" s="156"/>
      <c r="C45" s="163"/>
      <c r="D45" s="362" t="s">
        <v>152</v>
      </c>
      <c r="E45" s="634" t="s">
        <v>179</v>
      </c>
      <c r="F45" s="635"/>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6" t="s">
        <v>404</v>
      </c>
      <c r="F46" s="637"/>
      <c r="G46" s="342">
        <f>+ｱ.特管廃油!$AS$27</f>
        <v>0</v>
      </c>
      <c r="H46" s="342">
        <f>+ｲ.特管廃酸!$AS$27</f>
        <v>0</v>
      </c>
      <c r="I46" s="342">
        <f>+ｳ.特管廃ｱﾙｶﾘ!$AS$27</f>
        <v>100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100</v>
      </c>
    </row>
    <row r="47" spans="2:24" ht="26.65" customHeight="1" thickBot="1">
      <c r="B47" s="157"/>
      <c r="C47" s="164"/>
      <c r="D47" s="162" t="s">
        <v>155</v>
      </c>
      <c r="E47" s="628" t="s">
        <v>405</v>
      </c>
      <c r="F47" s="629"/>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245</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245</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0</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0</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7 年   6 月   30 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神奈川県横浜市中区北仲通3丁目31番地</v>
      </c>
      <c r="K16" s="696"/>
      <c r="L16" s="697"/>
      <c r="M16" s="697"/>
      <c r="N16" s="697"/>
      <c r="O16" s="698"/>
    </row>
    <row r="17" spans="1:17" ht="26.25" customHeight="1">
      <c r="C17" s="76"/>
      <c r="H17" s="18" t="s">
        <v>7</v>
      </c>
      <c r="I17" s="18"/>
      <c r="J17" s="696" t="str">
        <f>+表紙!J40</f>
        <v>株式会社上組　横浜支店　冨田　和孝</v>
      </c>
      <c r="K17" s="696"/>
      <c r="L17" s="697"/>
      <c r="M17" s="697"/>
      <c r="N17" s="697"/>
      <c r="O17" s="698"/>
    </row>
    <row r="18" spans="1:17">
      <c r="C18" s="76"/>
      <c r="J18" s="16" t="s">
        <v>8</v>
      </c>
      <c r="O18" s="77"/>
    </row>
    <row r="19" spans="1:17">
      <c r="C19" s="76"/>
      <c r="J19" s="19" t="s">
        <v>9</v>
      </c>
      <c r="K19" s="19"/>
      <c r="L19" s="701" t="str">
        <f>IF(+表紙!L42="","",+表紙!L42)</f>
        <v>045－211－2131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株式会社上組　横浜支店　出田町青果センター</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2949</v>
      </c>
      <c r="N25" s="714"/>
      <c r="O25" s="715"/>
    </row>
    <row r="26" spans="1:17" ht="18.600000000000001" customHeight="1">
      <c r="C26" s="435" t="s">
        <v>11</v>
      </c>
      <c r="D26" s="436"/>
      <c r="E26" s="437"/>
      <c r="F26" s="718" t="str">
        <f>+表紙!F49</f>
        <v>神奈川県横浜市神奈川区出田町3番地</v>
      </c>
      <c r="G26" s="719"/>
      <c r="H26" s="719"/>
      <c r="I26" s="719"/>
      <c r="J26" s="719"/>
      <c r="K26" s="719"/>
      <c r="L26" s="115" t="s">
        <v>134</v>
      </c>
      <c r="M26" s="207"/>
      <c r="N26" s="682" t="str">
        <f>IF(+表紙!N49="","",+表紙!N49)</f>
        <v>045－461－3496</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Ｒ－サービス業（他に分類されないもの）</v>
      </c>
      <c r="G29" s="679"/>
      <c r="H29" s="679"/>
      <c r="I29" s="679"/>
      <c r="J29" s="25" t="s">
        <v>47</v>
      </c>
      <c r="K29" s="25"/>
      <c r="L29" s="684" t="str">
        <f>IF(+表紙!L52="","",+表紙!L52)</f>
        <v>港湾運送業</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f>IF(+表紙!L56="","",+表紙!L56)</f>
        <v>13400</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t="str">
        <f>IF(+表紙!F59="","",+表紙!F59)</f>
        <v>上組従業員30名　協力会社従業員30名</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130</v>
      </c>
      <c r="I40" s="216" t="s">
        <v>4</v>
      </c>
      <c r="J40" s="404" t="s">
        <v>293</v>
      </c>
      <c r="K40" s="405"/>
      <c r="L40" s="406"/>
      <c r="M40" s="724">
        <f>+表紙!M63</f>
        <v>130</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f>+表紙!M64</f>
        <v>130</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f>+表紙!M66</f>
        <v>130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114.48</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115</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v>0</v>
      </c>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115</v>
      </c>
      <c r="G12" s="563"/>
      <c r="H12" s="563"/>
      <c r="I12" s="222" t="s">
        <v>13</v>
      </c>
      <c r="J12" s="51"/>
      <c r="K12" s="52"/>
      <c r="L12" s="51"/>
      <c r="M12" s="567"/>
      <c r="N12" s="53"/>
      <c r="P12" s="527">
        <v>0</v>
      </c>
      <c r="Q12" s="528"/>
      <c r="R12" s="528"/>
      <c r="S12" s="528"/>
      <c r="T12" s="50" t="s">
        <v>13</v>
      </c>
      <c r="U12" s="51"/>
      <c r="V12" s="51"/>
      <c r="W12" s="51"/>
      <c r="X12" s="51"/>
      <c r="Y12"/>
      <c r="Z12"/>
      <c r="AA12"/>
      <c r="AB12"/>
      <c r="AC12" s="54"/>
      <c r="AE12" s="543"/>
      <c r="AG12" s="126"/>
      <c r="AH12" s="527">
        <v>0</v>
      </c>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v>0</v>
      </c>
      <c r="G15" s="606"/>
      <c r="H15" s="606"/>
      <c r="I15" s="42" t="s">
        <v>13</v>
      </c>
      <c r="J15" s="51"/>
      <c r="K15" s="54"/>
      <c r="L15" s="51"/>
      <c r="M15" s="567"/>
      <c r="N15" s="54"/>
      <c r="P15" s="527">
        <v>0</v>
      </c>
      <c r="Q15" s="528"/>
      <c r="R15" s="528"/>
      <c r="S15" s="528"/>
      <c r="T15" s="50" t="s">
        <v>13</v>
      </c>
      <c r="U15" s="51"/>
      <c r="V15" s="51"/>
      <c r="W15" s="51"/>
      <c r="X15" s="51"/>
      <c r="Y15"/>
      <c r="Z15"/>
      <c r="AA15"/>
      <c r="AB15"/>
      <c r="AC15" s="54"/>
      <c r="AH15" s="556">
        <v>0</v>
      </c>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v>0</v>
      </c>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v>0</v>
      </c>
      <c r="AV17" s="42" t="s">
        <v>34</v>
      </c>
      <c r="AW17" s="382"/>
    </row>
    <row r="18" spans="2:49" ht="27" customHeight="1" thickBot="1">
      <c r="K18" s="54"/>
      <c r="L18" s="51"/>
      <c r="M18" s="567"/>
      <c r="N18" s="54"/>
      <c r="P18" s="527">
        <v>0</v>
      </c>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v>0</v>
      </c>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v>0</v>
      </c>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v>0</v>
      </c>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130</v>
      </c>
      <c r="E24" s="557"/>
      <c r="F24" s="557"/>
      <c r="G24" s="182" t="s">
        <v>158</v>
      </c>
      <c r="H24" s="602">
        <f>+F12</f>
        <v>115</v>
      </c>
      <c r="I24" s="599"/>
      <c r="J24" s="182" t="s">
        <v>158</v>
      </c>
      <c r="K24" s="54"/>
      <c r="L24" s="51"/>
      <c r="M24" s="568"/>
      <c r="P24" s="556">
        <v>0</v>
      </c>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115</v>
      </c>
      <c r="Q27" s="583"/>
      <c r="R27" s="583"/>
      <c r="S27" s="583"/>
      <c r="T27" s="42" t="s">
        <v>38</v>
      </c>
      <c r="U27" s="62"/>
      <c r="V27" s="62"/>
      <c r="Y27" s="60" t="s">
        <v>39</v>
      </c>
      <c r="Z27" s="63"/>
      <c r="AH27" s="51"/>
      <c r="AI27" s="51"/>
      <c r="AJ27" s="51"/>
      <c r="AK27" s="51"/>
      <c r="AL27" s="562">
        <f>+AH18+P27</f>
        <v>115</v>
      </c>
      <c r="AM27" s="563"/>
      <c r="AN27" s="563"/>
      <c r="AO27" s="563"/>
      <c r="AP27" s="50" t="s">
        <v>13</v>
      </c>
      <c r="AQ27" s="239"/>
      <c r="AR27" s="117"/>
      <c r="AS27" s="527">
        <v>100</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130</v>
      </c>
      <c r="E29" s="557"/>
      <c r="F29" s="557"/>
      <c r="G29" s="182" t="s">
        <v>158</v>
      </c>
      <c r="H29" s="602">
        <f>+AL27</f>
        <v>115</v>
      </c>
      <c r="I29" s="599"/>
      <c r="J29" s="182" t="s">
        <v>158</v>
      </c>
      <c r="M29" s="567"/>
      <c r="P29" s="54"/>
      <c r="Q29" s="133"/>
      <c r="R29" s="49" t="s">
        <v>145</v>
      </c>
      <c r="S29" s="569" t="s">
        <v>33</v>
      </c>
      <c r="T29" s="580"/>
      <c r="U29" s="580"/>
      <c r="V29" s="581"/>
      <c r="W29" s="46"/>
      <c r="X29" s="64"/>
      <c r="Y29" s="584" t="s">
        <v>191</v>
      </c>
      <c r="Z29" s="585"/>
      <c r="AA29" s="556">
        <v>115</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130</v>
      </c>
      <c r="E30" s="557"/>
      <c r="F30" s="557"/>
      <c r="G30" s="182" t="s">
        <v>158</v>
      </c>
      <c r="H30" s="602">
        <f>+AL30</f>
        <v>100</v>
      </c>
      <c r="I30" s="599"/>
      <c r="J30" s="182" t="s">
        <v>158</v>
      </c>
      <c r="M30" s="567"/>
      <c r="P30" s="54"/>
      <c r="R30" s="582">
        <f>+ROUND(AA28,2)+ROUND(AA29,2)+ROUND(AA30,2)</f>
        <v>115</v>
      </c>
      <c r="S30" s="583"/>
      <c r="T30" s="583"/>
      <c r="U30" s="583"/>
      <c r="V30" s="42" t="s">
        <v>16</v>
      </c>
      <c r="Y30" s="584" t="s">
        <v>148</v>
      </c>
      <c r="Z30" s="585"/>
      <c r="AA30" s="556">
        <v>0</v>
      </c>
      <c r="AB30" s="557"/>
      <c r="AC30" s="557"/>
      <c r="AD30" s="557"/>
      <c r="AE30" s="557"/>
      <c r="AF30" s="42" t="s">
        <v>13</v>
      </c>
      <c r="AL30" s="527">
        <v>100</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0</v>
      </c>
      <c r="AT31" s="592"/>
      <c r="AU31" s="592"/>
      <c r="AV31" s="152" t="s">
        <v>13</v>
      </c>
      <c r="AW31" s="382"/>
    </row>
    <row r="32" spans="2:49" ht="27" customHeight="1" thickTop="1" thickBot="1">
      <c r="B32" s="588" t="s">
        <v>400</v>
      </c>
      <c r="C32" s="589"/>
      <c r="D32" s="557">
        <v>130</v>
      </c>
      <c r="E32" s="557"/>
      <c r="F32" s="557"/>
      <c r="G32" s="182" t="s">
        <v>158</v>
      </c>
      <c r="H32" s="602">
        <f>+AS27</f>
        <v>100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株式会社上組　横浜支店　出田町青果センター</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