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13_ncr:1_{611241F7-C9FA-407B-83ED-F523F3A8BDDD}" xr6:coauthVersionLast="47" xr6:coauthVersionMax="47" xr10:uidLastSave="{00000000-0000-0000-0000-000000000000}"/>
  <bookViews>
    <workbookView xWindow="-120" yWindow="-120" windowWidth="20730" windowHeight="1116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J19" i="94" l="1"/>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<sst xmlns="http://schemas.openxmlformats.org/spreadsheetml/2006/main" count="2829" uniqueCount="432">
  <si>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</si>
  <si>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</si>
  <si>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</si>
  <si>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</si>
  <si>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</si>
  <si>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</si>
  <si>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</si>
  <si>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</si>
  <si>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</si>
  <si>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</si>
  <si>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</si>
  <si>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</si>
  <si>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</si>
  <si>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</si>
  <si>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</si>
  <si>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</si>
  <si>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</si>
  <si>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</si>
  <si>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</si>
  <si>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</si>
  <si>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</si>
  <si>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</si>
  <si>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</si>
  <si>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</si>
  <si>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</si>
  <si>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</si>
  <si>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</si>
  <si>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</si>
  <si>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</si>
  <si>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</si>
  <si>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</si>
  <si>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</si>
  <si>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</si>
  <si>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</si>
  <si>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</si>
  <si>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</si>
  <si>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</si>
  <si>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</si>
  <si>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</si>
  <si>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</si>
  <si>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</si>
  <si>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</si>
  <si>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</si>
  <si>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</si>
  <si>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</si>
  <si>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</si>
  <si>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</si>
  <si>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</si>
  <si>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</si>
  <si>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</si>
  <si>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</si>
  <si>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</si>
  <si>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</si>
  <si>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</si>
  <si>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</si>
  <si>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</si>
  <si>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</si>
  <si>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</si>
  <si>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</si>
  <si>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</si>
  <si>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</si>
  <si>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</si>
  <si>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</si>
  <si>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</si>
  <si>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</si>
  <si>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</si>
  <si>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</si>
  <si>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</si>
  <si>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</si>
  <si>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</si>
  <si>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</si>
  <si>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</si>
  <si>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</si>
  <si>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</si>
  <si>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</si>
  <si>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</si>
  <si>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</si>
  <si>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</si>
  <si>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</si>
  <si>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</si>
  <si>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</si>
  <si>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</si>
  <si>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</si>
  <si>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</si>
  <si>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</si>
  <si>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</si>
  <si>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</si>
  <si>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</si>
  <si>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</si>
  <si>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</si>
  <si>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</si>
  <si>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</si>
  <si>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</si>
  <si>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</si>
  <si>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</si>
  <si>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</si>
  <si>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</si>
  <si>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</si>
  <si>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</si>
  <si>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</si>
  <si>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</si>
  <si>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</si>
  <si>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</si>
  <si>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</si>
  <si>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</si>
  <si>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</si>
  <si>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</si>
  <si>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</si>
  <si>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</si>
  <si>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</si>
  <si>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</si>
  <si>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</si>
  <si>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</si>
  <si>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</si>
  <si>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</si>
  <si>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</si>
  <si>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</si>
  <si>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</si>
  <si>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</si>
  <si>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</si>
  <si>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</si>
  <si>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</si>
  <si>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</si>
  <si>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</si>
  <si>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</si>
  <si>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</si>
  <si>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</si>
  <si>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</si>
  <si>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</si>
  <si>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</si>
  <si>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</si>
  <si>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</si>
  <si>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</si>
  <si>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</si>
  <si>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</si>
  <si>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</si>
  <si>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</si>
  <si>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</si>
  <si>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</si>
  <si>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</si>
  <si>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</si>
  <si>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</si>
  <si>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</si>
  <si>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</si>
  <si>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</si>
  <si>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</si>
  <si>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</si>
  <si>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</si>
  <si>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</si>
  <si>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</si>
  <si>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</si>
  <si>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</si>
  <si>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</si>
  <si>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</si>
  <si>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</si>
  <si>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</si>
  <si>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</si>
  <si>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</si>
  <si>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</si>
  <si>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</si>
  <si>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</si>
  <si>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</si>
  <si>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</si>
  <si>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</si>
  <si>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</si>
  <si>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</si>
  <si>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</si>
  <si>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</si>
  <si>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</si>
  <si>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</si>
  <si>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</si>
  <si>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</si>
  <si>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</si>
  <si>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</si>
  <si>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</si>
  <si>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</si>
  <si>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</si>
  <si>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</si>
  <si>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</si>
  <si>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</si>
  <si>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</si>
  <si>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</si>
  <si>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</si>
  <si>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</si>
  <si>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</si>
  <si>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</si>
  <si>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</si>
  <si>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</si>
  <si>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</si>
  <si>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</si>
  <si>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</si>
  <si>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</si>
  <si>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</si>
  <si>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</si>
  <si>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</si>
  <si>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</si>
  <si>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</si>
  <si>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</si>
  <si>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</si>
  <si>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</si>
  <si>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</si>
  <si>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</si>
  <si>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</si>
  <si>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</si>
  <si>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</si>
  <si>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</si>
  <si>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</si>
  <si>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</si>
  <si>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</si>
  <si>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</si>
  <si>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</si>
  <si>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</si>
  <si>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</si>
  <si>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</si>
  <si>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</si>
  <si>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</si>
  <si>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</si>
  <si>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</si>
  <si>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</si>
  <si>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</si>
  <si>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</si>
  <si>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</si>
  <si>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</si>
  <si>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</si>
  <si>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</si>
  <si>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</si>
  <si>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</si>
  <si>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</si>
  <si>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</si>
  <si>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</si>
  <si>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</si>
  <si>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</si>
  <si>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</si>
  <si>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</si>
  <si>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</si>
  <si>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</si>
  <si>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</si>
  <si>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</si>
  <si>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</si>
  <si>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</si>
  <si>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</si>
  <si>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</si>
  <si>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</si>
  <si>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</si>
  <si>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</si>
  <si>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</si>
  <si>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</si>
  <si>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</si>
  <si>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</si>
  <si>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</si>
  <si>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</si>
  <si>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</si>
  <si>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</si>
  <si>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</si>
  <si>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</si>
  <si>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</si>
  <si>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</si>
  <si>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</si>
  <si>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</si>
  <si>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</si>
  <si>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</si>
  <si>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</si>
  <si>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</si>
  <si>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</si>
  <si>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</si>
  <si>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</si>
  <si>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</si>
  <si>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</si>
  <si>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</si>
  <si>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</si>
  <si>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</si>
  <si>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</si>
  <si>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</si>
  <si>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</si>
  <si>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</si>
  <si>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</si>
  <si>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</si>
  <si>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</si>
  <si>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</si>
  <si>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</si>
  <si>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</si>
  <si>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</si>
  <si>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</si>
  <si>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</si>
  <si>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</si>
  <si>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</si>
  <si>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</si>
  <si>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</si>
  <si>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</si>
  <si>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</si>
  <si>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</si>
  <si>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</si>
  <si>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</si>
  <si>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</si>
  <si>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</si>
  <si>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</si>
  <si>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</si>
  <si>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</si>
  <si>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</si>
  <si>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</si>
  <si>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</si>
  <si>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</si>
  <si>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</si>
  <si>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</si>
  <si>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</si>
  <si>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</si>
  <si>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</si>
  <si>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</si>
  <si>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</si>
  <si>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</si>
  <si>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</si>
  <si>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</si>
  <si>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</si>
  <si>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</si>
  <si>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</si>
  <si>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</si>
  <si>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</si>
  <si>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</si>
  <si>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</si>
  <si>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</si>
  <si>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</si>
  <si>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</si>
  <si>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</si>
  <si>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</si>
  <si>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</si>
  <si>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</si>
  <si>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</si>
  <si>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</si>
  <si>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</si>
  <si>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</si>
  <si>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</si>
  <si>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</si>
  <si>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</si>
  <si>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</si>
  <si>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</si>
  <si>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</si>
  <si>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</si>
  <si>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</si>
  <si>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</si>
  <si>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</si>
  <si>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</si>
  <si>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</si>
  <si>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</si>
  <si>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</si>
  <si>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</si>
  <si>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</si>
  <si>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</si>
  <si>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</si>
  <si>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</si>
  <si>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</si>
  <si>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</si>
  <si>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</si>
  <si>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</si>
  <si>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</si>
  <si>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</si>
  <si>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</si>
  <si>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</si>
  <si>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</si>
  <si>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</si>
  <si>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</si>
  <si>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</si>
  <si>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</si>
  <si>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</si>
  <si>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</si>
  <si>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</si>
  <si>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</si>
  <si>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</si>
  <si>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</si>
  <si>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</si>
  <si>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</si>
  <si>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</si>
  <si>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</si>
  <si>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</si>
  <si>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</si>
  <si>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</si>
  <si>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</si>
  <si>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</si>
  <si>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</si>
  <si>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</si>
  <si>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</si>
  <si>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</si>
  <si>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</si>
  <si>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</si>
  <si>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</si>
  <si>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</si>
  <si>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</si>
  <si>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</si>
  <si>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</si>
  <si>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</si>
  <si>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</si>
  <si>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</si>
  <si>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</si>
  <si>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</si>
  <si>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</si>
  <si>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</si>
  <si>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</si>
  <si>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</si>
  <si>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</si>
  <si>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</si>
  <si>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</si>
  <si>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</si>
  <si>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</si>
  <si>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</si>
  <si>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</si>
  <si>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</si>
  <si>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</si>
  <si>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</si>
  <si>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</si>
  <si>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</si>
  <si>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</si>
  <si>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</si>
  <si>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</si>
  <si>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</si>
  <si>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</si>
  <si>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</si>
  <si>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</si>
  <si>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</si>
  <si>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</si>
  <si>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</si>
  <si>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</si>
  <si>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</si>
  <si>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</si>
  <si>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</si>
  <si>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</si>
  <si>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</si>
  <si>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令和  7年  6月 30日</t>
    <phoneticPr fontId="3"/>
  </si>
  <si>
    <t>横浜市磯子区滝頭１－２－１</t>
    <phoneticPr fontId="3"/>
  </si>
  <si>
    <t>横浜市立脳卒中・神経脊椎センター
病院長　城倉　健</t>
    <rPh sb="21" eb="23">
      <t>ジョウクラ</t>
    </rPh>
    <rPh sb="24" eb="25">
      <t>ケン</t>
    </rPh>
    <phoneticPr fontId="3"/>
  </si>
  <si>
    <t>045-753-2607</t>
    <phoneticPr fontId="3"/>
  </si>
  <si>
    <t>横浜市立脳卒中・神経脊椎センター</t>
    <phoneticPr fontId="3"/>
  </si>
  <si>
    <t>医療業</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</si>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</sst>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54" xfId="4" applyFont="1" applyBorder="1" applyAlignment="1">
      <alignment horizontal="center" vertical="center" wrapText="1"/>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54" xfId="4" applyFont="1" applyBorder="1" applyAlignment="1">
      <alignment horizontal="left" vertical="center" wrapText="1"/>
    </xf>
    <xf numFmtId="0" fontId="4" fillId="0" borderId="1" xfId="4" applyFont="1" applyBorder="1" applyAlignment="1">
      <alignment horizontal="left" vertical="center"/>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54"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8" fillId="0" borderId="10" xfId="0" applyFont="1" applyBorder="1">
      <alignment vertical="center"/>
    </xf>
    <xf numFmtId="0" fontId="38" fillId="0" borderId="138"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0" xfId="0" applyFont="1" applyAlignment="1">
      <alignment horizontal="left" vertical="top" wrapText="1"/>
    </xf>
    <xf numFmtId="0" fontId="4" fillId="0" borderId="13" xfId="0" applyFont="1" applyBorder="1" applyAlignment="1">
      <alignment horizontal="left" vertical="top"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10" xfId="0" applyFont="1" applyBorder="1" applyAlignment="1" applyProtection="1">
      <alignment horizontal="center" vertical="center" wrapText="1"/>
      <protection locked="0"/>
    </xf>
    <xf numFmtId="0" fontId="8" fillId="0" borderId="44" xfId="4" applyFont="1" applyBorder="1" applyAlignment="1">
      <alignment vertical="center" wrapText="1"/>
    </xf>
    <xf numFmtId="0" fontId="8" fillId="0" borderId="13"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181" fontId="4" fillId="4" borderId="107" xfId="1" applyNumberFormat="1" applyFont="1" applyFill="1" applyBorder="1" applyAlignment="1">
      <alignment vertical="center" shrinkToFit="1"/>
    </xf>
    <xf numFmtId="181" fontId="4" fillId="4" borderId="10" xfId="1" applyNumberFormat="1" applyFont="1" applyFill="1" applyBorder="1" applyAlignment="1">
      <alignment vertical="center"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181" fontId="4" fillId="3" borderId="110" xfId="1" applyNumberFormat="1" applyFont="1" applyFill="1" applyBorder="1" applyAlignment="1" applyProtection="1">
      <alignment vertical="center" shrinkToFit="1"/>
      <protection locked="0"/>
    </xf>
    <xf numFmtId="181" fontId="4" fillId="3" borderId="111"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38" fontId="4" fillId="0" borderId="11" xfId="1" applyFont="1" applyBorder="1" applyAlignment="1">
      <alignment vertical="center"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181" fontId="4" fillId="4" borderId="19"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38" fontId="4" fillId="0" borderId="108" xfId="1" applyFont="1" applyBorder="1" applyAlignment="1">
      <alignment horizontal="center"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4" fillId="0" borderId="10" xfId="1" applyFont="1" applyBorder="1" applyAlignment="1">
      <alignment vertical="center" wrapText="1"/>
    </xf>
    <xf numFmtId="181" fontId="4" fillId="3" borderId="10" xfId="1" applyNumberFormat="1" applyFont="1" applyFill="1" applyBorder="1" applyAlignment="1" applyProtection="1">
      <alignment vertical="center" shrinkToFit="1"/>
      <protection locked="0"/>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38" fontId="27" fillId="0" borderId="0" xfId="1" applyFont="1" applyAlignment="1">
      <alignment vertical="center" wrapTex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181" fontId="0" fillId="4" borderId="10" xfId="1" applyNumberFormat="1" applyFont="1" applyFill="1" applyBorder="1" applyAlignment="1">
      <alignment vertical="center"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181" fontId="0" fillId="0" borderId="111" xfId="0" applyNumberFormat="1" applyBorder="1" applyProtection="1">
      <alignment vertical="center"/>
      <protection locked="0"/>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2" fillId="0" borderId="0" xfId="1" applyFont="1" applyAlignment="1">
      <alignment horizontal="center" vertical="center" textRotation="180"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31"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0" fillId="0" borderId="0" xfId="0" applyAlignment="1">
      <alignment horizontal="center"/>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0" fontId="0" fillId="0" borderId="56" xfId="4" applyFont="1" applyBorder="1" applyAlignment="1">
      <alignment horizontal="center" vertical="center"/>
    </xf>
    <xf numFmtId="0" fontId="2" fillId="0" borderId="56" xfId="4" applyBorder="1" applyAlignment="1">
      <alignment horizontal="center" vertical="center"/>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tabSelected="1" view="pageBreakPreview" topLeftCell="A19" zoomScale="80" zoomScaleNormal="100" zoomScaleSheetLayoutView="80" workbookViewId="0">
      <selection activeCell="M70" sqref="M70"/>
    </sheetView>
  </sheetViews>
  <sheetFormatPr defaultColWidth="9" defaultRowHeight="12"/>
  <cols>
    <col min="1" max="1" width="1.125" style="17" customWidth="1"/>
    <col min="2" max="2" width="3.375" style="17" customWidth="1"/>
    <col min="3" max="3" width="3.375" style="16" customWidth="1"/>
    <col min="4" max="4" width="3.75" style="16" customWidth="1"/>
    <col min="5" max="5" width="9.875" style="16" customWidth="1"/>
    <col min="6" max="6" width="2.75" style="16" customWidth="1"/>
    <col min="7" max="7" width="7.875" style="16" customWidth="1"/>
    <col min="8" max="8" width="13.75" style="16" customWidth="1"/>
    <col min="9" max="9" width="5.75" style="16" customWidth="1"/>
    <col min="10" max="10" width="3.75" style="16" customWidth="1"/>
    <col min="11" max="11" width="10.75" style="16" customWidth="1"/>
    <col min="12" max="12" width="9.375" style="16" customWidth="1"/>
    <col min="13" max="13" width="7.75" style="16" customWidth="1"/>
    <col min="14" max="14" width="6.75" style="16" customWidth="1"/>
    <col min="15" max="15" width="7.75" style="16" customWidth="1"/>
    <col min="16" max="16" width="2.25" style="16" customWidth="1"/>
    <col min="17" max="18" width="9" style="16"/>
    <col min="19" max="19" width="10.75" style="16" customWidth="1"/>
    <col min="20" max="20" width="9" style="16"/>
    <col min="21" max="21" width="13.375" style="16" customWidth="1"/>
    <col min="22" max="27" width="9" style="16"/>
    <col min="28" max="28" width="33.75" style="16" customWidth="1"/>
    <col min="29" max="16384" width="9" style="16"/>
  </cols>
  <sheetData>
    <row r="2" spans="1:25" ht="13.5">
      <c r="C2" s="15" t="s">
        <v>50</v>
      </c>
    </row>
    <row r="3" spans="1:25" ht="13.5">
      <c r="C3" s="15" t="s">
        <v>284</v>
      </c>
    </row>
    <row r="4" spans="1:25" s="71" customFormat="1" ht="13.5">
      <c r="A4" s="70"/>
      <c r="B4" s="70"/>
      <c r="C4" s="15" t="s">
        <v>334</v>
      </c>
      <c r="E4" s="90"/>
    </row>
    <row r="5" spans="1:25" s="268" customFormat="1" ht="13.5">
      <c r="A5" s="266"/>
      <c r="B5" s="266"/>
      <c r="C5" s="271" t="s">
        <v>315</v>
      </c>
      <c r="E5" s="269"/>
    </row>
    <row r="6" spans="1:25" ht="13.5">
      <c r="C6" s="15"/>
    </row>
    <row r="7" spans="1:25" ht="13.5">
      <c r="C7" s="15" t="s">
        <v>2</v>
      </c>
      <c r="Q7" s="15"/>
    </row>
    <row r="8" spans="1:25" s="268" customFormat="1" ht="13.5">
      <c r="A8" s="266"/>
      <c r="B8" s="266"/>
      <c r="C8" s="271" t="s">
        <v>318</v>
      </c>
      <c r="W8" s="267"/>
      <c r="X8" s="267"/>
      <c r="Y8" s="270"/>
    </row>
    <row r="9" spans="1:25" s="268" customFormat="1" ht="13.5">
      <c r="A9" s="266"/>
      <c r="B9" s="266"/>
      <c r="C9" s="267"/>
      <c r="D9" s="271" t="s">
        <v>411</v>
      </c>
      <c r="W9" s="267"/>
      <c r="X9" s="267"/>
      <c r="Y9" s="270"/>
    </row>
    <row r="10" spans="1:25" s="268" customFormat="1" ht="13.5">
      <c r="A10" s="266"/>
      <c r="B10" s="266"/>
      <c r="E10" s="271" t="s">
        <v>397</v>
      </c>
      <c r="W10" s="267"/>
      <c r="X10" s="267"/>
      <c r="Y10" s="270"/>
    </row>
    <row r="11" spans="1:25" ht="13.5">
      <c r="C11" s="271" t="s">
        <v>319</v>
      </c>
      <c r="W11" s="15"/>
      <c r="X11" s="15"/>
      <c r="Y11" s="253"/>
    </row>
    <row r="12" spans="1:25" ht="13.5">
      <c r="C12" s="271" t="s">
        <v>320</v>
      </c>
      <c r="Q12" s="15"/>
      <c r="R12" s="15"/>
      <c r="S12" s="86"/>
    </row>
    <row r="13" spans="1:25" ht="13.5">
      <c r="C13" s="271" t="s">
        <v>321</v>
      </c>
      <c r="X13" s="15"/>
      <c r="Y13" s="253"/>
    </row>
    <row r="14" spans="1:25" ht="13.5">
      <c r="C14" s="15"/>
      <c r="X14" s="15"/>
      <c r="Y14" s="253"/>
    </row>
    <row r="15" spans="1:25" ht="13.5">
      <c r="B15" s="70"/>
      <c r="C15" s="271" t="s">
        <v>412</v>
      </c>
      <c r="D15" s="71"/>
      <c r="E15" s="71"/>
      <c r="W15" s="15"/>
      <c r="X15" s="15"/>
      <c r="Y15" s="253"/>
    </row>
    <row r="16" spans="1:25" s="71" customFormat="1" ht="13.5">
      <c r="A16" s="70"/>
      <c r="B16" s="70"/>
      <c r="C16" s="15" t="s">
        <v>312</v>
      </c>
      <c r="W16" s="15"/>
      <c r="X16" s="264"/>
      <c r="Y16" s="264"/>
    </row>
    <row r="17" spans="1:25" ht="36.75" customHeight="1">
      <c r="C17" s="395" t="s">
        <v>313</v>
      </c>
      <c r="D17" s="396"/>
      <c r="E17" s="396"/>
      <c r="F17" s="396"/>
      <c r="G17" s="396"/>
      <c r="H17" s="396"/>
      <c r="I17" s="396"/>
      <c r="J17" s="396"/>
      <c r="K17" s="396"/>
      <c r="L17" s="396"/>
      <c r="M17" s="396"/>
      <c r="N17" s="396"/>
      <c r="O17" s="396"/>
      <c r="P17" s="396"/>
      <c r="Q17" s="396"/>
      <c r="R17" s="396"/>
      <c r="S17" s="265"/>
      <c r="T17" s="265"/>
      <c r="U17" s="265"/>
      <c r="V17" s="265"/>
      <c r="W17" s="265"/>
      <c r="X17" s="265"/>
      <c r="Y17" s="253"/>
    </row>
    <row r="19" spans="1:25" ht="13.5">
      <c r="C19" s="15" t="s">
        <v>3</v>
      </c>
      <c r="Q19" s="15"/>
      <c r="R19" s="15"/>
      <c r="S19" s="86"/>
    </row>
    <row r="20" spans="1:25" ht="13.5">
      <c r="C20" s="397"/>
      <c r="D20" s="398"/>
      <c r="E20" s="15" t="s">
        <v>49</v>
      </c>
      <c r="Q20" s="15"/>
      <c r="R20" s="86"/>
      <c r="S20" s="86"/>
    </row>
    <row r="21" spans="1:25" ht="13.5">
      <c r="C21" s="399" t="s">
        <v>330</v>
      </c>
      <c r="D21" s="400"/>
      <c r="E21" s="15" t="s">
        <v>314</v>
      </c>
      <c r="Q21" s="15"/>
      <c r="R21" s="86"/>
      <c r="S21" s="86"/>
    </row>
    <row r="22" spans="1:25" ht="13.5">
      <c r="C22" s="401" t="s">
        <v>331</v>
      </c>
      <c r="D22" s="401"/>
      <c r="E22" s="15" t="s">
        <v>1</v>
      </c>
      <c r="Q22" s="15"/>
      <c r="R22" s="86"/>
      <c r="S22" s="86"/>
    </row>
    <row r="23" spans="1:25" ht="13.5">
      <c r="C23" s="402" t="s">
        <v>332</v>
      </c>
      <c r="D23" s="403"/>
      <c r="E23" s="15" t="s">
        <v>46</v>
      </c>
      <c r="Q23" s="15"/>
      <c r="R23" s="15"/>
      <c r="S23" s="86"/>
    </row>
    <row r="24" spans="1:25" ht="13.5">
      <c r="C24" s="394" t="s">
        <v>333</v>
      </c>
      <c r="D24" s="394"/>
      <c r="E24" s="271" t="s">
        <v>316</v>
      </c>
      <c r="Q24" s="15"/>
      <c r="R24" s="15"/>
      <c r="S24" s="86"/>
    </row>
    <row r="25" spans="1:25" ht="13.5">
      <c r="C25"/>
      <c r="D25"/>
      <c r="E25" s="271" t="s">
        <v>317</v>
      </c>
      <c r="Q25" s="15"/>
      <c r="R25" s="15"/>
      <c r="S25" s="86"/>
    </row>
    <row r="26" spans="1:25" ht="14.25" thickBot="1">
      <c r="E26" s="366"/>
      <c r="O26" s="95" t="s">
        <v>133</v>
      </c>
      <c r="Q26" s="15"/>
      <c r="R26" s="15"/>
      <c r="S26" s="86"/>
    </row>
    <row r="27" spans="1:25" ht="13.5">
      <c r="A27" s="16">
        <v>14</v>
      </c>
      <c r="M27" s="423" t="s">
        <v>296</v>
      </c>
      <c r="N27" s="93" t="s">
        <v>87</v>
      </c>
      <c r="O27" s="94" t="s">
        <v>88</v>
      </c>
      <c r="Q27" s="15"/>
      <c r="R27" s="15"/>
      <c r="S27" s="86"/>
    </row>
    <row r="28" spans="1:25" ht="20.100000000000001" customHeight="1" thickBot="1">
      <c r="A28" s="17">
        <f>+R91</f>
        <v>0</v>
      </c>
      <c r="C28" s="16" t="s">
        <v>285</v>
      </c>
      <c r="M28" s="424"/>
      <c r="N28" s="219" t="s">
        <v>431</v>
      </c>
      <c r="O28" s="220" t="s">
        <v>130</v>
      </c>
      <c r="Q28" s="15"/>
      <c r="R28" s="15"/>
      <c r="S28" s="253"/>
    </row>
    <row r="29" spans="1:25" ht="13.5">
      <c r="C29" s="500" t="s">
        <v>380</v>
      </c>
      <c r="D29" s="501"/>
      <c r="E29" s="501"/>
      <c r="F29" s="501"/>
      <c r="G29" s="501"/>
      <c r="H29" s="501"/>
      <c r="I29" s="501"/>
      <c r="J29" s="501"/>
      <c r="K29" s="501"/>
      <c r="L29" s="501"/>
      <c r="M29" s="501"/>
      <c r="N29" s="501"/>
      <c r="O29" s="50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53" t="s">
        <v>286</v>
      </c>
      <c r="D31" s="454"/>
      <c r="E31" s="454"/>
      <c r="F31" s="454"/>
      <c r="G31" s="454"/>
      <c r="H31" s="454"/>
      <c r="I31" s="454"/>
      <c r="J31" s="454"/>
      <c r="K31" s="454"/>
      <c r="L31" s="454"/>
      <c r="M31" s="454"/>
      <c r="N31" s="454"/>
      <c r="O31" s="455"/>
      <c r="P31" s="15"/>
      <c r="Q31" s="15"/>
      <c r="S31" s="15"/>
      <c r="T31" s="15"/>
      <c r="U31" s="253"/>
    </row>
    <row r="32" spans="1:25" ht="12" customHeight="1">
      <c r="C32" s="456"/>
      <c r="D32" s="457"/>
      <c r="E32" s="457"/>
      <c r="F32" s="457"/>
      <c r="G32" s="457"/>
      <c r="H32" s="457"/>
      <c r="I32" s="457"/>
      <c r="J32" s="457"/>
      <c r="K32" s="457"/>
      <c r="L32" s="457"/>
      <c r="M32" s="457"/>
      <c r="N32" s="457"/>
      <c r="O32" s="458"/>
      <c r="Q32" s="15"/>
      <c r="R32" s="15"/>
      <c r="S32" s="253"/>
    </row>
    <row r="33" spans="1:19" ht="10.15" customHeight="1">
      <c r="C33" s="76"/>
      <c r="O33" s="77"/>
      <c r="Q33" s="15"/>
      <c r="R33" s="15"/>
      <c r="S33" s="15"/>
    </row>
    <row r="34" spans="1:19" ht="14.25">
      <c r="C34" s="76"/>
      <c r="L34" s="459" t="s">
        <v>425</v>
      </c>
      <c r="M34" s="460"/>
      <c r="N34" s="460"/>
      <c r="O34" s="461"/>
      <c r="Q34" s="15"/>
      <c r="R34" s="15"/>
      <c r="S34" s="15"/>
    </row>
    <row r="35" spans="1:19" ht="13.5">
      <c r="C35" s="76"/>
      <c r="O35" s="78"/>
      <c r="Q35" s="15"/>
      <c r="R35" s="15"/>
      <c r="S35" s="15"/>
    </row>
    <row r="36" spans="1:19" ht="13.5">
      <c r="C36" s="479" t="s">
        <v>41</v>
      </c>
      <c r="D36" s="480"/>
      <c r="E36" s="480"/>
      <c r="F36" s="480"/>
      <c r="G36" s="253" t="s">
        <v>5</v>
      </c>
      <c r="O36" s="77"/>
      <c r="Q36" s="15"/>
      <c r="R36" s="15"/>
      <c r="S36" s="15"/>
    </row>
    <row r="37" spans="1:19" ht="7.5" customHeight="1">
      <c r="C37" s="76"/>
      <c r="O37" s="77"/>
      <c r="Q37" s="15"/>
      <c r="R37" s="15"/>
      <c r="S37" s="253"/>
    </row>
    <row r="38" spans="1:19" ht="13.5">
      <c r="A38" s="17">
        <v>3</v>
      </c>
      <c r="C38" s="76"/>
      <c r="H38" s="206" t="s">
        <v>202</v>
      </c>
      <c r="I38" s="206"/>
      <c r="O38" s="77"/>
      <c r="Q38" s="15"/>
      <c r="R38" s="15"/>
      <c r="S38" s="86"/>
    </row>
    <row r="39" spans="1:19" ht="26.25" customHeight="1">
      <c r="C39" s="76"/>
      <c r="H39" s="18" t="s">
        <v>6</v>
      </c>
      <c r="I39" s="18"/>
      <c r="J39" s="450" t="s">
        <v>426</v>
      </c>
      <c r="K39" s="450"/>
      <c r="L39" s="451"/>
      <c r="M39" s="451"/>
      <c r="N39" s="451"/>
      <c r="O39" s="452"/>
      <c r="Q39" s="15"/>
      <c r="R39" s="15"/>
    </row>
    <row r="40" spans="1:19" ht="26.25" customHeight="1">
      <c r="C40" s="76"/>
      <c r="H40" s="18" t="s">
        <v>7</v>
      </c>
      <c r="I40" s="18"/>
      <c r="J40" s="450" t="s">
        <v>427</v>
      </c>
      <c r="K40" s="450"/>
      <c r="L40" s="451"/>
      <c r="M40" s="451"/>
      <c r="N40" s="451"/>
      <c r="O40" s="452"/>
    </row>
    <row r="41" spans="1:19">
      <c r="C41" s="76"/>
      <c r="J41" s="16" t="s">
        <v>8</v>
      </c>
      <c r="O41" s="77"/>
    </row>
    <row r="42" spans="1:19">
      <c r="C42" s="76"/>
      <c r="J42" s="19" t="s">
        <v>9</v>
      </c>
      <c r="K42" s="19"/>
      <c r="L42" s="496" t="s">
        <v>428</v>
      </c>
      <c r="M42" s="496"/>
      <c r="N42" s="496"/>
      <c r="O42" s="497"/>
    </row>
    <row r="43" spans="1:19" ht="7.5" customHeight="1">
      <c r="C43" s="76"/>
      <c r="J43" s="19"/>
      <c r="K43" s="19"/>
      <c r="O43" s="77"/>
    </row>
    <row r="44" spans="1:19" ht="7.5" customHeight="1">
      <c r="C44" s="76"/>
      <c r="O44" s="77"/>
    </row>
    <row r="45" spans="1:19" ht="30" customHeight="1">
      <c r="A45" s="17">
        <v>4</v>
      </c>
      <c r="C45" s="462" t="s">
        <v>413</v>
      </c>
      <c r="D45" s="463"/>
      <c r="E45" s="463"/>
      <c r="F45" s="463"/>
      <c r="G45" s="463"/>
      <c r="H45" s="463"/>
      <c r="I45" s="463"/>
      <c r="J45" s="463"/>
      <c r="K45" s="463"/>
      <c r="L45" s="463"/>
      <c r="M45" s="463"/>
      <c r="N45" s="463"/>
      <c r="O45" s="464"/>
    </row>
    <row r="46" spans="1:19" ht="7.5" customHeight="1">
      <c r="C46" s="79"/>
      <c r="D46" s="20"/>
      <c r="E46" s="20"/>
      <c r="F46" s="20"/>
      <c r="G46" s="20"/>
      <c r="H46" s="20"/>
      <c r="I46" s="20"/>
      <c r="J46" s="20"/>
      <c r="K46" s="20"/>
      <c r="L46" s="20"/>
      <c r="M46" s="20"/>
      <c r="N46" s="20"/>
      <c r="O46" s="80"/>
    </row>
    <row r="47" spans="1:19" ht="18.75" customHeight="1">
      <c r="C47" s="417" t="s">
        <v>10</v>
      </c>
      <c r="D47" s="418"/>
      <c r="E47" s="419"/>
      <c r="F47" s="470" t="s">
        <v>429</v>
      </c>
      <c r="G47" s="471"/>
      <c r="H47" s="472"/>
      <c r="I47" s="472"/>
      <c r="J47" s="472"/>
      <c r="K47" s="472"/>
      <c r="L47" s="472"/>
      <c r="M47" s="493" t="s">
        <v>406</v>
      </c>
      <c r="N47" s="494"/>
      <c r="O47" s="495"/>
    </row>
    <row r="48" spans="1:19" ht="18.75" customHeight="1">
      <c r="C48" s="420"/>
      <c r="D48" s="421"/>
      <c r="E48" s="422"/>
      <c r="F48" s="473"/>
      <c r="G48" s="474"/>
      <c r="H48" s="474"/>
      <c r="I48" s="474"/>
      <c r="J48" s="474"/>
      <c r="K48" s="474"/>
      <c r="L48" s="474"/>
      <c r="M48" s="465">
        <v>2947</v>
      </c>
      <c r="N48" s="466"/>
      <c r="O48" s="467"/>
    </row>
    <row r="49" spans="3:21" ht="18.75" customHeight="1">
      <c r="C49" s="417" t="s">
        <v>11</v>
      </c>
      <c r="D49" s="445"/>
      <c r="E49" s="446"/>
      <c r="F49" s="475" t="s">
        <v>426</v>
      </c>
      <c r="G49" s="476"/>
      <c r="H49" s="476"/>
      <c r="I49" s="476"/>
      <c r="J49" s="476"/>
      <c r="K49" s="476"/>
      <c r="L49" s="115" t="s">
        <v>134</v>
      </c>
      <c r="M49" s="367"/>
      <c r="N49" s="468"/>
      <c r="O49" s="469"/>
    </row>
    <row r="50" spans="3:21" ht="18.75" customHeight="1">
      <c r="C50" s="447"/>
      <c r="D50" s="448"/>
      <c r="E50" s="449"/>
      <c r="F50" s="477"/>
      <c r="G50" s="478"/>
      <c r="H50" s="478"/>
      <c r="I50" s="478"/>
      <c r="J50" s="478"/>
      <c r="K50" s="478"/>
      <c r="L50" s="368"/>
      <c r="M50" s="498"/>
      <c r="N50" s="499"/>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81" t="s">
        <v>127</v>
      </c>
      <c r="G52" s="482"/>
      <c r="H52" s="482"/>
      <c r="I52" s="482"/>
      <c r="J52" s="25" t="s">
        <v>47</v>
      </c>
      <c r="K52" s="25"/>
      <c r="L52" s="483" t="s">
        <v>430</v>
      </c>
      <c r="M52" s="483"/>
      <c r="N52" s="484"/>
      <c r="O52" s="485"/>
      <c r="Q52" s="21"/>
    </row>
    <row r="53" spans="3:21" ht="19.5" customHeight="1">
      <c r="C53" s="288"/>
      <c r="D53" s="299" t="s">
        <v>19</v>
      </c>
      <c r="E53" s="300" t="s">
        <v>339</v>
      </c>
      <c r="F53" s="486" t="s">
        <v>340</v>
      </c>
      <c r="G53" s="487"/>
      <c r="H53" s="488"/>
      <c r="I53" s="486" t="s">
        <v>341</v>
      </c>
      <c r="J53" s="489"/>
      <c r="K53" s="490"/>
      <c r="L53" s="491"/>
      <c r="M53" s="492"/>
      <c r="N53" s="370" t="s">
        <v>342</v>
      </c>
      <c r="O53" s="357"/>
      <c r="Q53" s="21"/>
    </row>
    <row r="54" spans="3:21" ht="19.5" customHeight="1">
      <c r="C54" s="288"/>
      <c r="D54" s="287"/>
      <c r="E54" s="302"/>
      <c r="F54" s="486" t="s">
        <v>343</v>
      </c>
      <c r="G54" s="487"/>
      <c r="H54" s="488"/>
      <c r="I54" s="518" t="s">
        <v>344</v>
      </c>
      <c r="J54" s="489"/>
      <c r="K54" s="489"/>
      <c r="L54" s="491"/>
      <c r="M54" s="492"/>
      <c r="N54" s="370" t="s">
        <v>342</v>
      </c>
      <c r="O54" s="357"/>
      <c r="Q54" s="21"/>
    </row>
    <row r="55" spans="3:21" ht="19.5" customHeight="1">
      <c r="C55" s="288"/>
      <c r="D55" s="519" t="s">
        <v>345</v>
      </c>
      <c r="E55" s="520"/>
      <c r="F55" s="486" t="s">
        <v>346</v>
      </c>
      <c r="G55" s="487"/>
      <c r="H55" s="488"/>
      <c r="I55" s="518" t="s">
        <v>347</v>
      </c>
      <c r="J55" s="489"/>
      <c r="K55" s="489"/>
      <c r="L55" s="491">
        <v>300</v>
      </c>
      <c r="M55" s="492"/>
      <c r="N55" s="370" t="s">
        <v>348</v>
      </c>
      <c r="O55" s="357"/>
      <c r="Q55" s="21"/>
    </row>
    <row r="56" spans="3:21" ht="19.5" customHeight="1">
      <c r="C56" s="288"/>
      <c r="D56" s="519"/>
      <c r="E56" s="520"/>
      <c r="F56" s="486" t="s">
        <v>349</v>
      </c>
      <c r="G56" s="487"/>
      <c r="H56" s="488"/>
      <c r="I56" s="518" t="s">
        <v>350</v>
      </c>
      <c r="J56" s="489"/>
      <c r="K56" s="489"/>
      <c r="L56" s="491"/>
      <c r="M56" s="492"/>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411"/>
      <c r="G58" s="412"/>
      <c r="H58" s="412"/>
      <c r="I58" s="412"/>
      <c r="J58" s="412"/>
      <c r="K58" s="412"/>
      <c r="L58" s="412"/>
      <c r="M58" s="412"/>
      <c r="N58" s="412"/>
      <c r="O58" s="413"/>
      <c r="Q58" s="21"/>
    </row>
    <row r="59" spans="3:21" ht="19.5" customHeight="1">
      <c r="C59" s="293"/>
      <c r="D59" s="309" t="s">
        <v>24</v>
      </c>
      <c r="E59" s="310" t="s">
        <v>352</v>
      </c>
      <c r="F59" s="414">
        <v>551</v>
      </c>
      <c r="G59" s="415"/>
      <c r="H59" s="415"/>
      <c r="I59" s="415"/>
      <c r="J59" s="415"/>
      <c r="K59" s="415"/>
      <c r="L59" s="415"/>
      <c r="M59" s="415"/>
      <c r="N59" s="415"/>
      <c r="O59" s="416"/>
      <c r="Q59" s="21"/>
    </row>
    <row r="60" spans="3:21" ht="45" customHeight="1">
      <c r="C60" s="430" t="s">
        <v>287</v>
      </c>
      <c r="D60" s="431"/>
      <c r="E60" s="432"/>
      <c r="F60" s="433" t="s">
        <v>414</v>
      </c>
      <c r="G60" s="434"/>
      <c r="H60" s="434"/>
      <c r="I60" s="434"/>
      <c r="J60" s="434"/>
      <c r="K60" s="434"/>
      <c r="L60" s="434"/>
      <c r="M60" s="434"/>
      <c r="N60" s="434"/>
      <c r="O60" s="435"/>
      <c r="Q60" s="21"/>
    </row>
    <row r="61" spans="3:21" ht="18.75" customHeight="1">
      <c r="C61" s="167" t="s">
        <v>288</v>
      </c>
      <c r="D61" s="282"/>
      <c r="E61" s="168"/>
      <c r="F61" s="22"/>
      <c r="G61" s="22"/>
      <c r="H61" s="23"/>
      <c r="I61" s="23"/>
      <c r="J61" s="24"/>
      <c r="K61" s="24"/>
      <c r="L61" s="25"/>
      <c r="M61" s="25"/>
      <c r="N61" s="25"/>
      <c r="O61" s="26"/>
      <c r="Q61" s="21"/>
    </row>
    <row r="62" spans="3:21" ht="18.75" customHeight="1">
      <c r="C62" s="436"/>
      <c r="D62" s="427" t="s">
        <v>225</v>
      </c>
      <c r="E62" s="428"/>
      <c r="F62" s="428"/>
      <c r="G62" s="429"/>
      <c r="H62" s="427" t="s">
        <v>242</v>
      </c>
      <c r="I62" s="429"/>
      <c r="J62" s="427" t="s">
        <v>226</v>
      </c>
      <c r="K62" s="428"/>
      <c r="L62" s="429"/>
      <c r="M62" s="427" t="s">
        <v>243</v>
      </c>
      <c r="N62" s="428"/>
      <c r="O62" s="429"/>
      <c r="Q62" s="21"/>
    </row>
    <row r="63" spans="3:21" ht="37.5" customHeight="1">
      <c r="C63" s="436"/>
      <c r="D63" s="404" t="s">
        <v>227</v>
      </c>
      <c r="E63" s="405"/>
      <c r="F63" s="405"/>
      <c r="G63" s="406"/>
      <c r="H63" s="356">
        <f>+別紙!X9</f>
        <v>90.8</v>
      </c>
      <c r="I63" s="216" t="s">
        <v>4</v>
      </c>
      <c r="J63" s="439" t="s">
        <v>228</v>
      </c>
      <c r="K63" s="440"/>
      <c r="L63" s="441"/>
      <c r="M63" s="437">
        <f>+別紙!X14</f>
        <v>67.510000000000005</v>
      </c>
      <c r="N63" s="438"/>
      <c r="O63" s="371" t="s">
        <v>4</v>
      </c>
      <c r="P63" s="151"/>
      <c r="Q63" s="116"/>
      <c r="R63" s="116"/>
      <c r="S63" s="116"/>
      <c r="T63" s="116"/>
      <c r="U63" s="116"/>
    </row>
    <row r="64" spans="3:21" ht="37.5" customHeight="1">
      <c r="C64" s="436"/>
      <c r="D64" s="404" t="s">
        <v>289</v>
      </c>
      <c r="E64" s="405"/>
      <c r="F64" s="405"/>
      <c r="G64" s="406"/>
      <c r="H64" s="356" t="str">
        <f>+別紙!X10</f>
        <v>0</v>
      </c>
      <c r="I64" s="216" t="s">
        <v>4</v>
      </c>
      <c r="J64" s="439" t="s">
        <v>229</v>
      </c>
      <c r="K64" s="440"/>
      <c r="L64" s="441"/>
      <c r="M64" s="437" t="str">
        <f>+別紙!X15</f>
        <v>0</v>
      </c>
      <c r="N64" s="438"/>
      <c r="O64" s="26" t="s">
        <v>4</v>
      </c>
      <c r="P64" s="507"/>
      <c r="Q64" s="508"/>
      <c r="R64" s="508"/>
      <c r="S64" s="508"/>
    </row>
    <row r="65" spans="1:19" ht="37.5" customHeight="1">
      <c r="C65" s="436"/>
      <c r="D65" s="404" t="s">
        <v>290</v>
      </c>
      <c r="E65" s="405"/>
      <c r="F65" s="405"/>
      <c r="G65" s="406"/>
      <c r="H65" s="356" t="str">
        <f>+別紙!X11</f>
        <v>0</v>
      </c>
      <c r="I65" s="216" t="s">
        <v>4</v>
      </c>
      <c r="J65" s="404" t="s">
        <v>230</v>
      </c>
      <c r="K65" s="405"/>
      <c r="L65" s="406"/>
      <c r="M65" s="407" t="str">
        <f>+別紙!X16</f>
        <v>0</v>
      </c>
      <c r="N65" s="408"/>
      <c r="O65" s="256" t="s">
        <v>4</v>
      </c>
      <c r="P65" s="149"/>
      <c r="Q65" s="150"/>
      <c r="R65" s="150"/>
      <c r="S65" s="150"/>
    </row>
    <row r="66" spans="1:19" ht="37.5" customHeight="1">
      <c r="C66" s="372"/>
      <c r="D66" s="404" t="s">
        <v>291</v>
      </c>
      <c r="E66" s="405"/>
      <c r="F66" s="405"/>
      <c r="G66" s="406"/>
      <c r="H66" s="356">
        <f>+別紙!X12</f>
        <v>23.29</v>
      </c>
      <c r="I66" s="216" t="s">
        <v>4</v>
      </c>
      <c r="J66" s="404" t="s">
        <v>407</v>
      </c>
      <c r="K66" s="405"/>
      <c r="L66" s="406"/>
      <c r="M66" s="407" t="str">
        <f>+別紙!X17</f>
        <v>0</v>
      </c>
      <c r="N66" s="408"/>
      <c r="O66" s="256" t="s">
        <v>4</v>
      </c>
      <c r="P66" s="149"/>
      <c r="Q66" s="150"/>
      <c r="R66" s="150"/>
      <c r="S66" s="150"/>
    </row>
    <row r="67" spans="1:19" ht="37.5" customHeight="1">
      <c r="C67" s="373"/>
      <c r="D67" s="404" t="s">
        <v>292</v>
      </c>
      <c r="E67" s="405"/>
      <c r="F67" s="405"/>
      <c r="G67" s="406"/>
      <c r="H67" s="356" t="str">
        <f>+別紙!X13</f>
        <v>0</v>
      </c>
      <c r="I67" s="216" t="s">
        <v>4</v>
      </c>
      <c r="J67" s="404" t="s">
        <v>403</v>
      </c>
      <c r="K67" s="405"/>
      <c r="L67" s="406"/>
      <c r="M67" s="516" t="str">
        <f>+別紙!X18</f>
        <v>0</v>
      </c>
      <c r="N67" s="517"/>
      <c r="O67" s="256" t="s">
        <v>4</v>
      </c>
      <c r="P67" s="149"/>
      <c r="Q67" s="150"/>
      <c r="R67" s="150"/>
      <c r="S67" s="150"/>
    </row>
    <row r="68" spans="1:19" ht="30" customHeight="1">
      <c r="C68" s="409" t="s">
        <v>322</v>
      </c>
      <c r="D68" s="410"/>
      <c r="E68" s="410"/>
      <c r="F68" s="410"/>
      <c r="G68" s="410"/>
      <c r="H68" s="410"/>
      <c r="I68" s="410"/>
      <c r="J68" s="273"/>
      <c r="K68" s="273"/>
      <c r="L68" s="273"/>
      <c r="M68" s="274"/>
      <c r="N68" s="274"/>
      <c r="O68" s="275"/>
      <c r="P68" s="272"/>
      <c r="Q68" s="150"/>
      <c r="R68" s="150"/>
      <c r="S68" s="150"/>
    </row>
    <row r="69" spans="1:19" ht="15" customHeight="1">
      <c r="C69" s="276"/>
      <c r="D69" s="388" t="s">
        <v>326</v>
      </c>
      <c r="E69" s="389"/>
      <c r="F69" s="389"/>
      <c r="G69" s="389"/>
      <c r="H69" s="389"/>
      <c r="I69" s="390"/>
      <c r="J69" s="388" t="s">
        <v>415</v>
      </c>
      <c r="K69" s="509"/>
      <c r="L69" s="509"/>
      <c r="M69" s="281">
        <v>90.8</v>
      </c>
      <c r="N69" s="274" t="s">
        <v>323</v>
      </c>
      <c r="O69" s="275"/>
      <c r="P69" s="272"/>
      <c r="Q69" s="150"/>
      <c r="R69" s="150"/>
      <c r="S69" s="150"/>
    </row>
    <row r="70" spans="1:19" ht="15" customHeight="1">
      <c r="C70" s="276"/>
      <c r="D70" s="391"/>
      <c r="E70" s="392"/>
      <c r="F70" s="392"/>
      <c r="G70" s="392"/>
      <c r="H70" s="392"/>
      <c r="I70" s="393"/>
      <c r="J70" s="510" t="s">
        <v>423</v>
      </c>
      <c r="K70" s="511"/>
      <c r="L70" s="511"/>
      <c r="M70" s="311">
        <f>SUM(別紙!G19:J19,別紙!N19:W19)</f>
        <v>96.12</v>
      </c>
      <c r="N70" s="278" t="s">
        <v>325</v>
      </c>
      <c r="O70" s="279"/>
      <c r="P70" s="272"/>
      <c r="Q70" s="150"/>
      <c r="R70" s="150"/>
      <c r="S70" s="150"/>
    </row>
    <row r="71" spans="1:19" ht="16.5" customHeight="1">
      <c r="C71" s="276"/>
      <c r="D71" s="512" t="s">
        <v>324</v>
      </c>
      <c r="E71" s="410"/>
      <c r="F71" s="410"/>
      <c r="G71" s="410"/>
      <c r="H71" s="410"/>
      <c r="I71" s="410"/>
      <c r="J71" s="273"/>
      <c r="K71" s="280"/>
      <c r="L71" s="273"/>
      <c r="M71" s="274"/>
      <c r="N71" s="274"/>
      <c r="O71" s="275"/>
      <c r="P71" s="272"/>
      <c r="Q71" s="150"/>
      <c r="R71" s="150"/>
      <c r="S71" s="150"/>
    </row>
    <row r="72" spans="1:19" ht="45" customHeight="1">
      <c r="C72" s="277"/>
      <c r="D72" s="513"/>
      <c r="E72" s="514"/>
      <c r="F72" s="514"/>
      <c r="G72" s="514"/>
      <c r="H72" s="514"/>
      <c r="I72" s="514"/>
      <c r="J72" s="514"/>
      <c r="K72" s="514"/>
      <c r="L72" s="514"/>
      <c r="M72" s="514"/>
      <c r="N72" s="514"/>
      <c r="O72" s="515"/>
      <c r="P72" s="272"/>
      <c r="Q72" s="377" t="s">
        <v>408</v>
      </c>
      <c r="R72" s="150"/>
      <c r="S72" s="150"/>
    </row>
    <row r="73" spans="1:19" ht="22.5" customHeight="1">
      <c r="C73" s="502" t="s">
        <v>15</v>
      </c>
      <c r="D73" s="503"/>
      <c r="E73" s="504"/>
      <c r="F73" s="442"/>
      <c r="G73" s="443"/>
      <c r="H73" s="443"/>
      <c r="I73" s="443"/>
      <c r="J73" s="443"/>
      <c r="K73" s="443"/>
      <c r="L73" s="443"/>
      <c r="M73" s="443"/>
      <c r="N73" s="443"/>
      <c r="O73" s="444"/>
    </row>
    <row r="74" spans="1:19" ht="10.15" customHeight="1">
      <c r="C74" s="374"/>
      <c r="D74" s="375"/>
      <c r="E74" s="375"/>
      <c r="F74" s="27"/>
      <c r="G74" s="27"/>
      <c r="H74" s="28"/>
      <c r="I74" s="28"/>
      <c r="J74" s="29"/>
      <c r="K74" s="29"/>
      <c r="L74" s="30"/>
      <c r="M74" s="30"/>
      <c r="N74" s="30"/>
      <c r="O74" s="28"/>
    </row>
    <row r="75" spans="1:19" ht="15" customHeight="1">
      <c r="C75" s="500" t="s">
        <v>379</v>
      </c>
      <c r="D75" s="501"/>
      <c r="E75" s="501"/>
      <c r="F75" s="501"/>
      <c r="G75" s="501"/>
      <c r="H75" s="501"/>
      <c r="I75" s="501"/>
      <c r="J75" s="501"/>
      <c r="K75" s="501"/>
      <c r="L75" s="501"/>
      <c r="M75" s="501"/>
      <c r="N75" s="501"/>
      <c r="O75" s="501"/>
    </row>
    <row r="76" spans="1:19" ht="13.5">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425" t="s">
        <v>416</v>
      </c>
      <c r="E78" s="425"/>
      <c r="F78" s="425"/>
      <c r="G78" s="425"/>
      <c r="H78" s="425"/>
      <c r="I78" s="425"/>
      <c r="J78" s="425"/>
      <c r="K78" s="425"/>
      <c r="L78" s="425"/>
      <c r="M78" s="425"/>
      <c r="N78" s="425"/>
      <c r="O78" s="426"/>
    </row>
    <row r="79" spans="1:19" ht="15" customHeight="1">
      <c r="C79" s="169">
        <v>2</v>
      </c>
      <c r="D79" s="425" t="s">
        <v>358</v>
      </c>
      <c r="E79" s="425"/>
      <c r="F79" s="425"/>
      <c r="G79" s="425"/>
      <c r="H79" s="425"/>
      <c r="I79" s="425"/>
      <c r="J79" s="425"/>
      <c r="K79" s="425"/>
      <c r="L79" s="425"/>
      <c r="M79" s="425"/>
      <c r="N79" s="425"/>
      <c r="O79" s="426"/>
    </row>
    <row r="80" spans="1:19" ht="15" customHeight="1">
      <c r="C80" s="169"/>
      <c r="D80" s="505" t="s">
        <v>353</v>
      </c>
      <c r="E80" s="505"/>
      <c r="F80" s="505"/>
      <c r="G80" s="505"/>
      <c r="H80" s="505"/>
      <c r="I80" s="505"/>
      <c r="J80" s="505"/>
      <c r="K80" s="505"/>
      <c r="L80" s="505"/>
      <c r="M80" s="505"/>
      <c r="N80" s="505"/>
      <c r="O80" s="506"/>
    </row>
    <row r="81" spans="3:28" ht="39" customHeight="1">
      <c r="C81" s="169"/>
      <c r="D81" s="505" t="s">
        <v>354</v>
      </c>
      <c r="E81" s="505"/>
      <c r="F81" s="505"/>
      <c r="G81" s="505"/>
      <c r="H81" s="505"/>
      <c r="I81" s="505"/>
      <c r="J81" s="505"/>
      <c r="K81" s="505"/>
      <c r="L81" s="505"/>
      <c r="M81" s="505"/>
      <c r="N81" s="505"/>
      <c r="O81" s="506"/>
    </row>
    <row r="82" spans="3:28" s="16" customFormat="1" ht="28.15" customHeight="1">
      <c r="C82" s="169">
        <v>3</v>
      </c>
      <c r="D82" s="425" t="s">
        <v>424</v>
      </c>
      <c r="E82" s="425"/>
      <c r="F82" s="425"/>
      <c r="G82" s="425"/>
      <c r="H82" s="425"/>
      <c r="I82" s="425"/>
      <c r="J82" s="425"/>
      <c r="K82" s="425"/>
      <c r="L82" s="425"/>
      <c r="M82" s="425"/>
      <c r="N82" s="425"/>
      <c r="O82" s="426"/>
    </row>
    <row r="83" spans="3:28" s="16" customFormat="1" ht="28.15" customHeight="1">
      <c r="C83" s="169">
        <v>4</v>
      </c>
      <c r="D83" s="425" t="s">
        <v>417</v>
      </c>
      <c r="E83" s="425"/>
      <c r="F83" s="425"/>
      <c r="G83" s="425"/>
      <c r="H83" s="425"/>
      <c r="I83" s="425"/>
      <c r="J83" s="425"/>
      <c r="K83" s="425"/>
      <c r="L83" s="425"/>
      <c r="M83" s="425"/>
      <c r="N83" s="425"/>
      <c r="O83" s="426"/>
    </row>
    <row r="84" spans="3:28" s="16" customFormat="1" ht="15" customHeight="1">
      <c r="C84" s="169"/>
      <c r="D84" s="170" t="s">
        <v>383</v>
      </c>
      <c r="E84" s="425" t="s">
        <v>294</v>
      </c>
      <c r="F84" s="425"/>
      <c r="G84" s="425"/>
      <c r="H84" s="425"/>
      <c r="I84" s="425"/>
      <c r="J84" s="425"/>
      <c r="K84" s="425"/>
      <c r="L84" s="425"/>
      <c r="M84" s="425"/>
      <c r="N84" s="425"/>
      <c r="O84" s="426"/>
    </row>
    <row r="85" spans="3:28" s="16" customFormat="1" ht="15" customHeight="1">
      <c r="C85" s="169"/>
      <c r="D85" s="170" t="s">
        <v>381</v>
      </c>
      <c r="E85" s="425" t="s">
        <v>390</v>
      </c>
      <c r="F85" s="425"/>
      <c r="G85" s="425"/>
      <c r="H85" s="425"/>
      <c r="I85" s="425"/>
      <c r="J85" s="425"/>
      <c r="K85" s="425"/>
      <c r="L85" s="425"/>
      <c r="M85" s="425"/>
      <c r="N85" s="425"/>
      <c r="O85" s="426"/>
      <c r="Q85" s="246" t="s">
        <v>40</v>
      </c>
      <c r="U85"/>
      <c r="V85"/>
    </row>
    <row r="86" spans="3:28" s="16" customFormat="1" ht="15" customHeight="1">
      <c r="C86" s="169"/>
      <c r="D86" s="170" t="s">
        <v>384</v>
      </c>
      <c r="E86" s="425" t="s">
        <v>391</v>
      </c>
      <c r="F86" s="425"/>
      <c r="G86" s="425"/>
      <c r="H86" s="425"/>
      <c r="I86" s="425"/>
      <c r="J86" s="425"/>
      <c r="K86" s="425"/>
      <c r="L86" s="425"/>
      <c r="M86" s="425"/>
      <c r="N86" s="425"/>
      <c r="O86" s="426"/>
      <c r="Q86" s="246" t="s">
        <v>41</v>
      </c>
      <c r="R86" s="1"/>
      <c r="T86" s="2"/>
      <c r="U86" s="2"/>
    </row>
    <row r="87" spans="3:28" s="16" customFormat="1" ht="15" customHeight="1">
      <c r="C87" s="169"/>
      <c r="D87" s="170" t="s">
        <v>385</v>
      </c>
      <c r="E87" s="425" t="s">
        <v>392</v>
      </c>
      <c r="F87" s="425"/>
      <c r="G87" s="425"/>
      <c r="H87" s="425"/>
      <c r="I87" s="425"/>
      <c r="J87" s="425"/>
      <c r="K87" s="425"/>
      <c r="L87" s="425"/>
      <c r="M87" s="425"/>
      <c r="N87" s="425"/>
      <c r="O87" s="426"/>
      <c r="Q87" s="246" t="s">
        <v>42</v>
      </c>
      <c r="R87" s="1"/>
      <c r="T87" s="2"/>
      <c r="U87" s="2"/>
    </row>
    <row r="88" spans="3:28" s="16" customFormat="1" ht="15" customHeight="1">
      <c r="C88" s="169"/>
      <c r="D88" s="170" t="s">
        <v>386</v>
      </c>
      <c r="E88" s="425" t="s">
        <v>393</v>
      </c>
      <c r="F88" s="425"/>
      <c r="G88" s="425"/>
      <c r="H88" s="425"/>
      <c r="I88" s="425"/>
      <c r="J88" s="425"/>
      <c r="K88" s="425"/>
      <c r="L88" s="425"/>
      <c r="M88" s="425"/>
      <c r="N88" s="425"/>
      <c r="O88" s="426"/>
      <c r="Q88" s="246" t="s">
        <v>44</v>
      </c>
      <c r="T88" s="2"/>
      <c r="U88" s="2"/>
    </row>
    <row r="89" spans="3:28" s="16" customFormat="1" ht="15" customHeight="1">
      <c r="C89" s="169"/>
      <c r="D89" s="170" t="s">
        <v>387</v>
      </c>
      <c r="E89" s="425" t="s">
        <v>238</v>
      </c>
      <c r="F89" s="425"/>
      <c r="G89" s="425"/>
      <c r="H89" s="425"/>
      <c r="I89" s="425"/>
      <c r="J89" s="425"/>
      <c r="K89" s="425"/>
      <c r="L89" s="425"/>
      <c r="M89" s="425"/>
      <c r="N89" s="425"/>
      <c r="O89" s="426"/>
      <c r="Q89" s="246" t="s">
        <v>43</v>
      </c>
      <c r="T89" s="2"/>
      <c r="U89" s="2"/>
    </row>
    <row r="90" spans="3:28" s="16" customFormat="1" ht="15" customHeight="1">
      <c r="C90" s="169"/>
      <c r="D90" s="170" t="s">
        <v>388</v>
      </c>
      <c r="E90" s="425" t="s">
        <v>394</v>
      </c>
      <c r="F90" s="425"/>
      <c r="G90" s="425"/>
      <c r="H90" s="425"/>
      <c r="I90" s="425"/>
      <c r="J90" s="425"/>
      <c r="K90" s="425"/>
      <c r="L90" s="425"/>
      <c r="M90" s="425"/>
      <c r="N90" s="425"/>
      <c r="O90" s="426"/>
      <c r="R90" s="36"/>
      <c r="T90" s="2"/>
      <c r="U90" s="2"/>
    </row>
    <row r="91" spans="3:28" s="16" customFormat="1" ht="15" customHeight="1">
      <c r="C91" s="169"/>
      <c r="D91" s="170" t="s">
        <v>389</v>
      </c>
      <c r="E91" s="425" t="s">
        <v>395</v>
      </c>
      <c r="F91" s="425"/>
      <c r="G91" s="425"/>
      <c r="H91" s="425"/>
      <c r="I91" s="425"/>
      <c r="J91" s="425"/>
      <c r="K91" s="425"/>
      <c r="L91" s="425"/>
      <c r="M91" s="425"/>
      <c r="N91" s="425"/>
      <c r="O91" s="426"/>
      <c r="Q91" s="19"/>
      <c r="R91" s="19"/>
      <c r="S91" s="19"/>
      <c r="T91" s="19"/>
      <c r="U91" s="19"/>
      <c r="V91" s="19"/>
      <c r="W91" s="19"/>
      <c r="X91" s="19"/>
      <c r="Y91" s="19"/>
      <c r="Z91" s="19"/>
    </row>
    <row r="92" spans="3:28" s="16" customFormat="1" ht="15" customHeight="1">
      <c r="C92" s="169"/>
      <c r="D92" s="170" t="s">
        <v>382</v>
      </c>
      <c r="E92" s="425" t="s">
        <v>396</v>
      </c>
      <c r="F92" s="425"/>
      <c r="G92" s="425"/>
      <c r="H92" s="425"/>
      <c r="I92" s="425"/>
      <c r="J92" s="425"/>
      <c r="K92" s="425"/>
      <c r="L92" s="425"/>
      <c r="M92" s="425"/>
      <c r="N92" s="425"/>
      <c r="O92" s="426"/>
      <c r="Q92" s="211"/>
      <c r="R92" s="211"/>
      <c r="S92" s="211"/>
      <c r="T92" s="211"/>
      <c r="U92" s="211"/>
      <c r="V92" s="211"/>
      <c r="W92" s="211"/>
      <c r="X92" s="211"/>
      <c r="Y92" s="211"/>
      <c r="Z92" s="211"/>
      <c r="AA92"/>
    </row>
    <row r="93" spans="3:28" s="16" customFormat="1" ht="15" customHeight="1">
      <c r="C93" s="169"/>
      <c r="D93" s="170" t="s">
        <v>233</v>
      </c>
      <c r="E93" s="425" t="s">
        <v>239</v>
      </c>
      <c r="F93" s="425"/>
      <c r="G93" s="425"/>
      <c r="H93" s="425"/>
      <c r="I93" s="425"/>
      <c r="J93" s="425"/>
      <c r="K93" s="425"/>
      <c r="L93" s="425"/>
      <c r="M93" s="425"/>
      <c r="N93" s="425"/>
      <c r="O93" s="426"/>
      <c r="Q93" s="3"/>
      <c r="R93" s="3"/>
      <c r="S93" s="3"/>
      <c r="T93" s="3"/>
      <c r="U93" s="3"/>
      <c r="V93" s="3"/>
      <c r="W93" s="3"/>
      <c r="X93" s="3"/>
      <c r="Y93" s="3"/>
      <c r="AA93" s="89"/>
    </row>
    <row r="94" spans="3:28" s="16" customFormat="1" ht="28.15" customHeight="1">
      <c r="C94" s="169"/>
      <c r="D94" s="170" t="s">
        <v>234</v>
      </c>
      <c r="E94" s="425" t="s">
        <v>377</v>
      </c>
      <c r="F94" s="425"/>
      <c r="G94" s="425"/>
      <c r="H94" s="425"/>
      <c r="I94" s="425"/>
      <c r="J94" s="425"/>
      <c r="K94" s="425"/>
      <c r="L94" s="425"/>
      <c r="M94" s="425"/>
      <c r="N94" s="425"/>
      <c r="O94" s="426"/>
      <c r="Q94" s="3"/>
      <c r="R94" s="3"/>
      <c r="S94" s="3"/>
      <c r="T94" s="3"/>
      <c r="U94" s="89"/>
      <c r="V94" s="3"/>
      <c r="W94" s="3"/>
      <c r="X94" s="3"/>
      <c r="Y94" s="3"/>
      <c r="AA94" s="89"/>
    </row>
    <row r="95" spans="3:28" s="16" customFormat="1" ht="15" customHeight="1">
      <c r="C95" s="169"/>
      <c r="D95" s="170" t="s">
        <v>235</v>
      </c>
      <c r="E95" s="425" t="s">
        <v>240</v>
      </c>
      <c r="F95" s="425"/>
      <c r="G95" s="425"/>
      <c r="H95" s="425"/>
      <c r="I95" s="425"/>
      <c r="J95" s="425"/>
      <c r="K95" s="425"/>
      <c r="L95" s="425"/>
      <c r="M95" s="425"/>
      <c r="N95" s="425"/>
      <c r="O95" s="426"/>
      <c r="Q95" s="89"/>
      <c r="R95" s="3"/>
      <c r="S95" s="3"/>
      <c r="T95" s="3"/>
      <c r="U95" s="3"/>
      <c r="V95" s="3"/>
      <c r="W95" s="3"/>
      <c r="X95" s="3"/>
      <c r="Y95" s="3"/>
      <c r="AA95" s="89"/>
      <c r="AB95" s="212"/>
    </row>
    <row r="96" spans="3:28" s="16" customFormat="1" ht="28.15" customHeight="1">
      <c r="C96" s="169"/>
      <c r="D96" s="170" t="s">
        <v>236</v>
      </c>
      <c r="E96" s="425" t="s">
        <v>378</v>
      </c>
      <c r="F96" s="425"/>
      <c r="G96" s="425"/>
      <c r="H96" s="425"/>
      <c r="I96" s="425"/>
      <c r="J96" s="425"/>
      <c r="K96" s="425"/>
      <c r="L96" s="425"/>
      <c r="M96" s="425"/>
      <c r="N96" s="425"/>
      <c r="O96" s="426"/>
      <c r="Q96" s="3"/>
      <c r="R96" s="3"/>
      <c r="S96" s="3"/>
      <c r="T96" s="3"/>
      <c r="U96" s="89"/>
      <c r="V96" s="3"/>
      <c r="W96" s="3"/>
      <c r="X96" s="3"/>
      <c r="Y96" s="3"/>
      <c r="Z96" s="3"/>
      <c r="AA96" s="89"/>
    </row>
    <row r="97" spans="1:27" ht="28.15" customHeight="1">
      <c r="A97" s="16"/>
      <c r="B97" s="16"/>
      <c r="C97" s="169"/>
      <c r="D97" s="170" t="s">
        <v>237</v>
      </c>
      <c r="E97" s="425" t="s">
        <v>241</v>
      </c>
      <c r="F97" s="425"/>
      <c r="G97" s="425"/>
      <c r="H97" s="425"/>
      <c r="I97" s="425"/>
      <c r="J97" s="425"/>
      <c r="K97" s="425"/>
      <c r="L97" s="425"/>
      <c r="M97" s="425"/>
      <c r="N97" s="425"/>
      <c r="O97" s="426"/>
      <c r="Q97" s="3"/>
      <c r="R97" s="3"/>
      <c r="S97" s="3"/>
      <c r="T97" s="3"/>
      <c r="U97" s="3"/>
      <c r="V97" s="3"/>
      <c r="W97" s="3"/>
      <c r="X97" s="3"/>
      <c r="Y97" s="3"/>
      <c r="Z97" s="3"/>
      <c r="AA97" s="3"/>
    </row>
    <row r="98" spans="1:27" ht="28.15" customHeight="1">
      <c r="A98" s="16"/>
      <c r="B98" s="16"/>
      <c r="C98" s="169">
        <v>5</v>
      </c>
      <c r="D98" s="425" t="s">
        <v>360</v>
      </c>
      <c r="E98" s="425"/>
      <c r="F98" s="425"/>
      <c r="G98" s="425"/>
      <c r="H98" s="425"/>
      <c r="I98" s="425"/>
      <c r="J98" s="425"/>
      <c r="K98" s="425"/>
      <c r="L98" s="425"/>
      <c r="M98" s="425"/>
      <c r="N98" s="425"/>
      <c r="O98" s="426"/>
      <c r="Q98" s="3"/>
      <c r="R98" s="3"/>
      <c r="S98" s="3"/>
      <c r="T98" s="3"/>
      <c r="U98" s="3"/>
      <c r="V98" s="3"/>
      <c r="W98" s="3"/>
      <c r="X98" s="3"/>
      <c r="Y98" s="3"/>
      <c r="Z98" s="3"/>
      <c r="AA98" s="3"/>
    </row>
    <row r="99" spans="1:27" ht="66" customHeight="1">
      <c r="A99" s="16"/>
      <c r="B99" s="16"/>
      <c r="C99" s="169">
        <v>6</v>
      </c>
      <c r="D99" s="505" t="s">
        <v>418</v>
      </c>
      <c r="E99" s="505"/>
      <c r="F99" s="505"/>
      <c r="G99" s="505"/>
      <c r="H99" s="505"/>
      <c r="I99" s="505"/>
      <c r="J99" s="505"/>
      <c r="K99" s="505"/>
      <c r="L99" s="505"/>
      <c r="M99" s="505"/>
      <c r="N99" s="505"/>
      <c r="O99" s="506"/>
      <c r="Q99" s="3"/>
      <c r="R99" s="3"/>
      <c r="S99" s="3"/>
      <c r="T99" s="3"/>
      <c r="U99" s="3"/>
      <c r="V99" s="3"/>
      <c r="W99" s="3"/>
      <c r="X99" s="3"/>
      <c r="Y99" s="3"/>
      <c r="Z99" s="3"/>
      <c r="AA99" s="3"/>
    </row>
    <row r="100" spans="1:27" ht="15" customHeight="1">
      <c r="A100" s="16"/>
      <c r="B100" s="16"/>
      <c r="C100" s="169">
        <v>7</v>
      </c>
      <c r="D100" s="425" t="s">
        <v>359</v>
      </c>
      <c r="E100" s="425"/>
      <c r="F100" s="425"/>
      <c r="G100" s="425"/>
      <c r="H100" s="425"/>
      <c r="I100" s="425"/>
      <c r="J100" s="425"/>
      <c r="K100" s="425"/>
      <c r="L100" s="425"/>
      <c r="M100" s="425"/>
      <c r="N100" s="425"/>
      <c r="O100" s="426"/>
      <c r="Q100"/>
      <c r="R100"/>
      <c r="S100"/>
      <c r="T100"/>
      <c r="U100"/>
      <c r="V100"/>
      <c r="W100"/>
      <c r="X100"/>
      <c r="Y100"/>
      <c r="Z100"/>
    </row>
    <row r="101" spans="1:27" ht="13.1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205</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335</v>
      </c>
    </row>
    <row r="145" spans="17:17" ht="13.5">
      <c r="Q145" s="248" t="s">
        <v>336</v>
      </c>
    </row>
    <row r="146" spans="17:17" ht="13.5">
      <c r="Q146" s="248" t="s">
        <v>337</v>
      </c>
    </row>
    <row r="147" spans="17:17">
      <c r="Q147" s="246"/>
    </row>
    <row r="148" spans="17:17" ht="13.5">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F54:H54"/>
    <mergeCell ref="I54:K54"/>
    <mergeCell ref="L54:M54"/>
    <mergeCell ref="D55:E56"/>
    <mergeCell ref="F55:H55"/>
    <mergeCell ref="I55:K55"/>
    <mergeCell ref="L55:M55"/>
    <mergeCell ref="F56:H56"/>
    <mergeCell ref="I56:K56"/>
    <mergeCell ref="L56:M56"/>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M47:O47"/>
    <mergeCell ref="J40:O40"/>
    <mergeCell ref="L42:O42"/>
    <mergeCell ref="M50:N50"/>
    <mergeCell ref="C29:O29"/>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横浜市立脳卒中・神経脊椎センター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256</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横浜市立脳卒中・神経脊椎センター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257</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横浜市立脳卒中・神経脊椎センター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258</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横浜市立脳卒中・神経脊椎センター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横浜市立脳卒中・神経脊椎センター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横浜市立脳卒中・神経脊椎センター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横浜市立脳卒中・神経脊椎センター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横浜市立脳卒中・神経脊椎センター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75</v>
      </c>
      <c r="AF5" s="533" t="str">
        <f>+表紙!F47</f>
        <v>横浜市立脳卒中・神経脊椎センター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306</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13</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13</v>
      </c>
      <c r="AS18" s="548" t="s">
        <v>139</v>
      </c>
      <c r="AT18" s="549"/>
      <c r="AU18" s="223"/>
      <c r="AV18" s="42" t="s">
        <v>13</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13</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13</v>
      </c>
      <c r="U27" s="62"/>
      <c r="V27" s="62"/>
      <c r="Y27" s="60" t="s">
        <v>30</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144</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13</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13</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R33:U33"/>
    <mergeCell ref="AS31:AU31"/>
    <mergeCell ref="B32:C32"/>
    <mergeCell ref="D32:F32"/>
    <mergeCell ref="H32:I32"/>
    <mergeCell ref="S32:V32"/>
    <mergeCell ref="AA32:AF34"/>
    <mergeCell ref="AG32:AJ34"/>
    <mergeCell ref="AK32:AO34"/>
    <mergeCell ref="B33:C33"/>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AT26:AV26"/>
    <mergeCell ref="B27:C27"/>
    <mergeCell ref="D27:F27"/>
    <mergeCell ref="H27:I27"/>
    <mergeCell ref="P27:S27"/>
    <mergeCell ref="AL27:AO27"/>
    <mergeCell ref="AS27:AU27"/>
    <mergeCell ref="B26:C26"/>
    <mergeCell ref="D26:F26"/>
    <mergeCell ref="H26:I26"/>
    <mergeCell ref="AM26:AP26"/>
    <mergeCell ref="B28:C28"/>
    <mergeCell ref="D28:F28"/>
    <mergeCell ref="H28:I28"/>
    <mergeCell ref="Y28:Z28"/>
    <mergeCell ref="B24:C24"/>
    <mergeCell ref="D24:F24"/>
    <mergeCell ref="H24:I24"/>
    <mergeCell ref="P24:S24"/>
    <mergeCell ref="AA28:AE28"/>
    <mergeCell ref="P22:V22"/>
    <mergeCell ref="AS24:AU24"/>
    <mergeCell ref="B25:C25"/>
    <mergeCell ref="D25:F25"/>
    <mergeCell ref="H25:I25"/>
    <mergeCell ref="B23:C23"/>
    <mergeCell ref="D23:G23"/>
    <mergeCell ref="H23:J23"/>
    <mergeCell ref="Q23:T23"/>
    <mergeCell ref="U23:X23"/>
    <mergeCell ref="AT23:AV23"/>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zoomScale="70" zoomScaleNormal="100" workbookViewId="0">
      <selection activeCell="B33" sqref="B33"/>
    </sheetView>
  </sheetViews>
  <sheetFormatPr defaultColWidth="9" defaultRowHeight="11.25"/>
  <cols>
    <col min="1" max="1" width="2.5" style="5" customWidth="1"/>
    <col min="2" max="3" width="3.75" style="5" customWidth="1"/>
    <col min="4" max="4" width="4.5" style="5" customWidth="1"/>
    <col min="5" max="5" width="3.75" style="5" customWidth="1"/>
    <col min="6" max="6" width="40.75" style="5" customWidth="1"/>
    <col min="7" max="23" width="12.375" style="5" customWidth="1"/>
    <col min="24" max="24" width="12.75" style="5" customWidth="1"/>
    <col min="25" max="27" width="9.75" style="5" customWidth="1"/>
    <col min="28" max="28" width="11.75" style="5" customWidth="1"/>
    <col min="29" max="16384" width="9" style="5"/>
  </cols>
  <sheetData>
    <row r="1" spans="2:24" ht="21">
      <c r="C1" s="14" t="s">
        <v>311</v>
      </c>
      <c r="D1" s="14"/>
      <c r="E1" s="14"/>
    </row>
    <row r="2" spans="2:24" ht="21.75" customHeight="1">
      <c r="E2" s="252" t="s">
        <v>305</v>
      </c>
    </row>
    <row r="3" spans="2:24" ht="14.1" customHeight="1" thickBot="1">
      <c r="B3" s="641" t="s">
        <v>277</v>
      </c>
      <c r="C3" s="641"/>
      <c r="D3" s="641"/>
      <c r="E3" s="641"/>
      <c r="F3" s="641"/>
      <c r="G3" s="100"/>
      <c r="H3" s="100"/>
      <c r="I3" s="100"/>
      <c r="J3" s="100"/>
      <c r="K3" s="100"/>
      <c r="U3"/>
      <c r="V3"/>
      <c r="W3"/>
      <c r="X3" s="101"/>
    </row>
    <row r="4" spans="2:24" ht="14.1" customHeight="1">
      <c r="B4" s="641"/>
      <c r="C4" s="641"/>
      <c r="D4" s="641"/>
      <c r="E4" s="641"/>
      <c r="F4" s="641"/>
      <c r="G4" s="100"/>
      <c r="H4" s="100"/>
      <c r="I4" s="100"/>
      <c r="J4" s="100"/>
      <c r="K4" s="100"/>
      <c r="V4" s="629" t="s">
        <v>297</v>
      </c>
      <c r="W4" s="102" t="s">
        <v>87</v>
      </c>
      <c r="X4" s="103" t="s">
        <v>88</v>
      </c>
    </row>
    <row r="5" spans="2:24" ht="14.1" customHeight="1" thickBot="1">
      <c r="C5" s="100"/>
      <c r="D5" s="100"/>
      <c r="E5" s="100"/>
      <c r="F5" s="100"/>
      <c r="G5" s="100"/>
      <c r="H5" s="100"/>
      <c r="I5" s="100"/>
      <c r="J5" s="100"/>
      <c r="K5" s="100"/>
      <c r="V5" s="630"/>
      <c r="W5" s="104" t="str">
        <f>+表紙!N28</f>
        <v>○</v>
      </c>
      <c r="X5" s="104" t="str">
        <f>+表紙!O28</f>
        <v>　</v>
      </c>
    </row>
    <row r="6" spans="2:24" ht="15" customHeight="1" thickBot="1">
      <c r="B6" s="154" t="s">
        <v>79</v>
      </c>
      <c r="C6" s="154"/>
      <c r="D6" s="154"/>
      <c r="E6" s="154"/>
      <c r="F6" s="154"/>
      <c r="G6" s="154"/>
      <c r="H6" s="154"/>
      <c r="I6" s="154"/>
      <c r="J6" s="154"/>
      <c r="K6" s="154"/>
      <c r="L6" s="85"/>
      <c r="M6" s="628"/>
      <c r="N6" s="628"/>
      <c r="O6" s="85" t="s">
        <v>77</v>
      </c>
      <c r="P6" s="631" t="str">
        <f>+表紙!F47</f>
        <v>横浜市立脳卒中・神経脊椎センター</v>
      </c>
      <c r="Q6" s="631"/>
      <c r="R6" s="631"/>
      <c r="S6" s="631"/>
      <c r="T6" s="631"/>
      <c r="U6" s="631"/>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42" t="s">
        <v>172</v>
      </c>
      <c r="D9" s="642"/>
      <c r="E9" s="642"/>
      <c r="F9" s="643"/>
      <c r="G9" s="312">
        <f>IF(OR(ｱ.特管廃油!D24&gt;0,ｱ.特管廃油!D24&lt;0),ｱ.特管廃油!D24,IF(G$19&gt;0,"0",0))</f>
        <v>0</v>
      </c>
      <c r="H9" s="312">
        <f>IF(OR(ｲ.特管廃酸!D24&gt;0,ｲ.特管廃酸!D24&lt;0),ｲ.特管廃酸!D24,IF(H$19&gt;0,"0",0))</f>
        <v>0</v>
      </c>
      <c r="I9" s="312">
        <f>IF(OR(ｳ.特管廃ｱﾙｶﾘ!D24&gt;0,ｳ.特管廃ｱﾙｶﾘ!D24&lt;0),ｳ.特管廃ｱﾙｶﾘ!D24,IF(I$19&gt;0,"0",0))</f>
        <v>0</v>
      </c>
      <c r="J9" s="312">
        <f>IF(OR(ｴ.感染性廃棄物!$D24&gt;0,ｴ.感染性廃棄物!$D24&lt;0),ｴ.感染性廃棄物!D24,IF(J$19&gt;0,"0",0))</f>
        <v>90.8</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90.8</v>
      </c>
    </row>
    <row r="10" spans="2:24" ht="24" customHeight="1">
      <c r="B10" s="158" t="s">
        <v>327</v>
      </c>
      <c r="C10" s="634" t="s">
        <v>244</v>
      </c>
      <c r="D10" s="634"/>
      <c r="E10" s="634"/>
      <c r="F10" s="635"/>
      <c r="G10" s="314">
        <f>IF(OR(ｱ.特管廃油!D25&gt;0,ｱ.特管廃油!D25&lt;0),ｱ.特管廃油!D25,IF(G$19&gt;0,"0",0))</f>
        <v>0</v>
      </c>
      <c r="H10" s="314">
        <f>IF(OR(ｲ.特管廃酸!D25&gt;0,ｲ.特管廃酸!D25&lt;0),ｲ.特管廃酸!D25,IF(H$19&gt;0,"0",0))</f>
        <v>0</v>
      </c>
      <c r="I10" s="314">
        <f>IF(OR(ｳ.特管廃ｱﾙｶﾘ!D25&gt;0,ｳ.特管廃ｱﾙｶﾘ!D25&lt;0),ｳ.特管廃ｱﾙｶﾘ!D25,IF(I$19&gt;0,"0",0))</f>
        <v>0</v>
      </c>
      <c r="J10" s="314" t="str">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36" t="s">
        <v>245</v>
      </c>
      <c r="D11" s="636"/>
      <c r="E11" s="636"/>
      <c r="F11" s="637"/>
      <c r="G11" s="316">
        <f>IF(OR(ｱ.特管廃油!D26&gt;0,ｱ.特管廃油!D26&lt;0),ｱ.特管廃油!D26,IF(G$19&gt;0,"0",0))</f>
        <v>0</v>
      </c>
      <c r="H11" s="316">
        <f>IF(OR(ｲ.特管廃酸!D26&gt;0,ｲ.特管廃酸!D26&lt;0),ｲ.特管廃酸!D26,IF(H$19&gt;0,"0",0))</f>
        <v>0</v>
      </c>
      <c r="I11" s="316">
        <f>IF(OR(ｳ.特管廃ｱﾙｶﾘ!D26&gt;0,ｳ.特管廃ｱﾙｶﾘ!D26&lt;0),ｳ.特管廃ｱﾙｶﾘ!D26,IF(I$19&gt;0,"0",0))</f>
        <v>0</v>
      </c>
      <c r="J11" s="316" t="str">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36" t="s">
        <v>246</v>
      </c>
      <c r="D12" s="636"/>
      <c r="E12" s="636"/>
      <c r="F12" s="637"/>
      <c r="G12" s="316">
        <f>IF(OR(ｱ.特管廃油!D27&gt;0,ｱ.特管廃油!D27&lt;0),ｱ.特管廃油!D27,IF(G$19&gt;0,"0",0))</f>
        <v>0</v>
      </c>
      <c r="H12" s="316">
        <f>IF(OR(ｲ.特管廃酸!D27&gt;0,ｲ.特管廃酸!D27&lt;0),ｲ.特管廃酸!D27,IF(H$19&gt;0,"0",0))</f>
        <v>0</v>
      </c>
      <c r="I12" s="316">
        <f>IF(OR(ｳ.特管廃ｱﾙｶﾘ!D27&gt;0,ｳ.特管廃ｱﾙｶﾘ!D27&lt;0),ｳ.特管廃ｱﾙｶﾘ!D27,IF(I$19&gt;0,"0",0))</f>
        <v>0</v>
      </c>
      <c r="J12" s="316">
        <f>IF(OR(ｴ.感染性廃棄物!$D27&gt;0,ｴ.感染性廃棄物!$D27&lt;0),ｴ.感染性廃棄物!D27,IF(J$19&gt;0,"0",0))</f>
        <v>23.29</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f t="shared" si="0"/>
        <v>23.29</v>
      </c>
    </row>
    <row r="13" spans="2:24" ht="24" customHeight="1">
      <c r="B13" s="158" t="s">
        <v>168</v>
      </c>
      <c r="C13" s="638" t="s">
        <v>247</v>
      </c>
      <c r="D13" s="639"/>
      <c r="E13" s="639"/>
      <c r="F13" s="640"/>
      <c r="G13" s="316">
        <f>IF(OR(ｱ.特管廃油!D28&gt;0,ｱ.特管廃油!D28&lt;0),ｱ.特管廃油!D28,IF(G$19&gt;0,"0",0))</f>
        <v>0</v>
      </c>
      <c r="H13" s="316">
        <f>IF(OR(ｲ.特管廃酸!D28&gt;0,ｲ.特管廃酸!D28&lt;0),ｲ.特管廃酸!D28,IF(H$19&gt;0,"0",0))</f>
        <v>0</v>
      </c>
      <c r="I13" s="316">
        <f>IF(OR(ｳ.特管廃ｱﾙｶﾘ!D28&gt;0,ｳ.特管廃ｱﾙｶﾘ!D28&lt;0),ｳ.特管廃ｱﾙｶﾘ!D28,IF(I$19&gt;0,"0",0))</f>
        <v>0</v>
      </c>
      <c r="J13" s="316" t="str">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36" t="s">
        <v>181</v>
      </c>
      <c r="D14" s="636"/>
      <c r="E14" s="636"/>
      <c r="F14" s="637"/>
      <c r="G14" s="316">
        <f>IF(OR(ｱ.特管廃油!D29&gt;0,ｱ.特管廃油!D29&lt;0),ｱ.特管廃油!D29,IF(G$19&gt;0,"0",0))</f>
        <v>0</v>
      </c>
      <c r="H14" s="316">
        <f>IF(OR(ｲ.特管廃酸!D29&gt;0,ｲ.特管廃酸!D29&lt;0),ｲ.特管廃酸!D29,IF(H$19&gt;0,"0",0))</f>
        <v>0</v>
      </c>
      <c r="I14" s="316">
        <f>IF(OR(ｳ.特管廃ｱﾙｶﾘ!D29&gt;0,ｳ.特管廃ｱﾙｶﾘ!D29&lt;0),ｳ.特管廃ｱﾙｶﾘ!D29,IF(I$19&gt;0,"0",0))</f>
        <v>0</v>
      </c>
      <c r="J14" s="316">
        <f>IF(OR(ｴ.感染性廃棄物!$D29&gt;0,ｴ.感染性廃棄物!$D29&lt;0),ｴ.感染性廃棄物!D29,IF(J$19&gt;0,"0",0))</f>
        <v>67.510000000000005</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f t="shared" si="0"/>
        <v>67.510000000000005</v>
      </c>
    </row>
    <row r="15" spans="2:24" ht="24" customHeight="1">
      <c r="B15" s="158" t="s">
        <v>184</v>
      </c>
      <c r="C15" s="636" t="s">
        <v>182</v>
      </c>
      <c r="D15" s="636"/>
      <c r="E15" s="636"/>
      <c r="F15" s="637"/>
      <c r="G15" s="316">
        <f>IF(OR(ｱ.特管廃油!D30&gt;0,ｱ.特管廃油!D30&lt;0),ｱ.特管廃油!D30,IF(G$19&gt;0,"0",0))</f>
        <v>0</v>
      </c>
      <c r="H15" s="316">
        <f>IF(OR(ｲ.特管廃酸!D30&gt;0,ｲ.特管廃酸!D30&lt;0),ｲ.特管廃酸!D30,IF(H$19&gt;0,"0",0))</f>
        <v>0</v>
      </c>
      <c r="I15" s="316">
        <f>IF(OR(ｳ.特管廃ｱﾙｶﾘ!D30&gt;0,ｳ.特管廃ｱﾙｶﾘ!D30&lt;0),ｳ.特管廃ｱﾙｶﾘ!D30,IF(I$19&gt;0,"0",0))</f>
        <v>0</v>
      </c>
      <c r="J15" s="316" t="str">
        <f>IF(OR(ｴ.感染性廃棄物!$D30&gt;0,ｴ.感染性廃棄物!$D30&lt;0),ｴ.感染性廃棄物!D30,IF(J$19&gt;0,"0",0))</f>
        <v>0</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t="str">
        <f t="shared" si="0"/>
        <v>0</v>
      </c>
    </row>
    <row r="16" spans="2:24" ht="24" customHeight="1">
      <c r="B16" s="158" t="s">
        <v>185</v>
      </c>
      <c r="C16" s="636" t="s">
        <v>183</v>
      </c>
      <c r="D16" s="636"/>
      <c r="E16" s="636"/>
      <c r="F16" s="637"/>
      <c r="G16" s="316">
        <f>IF(OR(ｱ.特管廃油!D31&gt;0,ｱ.特管廃油!D31&lt;0),ｱ.特管廃油!D31,IF(G$19&gt;0,"0",0))</f>
        <v>0</v>
      </c>
      <c r="H16" s="316">
        <f>IF(OR(ｲ.特管廃酸!D31&gt;0,ｲ.特管廃酸!D31&lt;0),ｲ.特管廃酸!D31,IF(H$19&gt;0,"0",0))</f>
        <v>0</v>
      </c>
      <c r="I16" s="316">
        <f>IF(OR(ｳ.特管廃ｱﾙｶﾘ!D31&gt;0,ｳ.特管廃ｱﾙｶﾘ!D31&lt;0),ｳ.特管廃ｱﾙｶﾘ!D31,IF(I$19&gt;0,"0",0))</f>
        <v>0</v>
      </c>
      <c r="J16" s="316" t="str">
        <f>IF(OR(ｴ.感染性廃棄物!$D31&gt;0,ｴ.感染性廃棄物!$D31&lt;0),ｴ.感染性廃棄物!D31,IF(J$19&gt;0,"0",0))</f>
        <v>0</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t="str">
        <f t="shared" si="0"/>
        <v>0</v>
      </c>
    </row>
    <row r="17" spans="2:24" ht="24" customHeight="1">
      <c r="B17" s="158"/>
      <c r="C17" s="636" t="s">
        <v>400</v>
      </c>
      <c r="D17" s="636"/>
      <c r="E17" s="636"/>
      <c r="F17" s="637"/>
      <c r="G17" s="316">
        <f>IF(OR(ｱ.特管廃油!D32&gt;0,ｱ.特管廃油!D32&lt;0),ｱ.特管廃油!D32,IF(G$19&gt;0,"0",0))</f>
        <v>0</v>
      </c>
      <c r="H17" s="316">
        <f>IF(OR(ｲ.特管廃酸!D32&gt;0,ｲ.特管廃酸!D32&lt;0),ｲ.特管廃酸!D32,IF(H$19&gt;0,"0",0))</f>
        <v>0</v>
      </c>
      <c r="I17" s="316">
        <f>IF(OR(ｳ.特管廃ｱﾙｶﾘ!D32&gt;0,ｳ.特管廃ｱﾙｶﾘ!D32&lt;0),ｳ.特管廃ｱﾙｶﾘ!D32,IF(I$19&gt;0,"0",0))</f>
        <v>0</v>
      </c>
      <c r="J17" s="316" t="str">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201</v>
      </c>
      <c r="D18" s="632" t="s">
        <v>403</v>
      </c>
      <c r="E18" s="632"/>
      <c r="F18" s="633"/>
      <c r="G18" s="319">
        <f>IF(OR(ｱ.特管廃油!D33&gt;0,ｱ.特管廃油!D33&lt;0),ｱ.特管廃油!D33,IF(G$19&gt;0,"0",0))</f>
        <v>0</v>
      </c>
      <c r="H18" s="319">
        <f>IF(OR(ｲ.特管廃酸!D33&gt;0,ｲ.特管廃酸!D33&lt;0),ｲ.特管廃酸!D33,IF(H$19&gt;0,"0",0))</f>
        <v>0</v>
      </c>
      <c r="I18" s="319">
        <f>IF(OR(ｳ.特管廃ｱﾙｶﾘ!D33&gt;0,ｳ.特管廃ｱﾙｶﾘ!D33&lt;0),ｳ.特管廃ｱﾙｶﾘ!D33,IF(I$19&gt;0,"0",0))</f>
        <v>0</v>
      </c>
      <c r="J18" s="319" t="str">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0" t="s">
        <v>302</v>
      </c>
      <c r="E19" s="650"/>
      <c r="F19" s="651"/>
      <c r="G19" s="322">
        <f t="shared" ref="G19:V19" si="1">+G37+G25+G23+G22+G21-G20</f>
        <v>0</v>
      </c>
      <c r="H19" s="322">
        <f t="shared" si="1"/>
        <v>0</v>
      </c>
      <c r="I19" s="322">
        <f t="shared" si="1"/>
        <v>0</v>
      </c>
      <c r="J19" s="322">
        <f t="shared" si="1"/>
        <v>96.12</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v>
      </c>
      <c r="U19" s="322">
        <f>+U37+U25+U23+U22+U21-U20</f>
        <v>0</v>
      </c>
      <c r="V19" s="322">
        <f t="shared" si="1"/>
        <v>0</v>
      </c>
      <c r="W19" s="322">
        <f>+W37+W25+W23+W22+W21-W20</f>
        <v>0</v>
      </c>
      <c r="X19" s="323">
        <f t="shared" ref="X19:X47" si="2">SUM(G19:W19)</f>
        <v>96.12</v>
      </c>
    </row>
    <row r="20" spans="2:24" ht="24" customHeight="1" thickBot="1">
      <c r="B20" s="156"/>
      <c r="C20" s="205" t="s">
        <v>173</v>
      </c>
      <c r="D20" s="652" t="s">
        <v>174</v>
      </c>
      <c r="E20" s="652"/>
      <c r="F20" s="653"/>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4" t="s">
        <v>215</v>
      </c>
      <c r="F21" s="655"/>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48" t="s">
        <v>282</v>
      </c>
      <c r="F22" s="649"/>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4" t="s">
        <v>216</v>
      </c>
      <c r="F23" s="645"/>
      <c r="G23" s="330">
        <f>+ｱ.特管廃油!$P$18</f>
        <v>0</v>
      </c>
      <c r="H23" s="330">
        <f>+ｲ.特管廃酸!$P$18</f>
        <v>0</v>
      </c>
      <c r="I23" s="330">
        <f>+ｳ.特管廃ｱﾙｶﾘ!$P$18</f>
        <v>0</v>
      </c>
      <c r="J23" s="330">
        <f>+ｴ.感染性廃棄物!$P$18</f>
        <v>29.11</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29.11</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6" t="s">
        <v>203</v>
      </c>
      <c r="F25" s="647"/>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63" t="s">
        <v>136</v>
      </c>
      <c r="D26" s="365" t="s">
        <v>21</v>
      </c>
      <c r="E26" s="656" t="s">
        <v>218</v>
      </c>
      <c r="F26" s="657"/>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63"/>
      <c r="D27" s="161" t="s">
        <v>25</v>
      </c>
      <c r="E27" s="656" t="s">
        <v>219</v>
      </c>
      <c r="F27" s="657"/>
      <c r="G27" s="336">
        <f t="shared" ref="G27:V27" si="4">+G23-G26</f>
        <v>0</v>
      </c>
      <c r="H27" s="336">
        <f t="shared" si="4"/>
        <v>0</v>
      </c>
      <c r="I27" s="336">
        <f t="shared" si="4"/>
        <v>0</v>
      </c>
      <c r="J27" s="336">
        <f t="shared" si="4"/>
        <v>29.11</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29.11</v>
      </c>
    </row>
    <row r="28" spans="2:24" ht="25.5" customHeight="1">
      <c r="B28" s="156"/>
      <c r="C28" s="664"/>
      <c r="D28" s="66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64"/>
      <c r="D29" s="66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 customHeight="1">
      <c r="B30" s="158" t="s">
        <v>327</v>
      </c>
      <c r="C30" s="664"/>
      <c r="D30" s="66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64"/>
      <c r="D31" s="113" t="s">
        <v>140</v>
      </c>
      <c r="E31" s="656" t="s">
        <v>223</v>
      </c>
      <c r="F31" s="657"/>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58" t="s">
        <v>135</v>
      </c>
      <c r="D37" s="113" t="s">
        <v>141</v>
      </c>
      <c r="E37" s="665" t="s">
        <v>176</v>
      </c>
      <c r="F37" s="666"/>
      <c r="G37" s="346">
        <f t="shared" ref="G37:V37" si="7">+G38+G42</f>
        <v>0</v>
      </c>
      <c r="H37" s="346">
        <f t="shared" si="7"/>
        <v>0</v>
      </c>
      <c r="I37" s="346">
        <f t="shared" si="7"/>
        <v>0</v>
      </c>
      <c r="J37" s="346">
        <f t="shared" si="7"/>
        <v>67.010000000000005</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v>
      </c>
      <c r="U37" s="346">
        <f t="shared" si="7"/>
        <v>0</v>
      </c>
      <c r="V37" s="346">
        <f t="shared" si="7"/>
        <v>0</v>
      </c>
      <c r="W37" s="346">
        <f>+W38+W42</f>
        <v>0</v>
      </c>
      <c r="X37" s="347">
        <f t="shared" si="2"/>
        <v>67.010000000000005</v>
      </c>
    </row>
    <row r="38" spans="2:24" ht="24" customHeight="1">
      <c r="B38" s="156"/>
      <c r="C38" s="658"/>
      <c r="D38" s="195"/>
      <c r="E38" s="193" t="s">
        <v>195</v>
      </c>
      <c r="F38" s="360"/>
      <c r="G38" s="340">
        <f t="shared" ref="G38:V38" si="8">SUM(G39:G41)</f>
        <v>0</v>
      </c>
      <c r="H38" s="340">
        <f t="shared" si="8"/>
        <v>0</v>
      </c>
      <c r="I38" s="340">
        <f t="shared" si="8"/>
        <v>0</v>
      </c>
      <c r="J38" s="340">
        <f t="shared" si="8"/>
        <v>0</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v>
      </c>
      <c r="U38" s="340">
        <f t="shared" si="8"/>
        <v>0</v>
      </c>
      <c r="V38" s="340">
        <f t="shared" si="8"/>
        <v>0</v>
      </c>
      <c r="W38" s="340">
        <f>SUM(W39:W41)</f>
        <v>0</v>
      </c>
      <c r="X38" s="341">
        <f t="shared" si="2"/>
        <v>0</v>
      </c>
    </row>
    <row r="39" spans="2:24" ht="24" customHeight="1">
      <c r="B39" s="156"/>
      <c r="C39" s="658"/>
      <c r="D39" s="196"/>
      <c r="E39" s="191"/>
      <c r="F39" s="189" t="s">
        <v>175</v>
      </c>
      <c r="G39" s="342">
        <f>+ｱ.特管廃油!$AA$28</f>
        <v>0</v>
      </c>
      <c r="H39" s="342">
        <f>+ｲ.特管廃酸!$AA$28</f>
        <v>0</v>
      </c>
      <c r="I39" s="342">
        <f>+ｳ.特管廃ｱﾙｶﾘ!$AA$28</f>
        <v>0</v>
      </c>
      <c r="J39" s="342">
        <f>+ｴ.感染性廃棄物!$AA$28</f>
        <v>0</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0</v>
      </c>
    </row>
    <row r="40" spans="2:24" ht="24" customHeight="1">
      <c r="B40" s="156"/>
      <c r="C40" s="658"/>
      <c r="D40" s="196"/>
      <c r="E40" s="191"/>
      <c r="F40" s="189" t="s">
        <v>194</v>
      </c>
      <c r="G40" s="342">
        <f>+ｱ.特管廃油!$AA$29</f>
        <v>0</v>
      </c>
      <c r="H40" s="342">
        <f>+ｲ.特管廃酸!$AA$29</f>
        <v>0</v>
      </c>
      <c r="I40" s="342">
        <f>+ｳ.特管廃ｱﾙｶﾘ!$AA$29</f>
        <v>0</v>
      </c>
      <c r="J40" s="342">
        <f>+ｴ.感染性廃棄物!$AA$29</f>
        <v>0</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0</v>
      </c>
    </row>
    <row r="41" spans="2:24" ht="24" customHeight="1">
      <c r="B41" s="156"/>
      <c r="C41" s="65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59"/>
      <c r="D42" s="197"/>
      <c r="E42" s="194" t="s">
        <v>196</v>
      </c>
      <c r="F42" s="360"/>
      <c r="G42" s="344">
        <f>+ｱ.特管廃油!$R$33</f>
        <v>0</v>
      </c>
      <c r="H42" s="344">
        <f>+ｲ.特管廃酸!$R$33</f>
        <v>0</v>
      </c>
      <c r="I42" s="344">
        <f>+ｳ.特管廃ｱﾙｶﾘ!$R$33</f>
        <v>0</v>
      </c>
      <c r="J42" s="344">
        <f>+ｴ.感染性廃棄物!$R$33</f>
        <v>67.010000000000005</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67.010000000000005</v>
      </c>
    </row>
    <row r="43" spans="2:24" ht="24" customHeight="1">
      <c r="B43" s="156"/>
      <c r="C43" s="112" t="s">
        <v>177</v>
      </c>
      <c r="D43" s="669" t="s">
        <v>224</v>
      </c>
      <c r="E43" s="669"/>
      <c r="F43" s="670"/>
      <c r="G43" s="348">
        <f>+ｱ.特管廃油!$AL$27</f>
        <v>0</v>
      </c>
      <c r="H43" s="348">
        <f>+ｲ.特管廃酸!$AL$27</f>
        <v>0</v>
      </c>
      <c r="I43" s="348">
        <f>+ｳ.特管廃ｱﾙｶﾘ!$AL$27</f>
        <v>0</v>
      </c>
      <c r="J43" s="348">
        <f>+ｴ.感染性廃棄物!$AL$27</f>
        <v>67.010000000000005</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v>
      </c>
      <c r="U43" s="348">
        <f>+ｿ.有害廃酸!$AL$27</f>
        <v>0</v>
      </c>
      <c r="V43" s="348">
        <f>+ﾀ.有害廃ｱﾙｶﾘ!$AL$27</f>
        <v>0</v>
      </c>
      <c r="W43" s="348">
        <f>+ﾁ.廃水銀等!$AL$27</f>
        <v>0</v>
      </c>
      <c r="X43" s="349">
        <f t="shared" si="2"/>
        <v>67.010000000000005</v>
      </c>
    </row>
    <row r="44" spans="2:24" ht="24" customHeight="1">
      <c r="B44" s="156"/>
      <c r="C44" s="163"/>
      <c r="D44" s="161" t="s">
        <v>150</v>
      </c>
      <c r="E44" s="656" t="s">
        <v>178</v>
      </c>
      <c r="F44" s="657"/>
      <c r="G44" s="350">
        <f>+ｱ.特管廃油!$AL$30</f>
        <v>0</v>
      </c>
      <c r="H44" s="350">
        <f>+ｲ.特管廃酸!$AL$30</f>
        <v>0</v>
      </c>
      <c r="I44" s="350">
        <f>+ｳ.特管廃ｱﾙｶﾘ!$AL$30</f>
        <v>0</v>
      </c>
      <c r="J44" s="350">
        <f>+ｴ.感染性廃棄物!$AL$30</f>
        <v>0</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0</v>
      </c>
    </row>
    <row r="45" spans="2:24" ht="24" customHeight="1">
      <c r="B45" s="156"/>
      <c r="C45" s="163"/>
      <c r="D45" s="362" t="s">
        <v>152</v>
      </c>
      <c r="E45" s="648" t="s">
        <v>179</v>
      </c>
      <c r="F45" s="649"/>
      <c r="G45" s="352">
        <f>+ｱ.特管廃油!$AS$24</f>
        <v>0</v>
      </c>
      <c r="H45" s="352">
        <f>+ｲ.特管廃酸!$AS$24</f>
        <v>0</v>
      </c>
      <c r="I45" s="352">
        <f>+ｳ.特管廃ｱﾙｶﾘ!$AS$24</f>
        <v>0</v>
      </c>
      <c r="J45" s="352">
        <f>+ｴ.感染性廃棄物!$AS$24</f>
        <v>0</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0</v>
      </c>
    </row>
    <row r="46" spans="2:24" ht="24" customHeight="1">
      <c r="B46" s="156"/>
      <c r="C46" s="163"/>
      <c r="D46" s="358" t="s">
        <v>154</v>
      </c>
      <c r="E46" s="639" t="s">
        <v>404</v>
      </c>
      <c r="F46" s="640"/>
      <c r="G46" s="342">
        <f>+ｱ.特管廃油!$AS$27</f>
        <v>0</v>
      </c>
      <c r="H46" s="342">
        <f>+ｲ.特管廃酸!$AS$27</f>
        <v>0</v>
      </c>
      <c r="I46" s="342">
        <f>+ｳ.特管廃ｱﾙｶﾘ!$AS$27</f>
        <v>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0</v>
      </c>
    </row>
    <row r="47" spans="2:24" ht="26.65" customHeight="1" thickBot="1">
      <c r="B47" s="157"/>
      <c r="C47" s="164"/>
      <c r="D47" s="162" t="s">
        <v>155</v>
      </c>
      <c r="E47" s="667" t="s">
        <v>405</v>
      </c>
      <c r="F47" s="668"/>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19.899999999999999"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0</v>
      </c>
      <c r="H55" s="385">
        <f t="shared" ref="H55:V55" si="9">IF(H9="0",+H19+H20,+H9+H19+H20)</f>
        <v>0</v>
      </c>
      <c r="I55" s="385">
        <f t="shared" si="9"/>
        <v>0</v>
      </c>
      <c r="J55" s="385">
        <f t="shared" si="9"/>
        <v>186.92000000000002</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v>
      </c>
      <c r="U55" s="385">
        <f t="shared" si="9"/>
        <v>0</v>
      </c>
      <c r="V55" s="385">
        <f t="shared" si="9"/>
        <v>0</v>
      </c>
      <c r="W55" s="385">
        <f>IF(W9="0",+W19+W20,+W9+W19+W20)</f>
        <v>0</v>
      </c>
      <c r="X55" s="386">
        <f>+X9+X19+X20</f>
        <v>186.92000000000002</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E47:F47"/>
    <mergeCell ref="D43:F43"/>
    <mergeCell ref="E44:F44"/>
    <mergeCell ref="E45:F45"/>
    <mergeCell ref="E31:F31"/>
    <mergeCell ref="E46:F46"/>
    <mergeCell ref="E26:F26"/>
    <mergeCell ref="C37:C42"/>
    <mergeCell ref="D28:D30"/>
    <mergeCell ref="E27:F27"/>
    <mergeCell ref="C26:C31"/>
    <mergeCell ref="E37:F37"/>
    <mergeCell ref="E23:F23"/>
    <mergeCell ref="E25:F25"/>
    <mergeCell ref="E22:F22"/>
    <mergeCell ref="C14:F14"/>
    <mergeCell ref="C15:F15"/>
    <mergeCell ref="C16:F16"/>
    <mergeCell ref="D19:F19"/>
    <mergeCell ref="D20:F20"/>
    <mergeCell ref="E21:F21"/>
    <mergeCell ref="M6:N6"/>
    <mergeCell ref="V4:V5"/>
    <mergeCell ref="P6:U6"/>
    <mergeCell ref="D18:F18"/>
    <mergeCell ref="C10:F10"/>
    <mergeCell ref="C11:F11"/>
    <mergeCell ref="C12:F12"/>
    <mergeCell ref="C13:F13"/>
    <mergeCell ref="C17:F17"/>
    <mergeCell ref="B3:F4"/>
    <mergeCell ref="C9:F9"/>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4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0" width="9" style="38"/>
    <col min="51" max="51" width="49.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2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15" customHeight="1">
      <c r="B3" s="523"/>
      <c r="C3" s="523"/>
      <c r="D3" s="523"/>
      <c r="E3" s="523"/>
      <c r="F3" s="523"/>
      <c r="G3" s="523"/>
      <c r="H3" s="523"/>
      <c r="I3" s="523"/>
      <c r="J3" s="523"/>
      <c r="K3"/>
      <c r="L3"/>
      <c r="M3"/>
      <c r="N3"/>
      <c r="O3"/>
      <c r="P3"/>
      <c r="Q3"/>
      <c r="R3"/>
      <c r="S3"/>
      <c r="T3"/>
      <c r="U3"/>
      <c r="V3"/>
      <c r="W3"/>
      <c r="X3"/>
      <c r="Y3"/>
      <c r="Z3" s="40"/>
      <c r="AA3" s="40"/>
      <c r="AB3" s="615"/>
      <c r="AC3" s="616"/>
      <c r="AD3" s="616"/>
      <c r="AE3" s="84"/>
      <c r="AF3" s="98"/>
      <c r="AG3" s="98"/>
      <c r="AH3" s="98"/>
      <c r="AI3" s="98"/>
      <c r="AJ3" s="98"/>
      <c r="AK3" s="98"/>
      <c r="AL3" s="98"/>
      <c r="AM3" s="98"/>
      <c r="AN3" s="98"/>
      <c r="AO3" s="98"/>
      <c r="AP3" s="603" t="s">
        <v>298</v>
      </c>
      <c r="AQ3" s="604"/>
      <c r="AR3" s="605"/>
      <c r="AS3" s="611" t="s">
        <v>0</v>
      </c>
      <c r="AT3" s="61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606"/>
      <c r="AQ4" s="607"/>
      <c r="AR4" s="608"/>
      <c r="AS4" s="613" t="str">
        <f>+表紙!N28</f>
        <v>○</v>
      </c>
      <c r="AT4" s="61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617" t="s">
        <v>81</v>
      </c>
      <c r="AA5" s="617"/>
      <c r="AB5" s="618"/>
      <c r="AC5" s="618"/>
      <c r="AD5" s="618"/>
      <c r="AE5" s="84" t="s">
        <v>75</v>
      </c>
      <c r="AF5" s="533" t="str">
        <f>+表紙!F47</f>
        <v>横浜市立脳卒中・神経脊椎センター</v>
      </c>
      <c r="AG5" s="533"/>
      <c r="AH5" s="533"/>
      <c r="AI5" s="533"/>
      <c r="AJ5" s="533"/>
      <c r="AK5" s="533"/>
      <c r="AL5" s="533"/>
      <c r="AM5" s="533"/>
      <c r="AN5" s="533"/>
      <c r="AO5" s="533"/>
      <c r="AP5" s="533"/>
      <c r="AQ5" s="533"/>
      <c r="AR5" s="533"/>
      <c r="AS5" s="533"/>
      <c r="AT5" s="533"/>
      <c r="AU5" s="533"/>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15" customHeight="1" thickBot="1">
      <c r="B7" s="587" t="s">
        <v>278</v>
      </c>
      <c r="C7" s="588"/>
      <c r="D7" s="584" t="s">
        <v>248</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1"/>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1"/>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622"/>
      <c r="AF10" s="54"/>
      <c r="AN10" s="51"/>
      <c r="AO10" s="51"/>
      <c r="AP10" s="51"/>
      <c r="AQ10" s="51"/>
      <c r="AR10" s="51"/>
      <c r="AS10"/>
      <c r="AT10"/>
      <c r="AU10"/>
      <c r="AV10"/>
      <c r="AW10" s="381"/>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1"/>
    </row>
    <row r="12" spans="2:49" ht="24.75" customHeight="1" thickTop="1" thickBot="1">
      <c r="F12" s="546">
        <f>+ROUND(P12,2)+ROUND(P15,2)+ROUND(P18,2)+ROUND(P24,2)+P27-ROUND(F15,2)</f>
        <v>0</v>
      </c>
      <c r="G12" s="547"/>
      <c r="H12" s="547"/>
      <c r="I12" s="222" t="s">
        <v>189</v>
      </c>
      <c r="J12" s="51"/>
      <c r="K12" s="52"/>
      <c r="L12" s="51"/>
      <c r="M12" s="581"/>
      <c r="N12" s="53"/>
      <c r="P12" s="542"/>
      <c r="Q12" s="597"/>
      <c r="R12" s="597"/>
      <c r="S12" s="597"/>
      <c r="T12" s="50" t="s">
        <v>22</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1"/>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2" t="s">
        <v>23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1"/>
    </row>
    <row r="15" spans="2:49" ht="24.75" customHeight="1" thickBot="1">
      <c r="F15" s="558"/>
      <c r="G15" s="559"/>
      <c r="H15" s="559"/>
      <c r="I15" s="42" t="s">
        <v>189</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1"/>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31</v>
      </c>
      <c r="AT16" s="549"/>
      <c r="AU16" s="223"/>
      <c r="AV16" s="42" t="s">
        <v>13</v>
      </c>
      <c r="AW16" s="381"/>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1"/>
    </row>
    <row r="18" spans="2:49" ht="27" customHeight="1" thickBot="1">
      <c r="K18" s="54"/>
      <c r="L18" s="51"/>
      <c r="M18" s="581"/>
      <c r="N18" s="54"/>
      <c r="P18" s="542"/>
      <c r="Q18" s="597"/>
      <c r="R18" s="597"/>
      <c r="S18" s="597"/>
      <c r="T18" s="50" t="s">
        <v>14</v>
      </c>
      <c r="U18"/>
      <c r="V18" s="227"/>
      <c r="W18"/>
      <c r="X18" s="181"/>
      <c r="Y18" s="546">
        <f>+ROUND(AH9,2)+ROUND(AH12,2)+ROUND(AH15,2)+AH18</f>
        <v>0</v>
      </c>
      <c r="Z18" s="547"/>
      <c r="AA18" s="547"/>
      <c r="AB18" s="50" t="s">
        <v>4</v>
      </c>
      <c r="AC18" s="179"/>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521"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522"/>
    </row>
    <row r="20" spans="2:49" ht="27" customHeight="1" thickTop="1" thickBot="1">
      <c r="K20" s="54"/>
      <c r="L20" s="51"/>
      <c r="M20" s="581"/>
      <c r="N20" s="54"/>
      <c r="P20" s="43" t="s">
        <v>48</v>
      </c>
      <c r="Q20" s="540" t="s">
        <v>208</v>
      </c>
      <c r="R20" s="540"/>
      <c r="S20" s="540"/>
      <c r="T20" s="541"/>
      <c r="U20" s="122"/>
      <c r="V20" s="228"/>
      <c r="W20" s="230"/>
      <c r="X20" s="231"/>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522"/>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2"/>
      <c r="V21" s="122"/>
      <c r="W21" s="122"/>
      <c r="X21" s="122"/>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1"/>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1"/>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34</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1"/>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1"/>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1"/>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36" t="s">
        <v>165</v>
      </c>
      <c r="C29" s="537"/>
      <c r="D29" s="563">
        <v>0</v>
      </c>
      <c r="E29" s="563"/>
      <c r="F29" s="563"/>
      <c r="G29" s="182" t="s">
        <v>158</v>
      </c>
      <c r="H29" s="534">
        <f>+AL27</f>
        <v>0</v>
      </c>
      <c r="I29" s="535"/>
      <c r="J29" s="182" t="s">
        <v>158</v>
      </c>
      <c r="M29" s="581"/>
      <c r="P29" s="54"/>
      <c r="Q29" s="133"/>
      <c r="R29" s="49" t="s">
        <v>144</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1"/>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1"/>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1"/>
    </row>
    <row r="32" spans="2:49" ht="27" customHeight="1" thickTop="1" thickBot="1">
      <c r="B32" s="536" t="s">
        <v>400</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1"/>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1"/>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P3:AR4"/>
    <mergeCell ref="P15:S15"/>
    <mergeCell ref="AI14:AN14"/>
    <mergeCell ref="P12:S12"/>
    <mergeCell ref="AS3:AT3"/>
    <mergeCell ref="AS4:AT4"/>
    <mergeCell ref="AH12:AM12"/>
    <mergeCell ref="AB3:AD3"/>
    <mergeCell ref="Z5:AD5"/>
    <mergeCell ref="AH9:AM9"/>
    <mergeCell ref="S7:V7"/>
    <mergeCell ref="AE9:AE14"/>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H18:AK18"/>
    <mergeCell ref="B21:J22"/>
    <mergeCell ref="H30:I30"/>
    <mergeCell ref="H31:I31"/>
    <mergeCell ref="H32:I32"/>
    <mergeCell ref="H33:I33"/>
    <mergeCell ref="H23:J23"/>
    <mergeCell ref="F12:H12"/>
    <mergeCell ref="F15:H15"/>
    <mergeCell ref="H24:I24"/>
    <mergeCell ref="B33:C3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1" zoomScaleNormal="100" zoomScaleSheetLayoutView="100" workbookViewId="0">
      <selection activeCell="B1" sqref="B1"/>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75" style="16" customWidth="1"/>
    <col min="7" max="7" width="7.5" style="16" customWidth="1"/>
    <col min="8" max="8" width="13.75" style="16" customWidth="1"/>
    <col min="9" max="9" width="5.75" style="16" customWidth="1"/>
    <col min="10" max="10" width="3.75" style="16" customWidth="1"/>
    <col min="11" max="11" width="10.75" style="16" customWidth="1"/>
    <col min="12" max="12" width="9.625" style="16" customWidth="1"/>
    <col min="13" max="13" width="7.75" style="16" customWidth="1"/>
    <col min="14" max="14" width="6.75" style="16" customWidth="1"/>
    <col min="15" max="15" width="7.75" style="16" customWidth="1"/>
    <col min="16" max="16" width="2.25" style="16" customWidth="1"/>
    <col min="17" max="16384" width="9" style="16"/>
  </cols>
  <sheetData>
    <row r="1" spans="1:16" ht="16.149999999999999" customHeight="1">
      <c r="C1" s="72" t="s">
        <v>204</v>
      </c>
    </row>
    <row r="2" spans="1:16" ht="16.149999999999999" customHeight="1">
      <c r="C2" s="72"/>
    </row>
    <row r="3" spans="1:16" ht="13.9" customHeight="1" thickBot="1">
      <c r="O3" s="95" t="s">
        <v>133</v>
      </c>
    </row>
    <row r="4" spans="1:16" ht="13.5">
      <c r="A4" s="16">
        <v>14</v>
      </c>
      <c r="M4" s="423" t="s">
        <v>295</v>
      </c>
      <c r="N4" s="93" t="s">
        <v>87</v>
      </c>
      <c r="O4" s="94" t="s">
        <v>88</v>
      </c>
    </row>
    <row r="5" spans="1:16" ht="20.100000000000001" customHeight="1" thickBot="1">
      <c r="A5" s="17" t="e">
        <f>+#REF!</f>
        <v>#REF!</v>
      </c>
      <c r="C5" s="16" t="s">
        <v>285</v>
      </c>
      <c r="M5" s="630"/>
      <c r="N5" s="209" t="str">
        <f>+表紙!N28</f>
        <v>○</v>
      </c>
      <c r="O5" s="210" t="str">
        <f>+表紙!O28</f>
        <v>　</v>
      </c>
    </row>
    <row r="6" spans="1:16" ht="13.5">
      <c r="C6" s="500" t="s">
        <v>380</v>
      </c>
      <c r="D6" s="676"/>
      <c r="E6" s="676"/>
      <c r="F6" s="676"/>
      <c r="G6" s="676"/>
      <c r="H6" s="676"/>
      <c r="I6" s="676"/>
      <c r="J6" s="676"/>
      <c r="K6" s="676"/>
      <c r="L6" s="676"/>
      <c r="M6" s="676"/>
      <c r="N6" s="676"/>
      <c r="O6" s="676"/>
    </row>
    <row r="7" spans="1:16" ht="7.9" customHeight="1">
      <c r="C7" s="73"/>
      <c r="D7" s="74"/>
      <c r="E7" s="74"/>
      <c r="F7" s="74"/>
      <c r="G7" s="74"/>
      <c r="H7" s="74"/>
      <c r="I7" s="74"/>
      <c r="J7" s="74"/>
      <c r="K7" s="74"/>
      <c r="L7" s="74"/>
      <c r="M7" s="74"/>
      <c r="N7" s="74"/>
      <c r="O7" s="75"/>
    </row>
    <row r="8" spans="1:16" ht="12" customHeight="1">
      <c r="C8" s="453" t="s">
        <v>286</v>
      </c>
      <c r="D8" s="710"/>
      <c r="E8" s="710"/>
      <c r="F8" s="710"/>
      <c r="G8" s="710"/>
      <c r="H8" s="710"/>
      <c r="I8" s="710"/>
      <c r="J8" s="710"/>
      <c r="K8" s="710"/>
      <c r="L8" s="710"/>
      <c r="M8" s="710"/>
      <c r="N8" s="710"/>
      <c r="O8" s="711"/>
      <c r="P8" s="15"/>
    </row>
    <row r="9" spans="1:16" ht="12" customHeight="1">
      <c r="C9" s="712"/>
      <c r="D9" s="713"/>
      <c r="E9" s="713"/>
      <c r="F9" s="713"/>
      <c r="G9" s="713"/>
      <c r="H9" s="713"/>
      <c r="I9" s="713"/>
      <c r="J9" s="713"/>
      <c r="K9" s="713"/>
      <c r="L9" s="713"/>
      <c r="M9" s="713"/>
      <c r="N9" s="713"/>
      <c r="O9" s="714"/>
    </row>
    <row r="10" spans="1:16" ht="10.15" customHeight="1">
      <c r="C10" s="76"/>
      <c r="O10" s="77"/>
    </row>
    <row r="11" spans="1:16" ht="13.5">
      <c r="C11" s="76"/>
      <c r="L11" s="715" t="str">
        <f>+表紙!L34</f>
        <v>令和  7年  6月 30日</v>
      </c>
      <c r="M11" s="716"/>
      <c r="N11" s="716"/>
      <c r="O11" s="717"/>
    </row>
    <row r="12" spans="1:16" ht="1.1499999999999999" customHeight="1">
      <c r="C12" s="76"/>
      <c r="O12" s="78"/>
    </row>
    <row r="13" spans="1:16" ht="13.5">
      <c r="C13" s="687" t="str">
        <f>+表紙!C36</f>
        <v>横浜市長</v>
      </c>
      <c r="D13" s="688"/>
      <c r="E13" s="688"/>
      <c r="F13" s="688"/>
      <c r="G13" s="86" t="s">
        <v>5</v>
      </c>
      <c r="O13" s="77"/>
    </row>
    <row r="14" spans="1:16" ht="9" customHeight="1">
      <c r="C14" s="76"/>
      <c r="O14" s="77"/>
    </row>
    <row r="15" spans="1:16" ht="13.15" customHeight="1">
      <c r="A15" s="17">
        <v>3</v>
      </c>
      <c r="C15" s="76"/>
      <c r="H15" s="206" t="s">
        <v>202</v>
      </c>
      <c r="I15" s="206"/>
      <c r="O15" s="77"/>
    </row>
    <row r="16" spans="1:16" ht="26.25" customHeight="1">
      <c r="C16" s="76"/>
      <c r="H16" s="18" t="s">
        <v>6</v>
      </c>
      <c r="I16" s="18"/>
      <c r="J16" s="684" t="str">
        <f>+表紙!J39</f>
        <v>横浜市磯子区滝頭１－２－１</v>
      </c>
      <c r="K16" s="684"/>
      <c r="L16" s="685"/>
      <c r="M16" s="685"/>
      <c r="N16" s="685"/>
      <c r="O16" s="686"/>
    </row>
    <row r="17" spans="1:17" ht="26.25" customHeight="1">
      <c r="C17" s="76"/>
      <c r="H17" s="18" t="s">
        <v>7</v>
      </c>
      <c r="I17" s="18"/>
      <c r="J17" s="684" t="str">
        <f>+表紙!J40</f>
        <v>横浜市立脳卒中・神経脊椎センター
病院長　城倉　健</v>
      </c>
      <c r="K17" s="684"/>
      <c r="L17" s="685"/>
      <c r="M17" s="685"/>
      <c r="N17" s="685"/>
      <c r="O17" s="686"/>
    </row>
    <row r="18" spans="1:17">
      <c r="C18" s="76"/>
      <c r="J18" s="16" t="s">
        <v>8</v>
      </c>
      <c r="O18" s="77"/>
    </row>
    <row r="19" spans="1:17">
      <c r="C19" s="76"/>
      <c r="J19" s="19" t="s">
        <v>9</v>
      </c>
      <c r="K19" s="19"/>
      <c r="L19" s="689" t="str">
        <f>IF(+表紙!L42="","",+表紙!L42)</f>
        <v>045-753-2607</v>
      </c>
      <c r="M19" s="689"/>
      <c r="N19" s="689"/>
      <c r="O19" s="690"/>
    </row>
    <row r="20" spans="1:17" ht="8.4499999999999993" customHeight="1">
      <c r="C20" s="76"/>
      <c r="J20" s="19"/>
      <c r="K20" s="19"/>
      <c r="O20" s="77"/>
    </row>
    <row r="21" spans="1:17" ht="6" customHeight="1">
      <c r="C21" s="76"/>
      <c r="O21" s="77"/>
    </row>
    <row r="22" spans="1:17" ht="30" customHeight="1">
      <c r="A22" s="17">
        <v>4</v>
      </c>
      <c r="C22" s="462" t="str">
        <f>表紙!C45</f>
        <v>　廃棄物の処理及び清掃に関する法律第12条の２第11項の規定に基づき、令和６年度の特別管理産業廃棄物処理計画の実施状況を報告します。</v>
      </c>
      <c r="D22" s="704"/>
      <c r="E22" s="704"/>
      <c r="F22" s="704"/>
      <c r="G22" s="704"/>
      <c r="H22" s="704"/>
      <c r="I22" s="704"/>
      <c r="J22" s="704"/>
      <c r="K22" s="704"/>
      <c r="L22" s="704"/>
      <c r="M22" s="704"/>
      <c r="N22" s="704"/>
      <c r="O22" s="705"/>
    </row>
    <row r="23" spans="1:17" ht="7.5" customHeight="1">
      <c r="C23" s="79"/>
      <c r="D23" s="20"/>
      <c r="E23" s="20"/>
      <c r="F23" s="20"/>
      <c r="G23" s="20"/>
      <c r="H23" s="20"/>
      <c r="I23" s="20"/>
      <c r="J23" s="20"/>
      <c r="K23" s="20"/>
      <c r="L23" s="20"/>
      <c r="M23" s="20"/>
      <c r="N23" s="20"/>
      <c r="O23" s="80"/>
    </row>
    <row r="24" spans="1:17" ht="21" customHeight="1">
      <c r="C24" s="417" t="s">
        <v>10</v>
      </c>
      <c r="D24" s="418"/>
      <c r="E24" s="419"/>
      <c r="F24" s="694" t="str">
        <f>+表紙!F47</f>
        <v>横浜市立脳卒中・神経脊椎センター</v>
      </c>
      <c r="G24" s="695"/>
      <c r="H24" s="696"/>
      <c r="I24" s="696"/>
      <c r="J24" s="696"/>
      <c r="K24" s="696"/>
      <c r="L24" s="696"/>
      <c r="M24" s="493" t="s">
        <v>409</v>
      </c>
      <c r="N24" s="699"/>
      <c r="O24" s="700"/>
    </row>
    <row r="25" spans="1:17" ht="21" customHeight="1">
      <c r="C25" s="420"/>
      <c r="D25" s="421"/>
      <c r="E25" s="422"/>
      <c r="F25" s="697"/>
      <c r="G25" s="698"/>
      <c r="H25" s="698"/>
      <c r="I25" s="698"/>
      <c r="J25" s="698"/>
      <c r="K25" s="698"/>
      <c r="L25" s="698"/>
      <c r="M25" s="701">
        <f>表紙!M48</f>
        <v>2947</v>
      </c>
      <c r="N25" s="702"/>
      <c r="O25" s="703"/>
    </row>
    <row r="26" spans="1:17" ht="18.600000000000001" customHeight="1">
      <c r="C26" s="417" t="s">
        <v>11</v>
      </c>
      <c r="D26" s="445"/>
      <c r="E26" s="446"/>
      <c r="F26" s="706" t="str">
        <f>+表紙!F49</f>
        <v>横浜市磯子区滝頭１－２－１</v>
      </c>
      <c r="G26" s="707"/>
      <c r="H26" s="707"/>
      <c r="I26" s="707"/>
      <c r="J26" s="707"/>
      <c r="K26" s="707"/>
      <c r="L26" s="115" t="s">
        <v>134</v>
      </c>
      <c r="M26" s="207"/>
      <c r="N26" s="723" t="str">
        <f>IF(+表紙!N49="","",+表紙!N49)</f>
        <v/>
      </c>
      <c r="O26" s="724"/>
    </row>
    <row r="27" spans="1:17" ht="18.600000000000001" customHeight="1">
      <c r="C27" s="447"/>
      <c r="D27" s="448"/>
      <c r="E27" s="449"/>
      <c r="F27" s="708"/>
      <c r="G27" s="709"/>
      <c r="H27" s="709"/>
      <c r="I27" s="709"/>
      <c r="J27" s="709"/>
      <c r="K27" s="709"/>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718" t="str">
        <f>IF(+表紙!F52="","",+表紙!F52)</f>
        <v>Ｐ－医療、福祉</v>
      </c>
      <c r="G29" s="720"/>
      <c r="H29" s="720"/>
      <c r="I29" s="720"/>
      <c r="J29" s="25" t="s">
        <v>47</v>
      </c>
      <c r="K29" s="25"/>
      <c r="L29" s="725" t="str">
        <f>IF(+表紙!L52="","",+表紙!L52)</f>
        <v>医療業</v>
      </c>
      <c r="M29" s="725"/>
      <c r="N29" s="726"/>
      <c r="O29" s="727"/>
      <c r="Q29" s="21"/>
    </row>
    <row r="30" spans="1:17" ht="19.5" customHeight="1">
      <c r="C30" s="288"/>
      <c r="D30" s="299" t="s">
        <v>19</v>
      </c>
      <c r="E30" s="300" t="s">
        <v>339</v>
      </c>
      <c r="F30" s="718" t="s">
        <v>340</v>
      </c>
      <c r="G30" s="487"/>
      <c r="H30" s="719"/>
      <c r="I30" s="718" t="s">
        <v>341</v>
      </c>
      <c r="J30" s="489"/>
      <c r="K30" s="490"/>
      <c r="L30" s="721" t="str">
        <f>IF(+表紙!L53="","",+表紙!L53)</f>
        <v/>
      </c>
      <c r="M30" s="722"/>
      <c r="N30" s="301" t="s">
        <v>342</v>
      </c>
      <c r="O30" s="298"/>
      <c r="Q30" s="21"/>
    </row>
    <row r="31" spans="1:17" ht="19.5" customHeight="1">
      <c r="C31" s="288"/>
      <c r="D31" s="287"/>
      <c r="E31" s="302"/>
      <c r="F31" s="718" t="s">
        <v>343</v>
      </c>
      <c r="G31" s="487"/>
      <c r="H31" s="719"/>
      <c r="I31" s="720" t="s">
        <v>344</v>
      </c>
      <c r="J31" s="489"/>
      <c r="K31" s="489"/>
      <c r="L31" s="721" t="str">
        <f>IF(+表紙!L54="","",+表紙!L54)</f>
        <v/>
      </c>
      <c r="M31" s="722"/>
      <c r="N31" s="301" t="s">
        <v>342</v>
      </c>
      <c r="O31" s="298"/>
      <c r="Q31" s="21"/>
    </row>
    <row r="32" spans="1:17" ht="19.5" customHeight="1">
      <c r="C32" s="288"/>
      <c r="D32" s="519" t="s">
        <v>345</v>
      </c>
      <c r="E32" s="520"/>
      <c r="F32" s="718" t="s">
        <v>346</v>
      </c>
      <c r="G32" s="487"/>
      <c r="H32" s="719"/>
      <c r="I32" s="720" t="s">
        <v>347</v>
      </c>
      <c r="J32" s="489"/>
      <c r="K32" s="489"/>
      <c r="L32" s="721">
        <f>IF(+表紙!L55="","",+表紙!L55)</f>
        <v>300</v>
      </c>
      <c r="M32" s="722"/>
      <c r="N32" s="301" t="s">
        <v>348</v>
      </c>
      <c r="O32" s="298"/>
      <c r="Q32" s="21"/>
    </row>
    <row r="33" spans="3:17" ht="19.5" customHeight="1">
      <c r="C33" s="288"/>
      <c r="D33" s="519"/>
      <c r="E33" s="520"/>
      <c r="F33" s="718" t="s">
        <v>349</v>
      </c>
      <c r="G33" s="487"/>
      <c r="H33" s="719"/>
      <c r="I33" s="720" t="s">
        <v>350</v>
      </c>
      <c r="J33" s="489"/>
      <c r="K33" s="489"/>
      <c r="L33" s="721" t="str">
        <f>IF(+表紙!L56="","",+表紙!L56)</f>
        <v/>
      </c>
      <c r="M33" s="722"/>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728" t="str">
        <f>IF(+表紙!F58="","",+表紙!F58)</f>
        <v/>
      </c>
      <c r="G35" s="729"/>
      <c r="H35" s="729"/>
      <c r="I35" s="729"/>
      <c r="J35" s="729"/>
      <c r="K35" s="729"/>
      <c r="L35" s="729"/>
      <c r="M35" s="729"/>
      <c r="N35" s="729"/>
      <c r="O35" s="730"/>
      <c r="Q35" s="21"/>
    </row>
    <row r="36" spans="3:17" ht="19.5" customHeight="1">
      <c r="C36" s="293"/>
      <c r="D36" s="309" t="s">
        <v>24</v>
      </c>
      <c r="E36" s="310" t="s">
        <v>352</v>
      </c>
      <c r="F36" s="731">
        <f>IF(+表紙!F59="","",+表紙!F59)</f>
        <v>551</v>
      </c>
      <c r="G36" s="732"/>
      <c r="H36" s="732"/>
      <c r="I36" s="732"/>
      <c r="J36" s="732"/>
      <c r="K36" s="732"/>
      <c r="L36" s="732"/>
      <c r="M36" s="732"/>
      <c r="N36" s="732"/>
      <c r="O36" s="733"/>
      <c r="Q36" s="21"/>
    </row>
    <row r="37" spans="3:17" ht="33.75" customHeight="1">
      <c r="C37" s="430" t="s">
        <v>287</v>
      </c>
      <c r="D37" s="431"/>
      <c r="E37" s="432"/>
      <c r="F37" s="691" t="str">
        <f>+表紙!F60</f>
        <v>令和 ６ 年 ４ 月 １ 日 ～ 令和 ７ 年 ３ 月 31 日（ １ 年間）</v>
      </c>
      <c r="G37" s="692"/>
      <c r="H37" s="692"/>
      <c r="I37" s="692"/>
      <c r="J37" s="692"/>
      <c r="K37" s="692"/>
      <c r="L37" s="692"/>
      <c r="M37" s="692"/>
      <c r="N37" s="692"/>
      <c r="O37" s="693"/>
    </row>
    <row r="38" spans="3:17" ht="30" customHeight="1">
      <c r="C38" s="167" t="s">
        <v>288</v>
      </c>
      <c r="D38" s="282"/>
      <c r="E38" s="168"/>
      <c r="F38" s="22"/>
      <c r="G38" s="22"/>
      <c r="H38" s="23"/>
      <c r="I38" s="23"/>
      <c r="J38" s="24"/>
      <c r="K38" s="24"/>
      <c r="L38" s="25"/>
      <c r="M38" s="25"/>
      <c r="N38" s="25"/>
      <c r="O38" s="26"/>
    </row>
    <row r="39" spans="3:17" ht="18" customHeight="1">
      <c r="C39" s="682"/>
      <c r="D39" s="427" t="s">
        <v>225</v>
      </c>
      <c r="E39" s="428"/>
      <c r="F39" s="428"/>
      <c r="G39" s="429"/>
      <c r="H39" s="427" t="s">
        <v>242</v>
      </c>
      <c r="I39" s="429"/>
      <c r="J39" s="427" t="s">
        <v>226</v>
      </c>
      <c r="K39" s="428"/>
      <c r="L39" s="429"/>
      <c r="M39" s="427" t="s">
        <v>243</v>
      </c>
      <c r="N39" s="428"/>
      <c r="O39" s="429"/>
    </row>
    <row r="40" spans="3:17" ht="25.15" customHeight="1">
      <c r="C40" s="683"/>
      <c r="D40" s="404" t="s">
        <v>227</v>
      </c>
      <c r="E40" s="405"/>
      <c r="F40" s="405"/>
      <c r="G40" s="406"/>
      <c r="H40" s="224">
        <f>+表紙!H63</f>
        <v>90.8</v>
      </c>
      <c r="I40" s="216" t="s">
        <v>4</v>
      </c>
      <c r="J40" s="439" t="s">
        <v>293</v>
      </c>
      <c r="K40" s="440"/>
      <c r="L40" s="441"/>
      <c r="M40" s="680">
        <f>+表紙!M63</f>
        <v>67.510000000000005</v>
      </c>
      <c r="N40" s="681">
        <f>+表紙!N63</f>
        <v>0</v>
      </c>
      <c r="O40" s="378" t="s">
        <v>4</v>
      </c>
    </row>
    <row r="41" spans="3:17" ht="25.15" customHeight="1">
      <c r="C41" s="683"/>
      <c r="D41" s="404" t="s">
        <v>289</v>
      </c>
      <c r="E41" s="405"/>
      <c r="F41" s="405"/>
      <c r="G41" s="406"/>
      <c r="H41" s="224" t="str">
        <f>+表紙!H64</f>
        <v>0</v>
      </c>
      <c r="I41" s="216" t="s">
        <v>4</v>
      </c>
      <c r="J41" s="439" t="s">
        <v>229</v>
      </c>
      <c r="K41" s="440"/>
      <c r="L41" s="441"/>
      <c r="M41" s="680" t="str">
        <f>+表紙!M64</f>
        <v>0</v>
      </c>
      <c r="N41" s="681">
        <f>+表紙!N64</f>
        <v>0</v>
      </c>
      <c r="O41" s="26" t="s">
        <v>4</v>
      </c>
    </row>
    <row r="42" spans="3:17" ht="25.15" customHeight="1">
      <c r="C42" s="683"/>
      <c r="D42" s="404" t="s">
        <v>290</v>
      </c>
      <c r="E42" s="405"/>
      <c r="F42" s="405"/>
      <c r="G42" s="406"/>
      <c r="H42" s="224" t="str">
        <f>+表紙!H65</f>
        <v>0</v>
      </c>
      <c r="I42" s="216" t="s">
        <v>4</v>
      </c>
      <c r="J42" s="404" t="s">
        <v>230</v>
      </c>
      <c r="K42" s="405"/>
      <c r="L42" s="406"/>
      <c r="M42" s="671" t="str">
        <f>+表紙!M65</f>
        <v>0</v>
      </c>
      <c r="N42" s="672">
        <f>+表紙!N65</f>
        <v>0</v>
      </c>
      <c r="O42" s="256" t="s">
        <v>4</v>
      </c>
    </row>
    <row r="43" spans="3:17" ht="25.15" customHeight="1">
      <c r="C43" s="166"/>
      <c r="D43" s="404" t="s">
        <v>291</v>
      </c>
      <c r="E43" s="405"/>
      <c r="F43" s="405"/>
      <c r="G43" s="406"/>
      <c r="H43" s="224">
        <f>+表紙!H66</f>
        <v>23.29</v>
      </c>
      <c r="I43" s="216" t="s">
        <v>4</v>
      </c>
      <c r="J43" s="404" t="s">
        <v>231</v>
      </c>
      <c r="K43" s="405"/>
      <c r="L43" s="406"/>
      <c r="M43" s="671" t="str">
        <f>+表紙!M66</f>
        <v>0</v>
      </c>
      <c r="N43" s="672">
        <f>+表紙!N66</f>
        <v>0</v>
      </c>
      <c r="O43" s="256" t="s">
        <v>4</v>
      </c>
    </row>
    <row r="44" spans="3:17" ht="25.15" customHeight="1">
      <c r="C44" s="215"/>
      <c r="D44" s="404" t="s">
        <v>292</v>
      </c>
      <c r="E44" s="405"/>
      <c r="F44" s="405"/>
      <c r="G44" s="406"/>
      <c r="H44" s="224" t="str">
        <f>+表紙!H67</f>
        <v>0</v>
      </c>
      <c r="I44" s="216" t="s">
        <v>4</v>
      </c>
      <c r="J44" s="404" t="s">
        <v>232</v>
      </c>
      <c r="K44" s="405"/>
      <c r="L44" s="406"/>
      <c r="M44" s="671" t="str">
        <f>+表紙!M67</f>
        <v>0</v>
      </c>
      <c r="N44" s="672">
        <f>+表紙!N67</f>
        <v>0</v>
      </c>
      <c r="O44" s="256" t="s">
        <v>4</v>
      </c>
    </row>
    <row r="45" spans="3:17" ht="23.45" customHeight="1">
      <c r="C45" s="409" t="s">
        <v>322</v>
      </c>
      <c r="D45" s="410"/>
      <c r="E45" s="410"/>
      <c r="F45" s="410"/>
      <c r="G45" s="410"/>
      <c r="H45" s="410"/>
      <c r="I45" s="410"/>
      <c r="J45" s="273"/>
      <c r="K45" s="273"/>
      <c r="L45" s="273"/>
      <c r="M45" s="274"/>
      <c r="N45" s="274"/>
      <c r="O45" s="275"/>
    </row>
    <row r="46" spans="3:17" ht="13.15" customHeight="1">
      <c r="C46" s="276"/>
      <c r="D46" s="388" t="s">
        <v>326</v>
      </c>
      <c r="E46" s="389"/>
      <c r="F46" s="389"/>
      <c r="G46" s="389"/>
      <c r="H46" s="389"/>
      <c r="I46" s="390"/>
      <c r="J46" s="388" t="str">
        <f>表紙!J69</f>
        <v>前々年度（令和５年度）</v>
      </c>
      <c r="K46" s="509"/>
      <c r="L46" s="509"/>
      <c r="M46" s="274">
        <f>IF(表紙!M69="","",表紙!M69)</f>
        <v>90.8</v>
      </c>
      <c r="N46" s="274" t="s">
        <v>329</v>
      </c>
      <c r="O46" s="275"/>
    </row>
    <row r="47" spans="3:17" ht="13.15" customHeight="1">
      <c r="C47" s="276"/>
      <c r="D47" s="391"/>
      <c r="E47" s="392"/>
      <c r="F47" s="392"/>
      <c r="G47" s="392"/>
      <c r="H47" s="392"/>
      <c r="I47" s="393"/>
      <c r="J47" s="510" t="str">
        <f>表紙!J70</f>
        <v>前 年 度（令和６年度）</v>
      </c>
      <c r="K47" s="511"/>
      <c r="L47" s="511"/>
      <c r="M47" s="278">
        <f>IF(表紙!M70="","",表紙!M70)</f>
        <v>96.12</v>
      </c>
      <c r="N47" s="278" t="s">
        <v>325</v>
      </c>
      <c r="O47" s="279"/>
    </row>
    <row r="48" spans="3:17" ht="10.9" customHeight="1">
      <c r="C48" s="276"/>
      <c r="D48" s="512" t="s">
        <v>324</v>
      </c>
      <c r="E48" s="410"/>
      <c r="F48" s="410"/>
      <c r="G48" s="410"/>
      <c r="H48" s="410"/>
      <c r="I48" s="410"/>
      <c r="J48" s="273"/>
      <c r="K48" s="280"/>
      <c r="L48" s="273"/>
      <c r="M48" s="274"/>
      <c r="N48" s="274"/>
      <c r="O48" s="275"/>
    </row>
    <row r="49" spans="1:15" ht="49.5" customHeight="1">
      <c r="C49" s="277"/>
      <c r="D49" s="677" t="str">
        <f>IF(表紙!D72="","",表紙!D72)</f>
        <v/>
      </c>
      <c r="E49" s="678"/>
      <c r="F49" s="678"/>
      <c r="G49" s="678"/>
      <c r="H49" s="678"/>
      <c r="I49" s="678"/>
      <c r="J49" s="678"/>
      <c r="K49" s="678"/>
      <c r="L49" s="678"/>
      <c r="M49" s="678"/>
      <c r="N49" s="678"/>
      <c r="O49" s="679"/>
    </row>
    <row r="50" spans="1:15" ht="12.6" customHeight="1">
      <c r="C50" s="673" t="s">
        <v>15</v>
      </c>
      <c r="D50" s="674"/>
      <c r="E50" s="675"/>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500" t="s">
        <v>379</v>
      </c>
      <c r="D52" s="676"/>
      <c r="E52" s="676"/>
      <c r="F52" s="676"/>
      <c r="G52" s="676"/>
      <c r="H52" s="676"/>
      <c r="I52" s="676"/>
      <c r="J52" s="676"/>
      <c r="K52" s="676"/>
      <c r="L52" s="676"/>
      <c r="M52" s="676"/>
      <c r="N52" s="676"/>
      <c r="O52" s="676"/>
    </row>
    <row r="53" spans="1:15" ht="13.5">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425" t="str">
        <f>表紙!D78</f>
        <v>　当該年度（令和７年度）の６月30日までに提出してください。</v>
      </c>
      <c r="E55" s="425"/>
      <c r="F55" s="425"/>
      <c r="G55" s="425"/>
      <c r="H55" s="425"/>
      <c r="I55" s="425"/>
      <c r="J55" s="425"/>
      <c r="K55" s="425"/>
      <c r="L55" s="425"/>
      <c r="M55" s="425"/>
      <c r="N55" s="425"/>
      <c r="O55" s="426"/>
    </row>
    <row r="56" spans="1:15" ht="15" customHeight="1">
      <c r="C56" s="169">
        <v>2</v>
      </c>
      <c r="D56" s="425" t="s">
        <v>358</v>
      </c>
      <c r="E56" s="425"/>
      <c r="F56" s="425"/>
      <c r="G56" s="425"/>
      <c r="H56" s="425"/>
      <c r="I56" s="425"/>
      <c r="J56" s="425"/>
      <c r="K56" s="425"/>
      <c r="L56" s="425"/>
      <c r="M56" s="425"/>
      <c r="N56" s="425"/>
      <c r="O56" s="426"/>
    </row>
    <row r="57" spans="1:15" ht="15" customHeight="1">
      <c r="C57" s="169"/>
      <c r="D57" s="505" t="s">
        <v>353</v>
      </c>
      <c r="E57" s="505"/>
      <c r="F57" s="505"/>
      <c r="G57" s="505"/>
      <c r="H57" s="505"/>
      <c r="I57" s="505"/>
      <c r="J57" s="505"/>
      <c r="K57" s="505"/>
      <c r="L57" s="505"/>
      <c r="M57" s="505"/>
      <c r="N57" s="505"/>
      <c r="O57" s="506"/>
    </row>
    <row r="58" spans="1:15" ht="39" customHeight="1">
      <c r="C58" s="169"/>
      <c r="D58" s="505" t="s">
        <v>354</v>
      </c>
      <c r="E58" s="505"/>
      <c r="F58" s="505"/>
      <c r="G58" s="505"/>
      <c r="H58" s="505"/>
      <c r="I58" s="505"/>
      <c r="J58" s="505"/>
      <c r="K58" s="505"/>
      <c r="L58" s="505"/>
      <c r="M58" s="505"/>
      <c r="N58" s="505"/>
      <c r="O58" s="506"/>
    </row>
    <row r="59" spans="1:15" ht="28.15" customHeight="1">
      <c r="A59" s="16"/>
      <c r="B59" s="16"/>
      <c r="C59" s="169">
        <v>3</v>
      </c>
      <c r="D59" s="425" t="str">
        <f>表紙!D82</f>
        <v>　「特別管理産業廃棄物処理計画における目標値」の欄には、前年度（令和６年度）提出の特別管理産業廃棄物処理計画に記載した目標量を記入してください。</v>
      </c>
      <c r="E59" s="425"/>
      <c r="F59" s="425"/>
      <c r="G59" s="425"/>
      <c r="H59" s="425"/>
      <c r="I59" s="425"/>
      <c r="J59" s="425"/>
      <c r="K59" s="425"/>
      <c r="L59" s="425"/>
      <c r="M59" s="425"/>
      <c r="N59" s="425"/>
      <c r="O59" s="426"/>
    </row>
    <row r="60" spans="1:15" ht="28.15" customHeight="1">
      <c r="A60" s="16"/>
      <c r="B60" s="16"/>
      <c r="C60" s="169">
        <v>4</v>
      </c>
      <c r="D60" s="425" t="str">
        <f>表紙!D83</f>
        <v>　第2面（様式５-２）には、前年度（令和６年度）の特別管理産業廃棄物処理実績に関して①～⑭の欄のそれぞれに、(1)から(14)に掲げる量を記入してください。</v>
      </c>
      <c r="E60" s="425"/>
      <c r="F60" s="425"/>
      <c r="G60" s="425"/>
      <c r="H60" s="425"/>
      <c r="I60" s="425"/>
      <c r="J60" s="425"/>
      <c r="K60" s="425"/>
      <c r="L60" s="425"/>
      <c r="M60" s="425"/>
      <c r="N60" s="425"/>
      <c r="O60" s="426"/>
    </row>
    <row r="61" spans="1:15" ht="15" customHeight="1">
      <c r="A61" s="16"/>
      <c r="B61" s="16"/>
      <c r="C61" s="169"/>
      <c r="D61" s="170" t="s">
        <v>361</v>
      </c>
      <c r="E61" s="425" t="s">
        <v>294</v>
      </c>
      <c r="F61" s="425"/>
      <c r="G61" s="425"/>
      <c r="H61" s="425"/>
      <c r="I61" s="425"/>
      <c r="J61" s="425"/>
      <c r="K61" s="425"/>
      <c r="L61" s="425"/>
      <c r="M61" s="425"/>
      <c r="N61" s="425"/>
      <c r="O61" s="426"/>
    </row>
    <row r="62" spans="1:15" ht="15" customHeight="1">
      <c r="A62" s="16"/>
      <c r="B62" s="16"/>
      <c r="C62" s="169"/>
      <c r="D62" s="170" t="s">
        <v>362</v>
      </c>
      <c r="E62" s="425" t="s">
        <v>364</v>
      </c>
      <c r="F62" s="425"/>
      <c r="G62" s="425"/>
      <c r="H62" s="425"/>
      <c r="I62" s="425"/>
      <c r="J62" s="425"/>
      <c r="K62" s="425"/>
      <c r="L62" s="425"/>
      <c r="M62" s="425"/>
      <c r="N62" s="425"/>
      <c r="O62" s="426"/>
    </row>
    <row r="63" spans="1:15" ht="15" customHeight="1">
      <c r="A63" s="16"/>
      <c r="B63" s="16"/>
      <c r="C63" s="169"/>
      <c r="D63" s="170" t="s">
        <v>363</v>
      </c>
      <c r="E63" s="425" t="s">
        <v>365</v>
      </c>
      <c r="F63" s="425"/>
      <c r="G63" s="425"/>
      <c r="H63" s="425"/>
      <c r="I63" s="425"/>
      <c r="J63" s="425"/>
      <c r="K63" s="425"/>
      <c r="L63" s="425"/>
      <c r="M63" s="425"/>
      <c r="N63" s="425"/>
      <c r="O63" s="426"/>
    </row>
    <row r="64" spans="1:15" ht="15" customHeight="1">
      <c r="A64" s="16"/>
      <c r="B64" s="16"/>
      <c r="C64" s="169"/>
      <c r="D64" s="170" t="s">
        <v>366</v>
      </c>
      <c r="E64" s="425" t="s">
        <v>367</v>
      </c>
      <c r="F64" s="425"/>
      <c r="G64" s="425"/>
      <c r="H64" s="425"/>
      <c r="I64" s="425"/>
      <c r="J64" s="425"/>
      <c r="K64" s="425"/>
      <c r="L64" s="425"/>
      <c r="M64" s="425"/>
      <c r="N64" s="425"/>
      <c r="O64" s="426"/>
    </row>
    <row r="65" spans="1:15" ht="15" customHeight="1">
      <c r="A65" s="16"/>
      <c r="B65" s="16"/>
      <c r="C65" s="169"/>
      <c r="D65" s="170" t="s">
        <v>368</v>
      </c>
      <c r="E65" s="425" t="s">
        <v>369</v>
      </c>
      <c r="F65" s="425"/>
      <c r="G65" s="425"/>
      <c r="H65" s="425"/>
      <c r="I65" s="425"/>
      <c r="J65" s="425"/>
      <c r="K65" s="425"/>
      <c r="L65" s="425"/>
      <c r="M65" s="425"/>
      <c r="N65" s="425"/>
      <c r="O65" s="426"/>
    </row>
    <row r="66" spans="1:15" ht="15" customHeight="1">
      <c r="A66" s="16"/>
      <c r="B66" s="16"/>
      <c r="C66" s="169"/>
      <c r="D66" s="170" t="s">
        <v>370</v>
      </c>
      <c r="E66" s="425" t="s">
        <v>238</v>
      </c>
      <c r="F66" s="425"/>
      <c r="G66" s="425"/>
      <c r="H66" s="425"/>
      <c r="I66" s="425"/>
      <c r="J66" s="425"/>
      <c r="K66" s="425"/>
      <c r="L66" s="425"/>
      <c r="M66" s="425"/>
      <c r="N66" s="425"/>
      <c r="O66" s="426"/>
    </row>
    <row r="67" spans="1:15" ht="15" customHeight="1">
      <c r="A67" s="16"/>
      <c r="B67" s="16"/>
      <c r="C67" s="169"/>
      <c r="D67" s="170" t="s">
        <v>371</v>
      </c>
      <c r="E67" s="425" t="s">
        <v>372</v>
      </c>
      <c r="F67" s="425"/>
      <c r="G67" s="425"/>
      <c r="H67" s="425"/>
      <c r="I67" s="425"/>
      <c r="J67" s="425"/>
      <c r="K67" s="425"/>
      <c r="L67" s="425"/>
      <c r="M67" s="425"/>
      <c r="N67" s="425"/>
      <c r="O67" s="426"/>
    </row>
    <row r="68" spans="1:15" ht="15" customHeight="1">
      <c r="A68" s="16"/>
      <c r="B68" s="16"/>
      <c r="C68" s="169"/>
      <c r="D68" s="170" t="s">
        <v>373</v>
      </c>
      <c r="E68" s="425" t="s">
        <v>374</v>
      </c>
      <c r="F68" s="425"/>
      <c r="G68" s="425"/>
      <c r="H68" s="425"/>
      <c r="I68" s="425"/>
      <c r="J68" s="425"/>
      <c r="K68" s="425"/>
      <c r="L68" s="425"/>
      <c r="M68" s="425"/>
      <c r="N68" s="425"/>
      <c r="O68" s="426"/>
    </row>
    <row r="69" spans="1:15" ht="15" customHeight="1">
      <c r="A69" s="16"/>
      <c r="B69" s="16"/>
      <c r="C69" s="169"/>
      <c r="D69" s="170" t="s">
        <v>375</v>
      </c>
      <c r="E69" s="425" t="s">
        <v>376</v>
      </c>
      <c r="F69" s="425"/>
      <c r="G69" s="425"/>
      <c r="H69" s="425"/>
      <c r="I69" s="425"/>
      <c r="J69" s="425"/>
      <c r="K69" s="425"/>
      <c r="L69" s="425"/>
      <c r="M69" s="425"/>
      <c r="N69" s="425"/>
      <c r="O69" s="426"/>
    </row>
    <row r="70" spans="1:15" ht="15" customHeight="1">
      <c r="A70" s="16"/>
      <c r="B70" s="16"/>
      <c r="C70" s="169"/>
      <c r="D70" s="170" t="s">
        <v>233</v>
      </c>
      <c r="E70" s="425" t="s">
        <v>239</v>
      </c>
      <c r="F70" s="425"/>
      <c r="G70" s="425"/>
      <c r="H70" s="425"/>
      <c r="I70" s="425"/>
      <c r="J70" s="425"/>
      <c r="K70" s="425"/>
      <c r="L70" s="425"/>
      <c r="M70" s="425"/>
      <c r="N70" s="425"/>
      <c r="O70" s="426"/>
    </row>
    <row r="71" spans="1:15" ht="28.15" customHeight="1">
      <c r="A71" s="16"/>
      <c r="B71" s="16"/>
      <c r="C71" s="169"/>
      <c r="D71" s="170" t="s">
        <v>234</v>
      </c>
      <c r="E71" s="425" t="s">
        <v>377</v>
      </c>
      <c r="F71" s="425"/>
      <c r="G71" s="425"/>
      <c r="H71" s="425"/>
      <c r="I71" s="425"/>
      <c r="J71" s="425"/>
      <c r="K71" s="425"/>
      <c r="L71" s="425"/>
      <c r="M71" s="425"/>
      <c r="N71" s="425"/>
      <c r="O71" s="426"/>
    </row>
    <row r="72" spans="1:15" ht="15" customHeight="1">
      <c r="A72" s="16"/>
      <c r="B72" s="16"/>
      <c r="C72" s="169"/>
      <c r="D72" s="170" t="s">
        <v>235</v>
      </c>
      <c r="E72" s="425" t="s">
        <v>240</v>
      </c>
      <c r="F72" s="425"/>
      <c r="G72" s="425"/>
      <c r="H72" s="425"/>
      <c r="I72" s="425"/>
      <c r="J72" s="425"/>
      <c r="K72" s="425"/>
      <c r="L72" s="425"/>
      <c r="M72" s="425"/>
      <c r="N72" s="425"/>
      <c r="O72" s="426"/>
    </row>
    <row r="73" spans="1:15" ht="28.15" customHeight="1">
      <c r="A73" s="16"/>
      <c r="B73" s="16"/>
      <c r="C73" s="169"/>
      <c r="D73" s="170" t="s">
        <v>236</v>
      </c>
      <c r="E73" s="425" t="s">
        <v>378</v>
      </c>
      <c r="F73" s="425"/>
      <c r="G73" s="425"/>
      <c r="H73" s="425"/>
      <c r="I73" s="425"/>
      <c r="J73" s="425"/>
      <c r="K73" s="425"/>
      <c r="L73" s="425"/>
      <c r="M73" s="425"/>
      <c r="N73" s="425"/>
      <c r="O73" s="426"/>
    </row>
    <row r="74" spans="1:15" ht="28.15" customHeight="1">
      <c r="A74" s="16"/>
      <c r="B74" s="16"/>
      <c r="C74" s="169"/>
      <c r="D74" s="170" t="s">
        <v>237</v>
      </c>
      <c r="E74" s="425" t="s">
        <v>241</v>
      </c>
      <c r="F74" s="425"/>
      <c r="G74" s="425"/>
      <c r="H74" s="425"/>
      <c r="I74" s="425"/>
      <c r="J74" s="425"/>
      <c r="K74" s="425"/>
      <c r="L74" s="425"/>
      <c r="M74" s="425"/>
      <c r="N74" s="425"/>
      <c r="O74" s="426"/>
    </row>
    <row r="75" spans="1:15" ht="28.15" customHeight="1">
      <c r="A75" s="16"/>
      <c r="B75" s="16"/>
      <c r="C75" s="169">
        <v>5</v>
      </c>
      <c r="D75" s="425" t="s">
        <v>360</v>
      </c>
      <c r="E75" s="425"/>
      <c r="F75" s="425"/>
      <c r="G75" s="425"/>
      <c r="H75" s="425"/>
      <c r="I75" s="425"/>
      <c r="J75" s="425"/>
      <c r="K75" s="425"/>
      <c r="L75" s="425"/>
      <c r="M75" s="425"/>
      <c r="N75" s="425"/>
      <c r="O75" s="426"/>
    </row>
    <row r="76" spans="1:15" ht="66.75" customHeight="1">
      <c r="A76" s="16"/>
      <c r="B76" s="16"/>
      <c r="C76" s="169">
        <v>6</v>
      </c>
      <c r="D76" s="505"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5"/>
      <c r="F76" s="505"/>
      <c r="G76" s="505"/>
      <c r="H76" s="505"/>
      <c r="I76" s="505"/>
      <c r="J76" s="505"/>
      <c r="K76" s="505"/>
      <c r="L76" s="505"/>
      <c r="M76" s="505"/>
      <c r="N76" s="505"/>
      <c r="O76" s="506"/>
    </row>
    <row r="77" spans="1:15" ht="15" customHeight="1">
      <c r="A77" s="16"/>
      <c r="B77" s="16"/>
      <c r="C77" s="169">
        <v>7</v>
      </c>
      <c r="D77" s="425" t="s">
        <v>359</v>
      </c>
      <c r="E77" s="425"/>
      <c r="F77" s="425"/>
      <c r="G77" s="425"/>
      <c r="H77" s="425"/>
      <c r="I77" s="425"/>
      <c r="J77" s="425"/>
      <c r="K77" s="425"/>
      <c r="L77" s="425"/>
      <c r="M77" s="425"/>
      <c r="N77" s="425"/>
      <c r="O77" s="426"/>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16" customFormat="1" ht="23.25" customHeight="1"/>
    <row r="82" s="16" customFormat="1" ht="23.25" customHeight="1"/>
    <row r="83" s="16" customFormat="1" ht="23.25" customHeight="1"/>
    <row r="84" s="16" customFormat="1"/>
    <row r="85" s="16" customFormat="1"/>
    <row r="86" s="16" customFormat="1"/>
  </sheetData>
  <sheetProtection algorithmName="SHA-512" hashValue="u1J0FWzwVHYeXm4cxs7i0b3fqAMeJP8HBmRs60orUX9Y7VRuUjjw+ntp2jFWwoWYN3wzSCIGn4OUGrahjam5LQ==" saltValue="QZoW2qery6wL2T73vdea6g==" spinCount="100000" sheet="1" objects="1" scenarios="1"/>
  <mergeCells count="86">
    <mergeCell ref="F35:O35"/>
    <mergeCell ref="F36:O36"/>
    <mergeCell ref="F32:H32"/>
    <mergeCell ref="I32:K32"/>
    <mergeCell ref="L32:M32"/>
    <mergeCell ref="F33:H33"/>
    <mergeCell ref="I33:K33"/>
    <mergeCell ref="L33:M33"/>
    <mergeCell ref="D32:E33"/>
    <mergeCell ref="F31:H31"/>
    <mergeCell ref="I31:K31"/>
    <mergeCell ref="L31:M31"/>
    <mergeCell ref="N26:O26"/>
    <mergeCell ref="F29:I29"/>
    <mergeCell ref="L29:O29"/>
    <mergeCell ref="F30:H30"/>
    <mergeCell ref="I30:K30"/>
    <mergeCell ref="L30:M30"/>
    <mergeCell ref="M4:M5"/>
    <mergeCell ref="C6:O6"/>
    <mergeCell ref="C8:O9"/>
    <mergeCell ref="L11:O11"/>
    <mergeCell ref="J16:O16"/>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C39:C42"/>
    <mergeCell ref="D40:G40"/>
    <mergeCell ref="J40:L40"/>
    <mergeCell ref="D42:G42"/>
    <mergeCell ref="J42:L42"/>
    <mergeCell ref="D39:G39"/>
    <mergeCell ref="H39:I39"/>
    <mergeCell ref="J39:L39"/>
    <mergeCell ref="D77:O77"/>
    <mergeCell ref="E68:O68"/>
    <mergeCell ref="D75:O75"/>
    <mergeCell ref="E65:O65"/>
    <mergeCell ref="E66:O66"/>
    <mergeCell ref="E67:O67"/>
    <mergeCell ref="E71:O71"/>
    <mergeCell ref="E72:O72"/>
    <mergeCell ref="E73:O73"/>
    <mergeCell ref="E74:O74"/>
    <mergeCell ref="E69:O69"/>
    <mergeCell ref="E70:O70"/>
    <mergeCell ref="D76:O76"/>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E61:O61"/>
    <mergeCell ref="J44:L44"/>
    <mergeCell ref="M44:N44"/>
    <mergeCell ref="C50:E50"/>
    <mergeCell ref="C52:O52"/>
    <mergeCell ref="D55:O55"/>
    <mergeCell ref="C45:I45"/>
    <mergeCell ref="D46:I47"/>
    <mergeCell ref="J46:L46"/>
    <mergeCell ref="J47:L47"/>
    <mergeCell ref="D48:I48"/>
    <mergeCell ref="D49:O49"/>
  </mergeCells>
  <phoneticPr fontId="3"/>
  <printOptions horizontalCentered="1"/>
  <pageMargins left="0.6692913385826772" right="0.62992125984251968" top="0.55118110236220474" bottom="0.55118110236220474" header="0" footer="0.51181102362204722"/>
  <pageSetup paperSize="9" scale="94"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横浜市立脳卒中・神経脊椎センター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249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横浜市立脳卒中・神経脊椎センター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28" zoomScaleNormal="100" workbookViewId="0">
      <selection activeCell="D30" sqref="D30:F30"/>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横浜市立脳卒中・神経脊椎センター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96.12</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v>29.11</v>
      </c>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29.11</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90.8</v>
      </c>
      <c r="E24" s="563"/>
      <c r="F24" s="563"/>
      <c r="G24" s="182" t="s">
        <v>158</v>
      </c>
      <c r="H24" s="534">
        <f>+F12</f>
        <v>96.12</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23.29</v>
      </c>
      <c r="E27" s="563"/>
      <c r="F27" s="563"/>
      <c r="G27" s="182" t="s">
        <v>158</v>
      </c>
      <c r="H27" s="534">
        <f>+Y21</f>
        <v>29.11</v>
      </c>
      <c r="I27" s="535"/>
      <c r="J27" s="182" t="s">
        <v>158</v>
      </c>
      <c r="M27" s="581"/>
      <c r="P27" s="550">
        <f>+R30+ROUND(R33,2)</f>
        <v>67.010000000000005</v>
      </c>
      <c r="Q27" s="583"/>
      <c r="R27" s="583"/>
      <c r="S27" s="583"/>
      <c r="T27" s="42" t="s">
        <v>38</v>
      </c>
      <c r="U27" s="62"/>
      <c r="V27" s="62"/>
      <c r="Y27" s="60" t="s">
        <v>39</v>
      </c>
      <c r="Z27" s="63"/>
      <c r="AH27" s="51"/>
      <c r="AI27" s="51"/>
      <c r="AJ27" s="51"/>
      <c r="AK27" s="51"/>
      <c r="AL27" s="546">
        <f>+AH18+P27</f>
        <v>67.010000000000005</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67.510000000000005</v>
      </c>
      <c r="E29" s="563"/>
      <c r="F29" s="563"/>
      <c r="G29" s="182" t="s">
        <v>158</v>
      </c>
      <c r="H29" s="534">
        <f>+AL27</f>
        <v>67.010000000000005</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v>67.010000000000005</v>
      </c>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横浜市立脳卒中・神経脊椎センター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横浜市立脳卒中・神経脊椎センター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横浜市立脳卒中・神経脊椎センター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15" customHeight="1" thickBot="1">
      <c r="B7" s="587" t="s">
        <v>278</v>
      </c>
      <c r="C7" s="588"/>
      <c r="D7" s="584" t="s">
        <v>254</v>
      </c>
      <c r="E7" s="585"/>
      <c r="F7" s="585"/>
      <c r="G7" s="585"/>
      <c r="H7" s="585"/>
      <c r="I7" s="586"/>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横浜市立脳卒中・神経脊椎センター</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15" customHeight="1" thickBot="1">
      <c r="B7" s="587" t="s">
        <v>278</v>
      </c>
      <c r="C7" s="588"/>
      <c r="D7" s="584" t="s">
        <v>255</v>
      </c>
      <c r="E7" s="585"/>
      <c r="F7" s="585"/>
      <c r="G7" s="585"/>
      <c r="H7" s="585"/>
      <c r="I7" s="586"/>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46"/>
      <c r="N8" s="146"/>
      <c r="O8" s="146"/>
      <c r="P8" s="146"/>
      <c r="Q8" s="146"/>
      <c r="R8" s="146"/>
      <c r="S8" s="146"/>
      <c r="T8" s="146"/>
      <c r="U8" s="146"/>
      <c r="V8" s="146"/>
      <c r="W8" s="146"/>
      <c r="X8" s="146"/>
      <c r="Y8" s="146"/>
      <c r="Z8" s="146"/>
      <c r="AA8" s="146"/>
      <c r="AB8" s="146"/>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2013-03-13T16:51:42Z</cp:lastPrinted>
  <dcterms:created xsi:type="dcterms:W3CDTF">2011-02-09T09:36:10Z</dcterms:created>
  <dcterms:modified xsi:type="dcterms:W3CDTF">2025-06-11T01:54:00Z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