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8" i="94" l="1"/>
  <c r="L37" i="94" s="1"/>
  <c r="U32" i="94"/>
  <c r="U31" i="94" s="1"/>
  <c r="M32" i="94"/>
  <c r="M31" i="94" s="1"/>
  <c r="M26" i="94" s="1"/>
  <c r="P32" i="94"/>
  <c r="P31" i="94" s="1"/>
  <c r="P26" i="94" s="1"/>
  <c r="P27" i="94" s="1"/>
  <c r="K32" i="94"/>
  <c r="K31"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K66" i="98"/>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<sst xmlns="http://schemas.openxmlformats.org/spreadsheetml/2006/main" count="2773" uniqueCount="440">
  <si>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</si>
  <si>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</si>
  <si>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</si>
  <si>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</si>
  <si>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</si>
  <si>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</si>
  <si>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</si>
  <si>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</si>
  <si>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</si>
  <si>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</si>
  <si>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</si>
  <si>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</si>
  <si>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</si>
  <si>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</si>
  <si>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</si>
  <si>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</si>
  <si>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</si>
  <si>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</si>
  <si>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</si>
  <si>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</si>
  <si>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</si>
  <si>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</si>
  <si>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</si>
  <si>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</si>
  <si>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</si>
  <si>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</si>
  <si>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</si>
  <si>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</si>
  <si>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</si>
  <si>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</si>
  <si>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</si>
  <si>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</si>
  <si>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</si>
  <si>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</si>
  <si>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</si>
  <si>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</si>
  <si>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</si>
  <si>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</si>
  <si>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</si>
  <si>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</si>
  <si>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</si>
  <si>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</si>
  <si>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</si>
  <si>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</si>
  <si>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</si>
  <si>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</si>
  <si>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</si>
  <si>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</si>
  <si>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</si>
  <si>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</si>
  <si>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</si>
  <si>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</si>
  <si>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</si>
  <si>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</si>
  <si>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</si>
  <si>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</si>
  <si>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</si>
  <si>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</si>
  <si>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</si>
  <si>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</si>
  <si>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</si>
  <si>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</si>
  <si>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</si>
  <si>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</si>
  <si>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</si>
  <si>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</si>
  <si>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</si>
  <si>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</si>
  <si>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</si>
  <si>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</si>
  <si>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</si>
  <si>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</si>
  <si>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</si>
  <si>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</si>
  <si>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</si>
  <si>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</si>
  <si>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</si>
  <si>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</si>
  <si>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</si>
  <si>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</si>
  <si>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</si>
  <si>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</si>
  <si>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</si>
  <si>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</si>
  <si>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</si>
  <si>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</si>
  <si>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</si>
  <si>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</si>
  <si>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</si>
  <si>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</si>
  <si>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</si>
  <si>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</si>
  <si>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</si>
  <si>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</si>
  <si>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</si>
  <si>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</si>
  <si>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</si>
  <si>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</si>
  <si>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</si>
  <si>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</si>
  <si>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</si>
  <si>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</si>
  <si>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</si>
  <si>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</si>
  <si>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</si>
  <si>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</si>
  <si>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</si>
  <si>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</si>
  <si>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</si>
  <si>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</si>
  <si>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</si>
  <si>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</si>
  <si>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</si>
  <si>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</si>
  <si>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</si>
  <si>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</si>
  <si>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</si>
  <si>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</si>
  <si>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</si>
  <si>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</si>
  <si>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</si>
  <si>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</si>
  <si>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</si>
  <si>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</si>
  <si>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</si>
  <si>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</si>
  <si>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</si>
  <si>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</si>
  <si>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</si>
  <si>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</si>
  <si>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</si>
  <si>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</si>
  <si>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</si>
  <si>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</si>
  <si>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</si>
  <si>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</si>
  <si>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</si>
  <si>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</si>
  <si>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</si>
  <si>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</si>
  <si>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</si>
  <si>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</si>
  <si>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</si>
  <si>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</si>
  <si>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</si>
  <si>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</si>
  <si>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</si>
  <si>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</si>
  <si>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</si>
  <si>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</si>
  <si>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</si>
  <si>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</si>
  <si>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</si>
  <si>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</si>
  <si>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</si>
  <si>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</si>
  <si>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</si>
  <si>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</si>
  <si>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</si>
  <si>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</si>
  <si>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</si>
  <si>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</si>
  <si>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</si>
  <si>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</si>
  <si>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</si>
  <si>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</si>
  <si>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</si>
  <si>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</si>
  <si>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</si>
  <si>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</si>
  <si>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</si>
  <si>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</si>
  <si>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</si>
  <si>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</si>
  <si>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</si>
  <si>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</si>
  <si>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</si>
  <si>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</si>
  <si>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</si>
  <si>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</si>
  <si>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</si>
  <si>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</si>
  <si>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</si>
  <si>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</si>
  <si>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</si>
  <si>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</si>
  <si>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</si>
  <si>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</si>
  <si>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</si>
  <si>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</si>
  <si>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</si>
  <si>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</si>
  <si>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</si>
  <si>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</si>
  <si>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</si>
  <si>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</si>
  <si>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</si>
  <si>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</si>
  <si>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</si>
  <si>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</si>
  <si>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</si>
  <si>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</si>
  <si>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</si>
  <si>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</si>
  <si>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</si>
  <si>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</si>
  <si>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</si>
  <si>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</si>
  <si>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</si>
  <si>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</si>
  <si>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</si>
  <si>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</si>
  <si>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</si>
  <si>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</si>
  <si>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</si>
  <si>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</si>
  <si>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</si>
  <si>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</si>
  <si>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</si>
  <si>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</si>
  <si>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</si>
  <si>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</si>
  <si>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</si>
  <si>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</si>
  <si>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</si>
  <si>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</si>
  <si>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</si>
  <si>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</si>
  <si>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</si>
  <si>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</si>
  <si>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</si>
  <si>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</si>
  <si>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</si>
  <si>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</si>
  <si>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</si>
  <si>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</si>
  <si>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</si>
  <si>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</si>
  <si>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</si>
  <si>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</si>
  <si>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</si>
  <si>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</si>
  <si>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</si>
  <si>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</si>
  <si>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</si>
  <si>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</si>
  <si>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</si>
  <si>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</si>
  <si>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</si>
  <si>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</si>
  <si>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</si>
  <si>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</si>
  <si>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</si>
  <si>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</si>
  <si>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</si>
  <si>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</si>
  <si>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</si>
  <si>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</si>
  <si>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</si>
  <si>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</si>
  <si>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</si>
  <si>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</si>
  <si>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</si>
  <si>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</si>
  <si>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</si>
  <si>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</si>
  <si>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</si>
  <si>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</si>
  <si>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</si>
  <si>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</si>
  <si>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</si>
  <si>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</si>
  <si>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</si>
  <si>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</si>
  <si>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</si>
  <si>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</si>
  <si>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</si>
  <si>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</si>
  <si>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</si>
  <si>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</si>
  <si>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</si>
  <si>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</si>
  <si>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</si>
  <si>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</si>
  <si>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</si>
  <si>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</si>
  <si>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</si>
  <si>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</si>
  <si>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</si>
  <si>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</si>
  <si>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</si>
  <si>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</si>
  <si>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</si>
  <si>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</si>
  <si>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</si>
  <si>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</si>
  <si>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</si>
  <si>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</si>
  <si>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</si>
  <si>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</si>
  <si>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</si>
  <si>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</si>
  <si>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</si>
  <si>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</si>
  <si>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</si>
  <si>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</si>
  <si>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</si>
  <si>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</si>
  <si>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</si>
  <si>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</si>
  <si>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</si>
  <si>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</si>
  <si>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</si>
  <si>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</si>
  <si>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</si>
  <si>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</si>
  <si>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</si>
  <si>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</si>
  <si>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</si>
  <si>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</si>
  <si>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</si>
  <si>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</si>
  <si>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</si>
  <si>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</si>
  <si>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</si>
  <si>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</si>
  <si>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</si>
  <si>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</si>
  <si>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</si>
  <si>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</si>
  <si>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</si>
  <si>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</si>
  <si>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</si>
  <si>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</si>
  <si>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</si>
  <si>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</si>
  <si>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</si>
  <si>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</si>
  <si>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</si>
  <si>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</si>
  <si>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</si>
  <si>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</si>
  <si>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</si>
  <si>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</si>
  <si>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</si>
  <si>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</si>
  <si>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</si>
  <si>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</si>
  <si>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</si>
  <si>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</si>
  <si>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</si>
  <si>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</si>
  <si>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</si>
  <si>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</si>
  <si>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</si>
  <si>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</si>
  <si>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</si>
  <si>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</si>
  <si>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</si>
  <si>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</si>
  <si>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</si>
  <si>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</si>
  <si>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</si>
  <si>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</si>
  <si>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</si>
  <si>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</si>
  <si>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</si>
  <si>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</si>
  <si>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</si>
  <si>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</si>
  <si>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</si>
  <si>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</si>
  <si>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</si>
  <si>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</si>
  <si>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</si>
  <si>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</si>
  <si>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</si>
  <si>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</si>
  <si>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</si>
  <si>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</si>
  <si>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</si>
  <si>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</si>
  <si>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</si>
  <si>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</si>
  <si>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</si>
  <si>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</si>
  <si>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</si>
  <si>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</si>
  <si>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</si>
  <si>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</si>
  <si>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</si>
  <si>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</si>
  <si>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</si>
  <si>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</si>
  <si>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</si>
  <si>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</si>
  <si>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</si>
  <si>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</si>
  <si>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</si>
  <si>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</si>
  <si>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</si>
  <si>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</si>
  <si>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</si>
  <si>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</si>
  <si>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</si>
  <si>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</si>
  <si>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</si>
  <si>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</si>
  <si>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</si>
  <si>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</si>
  <si>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</si>
  <si>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</si>
  <si>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</si>
  <si>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</si>
  <si>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</si>
  <si>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</si>
  <si>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</si>
  <si>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</si>
  <si>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</si>
  <si>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</si>
  <si>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045-984-3268</t>
  </si>
  <si>
    <t>神奈川県横浜市緑区十日市場町1726-7</t>
    <phoneticPr fontId="3"/>
  </si>
  <si>
    <t>サービス業</t>
    <phoneticPr fontId="3"/>
  </si>
  <si>
    <t>横浜新緑総合病院
院長　松前　光紀</t>
    <phoneticPr fontId="3"/>
  </si>
  <si>
    <t>医療法人社団　三喜会　横浜新緑総合病院</t>
    <phoneticPr fontId="3"/>
  </si>
  <si>
    <t>神奈川県横浜市緑区十日市場町1726-7</t>
    <phoneticPr fontId="3"/>
  </si>
  <si>
    <t>045-984-2400</t>
    <phoneticPr fontId="3"/>
  </si>
  <si>
    <t>横浜市長</t>
    <phoneticPr fontId="3"/>
  </si>
  <si>
    <t>Ｐ－医療、福祉</t>
    <phoneticPr fontId="3"/>
  </si>
  <si>
    <t>排出現場→一時保管庫（施錠）→収集運搬業者→中間処理業者→最終処分業者
感染性廃棄物→中間処理（焼却）→最終処理（コンクリート固化）</t>
    <rPh sb="38" eb="41">
      <t>カンセンセイ</t>
    </rPh>
    <rPh sb="41" eb="44">
      <t>ハイキブツ</t>
    </rPh>
    <rPh sb="45" eb="49">
      <t>チュウカンショリ</t>
    </rPh>
    <rPh sb="50" eb="52">
      <t>ショウキャク</t>
    </rPh>
    <rPh sb="54" eb="56">
      <t>サイシュウ</t>
    </rPh>
    <rPh sb="56" eb="58">
      <t>ショリ</t>
    </rPh>
    <rPh sb="65" eb="67">
      <t>コカ</t>
    </rPh>
    <phoneticPr fontId="3"/>
  </si>
  <si>
    <t>特別管理産業廃棄物管理責任者⇔施設管理室⇔委託業者</t>
  </si>
  <si>
    <t>医療行為優先のため感染性廃棄物抑制は難しいが分別を徹底し排出抑制に努める。</t>
  </si>
  <si>
    <t>医療行為優先のため感染性廃棄物抑制は難しいが分別を徹底し排出抑制に努める。</t>
    <rPh sb="0" eb="4">
      <t>イリョウコウイ</t>
    </rPh>
    <rPh sb="4" eb="6">
      <t>ユウセン</t>
    </rPh>
    <rPh sb="9" eb="12">
      <t>カンセンセイ</t>
    </rPh>
    <phoneticPr fontId="3"/>
  </si>
  <si>
    <t>性状に合わせた専用容器を使用する。</t>
  </si>
  <si>
    <t>一般廃棄佛や産業廃棄物が混入しないよう分別を徹底する。</t>
    <rPh sb="0" eb="2">
      <t>イッパン</t>
    </rPh>
    <rPh sb="2" eb="4">
      <t>ハイキ</t>
    </rPh>
    <rPh sb="4" eb="5">
      <t>ブツ</t>
    </rPh>
    <rPh sb="6" eb="8">
      <t>サンギョウ</t>
    </rPh>
    <rPh sb="8" eb="11">
      <t>ハイキブツ</t>
    </rPh>
    <rPh sb="12" eb="14">
      <t>コンニュウ</t>
    </rPh>
    <rPh sb="19" eb="21">
      <t>ブンベツ</t>
    </rPh>
    <rPh sb="22" eb="24">
      <t>テッテイ</t>
    </rPh>
    <phoneticPr fontId="3"/>
  </si>
  <si>
    <t>性状に合わせた専用容器を使用
定期的に自主数量調査を行ない適正な重量で容器におさめられているか確認
一般廃棄物が混入しないよう分別の徹底</t>
    <rPh sb="15" eb="17">
      <t>テイキ</t>
    </rPh>
    <rPh sb="17" eb="18">
      <t>テキ</t>
    </rPh>
    <rPh sb="19" eb="21">
      <t>ジシュ</t>
    </rPh>
    <rPh sb="21" eb="23">
      <t>スウリョウ</t>
    </rPh>
    <rPh sb="23" eb="25">
      <t>チョウサ</t>
    </rPh>
    <rPh sb="26" eb="27">
      <t>オコ</t>
    </rPh>
    <rPh sb="29" eb="31">
      <t>テキセイ</t>
    </rPh>
    <rPh sb="32" eb="34">
      <t>ジュウリョウ</t>
    </rPh>
    <rPh sb="35" eb="37">
      <t>ヨウキ</t>
    </rPh>
    <rPh sb="47" eb="49">
      <t>カクニン</t>
    </rPh>
    <rPh sb="50" eb="52">
      <t>イッパン</t>
    </rPh>
    <rPh sb="52" eb="55">
      <t>ハイキブツ</t>
    </rPh>
    <rPh sb="56" eb="58">
      <t>コンニュウ</t>
    </rPh>
    <rPh sb="63" eb="65">
      <t>ブンベツ</t>
    </rPh>
    <rPh sb="66" eb="68">
      <t>テッテイ</t>
    </rPh>
    <phoneticPr fontId="3"/>
  </si>
  <si>
    <t>定期的な自主数量調査を行ない適正な重量で容器に収められているか確認を継続して行っていく</t>
    <rPh sb="0" eb="3">
      <t>テイキテキ</t>
    </rPh>
    <rPh sb="4" eb="8">
      <t>ジシュスウリョウ</t>
    </rPh>
    <rPh sb="8" eb="10">
      <t>チョウサ</t>
    </rPh>
    <rPh sb="11" eb="12">
      <t>オコ</t>
    </rPh>
    <rPh sb="14" eb="16">
      <t>テキセイ</t>
    </rPh>
    <rPh sb="17" eb="19">
      <t>ジュウリョウ</t>
    </rPh>
    <rPh sb="20" eb="22">
      <t>ヨウキ</t>
    </rPh>
    <rPh sb="23" eb="24">
      <t>オサ</t>
    </rPh>
    <rPh sb="31" eb="33">
      <t>カクニン</t>
    </rPh>
    <rPh sb="34" eb="36">
      <t>ケイゾク</t>
    </rPh>
    <rPh sb="38" eb="39">
      <t>オコナ</t>
    </rPh>
    <phoneticPr fontId="3"/>
  </si>
  <si>
    <t>引き続き廃棄物が適正に処理されているかを確認していく</t>
    <rPh sb="0" eb="1">
      <t>ヒ</t>
    </rPh>
    <rPh sb="2" eb="3">
      <t>ツヅ</t>
    </rPh>
    <rPh sb="4" eb="7">
      <t>ハイキブツ</t>
    </rPh>
    <rPh sb="8" eb="10">
      <t>テキセイ</t>
    </rPh>
    <rPh sb="11" eb="13">
      <t>ショリ</t>
    </rPh>
    <rPh sb="20" eb="22">
      <t>カクニン</t>
    </rPh>
    <phoneticPr fontId="3"/>
  </si>
  <si>
    <t>〇</t>
    <phoneticPr fontId="3"/>
  </si>
  <si>
    <t>令和    7年    6月    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</si>
</sst>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view="pageBreakPreview" topLeftCell="A58" zoomScaleNormal="100" zoomScaleSheetLayoutView="100" workbookViewId="0">
      <selection activeCell="Y41" sqref="Y41"/>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
        <v>438</v>
      </c>
      <c r="R29" s="744" t="str">
        <f t="shared" ref="R29:S29" si="0">IF($K$90+1E-21&lt;50,"〇","")</f>
        <v/>
      </c>
      <c r="S29" s="745" t="str">
        <f t="shared" si="0"/>
        <v/>
      </c>
      <c r="T29" s="495"/>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439</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427</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421</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423</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426</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424</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2937</v>
      </c>
      <c r="Q49" s="739"/>
      <c r="R49" s="739"/>
      <c r="S49" s="739"/>
      <c r="T49" s="739"/>
      <c r="U49" s="740"/>
    </row>
    <row r="50" spans="3:23" ht="26.25" customHeight="1">
      <c r="C50" s="751" t="s">
        <v>11</v>
      </c>
      <c r="D50" s="752"/>
      <c r="E50" s="753"/>
      <c r="F50" s="762" t="s">
        <v>425</v>
      </c>
      <c r="G50" s="763"/>
      <c r="H50" s="763"/>
      <c r="I50" s="763"/>
      <c r="J50" s="763"/>
      <c r="K50" s="763"/>
      <c r="L50" s="763"/>
      <c r="M50" s="763"/>
      <c r="N50" s="568" t="s">
        <v>131</v>
      </c>
      <c r="O50" s="572"/>
      <c r="P50" s="572"/>
      <c r="Q50" s="741" t="s">
        <v>420</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428</v>
      </c>
      <c r="G54" s="732"/>
      <c r="H54" s="732"/>
      <c r="I54" s="732"/>
      <c r="J54" s="732"/>
      <c r="K54" s="732"/>
      <c r="L54" s="33" t="s">
        <v>48</v>
      </c>
      <c r="M54" s="33"/>
      <c r="N54" s="733" t="s">
        <v>422</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236</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541</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429</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430</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1</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83.68</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431</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1</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80</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432</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433</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434</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83.68</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t="str">
        <f>+別紙!X15</f>
        <v>0</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t="str">
        <f>+別紙!X16</f>
        <v>0</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435</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80</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0</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0</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t="s">
        <v>436</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83.68</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437</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abSelected="1" topLeftCell="A7"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f>+表紙!T29</f>
        <v>0</v>
      </c>
    </row>
    <row r="6" spans="2:24" s="19" customFormat="1" ht="15" customHeight="1" thickBot="1">
      <c r="B6" s="169" t="s">
        <v>362</v>
      </c>
      <c r="C6" s="169"/>
      <c r="D6" s="169"/>
      <c r="E6" s="169"/>
      <c r="F6" s="169"/>
      <c r="G6" s="169"/>
      <c r="H6" s="169"/>
      <c r="I6" s="169"/>
      <c r="J6" s="169"/>
      <c r="K6" s="169"/>
      <c r="L6" s="98"/>
      <c r="M6" s="951"/>
      <c r="N6" s="951"/>
      <c r="O6" s="98" t="s">
        <v>78</v>
      </c>
      <c r="P6" s="945" t="str">
        <f>+表紙!F48</f>
        <v>医療法人社団　三喜会　横浜新緑総合病院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83.68</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83.68</v>
      </c>
    </row>
    <row r="10" spans="2:24" ht="24" customHeight="1">
      <c r="B10" s="173" t="s">
        <v>365</v>
      </c>
      <c r="C10" s="946" t="s">
        <v>213</v>
      </c>
      <c r="D10" s="946"/>
      <c r="E10" s="946"/>
      <c r="F10" s="947"/>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83.68</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83.68</v>
      </c>
    </row>
    <row r="15" spans="2:24" ht="24" customHeight="1">
      <c r="B15" s="173" t="s">
        <v>168</v>
      </c>
      <c r="C15" s="911" t="s">
        <v>218</v>
      </c>
      <c r="D15" s="911"/>
      <c r="E15" s="911"/>
      <c r="F15" s="912"/>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t="str">
        <f>IF(OR(ｴ.感染性廃棄物!$F30&gt;0,ｴ.感染性廃棄物!$F30&lt;0),ｴ.感染性廃棄物!F30,IF(J$19&gt;0,"0",0))</f>
        <v>0</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t="str">
        <f t="shared" si="0"/>
        <v>0</v>
      </c>
    </row>
    <row r="16" spans="2:24" ht="24" customHeight="1">
      <c r="B16" s="173" t="s">
        <v>169</v>
      </c>
      <c r="C16" s="911" t="s">
        <v>219</v>
      </c>
      <c r="D16" s="911"/>
      <c r="E16" s="911"/>
      <c r="F16" s="912"/>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t="str">
        <f>IF(SUM(G16:W16)&gt;0,SUM(G16:W16),IF(X$19&gt;0,"0",0))</f>
        <v>0</v>
      </c>
    </row>
    <row r="17" spans="2:24" ht="24" customHeight="1">
      <c r="B17" s="173"/>
      <c r="C17" s="911" t="s">
        <v>374</v>
      </c>
      <c r="D17" s="911"/>
      <c r="E17" s="911"/>
      <c r="F17" s="912"/>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0</v>
      </c>
      <c r="H19" s="502">
        <f t="shared" si="1"/>
        <v>0</v>
      </c>
      <c r="I19" s="502">
        <f t="shared" si="1"/>
        <v>0</v>
      </c>
      <c r="J19" s="502">
        <f t="shared" si="1"/>
        <v>80</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80</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v>
      </c>
      <c r="H37" s="534">
        <f t="shared" si="7"/>
        <v>0</v>
      </c>
      <c r="I37" s="534">
        <f t="shared" si="7"/>
        <v>0</v>
      </c>
      <c r="J37" s="534">
        <f t="shared" si="7"/>
        <v>80</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80</v>
      </c>
    </row>
    <row r="38" spans="2:24" ht="24" customHeight="1">
      <c r="B38" s="171"/>
      <c r="C38" s="934"/>
      <c r="D38" s="234"/>
      <c r="E38" s="232" t="s">
        <v>231</v>
      </c>
      <c r="F38" s="560"/>
      <c r="G38" s="528">
        <f t="shared" ref="G38:V38" si="8">SUM(G39:G41)</f>
        <v>0</v>
      </c>
      <c r="H38" s="528">
        <f t="shared" si="8"/>
        <v>0</v>
      </c>
      <c r="I38" s="528">
        <f t="shared" si="8"/>
        <v>0</v>
      </c>
      <c r="J38" s="528">
        <f t="shared" si="8"/>
        <v>80</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80</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0</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80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80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0</v>
      </c>
      <c r="H43" s="536">
        <f>+ｲ.特管廃酸!$AK$27</f>
        <v>0</v>
      </c>
      <c r="I43" s="536">
        <f>+ｳ.特管廃ｱﾙｶﾘ!$AK$27</f>
        <v>0</v>
      </c>
      <c r="J43" s="536">
        <f>+ｴ.感染性廃棄物!$AK$27</f>
        <v>80</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80</v>
      </c>
    </row>
    <row r="44" spans="2:24" ht="24" customHeight="1">
      <c r="B44" s="171"/>
      <c r="C44" s="178"/>
      <c r="D44" s="176" t="s">
        <v>147</v>
      </c>
      <c r="E44" s="927" t="s">
        <v>176</v>
      </c>
      <c r="F44" s="928"/>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0</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163.68</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f>+表紙!T29</f>
        <v>0</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医療法人社団　三喜会　横浜新緑総合病院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f>+表紙!T29</f>
        <v>0</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7年    6月    6日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神奈川県横浜市緑区十日市場町1726-7</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横浜新緑総合病院
院長　松前　光紀</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045-984-2400</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医療法人社団　三喜会　横浜新緑総合病院</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2937</v>
      </c>
      <c r="Q25" s="1088"/>
      <c r="R25" s="1088"/>
      <c r="S25" s="1088"/>
      <c r="T25" s="1088"/>
      <c r="U25" s="1089"/>
    </row>
    <row r="26" spans="1:23" ht="26.25" customHeight="1">
      <c r="C26" s="1047" t="s">
        <v>11</v>
      </c>
      <c r="D26" s="1080"/>
      <c r="E26" s="1081"/>
      <c r="F26" s="1058" t="str">
        <f>+表紙!F50</f>
        <v>神奈川県横浜市緑区十日市場町1726-7</v>
      </c>
      <c r="G26" s="1059"/>
      <c r="H26" s="1059"/>
      <c r="I26" s="1059"/>
      <c r="J26" s="1059"/>
      <c r="K26" s="1059"/>
      <c r="L26" s="1059"/>
      <c r="M26" s="1059"/>
      <c r="N26" s="130" t="s">
        <v>131</v>
      </c>
      <c r="O26" s="409"/>
      <c r="P26" s="409"/>
      <c r="Q26" s="1090" t="str">
        <f>IF(+表紙!Q50="","",+表紙!Q50)</f>
        <v>045-984-3268</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サービス業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f>IF(+表紙!N57="","",+表紙!N57)</f>
        <v>236</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541</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排出現場→一時保管庫（施錠）→収集運搬業者→中間処理業者→最終処分業者
感染性廃棄物→中間処理（焼却）→最終処理（コンクリート固化）</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1</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83.68</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医療行為優先のため感染性廃棄物抑制は難しいが分別を徹底し排出抑制に努める。</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1</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80</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医療行為優先のため感染性廃棄物抑制は難しいが分別を徹底し排出抑制に努める。</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性状に合わせた専用容器を使用する。</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一般廃棄佛や産業廃棄物が混入しないよう分別を徹底する。</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83.68</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t="str">
        <f>+表紙!K209</f>
        <v>0</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t="str">
        <f>+表紙!K210</f>
        <v>0</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性状に合わせた専用容器を使用
定期的に自主数量調査を行ない適正な重量で容器におさめられているか確認
一般廃棄物が混入しないよう分別の徹底</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80</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0</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0</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定期的な自主数量調査を行ない適正な重量で容器に収められているか確認を継続して行っていく</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83.68</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引き続き廃棄物が適正に処理されているかを確認していく</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3" zoomScaleNormal="100" workbookViewId="0">
      <selection activeCell="X26" sqref="X26"/>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80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83.68</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80</v>
      </c>
      <c r="P27" s="889"/>
      <c r="Q27" s="889"/>
      <c r="R27" s="889"/>
      <c r="S27" s="54" t="s">
        <v>38</v>
      </c>
      <c r="T27" s="75"/>
      <c r="U27" s="75"/>
      <c r="X27" s="73" t="s">
        <v>39</v>
      </c>
      <c r="Y27" s="76"/>
      <c r="AG27" s="63"/>
      <c r="AH27" s="63"/>
      <c r="AI27" s="63"/>
      <c r="AJ27" s="63"/>
      <c r="AK27" s="867">
        <f>+AG18+O27</f>
        <v>80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83.68</v>
      </c>
      <c r="G29" s="870"/>
      <c r="H29" s="221" t="s">
        <v>155</v>
      </c>
      <c r="L29" s="891"/>
      <c r="O29" s="66"/>
      <c r="P29" s="149"/>
      <c r="Q29" s="61" t="s">
        <v>142</v>
      </c>
      <c r="R29" s="803" t="s">
        <v>33</v>
      </c>
      <c r="S29" s="804"/>
      <c r="T29" s="804"/>
      <c r="U29" s="805"/>
      <c r="V29" s="58"/>
      <c r="W29" s="77"/>
      <c r="X29" s="806" t="s">
        <v>227</v>
      </c>
      <c r="Y29" s="807"/>
      <c r="Z29" s="809">
        <v>80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80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f>+表紙!T29</f>
        <v>0</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医療法人社団　三喜会　横浜新緑総合病院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2025-06-27T08:21:34Z</dcterms:created>
  <dcterms:modified xsi:type="dcterms:W3CDTF">2025-06-27T08:21:35Z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