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45DCDB93-075B-4667-929D-2A4981FE4001}" xr6:coauthVersionLast="47" xr6:coauthVersionMax="47" xr10:uidLastSave="{00000000-0000-0000-0000-000000000000}"/>
  <bookViews>
    <workbookView xWindow="20370" yWindow="-120" windowWidth="29040" windowHeight="15720" tabRatio="808"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M70" i="95"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9" i="94" l="1"/>
  <c r="J55" i="94" s="1"/>
  <c r="J15" i="94"/>
  <c r="J10" i="94"/>
  <c r="J12" i="94"/>
  <c r="J17" i="94"/>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47" i="98"/>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<sst xmlns="http://schemas.openxmlformats.org/spreadsheetml/2006/main" count="2832" uniqueCount="436">
  <si>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</si>
  <si>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</si>
  <si>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</si>
  <si>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</si>
  <si>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</si>
  <si>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</si>
  <si>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</si>
  <si>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</si>
  <si>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</si>
  <si>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</si>
  <si>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</si>
  <si>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</si>
  <si>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</si>
  <si>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</si>
  <si>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</si>
  <si>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</si>
  <si>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</si>
  <si>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</si>
  <si>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</si>
  <si>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</si>
  <si>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</si>
  <si>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</si>
  <si>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</si>
  <si>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</si>
  <si>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</si>
  <si>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</si>
  <si>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</si>
  <si>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</si>
  <si>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</si>
  <si>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</si>
  <si>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</si>
  <si>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</si>
  <si>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</si>
  <si>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</si>
  <si>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</si>
  <si>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</si>
  <si>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</si>
  <si>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</si>
  <si>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</si>
  <si>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</si>
  <si>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</si>
  <si>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</si>
  <si>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</si>
  <si>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</si>
  <si>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</si>
  <si>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</si>
  <si>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</si>
  <si>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</si>
  <si>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</si>
  <si>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</si>
  <si>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</si>
  <si>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</si>
  <si>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</si>
  <si>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</si>
  <si>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</si>
  <si>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</si>
  <si>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</si>
  <si>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</si>
  <si>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</si>
  <si>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</si>
  <si>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</si>
  <si>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</si>
  <si>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</si>
  <si>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</si>
  <si>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</si>
  <si>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</si>
  <si>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</si>
  <si>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</si>
  <si>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</si>
  <si>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</si>
  <si>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</si>
  <si>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</si>
  <si>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</si>
  <si>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</si>
  <si>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</si>
  <si>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</si>
  <si>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</si>
  <si>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</si>
  <si>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</si>
  <si>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</si>
  <si>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</si>
  <si>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</si>
  <si>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</si>
  <si>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</si>
  <si>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</si>
  <si>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</si>
  <si>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</si>
  <si>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</si>
  <si>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</si>
  <si>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</si>
  <si>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</si>
  <si>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</si>
  <si>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</si>
  <si>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</si>
  <si>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</si>
  <si>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</si>
  <si>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</si>
  <si>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</si>
  <si>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</si>
  <si>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</si>
  <si>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</si>
  <si>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</si>
  <si>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</si>
  <si>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</si>
  <si>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</si>
  <si>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</si>
  <si>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</si>
  <si>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</si>
  <si>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</si>
  <si>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</si>
  <si>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</si>
  <si>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</si>
  <si>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</si>
  <si>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</si>
  <si>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</si>
  <si>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</si>
  <si>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</si>
  <si>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</si>
  <si>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</si>
  <si>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</si>
  <si>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</si>
  <si>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</si>
  <si>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</si>
  <si>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</si>
  <si>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</si>
  <si>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</si>
  <si>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</si>
  <si>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</si>
  <si>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</si>
  <si>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</si>
  <si>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</si>
  <si>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</si>
  <si>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</si>
  <si>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</si>
  <si>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</si>
  <si>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</si>
  <si>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</si>
  <si>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</si>
  <si>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</si>
  <si>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</si>
  <si>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</si>
  <si>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</si>
  <si>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</si>
  <si>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</si>
  <si>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</si>
  <si>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</si>
  <si>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</si>
  <si>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</si>
  <si>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</si>
  <si>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</si>
  <si>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</si>
  <si>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</si>
  <si>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</si>
  <si>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</si>
  <si>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</si>
  <si>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</si>
  <si>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</si>
  <si>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</si>
  <si>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</si>
  <si>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</si>
  <si>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</si>
  <si>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</si>
  <si>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</si>
  <si>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</si>
  <si>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</si>
  <si>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</si>
  <si>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</si>
  <si>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</si>
  <si>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</si>
  <si>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</si>
  <si>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</si>
  <si>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</si>
  <si>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</si>
  <si>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</si>
  <si>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</si>
  <si>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</si>
  <si>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</si>
  <si>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</si>
  <si>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</si>
  <si>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</si>
  <si>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</si>
  <si>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</si>
  <si>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</si>
  <si>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</si>
  <si>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</si>
  <si>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</si>
  <si>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</si>
  <si>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</si>
  <si>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</si>
  <si>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</si>
  <si>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</si>
  <si>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</si>
  <si>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</si>
  <si>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</si>
  <si>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</si>
  <si>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</si>
  <si>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</si>
  <si>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</si>
  <si>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</si>
  <si>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</si>
  <si>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</si>
  <si>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</si>
  <si>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</si>
  <si>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</si>
  <si>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</si>
  <si>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</si>
  <si>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</si>
  <si>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</si>
  <si>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</si>
  <si>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</si>
  <si>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</si>
  <si>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</si>
  <si>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</si>
  <si>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</si>
  <si>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</si>
  <si>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</si>
  <si>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</si>
  <si>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</si>
  <si>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</si>
  <si>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</si>
  <si>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</si>
  <si>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</si>
  <si>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</si>
  <si>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</si>
  <si>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</si>
  <si>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</si>
  <si>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</si>
  <si>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</si>
  <si>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</si>
  <si>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</si>
  <si>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</si>
  <si>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</si>
  <si>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</si>
  <si>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</si>
  <si>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</si>
  <si>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</si>
  <si>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</si>
  <si>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</si>
  <si>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</si>
  <si>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</si>
  <si>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</si>
  <si>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</si>
  <si>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</si>
  <si>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</si>
  <si>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</si>
  <si>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</si>
  <si>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</si>
  <si>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</si>
  <si>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</si>
  <si>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</si>
  <si>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</si>
  <si>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</si>
  <si>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</si>
  <si>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</si>
  <si>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</si>
  <si>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</si>
  <si>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</si>
  <si>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</si>
  <si>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</si>
  <si>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</si>
  <si>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</si>
  <si>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</si>
  <si>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</si>
  <si>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</si>
  <si>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</si>
  <si>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</si>
  <si>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</si>
  <si>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</si>
  <si>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</si>
  <si>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</si>
  <si>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</si>
  <si>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</si>
  <si>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</si>
  <si>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</si>
  <si>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</si>
  <si>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</si>
  <si>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</si>
  <si>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</si>
  <si>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</si>
  <si>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</si>
  <si>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</si>
  <si>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</si>
  <si>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</si>
  <si>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</si>
  <si>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</si>
  <si>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</si>
  <si>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</si>
  <si>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</si>
  <si>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</si>
  <si>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</si>
  <si>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</si>
  <si>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</si>
  <si>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</si>
  <si>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</si>
  <si>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</si>
  <si>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</si>
  <si>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</si>
  <si>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</si>
  <si>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</si>
  <si>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</si>
  <si>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</si>
  <si>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</si>
  <si>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</si>
  <si>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</si>
  <si>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</si>
  <si>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</si>
  <si>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</si>
  <si>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</si>
  <si>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</si>
  <si>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</si>
  <si>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</si>
  <si>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</si>
  <si>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</si>
  <si>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</si>
  <si>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</si>
  <si>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</si>
  <si>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</si>
  <si>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</si>
  <si>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</si>
  <si>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</si>
  <si>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</si>
  <si>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</si>
  <si>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</si>
  <si>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</si>
  <si>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</si>
  <si>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</si>
  <si>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</si>
  <si>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</si>
  <si>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</si>
  <si>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</si>
  <si>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</si>
  <si>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</si>
  <si>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</si>
  <si>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</si>
  <si>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</si>
  <si>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</si>
  <si>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</si>
  <si>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</si>
  <si>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</si>
  <si>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</si>
  <si>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</si>
  <si>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</si>
  <si>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</si>
  <si>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</si>
  <si>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</si>
  <si>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</si>
  <si>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</si>
  <si>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</si>
  <si>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</si>
  <si>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</si>
  <si>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</si>
  <si>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</si>
  <si>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</si>
  <si>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</si>
  <si>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</si>
  <si>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</si>
  <si>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</si>
  <si>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</si>
  <si>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</si>
  <si>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</si>
  <si>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</si>
  <si>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</si>
  <si>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</si>
  <si>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</si>
  <si>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</si>
  <si>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</si>
  <si>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</si>
  <si>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</si>
  <si>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</si>
  <si>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</si>
  <si>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</si>
  <si>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</si>
  <si>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</si>
  <si>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</si>
  <si>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</si>
  <si>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</si>
  <si>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</si>
  <si>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</si>
  <si>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</si>
  <si>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</si>
  <si>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</si>
  <si>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</si>
  <si>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</si>
  <si>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</si>
  <si>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</si>
  <si>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</si>
  <si>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</si>
  <si>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</si>
  <si>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</si>
  <si>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</si>
  <si>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</si>
  <si>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</si>
  <si>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</si>
  <si>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</si>
  <si>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</si>
  <si>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</si>
  <si>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</si>
  <si>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</si>
  <si>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</si>
  <si>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</si>
  <si>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</si>
  <si>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</si>
  <si>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</si>
  <si>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</si>
  <si>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</si>
  <si>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</si>
  <si>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</si>
  <si>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</si>
  <si>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</si>
  <si>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</si>
  <si>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</si>
  <si>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</si>
  <si>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</si>
  <si>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</si>
  <si>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</si>
  <si>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</si>
  <si>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</si>
  <si>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</si>
  <si>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</si>
  <si>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</si>
  <si>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</si>
  <si>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</si>
  <si>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</si>
  <si>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</si>
  <si>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</si>
  <si>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</si>
  <si>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神奈川県横浜市鶴見区大黒町2-7</t>
    <rPh sb="0" eb="4">
      <t>カナガワケン</t>
    </rPh>
    <rPh sb="4" eb="6">
      <t>ヨコハマ</t>
    </rPh>
    <rPh sb="6" eb="7">
      <t>シ</t>
    </rPh>
    <rPh sb="7" eb="9">
      <t>ツルミ</t>
    </rPh>
    <rPh sb="9" eb="10">
      <t>ク</t>
    </rPh>
    <rPh sb="10" eb="13">
      <t>ダイコクチョウ</t>
    </rPh>
    <phoneticPr fontId="3"/>
  </si>
  <si>
    <t>０４５－５１０－０３８０</t>
    <phoneticPr fontId="3"/>
  </si>
  <si>
    <t>ジャパンガス株式会社　横浜滅菌センター</t>
    <rPh sb="6" eb="8">
      <t>カブシキ</t>
    </rPh>
    <rPh sb="8" eb="10">
      <t>カイシャ</t>
    </rPh>
    <rPh sb="11" eb="13">
      <t>ヨコハマ</t>
    </rPh>
    <rPh sb="13" eb="15">
      <t>メッキン</t>
    </rPh>
    <phoneticPr fontId="3"/>
  </si>
  <si>
    <t>神奈川県横浜市鶴見区大黒町2-7</t>
    <rPh sb="0" eb="4">
      <t>カナガワケン</t>
    </rPh>
    <rPh sb="4" eb="7">
      <t>ヨコハマシ</t>
    </rPh>
    <rPh sb="7" eb="10">
      <t>ツルミク</t>
    </rPh>
    <rPh sb="10" eb="13">
      <t>ダイコクチョウ</t>
    </rPh>
    <phoneticPr fontId="3"/>
  </si>
  <si>
    <t>045-510-4880</t>
    <phoneticPr fontId="3"/>
  </si>
  <si>
    <t>エチレンオキシドによる受託滅菌</t>
    <rPh sb="11" eb="13">
      <t>ジュタク</t>
    </rPh>
    <rPh sb="13" eb="15">
      <t>メッキン</t>
    </rPh>
    <phoneticPr fontId="3"/>
  </si>
  <si>
    <t>56人</t>
    <rPh sb="2" eb="3">
      <t>ニン</t>
    </rPh>
    <phoneticPr fontId="3"/>
  </si>
  <si>
    <t>ジャパンガス株式会社
代表取締役　深尾　尚男</t>
    <rPh sb="6" eb="8">
      <t>カブシキ</t>
    </rPh>
    <rPh sb="8" eb="10">
      <t>カイシャ</t>
    </rPh>
    <rPh sb="11" eb="13">
      <t>ダイヒョウ</t>
    </rPh>
    <rPh sb="13" eb="16">
      <t>トリシマリヤク</t>
    </rPh>
    <rPh sb="17" eb="19">
      <t>フカオ</t>
    </rPh>
    <rPh sb="20" eb="21">
      <t>ヒサ</t>
    </rPh>
    <rPh sb="21" eb="22">
      <t>オ</t>
    </rPh>
    <phoneticPr fontId="3"/>
  </si>
  <si>
    <t>令和  7 年  6月 5 日</t>
    <phoneticPr fontId="3"/>
  </si>
  <si>
    <t>2021年よりJWNETの開始</t>
    <rPh sb="3" eb="4">
      <t>ネン</t>
    </rPh>
    <rPh sb="12" eb="14">
      <t>カイシ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</si>
</sst>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B55" zoomScaleNormal="100" zoomScaleSheetLayoutView="100" workbookViewId="0">
      <selection activeCell="H76" sqref="H76"/>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425</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434</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433</v>
      </c>
      <c r="K40" s="450"/>
      <c r="L40" s="451"/>
      <c r="M40" s="451"/>
      <c r="N40" s="451"/>
      <c r="O40" s="452"/>
    </row>
    <row r="41" spans="1:19">
      <c r="C41" s="76"/>
      <c r="J41" s="16" t="s">
        <v>8</v>
      </c>
      <c r="O41" s="77"/>
    </row>
    <row r="42" spans="1:19">
      <c r="C42" s="76"/>
      <c r="J42" s="19" t="s">
        <v>9</v>
      </c>
      <c r="K42" s="19"/>
      <c r="L42" s="496" t="s">
        <v>427</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2936</v>
      </c>
      <c r="N48" s="466"/>
      <c r="O48" s="467"/>
    </row>
    <row r="49" spans="3:21" ht="18.75" customHeight="1">
      <c r="C49" s="417" t="s">
        <v>11</v>
      </c>
      <c r="D49" s="445"/>
      <c r="E49" s="446"/>
      <c r="F49" s="475" t="s">
        <v>429</v>
      </c>
      <c r="G49" s="476"/>
      <c r="H49" s="476"/>
      <c r="I49" s="476"/>
      <c r="J49" s="476"/>
      <c r="K49" s="476"/>
      <c r="L49" s="115" t="s">
        <v>134</v>
      </c>
      <c r="M49" s="367"/>
      <c r="N49" s="468" t="s">
        <v>430</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431</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v>2423</v>
      </c>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t="s">
        <v>432</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70.75</v>
      </c>
      <c r="I63" s="216" t="s">
        <v>4</v>
      </c>
      <c r="J63" s="439" t="s">
        <v>228</v>
      </c>
      <c r="K63" s="440"/>
      <c r="L63" s="441"/>
      <c r="M63" s="437">
        <f>+別紙!X14</f>
        <v>70.75</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f>+別紙!X16</f>
        <v>70.75</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70.75</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69.44</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t="s">
        <v>435</v>
      </c>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2" zoomScaleNormal="100" workbookViewId="0">
      <selection activeCell="P12" sqref="P12:S1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A7" zoomScale="70" zoomScaleNormal="100" workbookViewId="0">
      <selection activeCell="X9" sqref="X9"/>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ジャパンガス株式会社　横浜滅菌センター</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70.47</v>
      </c>
      <c r="I9" s="312">
        <f>IF(OR(ｳ.特管廃ｱﾙｶﾘ!D24&gt;0,ｳ.特管廃ｱﾙｶﾘ!D24&lt;0),ｳ.特管廃ｱﾙｶﾘ!D24,IF(I$19&gt;0,"0",0))</f>
        <v>0</v>
      </c>
      <c r="J9" s="312">
        <f>IF(OR(ｴ.感染性廃棄物!$D24&gt;0,ｴ.感染性廃棄物!$D24&lt;0),ｴ.感染性廃棄物!D24,IF(J$19&gt;0,"0",0))</f>
        <v>0.28000000000000003</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70.75</v>
      </c>
    </row>
    <row r="10" spans="2:24" ht="24" customHeight="1">
      <c r="B10" s="158" t="s">
        <v>327</v>
      </c>
      <c r="C10" s="634" t="s">
        <v>244</v>
      </c>
      <c r="D10" s="634"/>
      <c r="E10" s="634"/>
      <c r="F10" s="635"/>
      <c r="G10" s="314">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70.47</v>
      </c>
      <c r="I14" s="316">
        <f>IF(OR(ｳ.特管廃ｱﾙｶﾘ!D29&gt;0,ｳ.特管廃ｱﾙｶﾘ!D29&lt;0),ｳ.特管廃ｱﾙｶﾘ!D29,IF(I$19&gt;0,"0",0))</f>
        <v>0</v>
      </c>
      <c r="J14" s="316">
        <f>IF(OR(ｴ.感染性廃棄物!$D29&gt;0,ｴ.感染性廃棄物!$D29&lt;0),ｴ.感染性廃棄物!D29,IF(J$19&gt;0,"0",0))</f>
        <v>0.28000000000000003</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70.75</v>
      </c>
    </row>
    <row r="15" spans="2:24" ht="24" customHeight="1">
      <c r="B15" s="158" t="s">
        <v>184</v>
      </c>
      <c r="C15" s="636" t="s">
        <v>182</v>
      </c>
      <c r="D15" s="636"/>
      <c r="E15" s="636"/>
      <c r="F15" s="637"/>
      <c r="G15" s="316">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70.47</v>
      </c>
      <c r="I16" s="316">
        <f>IF(OR(ｳ.特管廃ｱﾙｶﾘ!D31&gt;0,ｳ.特管廃ｱﾙｶﾘ!D31&lt;0),ｳ.特管廃ｱﾙｶﾘ!D31,IF(I$19&gt;0,"0",0))</f>
        <v>0</v>
      </c>
      <c r="J16" s="316">
        <f>IF(OR(ｴ.感染性廃棄物!$D31&gt;0,ｴ.感染性廃棄物!$D31&lt;0),ｴ.感染性廃棄物!D31,IF(J$19&gt;0,"0",0))</f>
        <v>0.28000000000000003</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70.75</v>
      </c>
    </row>
    <row r="17" spans="2:24" ht="24" customHeight="1">
      <c r="B17" s="158"/>
      <c r="C17" s="636" t="s">
        <v>400</v>
      </c>
      <c r="D17" s="636"/>
      <c r="E17" s="636"/>
      <c r="F17" s="637"/>
      <c r="G17" s="316">
        <f>IF(OR(ｱ.特管廃油!D32&gt;0,ｱ.特管廃油!D32&lt;0),ｱ.特管廃油!D32,IF(G$19&gt;0,"0",0))</f>
        <v>0</v>
      </c>
      <c r="H17" s="316" t="str">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69.05</v>
      </c>
      <c r="I19" s="322">
        <f t="shared" si="1"/>
        <v>0</v>
      </c>
      <c r="J19" s="322">
        <f t="shared" si="1"/>
        <v>0.39</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69.44</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69.05</v>
      </c>
      <c r="I37" s="346">
        <f t="shared" si="7"/>
        <v>0</v>
      </c>
      <c r="J37" s="346">
        <f t="shared" si="7"/>
        <v>0.39</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69.44</v>
      </c>
    </row>
    <row r="38" spans="2:24" ht="24" customHeight="1">
      <c r="B38" s="156"/>
      <c r="C38" s="658"/>
      <c r="D38" s="195"/>
      <c r="E38" s="193" t="s">
        <v>195</v>
      </c>
      <c r="F38" s="360"/>
      <c r="G38" s="340">
        <f t="shared" ref="G38:V38" si="8">SUM(G39:G41)</f>
        <v>0</v>
      </c>
      <c r="H38" s="340">
        <f t="shared" si="8"/>
        <v>69.05</v>
      </c>
      <c r="I38" s="340">
        <f t="shared" si="8"/>
        <v>0</v>
      </c>
      <c r="J38" s="340">
        <f t="shared" si="8"/>
        <v>0.39</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69.44</v>
      </c>
    </row>
    <row r="39" spans="2:24" ht="24" customHeight="1">
      <c r="B39" s="156"/>
      <c r="C39" s="658"/>
      <c r="D39" s="196"/>
      <c r="E39" s="191"/>
      <c r="F39" s="189" t="s">
        <v>175</v>
      </c>
      <c r="G39" s="342">
        <f>+ｱ.特管廃油!$AA$28</f>
        <v>0</v>
      </c>
      <c r="H39" s="342">
        <f>+ｲ.特管廃酸!$AA$28</f>
        <v>69.05</v>
      </c>
      <c r="I39" s="342">
        <f>+ｳ.特管廃ｱﾙｶﾘ!$AA$28</f>
        <v>0</v>
      </c>
      <c r="J39" s="342">
        <f>+ｴ.感染性廃棄物!$AA$28</f>
        <v>0.39</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69.44</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69.05</v>
      </c>
      <c r="I43" s="348">
        <f>+ｳ.特管廃ｱﾙｶﾘ!$AL$27</f>
        <v>0</v>
      </c>
      <c r="J43" s="348">
        <f>+ｴ.感染性廃棄物!$AL$27</f>
        <v>0.39</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69.44</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69.05</v>
      </c>
      <c r="I45" s="352">
        <f>+ｳ.特管廃ｱﾙｶﾘ!$AS$24</f>
        <v>0</v>
      </c>
      <c r="J45" s="352">
        <f>+ｴ.感染性廃棄物!$AS$24</f>
        <v>0.39</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69.44</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139.51999999999998</v>
      </c>
      <c r="I55" s="385">
        <f t="shared" si="9"/>
        <v>0</v>
      </c>
      <c r="J55" s="385">
        <f t="shared" si="9"/>
        <v>0.67</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140.19</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58" zoomScaleNormal="100" zoomScaleSheetLayoutView="100" workbookViewId="0">
      <selection activeCell="M46" sqref="M46"/>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 年  6月 5 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神奈川県横浜市鶴見区大黒町2-7</v>
      </c>
      <c r="K16" s="684"/>
      <c r="L16" s="685"/>
      <c r="M16" s="685"/>
      <c r="N16" s="685"/>
      <c r="O16" s="686"/>
    </row>
    <row r="17" spans="1:17" ht="26.25" customHeight="1">
      <c r="C17" s="76"/>
      <c r="H17" s="18" t="s">
        <v>7</v>
      </c>
      <c r="I17" s="18"/>
      <c r="J17" s="684" t="str">
        <f>+表紙!J40</f>
        <v>ジャパンガス株式会社
代表取締役　深尾　尚男</v>
      </c>
      <c r="K17" s="684"/>
      <c r="L17" s="685"/>
      <c r="M17" s="685"/>
      <c r="N17" s="685"/>
      <c r="O17" s="686"/>
    </row>
    <row r="18" spans="1:17">
      <c r="C18" s="76"/>
      <c r="J18" s="16" t="s">
        <v>8</v>
      </c>
      <c r="O18" s="77"/>
    </row>
    <row r="19" spans="1:17">
      <c r="C19" s="76"/>
      <c r="J19" s="19" t="s">
        <v>9</v>
      </c>
      <c r="K19" s="19"/>
      <c r="L19" s="689" t="str">
        <f>IF(+表紙!L42="","",+表紙!L42)</f>
        <v>０４５－５１０－０３８０</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ジャパンガス株式会社　横浜滅菌センター</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2936</v>
      </c>
      <c r="N25" s="702"/>
      <c r="O25" s="703"/>
    </row>
    <row r="26" spans="1:17" ht="18.600000000000001" customHeight="1">
      <c r="C26" s="417" t="s">
        <v>11</v>
      </c>
      <c r="D26" s="445"/>
      <c r="E26" s="446"/>
      <c r="F26" s="706" t="str">
        <f>+表紙!F49</f>
        <v>神奈川県横浜市鶴見区大黒町2-7</v>
      </c>
      <c r="G26" s="707"/>
      <c r="H26" s="707"/>
      <c r="I26" s="707"/>
      <c r="J26" s="707"/>
      <c r="K26" s="707"/>
      <c r="L26" s="115" t="s">
        <v>134</v>
      </c>
      <c r="M26" s="207"/>
      <c r="N26" s="723" t="str">
        <f>IF(+表紙!N49="","",+表紙!N49)</f>
        <v>045-510-4880</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エチレンオキシドによる受託滅菌</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f>IF(+表紙!L56="","",+表紙!L56)</f>
        <v>2423</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t="str">
        <f>IF(+表紙!F59="","",+表紙!F59)</f>
        <v>56人</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70.75</v>
      </c>
      <c r="I40" s="216" t="s">
        <v>4</v>
      </c>
      <c r="J40" s="439" t="s">
        <v>293</v>
      </c>
      <c r="K40" s="440"/>
      <c r="L40" s="441"/>
      <c r="M40" s="680">
        <f>+表紙!M63</f>
        <v>70.75</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f>+表紙!M65</f>
        <v>70.75</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70.75</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69.44</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2021年よりJWNETの開始</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L30" sqref="AL30:AO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v>0</v>
      </c>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69.05</v>
      </c>
      <c r="G12" s="547"/>
      <c r="H12" s="547"/>
      <c r="I12" s="222" t="s">
        <v>13</v>
      </c>
      <c r="J12" s="51"/>
      <c r="K12" s="52"/>
      <c r="L12" s="51"/>
      <c r="M12" s="581"/>
      <c r="N12" s="53"/>
      <c r="P12" s="542">
        <v>0</v>
      </c>
      <c r="Q12" s="597"/>
      <c r="R12" s="597"/>
      <c r="S12" s="597"/>
      <c r="T12" s="50" t="s">
        <v>13</v>
      </c>
      <c r="U12" s="51"/>
      <c r="V12" s="51"/>
      <c r="W12" s="51"/>
      <c r="X12" s="51"/>
      <c r="Y12"/>
      <c r="Z12"/>
      <c r="AA12"/>
      <c r="AB12"/>
      <c r="AC12" s="54"/>
      <c r="AE12" s="622"/>
      <c r="AG12" s="126"/>
      <c r="AH12" s="542">
        <v>0</v>
      </c>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v>0</v>
      </c>
      <c r="G15" s="559"/>
      <c r="H15" s="559"/>
      <c r="I15" s="42" t="s">
        <v>13</v>
      </c>
      <c r="J15" s="51"/>
      <c r="K15" s="54"/>
      <c r="L15" s="51"/>
      <c r="M15" s="581"/>
      <c r="N15" s="54"/>
      <c r="P15" s="542">
        <v>0</v>
      </c>
      <c r="Q15" s="597"/>
      <c r="R15" s="597"/>
      <c r="S15" s="597"/>
      <c r="T15" s="50" t="s">
        <v>13</v>
      </c>
      <c r="U15" s="51"/>
      <c r="V15" s="51"/>
      <c r="W15" s="51"/>
      <c r="X15" s="51"/>
      <c r="Y15"/>
      <c r="Z15"/>
      <c r="AA15"/>
      <c r="AB15"/>
      <c r="AC15" s="54"/>
      <c r="AH15" s="572">
        <v>0</v>
      </c>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v>0</v>
      </c>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v>0</v>
      </c>
      <c r="AV17" s="42" t="s">
        <v>34</v>
      </c>
      <c r="AW17" s="382"/>
    </row>
    <row r="18" spans="2:49" ht="27" customHeight="1" thickBot="1">
      <c r="K18" s="54"/>
      <c r="L18" s="51"/>
      <c r="M18" s="581"/>
      <c r="N18" s="54"/>
      <c r="P18" s="542">
        <v>0</v>
      </c>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v>0</v>
      </c>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v>0</v>
      </c>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v>0</v>
      </c>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70.47</v>
      </c>
      <c r="E24" s="563"/>
      <c r="F24" s="563"/>
      <c r="G24" s="182" t="s">
        <v>158</v>
      </c>
      <c r="H24" s="534">
        <f>+F12</f>
        <v>69.05</v>
      </c>
      <c r="I24" s="535"/>
      <c r="J24" s="182" t="s">
        <v>158</v>
      </c>
      <c r="K24" s="54"/>
      <c r="L24" s="51"/>
      <c r="M24" s="582"/>
      <c r="P24" s="572">
        <v>0</v>
      </c>
      <c r="Q24" s="602"/>
      <c r="R24" s="602"/>
      <c r="S24" s="602"/>
      <c r="T24" s="42" t="s">
        <v>13</v>
      </c>
      <c r="U24"/>
      <c r="V24"/>
      <c r="W24"/>
      <c r="X24"/>
      <c r="AC24" s="51"/>
      <c r="AD24" s="51"/>
      <c r="AE24"/>
      <c r="AF24"/>
      <c r="AG24"/>
      <c r="AH24"/>
      <c r="AI24" s="237"/>
      <c r="AJ24"/>
      <c r="AK24" s="51"/>
      <c r="AL24" s="130"/>
      <c r="AM24" s="51"/>
      <c r="AN24" s="51"/>
      <c r="AQ24" s="54"/>
      <c r="AR24" s="135"/>
      <c r="AS24" s="546">
        <f>+ROUND(AU16,2)+ROUND(AA28,2)</f>
        <v>69.05</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69.05</v>
      </c>
      <c r="Q27" s="583"/>
      <c r="R27" s="583"/>
      <c r="S27" s="583"/>
      <c r="T27" s="42" t="s">
        <v>38</v>
      </c>
      <c r="U27" s="62"/>
      <c r="V27" s="62"/>
      <c r="Y27" s="60" t="s">
        <v>39</v>
      </c>
      <c r="Z27" s="63"/>
      <c r="AH27" s="51"/>
      <c r="AI27" s="51"/>
      <c r="AJ27" s="51"/>
      <c r="AK27" s="51"/>
      <c r="AL27" s="546">
        <f>+AH18+P27</f>
        <v>69.05</v>
      </c>
      <c r="AM27" s="547"/>
      <c r="AN27" s="547"/>
      <c r="AO27" s="547"/>
      <c r="AP27" s="50" t="s">
        <v>13</v>
      </c>
      <c r="AQ27" s="239"/>
      <c r="AR27" s="117"/>
      <c r="AS27" s="542">
        <v>0</v>
      </c>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69.05</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70.47</v>
      </c>
      <c r="E29" s="563"/>
      <c r="F29" s="563"/>
      <c r="G29" s="182" t="s">
        <v>158</v>
      </c>
      <c r="H29" s="534">
        <f>+AL27</f>
        <v>69.05</v>
      </c>
      <c r="I29" s="535"/>
      <c r="J29" s="182" t="s">
        <v>158</v>
      </c>
      <c r="M29" s="581"/>
      <c r="P29" s="54"/>
      <c r="Q29" s="133"/>
      <c r="R29" s="49" t="s">
        <v>145</v>
      </c>
      <c r="S29" s="562" t="s">
        <v>33</v>
      </c>
      <c r="T29" s="577"/>
      <c r="U29" s="577"/>
      <c r="V29" s="578"/>
      <c r="W29" s="46"/>
      <c r="X29" s="64"/>
      <c r="Y29" s="573" t="s">
        <v>191</v>
      </c>
      <c r="Z29" s="574"/>
      <c r="AA29" s="572">
        <v>0</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69.05</v>
      </c>
      <c r="S30" s="583"/>
      <c r="T30" s="583"/>
      <c r="U30" s="583"/>
      <c r="V30" s="42" t="s">
        <v>16</v>
      </c>
      <c r="Y30" s="573" t="s">
        <v>148</v>
      </c>
      <c r="Z30" s="574"/>
      <c r="AA30" s="572">
        <v>0</v>
      </c>
      <c r="AB30" s="563"/>
      <c r="AC30" s="563"/>
      <c r="AD30" s="563"/>
      <c r="AE30" s="563"/>
      <c r="AF30" s="42" t="s">
        <v>13</v>
      </c>
      <c r="AL30" s="542">
        <v>0</v>
      </c>
      <c r="AM30" s="543"/>
      <c r="AN30" s="543"/>
      <c r="AO30" s="543"/>
      <c r="AP30" s="50" t="s">
        <v>13</v>
      </c>
      <c r="AS30" s="571"/>
      <c r="AT30" s="568"/>
      <c r="AU30" s="568"/>
      <c r="AV30" s="569"/>
      <c r="AW30" s="382"/>
    </row>
    <row r="31" spans="2:49" ht="27" customHeight="1" thickTop="1" thickBot="1">
      <c r="B31" s="536" t="s">
        <v>167</v>
      </c>
      <c r="C31" s="537"/>
      <c r="D31" s="563">
        <v>70.47</v>
      </c>
      <c r="E31" s="563"/>
      <c r="F31" s="563"/>
      <c r="G31" s="182" t="s">
        <v>158</v>
      </c>
      <c r="H31" s="534">
        <f>+AS24</f>
        <v>69.05</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v>0</v>
      </c>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AA29" sqref="AA29:AE2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v>0</v>
      </c>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0.39</v>
      </c>
      <c r="G12" s="547"/>
      <c r="H12" s="547"/>
      <c r="I12" s="222" t="s">
        <v>13</v>
      </c>
      <c r="J12" s="51"/>
      <c r="K12" s="52"/>
      <c r="L12" s="51"/>
      <c r="M12" s="581"/>
      <c r="N12" s="53"/>
      <c r="P12" s="542">
        <v>0</v>
      </c>
      <c r="Q12" s="597"/>
      <c r="R12" s="597"/>
      <c r="S12" s="597"/>
      <c r="T12" s="50" t="s">
        <v>13</v>
      </c>
      <c r="U12" s="51"/>
      <c r="V12" s="51"/>
      <c r="W12" s="51"/>
      <c r="X12" s="51"/>
      <c r="Y12"/>
      <c r="Z12"/>
      <c r="AA12"/>
      <c r="AB12"/>
      <c r="AC12" s="54"/>
      <c r="AE12" s="622"/>
      <c r="AG12" s="126"/>
      <c r="AH12" s="542">
        <v>0</v>
      </c>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v>0</v>
      </c>
      <c r="G15" s="559"/>
      <c r="H15" s="559"/>
      <c r="I15" s="42" t="s">
        <v>13</v>
      </c>
      <c r="J15" s="51"/>
      <c r="K15" s="54"/>
      <c r="L15" s="51"/>
      <c r="M15" s="581"/>
      <c r="N15" s="54"/>
      <c r="P15" s="542">
        <v>0</v>
      </c>
      <c r="Q15" s="597"/>
      <c r="R15" s="597"/>
      <c r="S15" s="597"/>
      <c r="T15" s="50" t="s">
        <v>13</v>
      </c>
      <c r="U15" s="51"/>
      <c r="V15" s="51"/>
      <c r="W15" s="51"/>
      <c r="X15" s="51"/>
      <c r="Y15"/>
      <c r="Z15"/>
      <c r="AA15"/>
      <c r="AB15"/>
      <c r="AC15" s="54"/>
      <c r="AH15" s="572">
        <v>0</v>
      </c>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v>0</v>
      </c>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v>0</v>
      </c>
      <c r="AV17" s="42" t="s">
        <v>34</v>
      </c>
      <c r="AW17" s="382"/>
    </row>
    <row r="18" spans="2:49" ht="27" customHeight="1" thickBot="1">
      <c r="K18" s="54"/>
      <c r="L18" s="51"/>
      <c r="M18" s="581"/>
      <c r="N18" s="54"/>
      <c r="P18" s="542">
        <v>0</v>
      </c>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v>0</v>
      </c>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v>0</v>
      </c>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0.28000000000000003</v>
      </c>
      <c r="E24" s="563"/>
      <c r="F24" s="563"/>
      <c r="G24" s="182" t="s">
        <v>158</v>
      </c>
      <c r="H24" s="534">
        <f>+F12</f>
        <v>0.39</v>
      </c>
      <c r="I24" s="535"/>
      <c r="J24" s="182" t="s">
        <v>158</v>
      </c>
      <c r="K24" s="54"/>
      <c r="L24" s="51"/>
      <c r="M24" s="582"/>
      <c r="P24" s="572">
        <v>0</v>
      </c>
      <c r="Q24" s="602"/>
      <c r="R24" s="602"/>
      <c r="S24" s="602"/>
      <c r="T24" s="42" t="s">
        <v>13</v>
      </c>
      <c r="U24"/>
      <c r="V24"/>
      <c r="W24"/>
      <c r="X24"/>
      <c r="AC24" s="51"/>
      <c r="AD24" s="51"/>
      <c r="AE24"/>
      <c r="AF24"/>
      <c r="AG24"/>
      <c r="AH24"/>
      <c r="AI24" s="237"/>
      <c r="AJ24"/>
      <c r="AK24" s="51"/>
      <c r="AL24" s="130"/>
      <c r="AM24" s="51"/>
      <c r="AN24" s="51"/>
      <c r="AQ24" s="54"/>
      <c r="AR24" s="135"/>
      <c r="AS24" s="546">
        <f>+ROUND(AU16,2)+ROUND(AA28,2)</f>
        <v>0.39</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0.39</v>
      </c>
      <c r="Q27" s="583"/>
      <c r="R27" s="583"/>
      <c r="S27" s="583"/>
      <c r="T27" s="42" t="s">
        <v>38</v>
      </c>
      <c r="U27" s="62"/>
      <c r="V27" s="62"/>
      <c r="Y27" s="60" t="s">
        <v>39</v>
      </c>
      <c r="Z27" s="63"/>
      <c r="AH27" s="51"/>
      <c r="AI27" s="51"/>
      <c r="AJ27" s="51"/>
      <c r="AK27" s="51"/>
      <c r="AL27" s="546">
        <f>+AH18+P27</f>
        <v>0.39</v>
      </c>
      <c r="AM27" s="547"/>
      <c r="AN27" s="547"/>
      <c r="AO27" s="547"/>
      <c r="AP27" s="50" t="s">
        <v>13</v>
      </c>
      <c r="AQ27" s="239"/>
      <c r="AR27" s="117"/>
      <c r="AS27" s="542">
        <v>0</v>
      </c>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0.39</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0.28000000000000003</v>
      </c>
      <c r="E29" s="563"/>
      <c r="F29" s="563"/>
      <c r="G29" s="182" t="s">
        <v>158</v>
      </c>
      <c r="H29" s="534">
        <f>+AL27</f>
        <v>0.39</v>
      </c>
      <c r="I29" s="535"/>
      <c r="J29" s="182" t="s">
        <v>158</v>
      </c>
      <c r="M29" s="581"/>
      <c r="P29" s="54"/>
      <c r="Q29" s="133"/>
      <c r="R29" s="49" t="s">
        <v>145</v>
      </c>
      <c r="S29" s="562" t="s">
        <v>33</v>
      </c>
      <c r="T29" s="577"/>
      <c r="U29" s="577"/>
      <c r="V29" s="578"/>
      <c r="W29" s="46"/>
      <c r="X29" s="64"/>
      <c r="Y29" s="573" t="s">
        <v>191</v>
      </c>
      <c r="Z29" s="574"/>
      <c r="AA29" s="572">
        <v>0</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0.39</v>
      </c>
      <c r="S30" s="583"/>
      <c r="T30" s="583"/>
      <c r="U30" s="583"/>
      <c r="V30" s="42" t="s">
        <v>16</v>
      </c>
      <c r="Y30" s="573" t="s">
        <v>148</v>
      </c>
      <c r="Z30" s="574"/>
      <c r="AA30" s="572">
        <v>0</v>
      </c>
      <c r="AB30" s="563"/>
      <c r="AC30" s="563"/>
      <c r="AD30" s="563"/>
      <c r="AE30" s="563"/>
      <c r="AF30" s="42" t="s">
        <v>13</v>
      </c>
      <c r="AL30" s="542">
        <v>0</v>
      </c>
      <c r="AM30" s="543"/>
      <c r="AN30" s="543"/>
      <c r="AO30" s="543"/>
      <c r="AP30" s="50" t="s">
        <v>13</v>
      </c>
      <c r="AS30" s="571"/>
      <c r="AT30" s="568"/>
      <c r="AU30" s="568"/>
      <c r="AV30" s="569"/>
      <c r="AW30" s="382"/>
    </row>
    <row r="31" spans="2:49" ht="27" customHeight="1" thickTop="1" thickBot="1">
      <c r="B31" s="536" t="s">
        <v>167</v>
      </c>
      <c r="C31" s="537"/>
      <c r="D31" s="563">
        <v>0.28000000000000003</v>
      </c>
      <c r="E31" s="563"/>
      <c r="F31" s="563"/>
      <c r="G31" s="182" t="s">
        <v>158</v>
      </c>
      <c r="H31" s="534">
        <f>+AS24</f>
        <v>0.39</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v>0</v>
      </c>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v>0</v>
      </c>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ジャパンガス株式会社　横浜滅菌センター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2025-06-05T07:22:26Z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