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2F2E8924-8F7B-4CBC-8F22-6B13F761303C}" xr6:coauthVersionLast="47" xr6:coauthVersionMax="47" xr10:uidLastSave="{00000000-0000-0000-0000-000000000000}"/>
  <bookViews>
    <workbookView xWindow="20370" yWindow="-120" windowWidth="29040" windowHeight="15720" tabRatio="80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J37" i="94" s="1"/>
  <c r="J19" i="94" s="1"/>
  <c r="X30" i="94"/>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<sst xmlns="http://schemas.openxmlformats.org/spreadsheetml/2006/main" count="2776" uniqueCount="434">
  <si>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</si>
  <si>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</si>
  <si>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</si>
  <si>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</si>
  <si>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</si>
  <si>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</si>
  <si>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</si>
  <si>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</si>
  <si>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</si>
  <si>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</si>
  <si>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</si>
  <si>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</si>
  <si>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</si>
  <si>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</si>
  <si>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</si>
  <si>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</si>
  <si>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</si>
  <si>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</si>
  <si>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</si>
  <si>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</si>
  <si>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</si>
  <si>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</si>
  <si>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</si>
  <si>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</si>
  <si>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</si>
  <si>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</si>
  <si>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</si>
  <si>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</si>
  <si>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</si>
  <si>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</si>
  <si>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</si>
  <si>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</si>
  <si>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</si>
  <si>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</si>
  <si>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</si>
  <si>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</si>
  <si>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</si>
  <si>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</si>
  <si>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</si>
  <si>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</si>
  <si>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</si>
  <si>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</si>
  <si>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</si>
  <si>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</si>
  <si>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</si>
  <si>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</si>
  <si>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</si>
  <si>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</si>
  <si>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</si>
  <si>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</si>
  <si>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</si>
  <si>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</si>
  <si>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</si>
  <si>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</si>
  <si>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</si>
  <si>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</si>
  <si>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</si>
  <si>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</si>
  <si>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</si>
  <si>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</si>
  <si>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</si>
  <si>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</si>
  <si>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</si>
  <si>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</si>
  <si>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</si>
  <si>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</si>
  <si>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</si>
  <si>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</si>
  <si>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</si>
  <si>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</si>
  <si>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</si>
  <si>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</si>
  <si>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</si>
  <si>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</si>
  <si>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</si>
  <si>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</si>
  <si>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</si>
  <si>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</si>
  <si>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</si>
  <si>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</si>
  <si>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</si>
  <si>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</si>
  <si>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</si>
  <si>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</si>
  <si>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</si>
  <si>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</si>
  <si>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</si>
  <si>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</si>
  <si>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</si>
  <si>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</si>
  <si>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</si>
  <si>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</si>
  <si>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</si>
  <si>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</si>
  <si>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</si>
  <si>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</si>
  <si>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</si>
  <si>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</si>
  <si>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</si>
  <si>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</si>
  <si>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</si>
  <si>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</si>
  <si>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</si>
  <si>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</si>
  <si>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</si>
  <si>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</si>
  <si>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</si>
  <si>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</si>
  <si>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</si>
  <si>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</si>
  <si>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</si>
  <si>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</si>
  <si>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</si>
  <si>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</si>
  <si>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</si>
  <si>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</si>
  <si>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</si>
  <si>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</si>
  <si>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</si>
  <si>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</si>
  <si>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</si>
  <si>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</si>
  <si>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</si>
  <si>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</si>
  <si>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</si>
  <si>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</si>
  <si>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</si>
  <si>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</si>
  <si>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</si>
  <si>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</si>
  <si>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</si>
  <si>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</si>
  <si>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</si>
  <si>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</si>
  <si>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</si>
  <si>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</si>
  <si>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</si>
  <si>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</si>
  <si>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</si>
  <si>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</si>
  <si>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</si>
  <si>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</si>
  <si>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</si>
  <si>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</si>
  <si>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</si>
  <si>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</si>
  <si>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</si>
  <si>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</si>
  <si>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</si>
  <si>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</si>
  <si>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</si>
  <si>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</si>
  <si>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</si>
  <si>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</si>
  <si>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</si>
  <si>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</si>
  <si>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</si>
  <si>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</si>
  <si>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</si>
  <si>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</si>
  <si>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</si>
  <si>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</si>
  <si>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</si>
  <si>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</si>
  <si>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</si>
  <si>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</si>
  <si>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</si>
  <si>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</si>
  <si>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</si>
  <si>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</si>
  <si>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</si>
  <si>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</si>
  <si>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</si>
  <si>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</si>
  <si>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</si>
  <si>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</si>
  <si>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</si>
  <si>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</si>
  <si>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</si>
  <si>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</si>
  <si>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</si>
  <si>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</si>
  <si>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</si>
  <si>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</si>
  <si>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</si>
  <si>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</si>
  <si>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</si>
  <si>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</si>
  <si>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</si>
  <si>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</si>
  <si>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</si>
  <si>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</si>
  <si>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</si>
  <si>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</si>
  <si>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</si>
  <si>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</si>
  <si>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</si>
  <si>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</si>
  <si>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</si>
  <si>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</si>
  <si>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</si>
  <si>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</si>
  <si>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</si>
  <si>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</si>
  <si>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</si>
  <si>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</si>
  <si>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</si>
  <si>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</si>
  <si>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</si>
  <si>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</si>
  <si>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</si>
  <si>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</si>
  <si>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</si>
  <si>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</si>
  <si>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</si>
  <si>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</si>
  <si>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</si>
  <si>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</si>
  <si>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</si>
  <si>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</si>
  <si>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</si>
  <si>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</si>
  <si>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</si>
  <si>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</si>
  <si>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</si>
  <si>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</si>
  <si>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</si>
  <si>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</si>
  <si>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</si>
  <si>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</si>
  <si>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</si>
  <si>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</si>
  <si>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</si>
  <si>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</si>
  <si>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</si>
  <si>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</si>
  <si>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</si>
  <si>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</si>
  <si>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</si>
  <si>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</si>
  <si>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</si>
  <si>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</si>
  <si>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</si>
  <si>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</si>
  <si>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</si>
  <si>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</si>
  <si>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</si>
  <si>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</si>
  <si>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</si>
  <si>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</si>
  <si>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</si>
  <si>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</si>
  <si>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</si>
  <si>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</si>
  <si>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</si>
  <si>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</si>
  <si>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</si>
  <si>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</si>
  <si>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</si>
  <si>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</si>
  <si>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</si>
  <si>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</si>
  <si>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</si>
  <si>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</si>
  <si>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</si>
  <si>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</si>
  <si>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</si>
  <si>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</si>
  <si>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</si>
  <si>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</si>
  <si>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</si>
  <si>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</si>
  <si>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</si>
  <si>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</si>
  <si>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</si>
  <si>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</si>
  <si>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</si>
  <si>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</si>
  <si>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</si>
  <si>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</si>
  <si>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</si>
  <si>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</si>
  <si>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</si>
  <si>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</si>
  <si>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</si>
  <si>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</si>
  <si>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</si>
  <si>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</si>
  <si>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</si>
  <si>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</si>
  <si>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</si>
  <si>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</si>
  <si>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</si>
  <si>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</si>
  <si>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</si>
  <si>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</si>
  <si>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</si>
  <si>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</si>
  <si>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</si>
  <si>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</si>
  <si>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</si>
  <si>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</si>
  <si>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</si>
  <si>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</si>
  <si>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</si>
  <si>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</si>
  <si>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</si>
  <si>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</si>
  <si>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</si>
  <si>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</si>
  <si>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</si>
  <si>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</si>
  <si>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</si>
  <si>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</si>
  <si>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</si>
  <si>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</si>
  <si>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</si>
  <si>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</si>
  <si>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</si>
  <si>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</si>
  <si>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</si>
  <si>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</si>
  <si>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</si>
  <si>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</si>
  <si>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</si>
  <si>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</si>
  <si>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</si>
  <si>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</si>
  <si>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</si>
  <si>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</si>
  <si>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</si>
  <si>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</si>
  <si>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</si>
  <si>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</si>
  <si>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</si>
  <si>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</si>
  <si>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</si>
  <si>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</si>
  <si>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</si>
  <si>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</si>
  <si>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</si>
  <si>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</si>
  <si>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</si>
  <si>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</si>
  <si>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</si>
  <si>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</si>
  <si>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</si>
  <si>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</si>
  <si>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</si>
  <si>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</si>
  <si>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</si>
  <si>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</si>
  <si>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</si>
  <si>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</si>
  <si>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</si>
  <si>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</si>
  <si>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</si>
  <si>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</si>
  <si>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</si>
  <si>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</si>
  <si>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</si>
  <si>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</si>
  <si>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</si>
  <si>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</si>
  <si>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</si>
  <si>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</si>
  <si>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</si>
  <si>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</si>
  <si>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</si>
  <si>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</si>
  <si>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</si>
  <si>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</si>
  <si>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</si>
  <si>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</si>
  <si>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</si>
  <si>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</si>
  <si>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</si>
  <si>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</si>
  <si>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</si>
  <si>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</si>
  <si>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</si>
  <si>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</si>
  <si>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</si>
  <si>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</si>
  <si>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</si>
  <si>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</si>
  <si>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</si>
  <si>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</si>
  <si>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</si>
  <si>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</si>
  <si>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</si>
  <si>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</si>
  <si>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</si>
  <si>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</si>
  <si>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</si>
  <si>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</si>
  <si>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</si>
  <si>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</si>
  <si>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</si>
  <si>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</si>
  <si>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</si>
  <si>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</si>
  <si>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</si>
  <si>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</si>
  <si>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</si>
  <si>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</si>
  <si>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</si>
  <si>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</si>
  <si>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</si>
  <si>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</si>
  <si>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</si>
  <si>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</si>
  <si>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</si>
  <si>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</si>
  <si>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</si>
  <si>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</si>
  <si>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</si>
  <si>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</si>
  <si>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</si>
  <si>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</si>
  <si>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神奈川県横浜市鶴見区大黒町2-7</t>
    <rPh sb="0" eb="4">
      <t>カナガワケン</t>
    </rPh>
    <rPh sb="4" eb="7">
      <t>ヨコハマシ</t>
    </rPh>
    <rPh sb="7" eb="10">
      <t>ツルミク</t>
    </rPh>
    <rPh sb="10" eb="13">
      <t>ダイコクチョウ</t>
    </rPh>
    <phoneticPr fontId="3"/>
  </si>
  <si>
    <t>０４５－５１０－０３８０</t>
    <phoneticPr fontId="3"/>
  </si>
  <si>
    <t>ジャパンガス株式会社　横浜滅菌センター</t>
    <rPh sb="6" eb="8">
      <t>カブシキ</t>
    </rPh>
    <rPh sb="8" eb="10">
      <t>カイシャ</t>
    </rPh>
    <rPh sb="11" eb="13">
      <t>ヨコハマ</t>
    </rPh>
    <rPh sb="13" eb="15">
      <t>メッキン</t>
    </rPh>
    <phoneticPr fontId="3"/>
  </si>
  <si>
    <t>神奈川県横浜市鶴見区大黒町２－７</t>
    <rPh sb="0" eb="4">
      <t>カナガワケン</t>
    </rPh>
    <rPh sb="4" eb="7">
      <t>ヨコハマシ</t>
    </rPh>
    <rPh sb="7" eb="10">
      <t>ツルミク</t>
    </rPh>
    <rPh sb="10" eb="13">
      <t>ダイコクチョウ</t>
    </rPh>
    <phoneticPr fontId="3"/>
  </si>
  <si>
    <t>045-510-4880</t>
    <phoneticPr fontId="3"/>
  </si>
  <si>
    <t>エチレンオキシドによる受託滅菌</t>
    <rPh sb="11" eb="13">
      <t>ジュタク</t>
    </rPh>
    <rPh sb="13" eb="15">
      <t>メッキン</t>
    </rPh>
    <phoneticPr fontId="3"/>
  </si>
  <si>
    <t>56人</t>
    <rPh sb="2" eb="3">
      <t>ニン</t>
    </rPh>
    <phoneticPr fontId="3"/>
  </si>
  <si>
    <t>・廃酸(希硫酸のスクラバーによる処理工程）➞運搬（カポック）➞処分（カポック）
　　　➞最終処分（TKM環境）造粒固化処理後、再生土として製品化し販売
・感染性廃棄物➞収集・運搬（日本シューター）➞焼却（アイテック）➞最終処分</t>
    <rPh sb="1" eb="3">
      <t>ハイサン</t>
    </rPh>
    <rPh sb="4" eb="7">
      <t>キリュウサン</t>
    </rPh>
    <rPh sb="16" eb="18">
      <t>ショリ</t>
    </rPh>
    <rPh sb="18" eb="20">
      <t>コウテイ</t>
    </rPh>
    <rPh sb="22" eb="24">
      <t>ウンパン</t>
    </rPh>
    <rPh sb="31" eb="33">
      <t>ショブン</t>
    </rPh>
    <rPh sb="44" eb="46">
      <t>サイシュウ</t>
    </rPh>
    <rPh sb="46" eb="48">
      <t>ショブン</t>
    </rPh>
    <rPh sb="52" eb="54">
      <t>カンキョウ</t>
    </rPh>
    <rPh sb="55" eb="57">
      <t>ゾウリュウ</t>
    </rPh>
    <rPh sb="57" eb="58">
      <t>カタ</t>
    </rPh>
    <rPh sb="58" eb="59">
      <t>カ</t>
    </rPh>
    <rPh sb="59" eb="62">
      <t>ショリゴ</t>
    </rPh>
    <phoneticPr fontId="3"/>
  </si>
  <si>
    <t>代表取締役⇒総務部⇒横浜滅菌センター担当者</t>
    <rPh sb="0" eb="2">
      <t>ダイヒョウ</t>
    </rPh>
    <rPh sb="2" eb="5">
      <t>トリシマリヤク</t>
    </rPh>
    <rPh sb="6" eb="9">
      <t>ソウムブ</t>
    </rPh>
    <rPh sb="10" eb="12">
      <t>ヨコハマ</t>
    </rPh>
    <rPh sb="12" eb="14">
      <t>メッキン</t>
    </rPh>
    <rPh sb="18" eb="21">
      <t>タントウシャ</t>
    </rPh>
    <phoneticPr fontId="3"/>
  </si>
  <si>
    <t>エチレンオキシドの希硫酸を充填したスクラバーでエチレンオキシドを反応させてグリコールを生成させています。
グリコール濃度が高くなると薬液の粘性が高まり気泡ができやくすなるため、薬液の交換として希硫酸を廃棄
していますが、薬液交換頻度を延ばしました。</t>
    <rPh sb="9" eb="12">
      <t>キリュウサン</t>
    </rPh>
    <rPh sb="13" eb="15">
      <t>ジュウテン</t>
    </rPh>
    <rPh sb="32" eb="34">
      <t>ハンノウ</t>
    </rPh>
    <rPh sb="43" eb="45">
      <t>セイセイ</t>
    </rPh>
    <rPh sb="58" eb="60">
      <t>ノウド</t>
    </rPh>
    <rPh sb="61" eb="62">
      <t>タカ</t>
    </rPh>
    <rPh sb="66" eb="68">
      <t>ヤクエキ</t>
    </rPh>
    <rPh sb="69" eb="71">
      <t>ネンセイ</t>
    </rPh>
    <rPh sb="72" eb="73">
      <t>タカ</t>
    </rPh>
    <rPh sb="75" eb="77">
      <t>キホウ</t>
    </rPh>
    <rPh sb="88" eb="90">
      <t>ヤクエキ</t>
    </rPh>
    <rPh sb="91" eb="93">
      <t>コウカン</t>
    </rPh>
    <rPh sb="96" eb="99">
      <t>キリュウサン</t>
    </rPh>
    <rPh sb="100" eb="102">
      <t>ハイキ</t>
    </rPh>
    <rPh sb="110" eb="112">
      <t>ヤクエキ</t>
    </rPh>
    <rPh sb="112" eb="114">
      <t>コウカン</t>
    </rPh>
    <rPh sb="114" eb="116">
      <t>ヒンド</t>
    </rPh>
    <rPh sb="117" eb="118">
      <t>ノ</t>
    </rPh>
    <phoneticPr fontId="3"/>
  </si>
  <si>
    <t>特にありません</t>
    <rPh sb="0" eb="1">
      <t>トク</t>
    </rPh>
    <phoneticPr fontId="3"/>
  </si>
  <si>
    <t>令和  7 年  6月 5 日</t>
    <phoneticPr fontId="3"/>
  </si>
  <si>
    <t>ジャパンガス株式会社
代表取締役　深尾　尚男</t>
    <rPh sb="6" eb="10">
      <t>カブシキカイシャ</t>
    </rPh>
    <rPh sb="11" eb="13">
      <t>ダイヒョウ</t>
    </rPh>
    <rPh sb="13" eb="16">
      <t>トリシマリヤク</t>
    </rPh>
    <rPh sb="17" eb="19">
      <t>フカオ</t>
    </rPh>
    <rPh sb="20" eb="21">
      <t>ヒサ</t>
    </rPh>
    <rPh sb="21" eb="22">
      <t>オ</t>
    </rPh>
    <phoneticPr fontId="3"/>
  </si>
  <si>
    <t>エチレンオキシドの希硫酸を充填したスクラバーでエチレンオキシドを反応させてグリコールを生成させています。
エチレンオキシドを排出する根本の滅菌装置の回転率を効率化せさる取り組みを実施しエチレンオキシドの排出量を抑える。結果生成されるグリコール量が減り、廃酸量を抑える</t>
    <rPh sb="9" eb="12">
      <t>キリュウサン</t>
    </rPh>
    <rPh sb="13" eb="15">
      <t>ジュウテン</t>
    </rPh>
    <rPh sb="32" eb="34">
      <t>ハンノウ</t>
    </rPh>
    <rPh sb="43" eb="45">
      <t>セイセイ</t>
    </rPh>
    <rPh sb="62" eb="64">
      <t>ハイシュツ</t>
    </rPh>
    <rPh sb="66" eb="68">
      <t>コンポン</t>
    </rPh>
    <rPh sb="69" eb="71">
      <t>メッキン</t>
    </rPh>
    <rPh sb="71" eb="73">
      <t>ソウチ</t>
    </rPh>
    <rPh sb="74" eb="77">
      <t>カイテンリツ</t>
    </rPh>
    <rPh sb="78" eb="81">
      <t>コウリツカ</t>
    </rPh>
    <rPh sb="84" eb="85">
      <t>ト</t>
    </rPh>
    <rPh sb="86" eb="87">
      <t>ク</t>
    </rPh>
    <rPh sb="89" eb="91">
      <t>ジッシ</t>
    </rPh>
    <rPh sb="101" eb="103">
      <t>ハイシュツ</t>
    </rPh>
    <rPh sb="103" eb="104">
      <t>リョウ</t>
    </rPh>
    <rPh sb="105" eb="106">
      <t>オサ</t>
    </rPh>
    <rPh sb="109" eb="111">
      <t>ケッカ</t>
    </rPh>
    <rPh sb="111" eb="113">
      <t>セイセイ</t>
    </rPh>
    <rPh sb="121" eb="122">
      <t>リョウ</t>
    </rPh>
    <rPh sb="123" eb="124">
      <t>ヘ</t>
    </rPh>
    <rPh sb="126" eb="128">
      <t>ハイサン</t>
    </rPh>
    <rPh sb="128" eb="129">
      <t>リョウ</t>
    </rPh>
    <rPh sb="130" eb="131">
      <t>オサ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</si>
</sst>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C91" zoomScaleNormal="100" zoomScaleSheetLayoutView="100" workbookViewId="0">
      <selection activeCell="F109" sqref="F109:U11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431</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420</v>
      </c>
      <c r="M40" s="486"/>
      <c r="N40" s="486"/>
      <c r="O40" s="486"/>
      <c r="P40" s="486"/>
      <c r="Q40" s="486"/>
      <c r="R40" s="486"/>
      <c r="S40" s="486"/>
      <c r="T40" s="486"/>
      <c r="U40" s="487"/>
      <c r="W40" s="16"/>
      <c r="X40" s="16"/>
    </row>
    <row r="41" spans="1:25" ht="26.25" customHeight="1">
      <c r="C41" s="80"/>
      <c r="I41" s="20"/>
      <c r="J41" s="20" t="s">
        <v>7</v>
      </c>
      <c r="K41" s="20"/>
      <c r="L41" s="486" t="s">
        <v>432</v>
      </c>
      <c r="M41" s="486"/>
      <c r="N41" s="486"/>
      <c r="O41" s="486"/>
      <c r="P41" s="486"/>
      <c r="Q41" s="486"/>
      <c r="R41" s="486"/>
      <c r="S41" s="486"/>
      <c r="T41" s="486"/>
      <c r="U41" s="487"/>
    </row>
    <row r="42" spans="1:25">
      <c r="C42" s="80"/>
      <c r="L42" s="17" t="s">
        <v>8</v>
      </c>
      <c r="U42" s="81"/>
    </row>
    <row r="43" spans="1:25" ht="13.5">
      <c r="C43" s="80"/>
      <c r="L43" s="21"/>
      <c r="M43" s="21" t="s">
        <v>9</v>
      </c>
      <c r="N43" s="21"/>
      <c r="O43" s="488" t="s">
        <v>421</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422</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2936</v>
      </c>
      <c r="Q49" s="550"/>
      <c r="R49" s="550"/>
      <c r="S49" s="550"/>
      <c r="T49" s="550"/>
      <c r="U49" s="551"/>
    </row>
    <row r="50" spans="3:23" ht="26.25" customHeight="1">
      <c r="C50" s="510" t="s">
        <v>11</v>
      </c>
      <c r="D50" s="562"/>
      <c r="E50" s="563"/>
      <c r="F50" s="461" t="s">
        <v>423</v>
      </c>
      <c r="G50" s="462"/>
      <c r="H50" s="462"/>
      <c r="I50" s="462"/>
      <c r="J50" s="462"/>
      <c r="K50" s="462"/>
      <c r="L50" s="462"/>
      <c r="M50" s="462"/>
      <c r="N50" s="116" t="s">
        <v>131</v>
      </c>
      <c r="O50" s="425"/>
      <c r="P50" s="425"/>
      <c r="Q50" s="552" t="s">
        <v>424</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425</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v>2423</v>
      </c>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t="s">
        <v>426</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427</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428</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69.44</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429</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69.44</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433</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430</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430</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t="s">
        <v>430</v>
      </c>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t="s">
        <v>430</v>
      </c>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t="s">
        <v>430</v>
      </c>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t="s">
        <v>430</v>
      </c>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t="s">
        <v>430</v>
      </c>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t="s">
        <v>430</v>
      </c>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69.429999999999993</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69.429999999999993</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69.44</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69.44</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69.44</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topLeftCell="D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ジャパンガス株式会社　横浜滅菌センター</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69.05</v>
      </c>
      <c r="I9" s="373">
        <f>IF(OR(ｳ.特管廃ｱﾙｶﾘ!F24&gt;0,ｳ.特管廃ｱﾙｶﾘ!F24&lt;0),ｳ.特管廃ｱﾙｶﾘ!F24,IF(I$19&gt;0,"0",0))</f>
        <v>0</v>
      </c>
      <c r="J9" s="373">
        <f>IF(OR(ｴ.感染性廃棄物!$F24&gt;0,ｴ.感染性廃棄物!$F24&lt;0),ｴ.感染性廃棄物!F24,IF(J$19&gt;0,"0",0))</f>
        <v>0.39</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69.44</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69.05</v>
      </c>
      <c r="I14" s="377">
        <f>IF(OR(ｳ.特管廃ｱﾙｶﾘ!F29&gt;0,ｳ.特管廃ｱﾙｶﾘ!F29&lt;0),ｳ.特管廃ｱﾙｶﾘ!F29,IF(I$19&gt;0,"0",0))</f>
        <v>0</v>
      </c>
      <c r="J14" s="377">
        <f>IF(OR(ｴ.感染性廃棄物!$F29&gt;0,ｴ.感染性廃棄物!$F29&lt;0),ｴ.感染性廃棄物!F29,IF(J$19&gt;0,"0",0))</f>
        <v>0.38</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69.429999999999993</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69.05</v>
      </c>
      <c r="I16" s="377">
        <f>IF(OR(ｳ.特管廃ｱﾙｶﾘ!F31&gt;0,ｳ.特管廃ｱﾙｶﾘ!F31&lt;0),ｳ.特管廃ｱﾙｶﾘ!F31,IF(I$19&gt;0,"0",0))</f>
        <v>0</v>
      </c>
      <c r="J16" s="377">
        <f>IF(OR(ｴ.感染性廃棄物!$F31&gt;0,ｴ.感染性廃棄物!$F31&lt;0),ｴ.感染性廃棄物!F31,IF(J$19&gt;0,"0",0))</f>
        <v>0.38</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69.429999999999993</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69.05</v>
      </c>
      <c r="I19" s="372">
        <f t="shared" si="1"/>
        <v>0</v>
      </c>
      <c r="J19" s="372">
        <f t="shared" si="1"/>
        <v>0.39</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69.44</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69.05</v>
      </c>
      <c r="I37" s="404">
        <f t="shared" si="7"/>
        <v>0</v>
      </c>
      <c r="J37" s="404">
        <f t="shared" si="7"/>
        <v>0.39</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69.44</v>
      </c>
    </row>
    <row r="38" spans="2:24" ht="24" customHeight="1">
      <c r="B38" s="155"/>
      <c r="C38" s="779"/>
      <c r="D38" s="214"/>
      <c r="E38" s="212" t="s">
        <v>231</v>
      </c>
      <c r="F38" s="417"/>
      <c r="G38" s="398">
        <f t="shared" ref="G38:V38" si="8">SUM(G39:G41)</f>
        <v>0</v>
      </c>
      <c r="H38" s="398">
        <f t="shared" si="8"/>
        <v>69.05</v>
      </c>
      <c r="I38" s="398">
        <f t="shared" si="8"/>
        <v>0</v>
      </c>
      <c r="J38" s="398">
        <f t="shared" si="8"/>
        <v>0.39</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69.44</v>
      </c>
    </row>
    <row r="39" spans="2:24" ht="24" customHeight="1">
      <c r="B39" s="155"/>
      <c r="C39" s="779"/>
      <c r="D39" s="215"/>
      <c r="E39" s="210"/>
      <c r="F39" s="208" t="s">
        <v>173</v>
      </c>
      <c r="G39" s="400">
        <f>+ｱ.特管廃油!$Z$28</f>
        <v>0</v>
      </c>
      <c r="H39" s="400">
        <f>+ｲ.特管廃酸!$Z$28</f>
        <v>69.05</v>
      </c>
      <c r="I39" s="400">
        <f>+ｳ.特管廃ｱﾙｶﾘ!$Z$28</f>
        <v>0</v>
      </c>
      <c r="J39" s="400">
        <f>+ｴ.感染性廃棄物!$Z$28</f>
        <v>0.39</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69.44</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69.05</v>
      </c>
      <c r="I43" s="406">
        <f>+ｳ.特管廃ｱﾙｶﾘ!$AK$27</f>
        <v>0</v>
      </c>
      <c r="J43" s="406">
        <f>+ｴ.感染性廃棄物!$AK$27</f>
        <v>0.39</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69.44</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69.05</v>
      </c>
      <c r="I45" s="410">
        <f>+ｳ.特管廃ｱﾙｶﾘ!$AR$24</f>
        <v>0</v>
      </c>
      <c r="J45" s="410">
        <f>+ｴ.感染性廃棄物!$AR$24</f>
        <v>0.39</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69.44</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138.1</v>
      </c>
      <c r="I55" s="414">
        <f t="shared" si="9"/>
        <v>0</v>
      </c>
      <c r="J55" s="414">
        <f t="shared" si="9"/>
        <v>0.78</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ジャパンガス株式会社　横浜滅菌センター</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6月 5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神奈川県横浜市鶴見区大黒町2-7</v>
      </c>
      <c r="M16" s="801"/>
      <c r="N16" s="801"/>
      <c r="O16" s="801"/>
      <c r="P16" s="801"/>
      <c r="Q16" s="801"/>
      <c r="R16" s="801"/>
      <c r="S16" s="801"/>
      <c r="T16" s="801"/>
      <c r="U16" s="303"/>
    </row>
    <row r="17" spans="1:22" ht="26.25" customHeight="1">
      <c r="C17" s="80"/>
      <c r="I17" s="20"/>
      <c r="J17" s="20" t="s">
        <v>7</v>
      </c>
      <c r="K17" s="20"/>
      <c r="L17" s="801" t="str">
        <f>+表紙!L41</f>
        <v>ジャパンガス株式会社
代表取締役　深尾　尚男</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０４５－５１０－０３８０</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ジャパンガス株式会社　横浜滅菌センター</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2936</v>
      </c>
      <c r="Q25" s="813"/>
      <c r="R25" s="813"/>
      <c r="S25" s="813"/>
      <c r="T25" s="813"/>
      <c r="U25" s="814"/>
    </row>
    <row r="26" spans="1:22" ht="26.25" customHeight="1">
      <c r="C26" s="510" t="s">
        <v>11</v>
      </c>
      <c r="D26" s="562"/>
      <c r="E26" s="563"/>
      <c r="F26" s="835" t="str">
        <f>+表紙!F50</f>
        <v>神奈川県横浜市鶴見区大黒町２－７</v>
      </c>
      <c r="G26" s="836"/>
      <c r="H26" s="836"/>
      <c r="I26" s="836"/>
      <c r="J26" s="836"/>
      <c r="K26" s="836"/>
      <c r="L26" s="836"/>
      <c r="M26" s="836"/>
      <c r="N26" s="116" t="s">
        <v>131</v>
      </c>
      <c r="O26"/>
      <c r="P26"/>
      <c r="Q26" s="815" t="str">
        <f>IF(+表紙!Q50="","",+表紙!Q50)</f>
        <v>045-510-4880</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エチレンオキシドによる受託滅菌</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f>IF(+表紙!N58="","",+表紙!N58)</f>
        <v>2423</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t="str">
        <f>IF(+表紙!F61="","",+表紙!F61)</f>
        <v>56人</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・廃酸(希硫酸のスクラバーによる処理工程）➞運搬（カポック）➞処分（カポック）
　　　➞最終処分（TKM環境）造粒固化処理後、再生土として製品化し販売
・感染性廃棄物➞収集・運搬（日本シューター）➞焼却（アイテック）➞最終処分</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69.44</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エチレンオキシドの希硫酸を充填したスクラバーでエチレンオキシドを反応させてグリコールを生成させています。
グリコール濃度が高くなると薬液の粘性が高まり気泡ができやくすなるため、薬液の交換として希硫酸を廃棄
していますが、薬液交換頻度を延ばしました。</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69.44</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エチレンオキシドの希硫酸を充填したスクラバーでエチレンオキシドを反応させてグリコールを生成させています。
エチレンオキシドを排出する根本の滅菌装置の回転率を効率化せさる取り組みを実施しエチレンオキシドの排出量を抑える。結果生成されるグリコール量が減り、廃酸量を抑える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特にありません</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特にありません</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特にありません</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特にありません</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特にありません</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特にありません</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特にありません</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特にありません</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69.429999999999993</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69.429999999999993</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69.44</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69.44</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69.44</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O27" sqref="O27:R27"/>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v>0</v>
      </c>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69.05</v>
      </c>
      <c r="G12" s="651"/>
      <c r="H12" s="52" t="s">
        <v>13</v>
      </c>
      <c r="I12" s="53"/>
      <c r="J12" s="54"/>
      <c r="K12" s="53"/>
      <c r="L12" s="664"/>
      <c r="M12" s="55"/>
      <c r="O12" s="660">
        <v>0</v>
      </c>
      <c r="P12" s="713"/>
      <c r="Q12" s="713"/>
      <c r="R12" s="713"/>
      <c r="S12" s="52" t="s">
        <v>13</v>
      </c>
      <c r="T12" s="53"/>
      <c r="U12" s="53"/>
      <c r="V12" s="53"/>
      <c r="W12" s="53"/>
      <c r="X12"/>
      <c r="Y12"/>
      <c r="Z12"/>
      <c r="AA12"/>
      <c r="AB12" s="56"/>
      <c r="AD12" s="710"/>
      <c r="AF12" s="127"/>
      <c r="AG12" s="660">
        <v>0</v>
      </c>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v>0</v>
      </c>
      <c r="G15" s="695"/>
      <c r="H15" s="44" t="s">
        <v>13</v>
      </c>
      <c r="I15" s="53"/>
      <c r="J15" s="56"/>
      <c r="K15" s="53"/>
      <c r="L15" s="664"/>
      <c r="M15" s="56"/>
      <c r="O15" s="660">
        <v>0</v>
      </c>
      <c r="P15" s="714"/>
      <c r="Q15" s="714"/>
      <c r="R15" s="714"/>
      <c r="S15" s="52" t="s">
        <v>13</v>
      </c>
      <c r="T15" s="53"/>
      <c r="U15" s="53"/>
      <c r="V15" s="53"/>
      <c r="W15" s="53"/>
      <c r="X15"/>
      <c r="Y15"/>
      <c r="Z15"/>
      <c r="AA15"/>
      <c r="AB15" s="56"/>
      <c r="AG15" s="642">
        <v>0</v>
      </c>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v>0</v>
      </c>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v>0</v>
      </c>
      <c r="AU17" s="44" t="s">
        <v>34</v>
      </c>
      <c r="AV17" s="53"/>
    </row>
    <row r="18" spans="2:48" ht="24.75" customHeight="1" thickBot="1">
      <c r="J18" s="56"/>
      <c r="K18" s="53"/>
      <c r="L18" s="664"/>
      <c r="M18" s="56"/>
      <c r="O18" s="660">
        <v>0</v>
      </c>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v>0</v>
      </c>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v>0</v>
      </c>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v>0</v>
      </c>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69.05</v>
      </c>
      <c r="G24" s="641"/>
      <c r="H24" s="201" t="s">
        <v>155</v>
      </c>
      <c r="J24" s="56"/>
      <c r="K24" s="53"/>
      <c r="L24" s="665"/>
      <c r="O24" s="642">
        <v>0</v>
      </c>
      <c r="P24" s="657"/>
      <c r="Q24" s="657"/>
      <c r="R24" s="657"/>
      <c r="S24" s="44" t="s">
        <v>34</v>
      </c>
      <c r="T24"/>
      <c r="U24"/>
      <c r="V24"/>
      <c r="W24"/>
      <c r="AB24" s="53"/>
      <c r="AC24" s="53"/>
      <c r="AD24"/>
      <c r="AE24"/>
      <c r="AF24"/>
      <c r="AG24"/>
      <c r="AH24" s="293"/>
      <c r="AI24"/>
      <c r="AJ24" s="53"/>
      <c r="AK24" s="131"/>
      <c r="AL24" s="53"/>
      <c r="AM24" s="53"/>
      <c r="AP24" s="56"/>
      <c r="AQ24" s="136"/>
      <c r="AR24" s="650">
        <f>+ROUND(AT16,2)+ROUND(Z28,2)</f>
        <v>69.05</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69.05</v>
      </c>
      <c r="P27" s="680"/>
      <c r="Q27" s="680"/>
      <c r="R27" s="680"/>
      <c r="S27" s="44" t="s">
        <v>38</v>
      </c>
      <c r="T27" s="65"/>
      <c r="U27" s="65"/>
      <c r="X27" s="63" t="s">
        <v>39</v>
      </c>
      <c r="Y27" s="66"/>
      <c r="AG27" s="53"/>
      <c r="AH27" s="53"/>
      <c r="AI27" s="53"/>
      <c r="AJ27" s="53"/>
      <c r="AK27" s="650">
        <f>+AG18+O27</f>
        <v>69.05</v>
      </c>
      <c r="AL27" s="651"/>
      <c r="AM27" s="651"/>
      <c r="AN27" s="651"/>
      <c r="AO27" s="52" t="s">
        <v>13</v>
      </c>
      <c r="AP27" s="295"/>
      <c r="AQ27" s="118"/>
      <c r="AR27" s="660">
        <v>0</v>
      </c>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69.05</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69.05</v>
      </c>
      <c r="G29" s="641"/>
      <c r="H29" s="201" t="s">
        <v>155</v>
      </c>
      <c r="L29" s="653"/>
      <c r="O29" s="56"/>
      <c r="P29" s="134"/>
      <c r="Q29" s="51" t="s">
        <v>142</v>
      </c>
      <c r="R29" s="662" t="s">
        <v>33</v>
      </c>
      <c r="S29" s="684"/>
      <c r="T29" s="684"/>
      <c r="U29" s="685"/>
      <c r="V29" s="48"/>
      <c r="W29" s="67"/>
      <c r="X29" s="715" t="s">
        <v>227</v>
      </c>
      <c r="Y29" s="716"/>
      <c r="Z29" s="642">
        <v>0</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69.05</v>
      </c>
      <c r="R30" s="680"/>
      <c r="S30" s="680"/>
      <c r="T30" s="680"/>
      <c r="U30" s="44" t="s">
        <v>16</v>
      </c>
      <c r="X30" s="715" t="s">
        <v>145</v>
      </c>
      <c r="Y30" s="716"/>
      <c r="Z30" s="642">
        <v>0</v>
      </c>
      <c r="AA30" s="643"/>
      <c r="AB30" s="643"/>
      <c r="AC30" s="643"/>
      <c r="AD30" s="643"/>
      <c r="AE30" s="44" t="s">
        <v>13</v>
      </c>
      <c r="AK30" s="660">
        <v>0</v>
      </c>
      <c r="AL30" s="661"/>
      <c r="AM30" s="661"/>
      <c r="AN30" s="661"/>
      <c r="AO30" s="52" t="s">
        <v>13</v>
      </c>
      <c r="AR30" s="744"/>
      <c r="AS30" s="741"/>
      <c r="AT30" s="741"/>
      <c r="AU30" s="742"/>
    </row>
    <row r="31" spans="2:48" ht="27" customHeight="1" thickTop="1" thickBot="1">
      <c r="B31" s="679" t="s">
        <v>165</v>
      </c>
      <c r="C31" s="662"/>
      <c r="D31" s="662"/>
      <c r="E31" s="649"/>
      <c r="F31" s="640">
        <v>69.05</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v>0</v>
      </c>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4" zoomScaleNormal="100" workbookViewId="0">
      <selection activeCell="AR24" sqref="AR24:AT2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v>0</v>
      </c>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0.39</v>
      </c>
      <c r="G12" s="651"/>
      <c r="H12" s="52" t="s">
        <v>13</v>
      </c>
      <c r="I12" s="53"/>
      <c r="J12" s="54"/>
      <c r="K12" s="53"/>
      <c r="L12" s="664"/>
      <c r="M12" s="55"/>
      <c r="O12" s="660">
        <v>0</v>
      </c>
      <c r="P12" s="713"/>
      <c r="Q12" s="713"/>
      <c r="R12" s="713"/>
      <c r="S12" s="52" t="s">
        <v>13</v>
      </c>
      <c r="T12" s="53"/>
      <c r="U12" s="53"/>
      <c r="V12" s="53"/>
      <c r="W12" s="53"/>
      <c r="X12"/>
      <c r="Y12"/>
      <c r="Z12"/>
      <c r="AA12"/>
      <c r="AB12" s="56"/>
      <c r="AD12" s="710"/>
      <c r="AF12" s="127"/>
      <c r="AG12" s="660">
        <v>0</v>
      </c>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v>0</v>
      </c>
      <c r="G15" s="695"/>
      <c r="H15" s="44" t="s">
        <v>13</v>
      </c>
      <c r="I15" s="53"/>
      <c r="J15" s="56"/>
      <c r="K15" s="53"/>
      <c r="L15" s="664"/>
      <c r="M15" s="56"/>
      <c r="O15" s="660">
        <v>0</v>
      </c>
      <c r="P15" s="714"/>
      <c r="Q15" s="714"/>
      <c r="R15" s="714"/>
      <c r="S15" s="52" t="s">
        <v>13</v>
      </c>
      <c r="T15" s="53"/>
      <c r="U15" s="53"/>
      <c r="V15" s="53"/>
      <c r="W15" s="53"/>
      <c r="X15"/>
      <c r="Y15"/>
      <c r="Z15"/>
      <c r="AA15"/>
      <c r="AB15" s="56"/>
      <c r="AG15" s="642">
        <v>0</v>
      </c>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v>0</v>
      </c>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v>0</v>
      </c>
      <c r="AU17" s="44" t="s">
        <v>34</v>
      </c>
      <c r="AV17" s="53"/>
    </row>
    <row r="18" spans="2:48" ht="24.75" customHeight="1" thickBot="1">
      <c r="J18" s="56"/>
      <c r="K18" s="53"/>
      <c r="L18" s="664"/>
      <c r="M18" s="56"/>
      <c r="O18" s="660">
        <v>0</v>
      </c>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v>0</v>
      </c>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v>0</v>
      </c>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0.39</v>
      </c>
      <c r="G24" s="641"/>
      <c r="H24" s="201" t="s">
        <v>155</v>
      </c>
      <c r="J24" s="56"/>
      <c r="K24" s="53"/>
      <c r="L24" s="665"/>
      <c r="O24" s="642">
        <v>0</v>
      </c>
      <c r="P24" s="657"/>
      <c r="Q24" s="657"/>
      <c r="R24" s="657"/>
      <c r="S24" s="44" t="s">
        <v>34</v>
      </c>
      <c r="T24"/>
      <c r="U24"/>
      <c r="V24"/>
      <c r="W24"/>
      <c r="AB24" s="53"/>
      <c r="AC24" s="53"/>
      <c r="AD24"/>
      <c r="AE24"/>
      <c r="AF24"/>
      <c r="AG24"/>
      <c r="AH24" s="293"/>
      <c r="AI24"/>
      <c r="AJ24" s="53"/>
      <c r="AK24" s="131"/>
      <c r="AL24" s="53"/>
      <c r="AM24" s="53"/>
      <c r="AP24" s="56"/>
      <c r="AQ24" s="136"/>
      <c r="AR24" s="650">
        <f>+ROUND(AT16,2)+ROUND(Z28,2)</f>
        <v>0.39</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0.39</v>
      </c>
      <c r="P27" s="680"/>
      <c r="Q27" s="680"/>
      <c r="R27" s="680"/>
      <c r="S27" s="44" t="s">
        <v>38</v>
      </c>
      <c r="T27" s="65"/>
      <c r="U27" s="65"/>
      <c r="X27" s="63" t="s">
        <v>39</v>
      </c>
      <c r="Y27" s="66"/>
      <c r="AG27" s="53"/>
      <c r="AH27" s="53"/>
      <c r="AI27" s="53"/>
      <c r="AJ27" s="53"/>
      <c r="AK27" s="650">
        <f>+AG18+O27</f>
        <v>0.39</v>
      </c>
      <c r="AL27" s="651"/>
      <c r="AM27" s="651"/>
      <c r="AN27" s="651"/>
      <c r="AO27" s="52" t="s">
        <v>13</v>
      </c>
      <c r="AP27" s="295"/>
      <c r="AQ27" s="118"/>
      <c r="AR27" s="660">
        <v>0</v>
      </c>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0.39</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0.38</v>
      </c>
      <c r="G29" s="641"/>
      <c r="H29" s="201" t="s">
        <v>155</v>
      </c>
      <c r="L29" s="653"/>
      <c r="O29" s="56"/>
      <c r="P29" s="134"/>
      <c r="Q29" s="51" t="s">
        <v>142</v>
      </c>
      <c r="R29" s="662" t="s">
        <v>33</v>
      </c>
      <c r="S29" s="684"/>
      <c r="T29" s="684"/>
      <c r="U29" s="685"/>
      <c r="V29" s="48"/>
      <c r="W29" s="67"/>
      <c r="X29" s="715" t="s">
        <v>227</v>
      </c>
      <c r="Y29" s="716"/>
      <c r="Z29" s="642">
        <v>0</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0.39</v>
      </c>
      <c r="R30" s="680"/>
      <c r="S30" s="680"/>
      <c r="T30" s="680"/>
      <c r="U30" s="44" t="s">
        <v>16</v>
      </c>
      <c r="X30" s="715" t="s">
        <v>145</v>
      </c>
      <c r="Y30" s="716"/>
      <c r="Z30" s="642">
        <v>0</v>
      </c>
      <c r="AA30" s="643"/>
      <c r="AB30" s="643"/>
      <c r="AC30" s="643"/>
      <c r="AD30" s="643"/>
      <c r="AE30" s="44" t="s">
        <v>13</v>
      </c>
      <c r="AK30" s="660">
        <v>0</v>
      </c>
      <c r="AL30" s="661"/>
      <c r="AM30" s="661"/>
      <c r="AN30" s="661"/>
      <c r="AO30" s="52" t="s">
        <v>13</v>
      </c>
      <c r="AR30" s="744"/>
      <c r="AS30" s="741"/>
      <c r="AT30" s="741"/>
      <c r="AU30" s="742"/>
    </row>
    <row r="31" spans="2:48" ht="27" customHeight="1" thickTop="1" thickBot="1">
      <c r="B31" s="679" t="s">
        <v>165</v>
      </c>
      <c r="C31" s="662"/>
      <c r="D31" s="662"/>
      <c r="E31" s="649"/>
      <c r="F31" s="640">
        <v>0.38</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v>0</v>
      </c>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v>0</v>
      </c>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ジャパンガス株式会社　横浜滅菌センター</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2025-06-05T07:22:49Z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