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<sst xmlns="http://schemas.openxmlformats.org/spreadsheetml/2006/main" count="3173" uniqueCount="462">
  <si>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</si>
  <si>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</si>
  <si>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</si>
  <si>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</si>
  <si>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</si>
  <si>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</si>
  <si>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</si>
  <si>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</si>
  <si>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</si>
  <si>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</si>
  <si>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</si>
  <si>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</si>
  <si>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</si>
  <si>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</si>
  <si>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</si>
  <si>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</si>
  <si>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</si>
  <si>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</si>
  <si>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</si>
  <si>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</si>
  <si>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</si>
  <si>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</si>
  <si>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</si>
  <si>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</si>
  <si>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</si>
  <si>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</si>
  <si>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</si>
  <si>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</si>
  <si>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</si>
  <si>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</si>
  <si>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</si>
  <si>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</si>
  <si>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</si>
  <si>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</si>
  <si>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</si>
  <si>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</si>
  <si>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</si>
  <si>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</si>
  <si>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</si>
  <si>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</si>
  <si>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</si>
  <si>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</si>
  <si>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</si>
  <si>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</si>
  <si>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</si>
  <si>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</si>
  <si>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</si>
  <si>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</si>
  <si>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</si>
  <si>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</si>
  <si>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</si>
  <si>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</si>
  <si>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</si>
  <si>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</si>
  <si>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</si>
  <si>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</si>
  <si>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</si>
  <si>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</si>
  <si>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</si>
  <si>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</si>
  <si>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</si>
  <si>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</si>
  <si>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</si>
  <si>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</si>
  <si>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</si>
  <si>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</si>
  <si>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</si>
  <si>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</si>
  <si>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</si>
  <si>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</si>
  <si>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</si>
  <si>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</si>
  <si>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</si>
  <si>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</si>
  <si>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</si>
  <si>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</si>
  <si>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</si>
  <si>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</si>
  <si>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</si>
  <si>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</si>
  <si>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</si>
  <si>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</si>
  <si>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</si>
  <si>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</si>
  <si>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</si>
  <si>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</si>
  <si>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</si>
  <si>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</si>
  <si>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</si>
  <si>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</si>
  <si>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</si>
  <si>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</si>
  <si>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</si>
  <si>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</si>
  <si>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</si>
  <si>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</si>
  <si>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</si>
  <si>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</si>
  <si>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</si>
  <si>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</si>
  <si>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</si>
  <si>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</si>
  <si>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</si>
  <si>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</si>
  <si>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</si>
  <si>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</si>
  <si>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</si>
  <si>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</si>
  <si>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</si>
  <si>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</si>
  <si>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</si>
  <si>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</si>
  <si>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</si>
  <si>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</si>
  <si>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</si>
  <si>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</si>
  <si>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</si>
  <si>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</si>
  <si>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</si>
  <si>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</si>
  <si>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</si>
  <si>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</si>
  <si>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</si>
  <si>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</si>
  <si>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</si>
  <si>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</si>
  <si>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</si>
  <si>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</si>
  <si>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</si>
  <si>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</si>
  <si>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</si>
  <si>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</si>
  <si>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</si>
  <si>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</si>
  <si>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</si>
  <si>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</si>
  <si>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</si>
  <si>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</si>
  <si>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</si>
  <si>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</si>
  <si>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</si>
  <si>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</si>
  <si>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</si>
  <si>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</si>
  <si>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</si>
  <si>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</si>
  <si>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</si>
  <si>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</si>
  <si>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</si>
  <si>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</si>
  <si>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</si>
  <si>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</si>
  <si>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</si>
  <si>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</si>
  <si>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</si>
  <si>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</si>
  <si>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</si>
  <si>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</si>
  <si>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</si>
  <si>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</si>
  <si>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</si>
  <si>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</si>
  <si>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</si>
  <si>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</si>
  <si>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</si>
  <si>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</si>
  <si>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</si>
  <si>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</si>
  <si>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</si>
  <si>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</si>
  <si>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</si>
  <si>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</si>
  <si>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</si>
  <si>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</si>
  <si>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</si>
  <si>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</si>
  <si>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</si>
  <si>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</si>
  <si>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</si>
  <si>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</si>
  <si>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</si>
  <si>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</si>
  <si>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</si>
  <si>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</si>
  <si>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</si>
  <si>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</si>
  <si>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</si>
  <si>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</si>
  <si>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</si>
  <si>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</si>
  <si>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</si>
  <si>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</si>
  <si>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</si>
  <si>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</si>
  <si>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</si>
  <si>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</si>
  <si>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</si>
  <si>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</si>
  <si>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</si>
  <si>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</si>
  <si>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</si>
  <si>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</si>
  <si>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</si>
  <si>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</si>
  <si>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</si>
  <si>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</si>
  <si>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</si>
  <si>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</si>
  <si>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</si>
  <si>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</si>
  <si>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</si>
  <si>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</si>
  <si>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</si>
  <si>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</si>
  <si>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</si>
  <si>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</si>
  <si>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</si>
  <si>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</si>
  <si>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</si>
  <si>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</si>
  <si>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</si>
  <si>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</si>
  <si>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</si>
  <si>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</si>
  <si>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</si>
  <si>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</si>
  <si>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</si>
  <si>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</si>
  <si>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</si>
  <si>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</si>
  <si>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</si>
  <si>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</si>
  <si>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</si>
  <si>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</si>
  <si>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</si>
  <si>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</si>
  <si>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</si>
  <si>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</si>
  <si>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</si>
  <si>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</si>
  <si>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</si>
  <si>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</si>
  <si>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</si>
  <si>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</si>
  <si>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</si>
  <si>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</si>
  <si>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</si>
  <si>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</si>
  <si>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</si>
  <si>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</si>
  <si>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</si>
  <si>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</si>
  <si>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</si>
  <si>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</si>
  <si>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</si>
  <si>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</si>
  <si>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</si>
  <si>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</si>
  <si>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</si>
  <si>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</si>
  <si>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</si>
  <si>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</si>
  <si>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</si>
  <si>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</si>
  <si>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</si>
  <si>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</si>
  <si>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</si>
  <si>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</si>
  <si>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</si>
  <si>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</si>
  <si>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</si>
  <si>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</si>
  <si>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</si>
  <si>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</si>
  <si>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</si>
  <si>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</si>
  <si>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</si>
  <si>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</si>
  <si>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</si>
  <si>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</si>
  <si>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</si>
  <si>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</si>
  <si>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</si>
  <si>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</si>
  <si>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</si>
  <si>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</si>
  <si>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</si>
  <si>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</si>
  <si>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</si>
  <si>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</si>
  <si>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</si>
  <si>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</si>
  <si>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</si>
  <si>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</si>
  <si>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</si>
  <si>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</si>
  <si>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</si>
  <si>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</si>
  <si>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</si>
  <si>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</si>
  <si>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</si>
  <si>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</si>
  <si>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</si>
  <si>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</si>
  <si>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</si>
  <si>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</si>
  <si>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</si>
  <si>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</si>
  <si>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</si>
  <si>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</si>
  <si>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</si>
  <si>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</si>
  <si>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</si>
  <si>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</si>
  <si>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</si>
  <si>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</si>
  <si>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</si>
  <si>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</si>
  <si>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</si>
  <si>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</si>
  <si>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</si>
  <si>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</si>
  <si>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</si>
  <si>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</si>
  <si>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</si>
  <si>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</si>
  <si>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</si>
  <si>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</si>
  <si>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</si>
  <si>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</si>
  <si>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</si>
  <si>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</si>
  <si>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</si>
  <si>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</si>
  <si>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</si>
  <si>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</si>
  <si>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</si>
  <si>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</si>
  <si>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</si>
  <si>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</si>
  <si>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</si>
  <si>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</si>
  <si>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</si>
  <si>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</si>
  <si>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</si>
  <si>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</si>
  <si>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</si>
  <si>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</si>
  <si>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</si>
  <si>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</si>
  <si>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</si>
  <si>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</si>
  <si>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</si>
  <si>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</si>
  <si>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</si>
  <si>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</si>
  <si>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</si>
  <si>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</si>
  <si>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</si>
  <si>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</si>
  <si>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</si>
  <si>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</si>
  <si>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</si>
  <si>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</si>
  <si>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</si>
  <si>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</si>
  <si>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</si>
  <si>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</si>
  <si>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</si>
  <si>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</si>
  <si>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</si>
  <si>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</si>
  <si>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</si>
  <si>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</si>
  <si>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</si>
  <si>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</si>
  <si>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</si>
  <si>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</si>
  <si>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</si>
  <si>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</si>
  <si>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</si>
  <si>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</si>
  <si>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</si>
  <si>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</si>
  <si>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</si>
  <si>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</si>
  <si>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</si>
  <si>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</si>
  <si>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</si>
  <si>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</si>
  <si>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</si>
  <si>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</si>
  <si>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</si>
  <si>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</si>
  <si>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</si>
  <si>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</si>
  <si>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</si>
  <si>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</si>
  <si>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</si>
  <si>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</si>
  <si>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</si>
  <si>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</si>
  <si>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</si>
  <si>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</si>
  <si>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</si>
  <si>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</si>
  <si>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</si>
  <si>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</si>
  <si>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</si>
  <si>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</si>
  <si>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</si>
  <si>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</si>
  <si>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</si>
  <si>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</si>
  <si>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</si>
  <si>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</si>
  <si>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</si>
  <si>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</si>
  <si>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</si>
  <si>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</si>
  <si>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</si>
  <si>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</si>
  <si>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</si>
  <si>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</si>
  <si>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</si>
  <si>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</si>
  <si>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</si>
  <si>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</si>
  <si>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</si>
  <si>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</si>
  <si>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</si>
  <si>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</si>
  <si>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</si>
  <si>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</si>
  <si>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</si>
  <si>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</si>
  <si>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</si>
  <si>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</si>
  <si>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</si>
  <si>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</si>
  <si>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</si>
  <si>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</si>
  <si>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</si>
  <si>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</si>
  <si>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</si>
  <si>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</si>
  <si>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川崎市中原区大倉町１０番地</t>
    <phoneticPr fontId="3"/>
  </si>
  <si>
    <t>三菱ふそうトラック・バス株式会社
生産本部生産・計画統括部長　馬場高史</t>
    <phoneticPr fontId="3"/>
  </si>
  <si>
    <t>横浜ロジスティックスパーク</t>
    <phoneticPr fontId="3"/>
  </si>
  <si>
    <t>横浜市鶴見区大黒町9-18　横浜ﾛｼﾞｽﾃｨｯｸｽ･ﾊﾟｰｸA棟7F</t>
    <phoneticPr fontId="3"/>
  </si>
  <si>
    <t>044-330-7700</t>
    <phoneticPr fontId="3"/>
  </si>
  <si>
    <t>横浜市長</t>
    <phoneticPr fontId="3"/>
  </si>
  <si>
    <t>Ｅ31－輸送用機械器具製造業</t>
    <phoneticPr fontId="3"/>
  </si>
  <si>
    <t>　　工場長－→特別管理産業廃棄物管理責任者
　　　　　　　｜
　　　　　　　　→　廃棄物管理部門（マニフェスト管理）
　　　　　　　｜
　　　　　　　　→　廃棄物発生部門</t>
    <phoneticPr fontId="3"/>
  </si>
  <si>
    <t>梱包資材のリターナブル化
パレット買い取り業者のリサーチ、販売</t>
    <rPh sb="0" eb="4">
      <t>コンポウシザイ</t>
    </rPh>
    <rPh sb="11" eb="12">
      <t>カ</t>
    </rPh>
    <rPh sb="17" eb="18">
      <t>カ</t>
    </rPh>
    <rPh sb="19" eb="20">
      <t>ト</t>
    </rPh>
    <rPh sb="21" eb="23">
      <t>ギョウシャ</t>
    </rPh>
    <rPh sb="29" eb="31">
      <t>ハンバイ</t>
    </rPh>
    <phoneticPr fontId="3"/>
  </si>
  <si>
    <t>現在の取り組みの継続・促進</t>
    <rPh sb="0" eb="2">
      <t>ゲンザイ</t>
    </rPh>
    <rPh sb="3" eb="4">
      <t>ト</t>
    </rPh>
    <rPh sb="5" eb="6">
      <t>ク</t>
    </rPh>
    <rPh sb="8" eb="10">
      <t>ケイゾク</t>
    </rPh>
    <rPh sb="11" eb="13">
      <t>ソクシン</t>
    </rPh>
    <phoneticPr fontId="3"/>
  </si>
  <si>
    <t>リターナブル化の更なる拡大</t>
    <rPh sb="6" eb="7">
      <t>カ</t>
    </rPh>
    <rPh sb="8" eb="9">
      <t>サラ</t>
    </rPh>
    <rPh sb="11" eb="13">
      <t>カクダイ</t>
    </rPh>
    <phoneticPr fontId="3"/>
  </si>
  <si>
    <t xml:space="preserve">2種類（廃プラ・木くず）
廃棄物の分別のほか、有価・廃棄・リターナブルの分別、引渡し量の追跡
</t>
    <rPh sb="1" eb="3">
      <t>シュルイ</t>
    </rPh>
    <rPh sb="4" eb="5">
      <t>ハイ</t>
    </rPh>
    <rPh sb="8" eb="9">
      <t>キ</t>
    </rPh>
    <rPh sb="13" eb="16">
      <t>ハイキブツ</t>
    </rPh>
    <rPh sb="17" eb="19">
      <t>ブンベツ</t>
    </rPh>
    <phoneticPr fontId="3"/>
  </si>
  <si>
    <t>木くず－破砕－バイオマス発電燃料
廃プラー破砕ー圧縮固化ーRPF</t>
    <rPh sb="12" eb="14">
      <t>ハツデン</t>
    </rPh>
    <rPh sb="14" eb="16">
      <t>ネンリョウ</t>
    </rPh>
    <rPh sb="18" eb="19">
      <t>ハイ</t>
    </rPh>
    <rPh sb="22" eb="24">
      <t>ハサイ</t>
    </rPh>
    <rPh sb="25" eb="29">
      <t>アッシュクコカ</t>
    </rPh>
    <phoneticPr fontId="3"/>
  </si>
  <si>
    <t>パレットのリターナブル化
パレットのリユース（売却）</t>
    <rPh sb="11" eb="12">
      <t>カ</t>
    </rPh>
    <rPh sb="23" eb="25">
      <t>バイキャク</t>
    </rPh>
    <phoneticPr fontId="3"/>
  </si>
  <si>
    <t>パレットのリターナブル化（継続）
パレットのリユース（売却）（継続）</t>
    <rPh sb="11" eb="12">
      <t>カ</t>
    </rPh>
    <rPh sb="13" eb="15">
      <t>ケイゾク</t>
    </rPh>
    <rPh sb="27" eb="29">
      <t>バイキャク</t>
    </rPh>
    <phoneticPr fontId="3"/>
  </si>
  <si>
    <t>令和   7年    6月    11日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</si>
</sst>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5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5" zoomScaleNormal="115" zoomScaleSheetLayoutView="100" workbookViewId="0">
      <selection activeCell="L41" sqref="L41:U4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461</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2903</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452</v>
      </c>
      <c r="G54" s="631"/>
      <c r="H54" s="631"/>
      <c r="I54" s="631"/>
      <c r="J54" s="631"/>
      <c r="K54" s="631"/>
      <c r="L54" s="32" t="s">
        <v>48</v>
      </c>
      <c r="M54" s="32"/>
      <c r="N54" s="635"/>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0</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5</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458</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2279.2999999999997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2324.6</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457</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2279.2999999999997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2244.6999999999998</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2279.2999999999997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459</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2324.6</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2289.3000000000002</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2324.6</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460</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横浜ロジスティックスパーク</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60" zoomScaleNormal="60" workbookViewId="0">
      <selection activeCell="N19" sqref="N1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横浜ロジスティックスパーク</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146.69999999999999</v>
      </c>
      <c r="M9" s="377">
        <f>IF(OR(ｷ.紙くず!F24&gt;0,ｷ.紙くず!F24&lt;0),ｷ.紙くず!F24,IF(M$19&gt;0,"0",0))</f>
        <v>0</v>
      </c>
      <c r="N9" s="377">
        <f>IF(OR(ｸ.木くず!F24&gt;0,ｸ.木くず!F24&lt;0),ｸ.木くず!F24,IF(N$19&gt;0,"0",0))</f>
        <v>2132.6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2279.2999999999997</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146.69999999999999</v>
      </c>
      <c r="M14" s="383">
        <f>IF(OR(ｷ.紙くず!F29&gt;0,ｷ.紙くず!F29&lt;0),ｷ.紙くず!F29,IF(M$19&gt;0,"0",0))</f>
        <v>0</v>
      </c>
      <c r="N14" s="383">
        <f>IF(OR(ｸ.木くず!F29&gt;0,ｸ.木くず!F29&lt;0),ｸ.木くず!F29,IF(N$19&gt;0,"0",0))</f>
        <v>2132.6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2279.2999999999997</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112.1</v>
      </c>
      <c r="M15" s="383">
        <f>IF(OR(ｷ.紙くず!F30&gt;0,ｷ.紙くず!F30&lt;0),ｷ.紙くず!F30,IF(M$19&gt;0,"0",0))</f>
        <v>0</v>
      </c>
      <c r="N15" s="383">
        <f>IF(OR(ｸ.木くず!F30&gt;0,ｸ.木くず!F30&lt;0),ｸ.木くず!F30,IF(N$19&gt;0,"0",0))</f>
        <v>2132.6</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2244.6999999999998</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146.69999999999999</v>
      </c>
      <c r="M16" s="383">
        <f>IF(OR(ｷ.紙くず!F31&gt;0,ｷ.紙くず!F31&lt;0),ｷ.紙くず!F31,IF(M$19&gt;0,"0",0))</f>
        <v>0</v>
      </c>
      <c r="N16" s="383">
        <f>IF(OR(ｸ.木くず!F31&gt;0,ｸ.木くず!F31&lt;0),ｸ.木くず!F31,IF(N$19&gt;0,"0",0))</f>
        <v>2132.6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2279.2999999999997</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149.6</v>
      </c>
      <c r="M19" s="389">
        <f t="shared" si="1"/>
        <v>0</v>
      </c>
      <c r="N19" s="389">
        <f t="shared" si="1"/>
        <v>2175</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2324.6</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149.6</v>
      </c>
      <c r="M37" s="424">
        <f t="shared" si="8"/>
        <v>0</v>
      </c>
      <c r="N37" s="424">
        <f t="shared" si="8"/>
        <v>2175</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2324.6</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149.6</v>
      </c>
      <c r="M38" s="415">
        <f t="shared" si="9"/>
        <v>0</v>
      </c>
      <c r="N38" s="415">
        <f t="shared" si="9"/>
        <v>2175</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2324.6</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149.6</v>
      </c>
      <c r="M39" s="418">
        <f>+ｷ.紙くず!$Z$28</f>
        <v>0</v>
      </c>
      <c r="N39" s="418">
        <f>+ｸ.木くず!$Z$28</f>
        <v>2175</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2324.6</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149.6</v>
      </c>
      <c r="M43" s="427">
        <f>+ｷ.紙くず!$AK$27</f>
        <v>0</v>
      </c>
      <c r="N43" s="427">
        <f>+ｸ.木くず!$AK$27</f>
        <v>2175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2324.6</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114.3</v>
      </c>
      <c r="M44" s="430">
        <f>+ｷ.紙くず!$AK$30</f>
        <v>0</v>
      </c>
      <c r="N44" s="430">
        <f>+ｸ.木くず!$AK$30</f>
        <v>2175</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2289.3000000000002</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149.6</v>
      </c>
      <c r="M45" s="433">
        <f>+ｷ.紙くず!$AR$24</f>
        <v>0</v>
      </c>
      <c r="N45" s="433">
        <f>+ｸ.木くず!$AR$24</f>
        <v>2175</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2324.6</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296.29999999999995</v>
      </c>
      <c r="M55" s="480">
        <f t="shared" si="10"/>
        <v>0</v>
      </c>
      <c r="N55" s="480">
        <f t="shared" si="10"/>
        <v>4307.6000000000004</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4603.8999999999996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11日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川崎市中原区大倉町１０番地</v>
      </c>
      <c r="M16" s="884"/>
      <c r="N16" s="884"/>
      <c r="O16" s="884"/>
      <c r="P16" s="884"/>
      <c r="Q16" s="884"/>
      <c r="R16" s="884"/>
      <c r="S16" s="884"/>
      <c r="T16" s="884"/>
      <c r="U16" s="282"/>
    </row>
    <row r="17" spans="1:21" ht="26.25" customHeight="1" x14ac:dyDescent="0.15">
      <c r="C17" s="86"/>
      <c r="I17" s="25"/>
      <c r="J17" s="25" t="s">
        <v>7</v>
      </c>
      <c r="K17" s="25"/>
      <c r="L17" s="884" t="str">
        <f>+表紙!L41</f>
        <v>三菱ふそうトラック・バス株式会社
生産本部生産・計画統括部長　馬場高史</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044-330-7700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横浜ロジスティックスパーク</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2903</v>
      </c>
      <c r="Q25" s="891"/>
      <c r="R25" s="891"/>
      <c r="S25" s="891"/>
      <c r="T25" s="891"/>
      <c r="U25" s="892"/>
    </row>
    <row r="26" spans="1:21" ht="26.25" customHeight="1" x14ac:dyDescent="0.15">
      <c r="C26" s="538" t="s">
        <v>11</v>
      </c>
      <c r="D26" s="539"/>
      <c r="E26" s="540"/>
      <c r="F26" s="906" t="str">
        <f>+表紙!F50</f>
        <v>横浜市鶴見区大黒町9-18　横浜ﾛｼﾞｽﾃｨｯｸｽ･ﾊﾟｰｸA棟7F</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Ｅ31－輸送用機械器具製造業</v>
      </c>
      <c r="G30" s="894"/>
      <c r="H30" s="894"/>
      <c r="I30" s="894"/>
      <c r="J30" s="894"/>
      <c r="K30" s="894"/>
      <c r="L30" s="32" t="s">
        <v>48</v>
      </c>
      <c r="M30" s="32"/>
      <c r="N30" s="506" t="str">
        <f>IF(COUNTA(表紙!N54)=1,+表紙!N54,"")</f>
        <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0</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5</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2279.2999999999997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梱包資材のリターナブル化
パレット買い取り業者のリサーチ、販売</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2324.6</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現在の取り組みの継続・促進</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xml:space="preserve">2種類（廃プラ・木くず）
廃棄物の分別のほか、有価・廃棄・リターナブルの分別、引渡し量の追跡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リターナブル化の更なる拡大</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2279.2999999999997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2244.6999999999998</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2279.2999999999997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パレットのリターナブル化
パレットのリユース（売却）</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2324.6</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2289.3000000000002</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2324.6</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パレットのリターナブル化（継続）
パレットのリユース（売却）（継続）</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D17"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149.6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146.69999999999999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149.6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149.6</v>
      </c>
      <c r="P27" s="718"/>
      <c r="Q27" s="718"/>
      <c r="R27" s="718"/>
      <c r="S27" s="49" t="s">
        <v>38</v>
      </c>
      <c r="T27" s="70"/>
      <c r="U27" s="70"/>
      <c r="X27" s="68" t="s">
        <v>39</v>
      </c>
      <c r="Y27" s="71"/>
      <c r="AG27" s="58"/>
      <c r="AH27" s="58"/>
      <c r="AI27" s="58"/>
      <c r="AJ27" s="58"/>
      <c r="AK27" s="668">
        <f>+AG18+O27</f>
        <v>149.6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149.6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146.69999999999999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112.1</v>
      </c>
      <c r="G30" s="674"/>
      <c r="H30" s="214" t="s">
        <v>198</v>
      </c>
      <c r="L30" s="682"/>
      <c r="O30" s="61"/>
      <c r="Q30" s="684">
        <f>+ROUND(Z28,1)+ROUND(Z29,1)+ROUND(Z30,1)</f>
        <v>149.6</v>
      </c>
      <c r="R30" s="718"/>
      <c r="S30" s="718"/>
      <c r="T30" s="718"/>
      <c r="U30" s="49" t="s">
        <v>16</v>
      </c>
      <c r="X30" s="726" t="s">
        <v>186</v>
      </c>
      <c r="Y30" s="727"/>
      <c r="Z30" s="670"/>
      <c r="AA30" s="671"/>
      <c r="AB30" s="671"/>
      <c r="AC30" s="671"/>
      <c r="AD30" s="671"/>
      <c r="AE30" s="49" t="s">
        <v>13</v>
      </c>
      <c r="AK30" s="655">
        <v>114.3</v>
      </c>
      <c r="AL30" s="656"/>
      <c r="AM30" s="656"/>
      <c r="AN30" s="656"/>
      <c r="AO30" s="57" t="s">
        <v>13</v>
      </c>
      <c r="AR30" s="667"/>
      <c r="AS30" s="664"/>
      <c r="AT30" s="664"/>
      <c r="AU30" s="665"/>
    </row>
    <row r="31" spans="2:48" ht="27" customHeight="1" thickTop="1" thickBot="1" x14ac:dyDescent="0.2">
      <c r="B31" s="690" t="s">
        <v>375</v>
      </c>
      <c r="C31" s="679"/>
      <c r="D31" s="679"/>
      <c r="E31" s="680"/>
      <c r="F31" s="673">
        <v>146.69999999999999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3" workbookViewId="0">
      <selection activeCell="AU34" sqref="AU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横浜ロジスティックスパーク</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2175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2132.6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2175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2175</v>
      </c>
      <c r="P27" s="718"/>
      <c r="Q27" s="718"/>
      <c r="R27" s="718"/>
      <c r="S27" s="49" t="s">
        <v>38</v>
      </c>
      <c r="T27" s="70"/>
      <c r="U27" s="70"/>
      <c r="X27" s="68" t="s">
        <v>39</v>
      </c>
      <c r="Y27" s="71"/>
      <c r="AG27" s="58"/>
      <c r="AH27" s="58"/>
      <c r="AI27" s="58"/>
      <c r="AJ27" s="58"/>
      <c r="AK27" s="668">
        <f>+AG18+O27</f>
        <v>2175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2175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2132.6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2132.6</v>
      </c>
      <c r="G30" s="674"/>
      <c r="H30" s="214" t="s">
        <v>198</v>
      </c>
      <c r="L30" s="682"/>
      <c r="O30" s="61"/>
      <c r="Q30" s="684">
        <f>+ROUND(Z28,1)+ROUND(Z29,1)+ROUND(Z30,1)</f>
        <v>2175</v>
      </c>
      <c r="R30" s="718"/>
      <c r="S30" s="718"/>
      <c r="T30" s="718"/>
      <c r="U30" s="49" t="s">
        <v>16</v>
      </c>
      <c r="X30" s="726" t="s">
        <v>186</v>
      </c>
      <c r="Y30" s="727"/>
      <c r="Z30" s="670"/>
      <c r="AA30" s="671"/>
      <c r="AB30" s="671"/>
      <c r="AC30" s="671"/>
      <c r="AD30" s="671"/>
      <c r="AE30" s="49" t="s">
        <v>13</v>
      </c>
      <c r="AK30" s="655">
        <v>2175</v>
      </c>
      <c r="AL30" s="656"/>
      <c r="AM30" s="656"/>
      <c r="AN30" s="656"/>
      <c r="AO30" s="57" t="s">
        <v>13</v>
      </c>
      <c r="AR30" s="667"/>
      <c r="AS30" s="664"/>
      <c r="AT30" s="664"/>
      <c r="AU30" s="665"/>
    </row>
    <row r="31" spans="2:48" ht="27" customHeight="1" thickTop="1" thickBot="1" x14ac:dyDescent="0.2">
      <c r="B31" s="690" t="s">
        <v>375</v>
      </c>
      <c r="C31" s="679"/>
      <c r="D31" s="679"/>
      <c r="E31" s="680"/>
      <c r="F31" s="673">
        <v>2132.6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Metadata/LabelInfo.xml><?xml version="1.0" encoding="utf-8"?>
<clbl:labelList xmlns:clbl="http://schemas.microsoft.com/office/2020/mipLabelMetadata">
  <clbl:label id="{b97ea58d-47e6-47cc-9ab7-39ab03def869}" enabled="1" method="Standard" siteId="{505cca53-5750-4134-9501-8d52d5df3c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2025-06-11T08:07:06Z</dcterms:created>
  <dcterms:modified xsi:type="dcterms:W3CDTF">2025-06-11T08:07:07Z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