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38" i="94" s="1"/>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X30" i="94" l="1"/>
  <c r="L32" i="94"/>
  <c r="L31" i="94" s="1"/>
  <c r="I32" i="94"/>
  <c r="I31" i="94" s="1"/>
  <c r="I26" i="94" s="1"/>
  <c r="I27" i="94" s="1"/>
  <c r="H32" i="94"/>
  <c r="H31" i="94" s="1"/>
  <c r="H26" i="94" s="1"/>
  <c r="H27" i="94" s="1"/>
  <c r="Q32" i="94"/>
  <c r="Q31" i="94" s="1"/>
  <c r="F12" i="2"/>
  <c r="AK27" i="2"/>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H43" i="94" l="1"/>
  <c r="AK31" i="74"/>
  <c r="H52" i="94" s="1"/>
  <c r="G43" i="94"/>
  <c r="AK31" i="2"/>
  <c r="G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<sst xmlns="http://schemas.openxmlformats.org/spreadsheetml/2006/main" count="2778" uniqueCount="438">
  <si>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</si>
  <si>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</si>
  <si>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</si>
  <si>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</si>
  <si>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</si>
  <si>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</si>
  <si>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</si>
  <si>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</si>
  <si>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</si>
  <si>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</si>
  <si>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</si>
  <si>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</si>
  <si>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</si>
  <si>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</si>
  <si>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</si>
  <si>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</si>
  <si>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</si>
  <si>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</si>
  <si>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</si>
  <si>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</si>
  <si>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</si>
  <si>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</si>
  <si>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</si>
  <si>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</si>
  <si>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</si>
  <si>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</si>
  <si>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</si>
  <si>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</si>
  <si>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</si>
  <si>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</si>
  <si>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</si>
  <si>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</si>
  <si>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</si>
  <si>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</si>
  <si>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</si>
  <si>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</si>
  <si>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</si>
  <si>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</si>
  <si>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</si>
  <si>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</si>
  <si>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</si>
  <si>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</si>
  <si>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</si>
  <si>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</si>
  <si>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</si>
  <si>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</si>
  <si>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</si>
  <si>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</si>
  <si>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</si>
  <si>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</si>
  <si>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</si>
  <si>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</si>
  <si>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</si>
  <si>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</si>
  <si>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</si>
  <si>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</si>
  <si>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</si>
  <si>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</si>
  <si>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</si>
  <si>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</si>
  <si>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</si>
  <si>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</si>
  <si>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</si>
  <si>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</si>
  <si>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</si>
  <si>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</si>
  <si>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</si>
  <si>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</si>
  <si>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</si>
  <si>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</si>
  <si>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</si>
  <si>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</si>
  <si>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</si>
  <si>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</si>
  <si>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</si>
  <si>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</si>
  <si>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</si>
  <si>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</si>
  <si>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</si>
  <si>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</si>
  <si>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</si>
  <si>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</si>
  <si>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</si>
  <si>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</si>
  <si>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</si>
  <si>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</si>
  <si>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</si>
  <si>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</si>
  <si>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</si>
  <si>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</si>
  <si>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</si>
  <si>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</si>
  <si>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</si>
  <si>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</si>
  <si>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</si>
  <si>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</si>
  <si>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</si>
  <si>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</si>
  <si>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</si>
  <si>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</si>
  <si>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</si>
  <si>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</si>
  <si>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</si>
  <si>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</si>
  <si>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</si>
  <si>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</si>
  <si>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</si>
  <si>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</si>
  <si>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</si>
  <si>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</si>
  <si>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</si>
  <si>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</si>
  <si>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</si>
  <si>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</si>
  <si>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</si>
  <si>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</si>
  <si>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</si>
  <si>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</si>
  <si>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</si>
  <si>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</si>
  <si>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</si>
  <si>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</si>
  <si>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</si>
  <si>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</si>
  <si>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</si>
  <si>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</si>
  <si>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</si>
  <si>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</si>
  <si>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</si>
  <si>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</si>
  <si>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</si>
  <si>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</si>
  <si>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</si>
  <si>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</si>
  <si>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</si>
  <si>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</si>
  <si>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</si>
  <si>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</si>
  <si>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</si>
  <si>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</si>
  <si>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</si>
  <si>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</si>
  <si>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</si>
  <si>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</si>
  <si>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</si>
  <si>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</si>
  <si>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</si>
  <si>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</si>
  <si>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</si>
  <si>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</si>
  <si>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</si>
  <si>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</si>
  <si>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</si>
  <si>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</si>
  <si>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</si>
  <si>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</si>
  <si>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</si>
  <si>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</si>
  <si>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</si>
  <si>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</si>
  <si>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</si>
  <si>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</si>
  <si>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</si>
  <si>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</si>
  <si>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</si>
  <si>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</si>
  <si>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</si>
  <si>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</si>
  <si>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</si>
  <si>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</si>
  <si>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</si>
  <si>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</si>
  <si>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</si>
  <si>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</si>
  <si>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</si>
  <si>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</si>
  <si>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</si>
  <si>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</si>
  <si>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</si>
  <si>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</si>
  <si>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</si>
  <si>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</si>
  <si>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</si>
  <si>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</si>
  <si>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</si>
  <si>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</si>
  <si>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</si>
  <si>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</si>
  <si>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</si>
  <si>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</si>
  <si>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</si>
  <si>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</si>
  <si>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</si>
  <si>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</si>
  <si>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</si>
  <si>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</si>
  <si>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</si>
  <si>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</si>
  <si>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</si>
  <si>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</si>
  <si>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</si>
  <si>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</si>
  <si>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</si>
  <si>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</si>
  <si>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</si>
  <si>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</si>
  <si>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</si>
  <si>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</si>
  <si>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</si>
  <si>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</si>
  <si>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</si>
  <si>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</si>
  <si>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</si>
  <si>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</si>
  <si>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</si>
  <si>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</si>
  <si>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</si>
  <si>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</si>
  <si>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</si>
  <si>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</si>
  <si>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</si>
  <si>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</si>
  <si>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</si>
  <si>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</si>
  <si>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</si>
  <si>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</si>
  <si>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</si>
  <si>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</si>
  <si>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</si>
  <si>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</si>
  <si>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</si>
  <si>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</si>
  <si>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</si>
  <si>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</si>
  <si>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</si>
  <si>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</si>
  <si>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</si>
  <si>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</si>
  <si>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</si>
  <si>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</si>
  <si>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</si>
  <si>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</si>
  <si>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</si>
  <si>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</si>
  <si>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</si>
  <si>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</si>
  <si>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</si>
  <si>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</si>
  <si>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</si>
  <si>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</si>
  <si>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</si>
  <si>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</si>
  <si>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</si>
  <si>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</si>
  <si>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</si>
  <si>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</si>
  <si>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</si>
  <si>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</si>
  <si>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</si>
  <si>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</si>
  <si>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</si>
  <si>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</si>
  <si>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</si>
  <si>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</si>
  <si>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</si>
  <si>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</si>
  <si>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</si>
  <si>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</si>
  <si>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</si>
  <si>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</si>
  <si>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</si>
  <si>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</si>
  <si>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</si>
  <si>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</si>
  <si>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</si>
  <si>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</si>
  <si>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</si>
  <si>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</si>
  <si>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</si>
  <si>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</si>
  <si>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</si>
  <si>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</si>
  <si>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</si>
  <si>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</si>
  <si>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</si>
  <si>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</si>
  <si>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</si>
  <si>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</si>
  <si>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</si>
  <si>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</si>
  <si>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</si>
  <si>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</si>
  <si>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</si>
  <si>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</si>
  <si>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</si>
  <si>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</si>
  <si>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</si>
  <si>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</si>
  <si>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</si>
  <si>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</si>
  <si>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</si>
  <si>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</si>
  <si>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</si>
  <si>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</si>
  <si>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</si>
  <si>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</si>
  <si>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</si>
  <si>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</si>
  <si>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</si>
  <si>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</si>
  <si>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</si>
  <si>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</si>
  <si>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</si>
  <si>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</si>
  <si>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</si>
  <si>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</si>
  <si>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</si>
  <si>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</si>
  <si>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</si>
  <si>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</si>
  <si>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</si>
  <si>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</si>
  <si>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</si>
  <si>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</si>
  <si>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</si>
  <si>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</si>
  <si>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</si>
  <si>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</si>
  <si>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</si>
  <si>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</si>
  <si>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</si>
  <si>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</si>
  <si>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</si>
  <si>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</si>
  <si>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</si>
  <si>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</si>
  <si>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</si>
  <si>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</si>
  <si>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</si>
  <si>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</si>
  <si>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</si>
  <si>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</si>
  <si>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</si>
  <si>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</si>
  <si>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</si>
  <si>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</si>
  <si>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</si>
  <si>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</si>
  <si>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</si>
  <si>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</si>
  <si>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</si>
  <si>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</si>
  <si>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</si>
  <si>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</si>
  <si>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</si>
  <si>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</si>
  <si>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</si>
  <si>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</si>
  <si>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</si>
  <si>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</si>
  <si>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</si>
  <si>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</si>
  <si>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</si>
  <si>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</si>
  <si>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</si>
  <si>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</si>
  <si>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</si>
  <si>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</si>
  <si>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</si>
  <si>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</si>
  <si>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</si>
  <si>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</si>
  <si>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</si>
  <si>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</si>
  <si>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</si>
  <si>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</si>
  <si>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</si>
  <si>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</si>
  <si>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</si>
  <si>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</si>
  <si>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</si>
  <si>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</si>
  <si>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</si>
  <si>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</si>
  <si>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</si>
  <si>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</si>
  <si>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</si>
  <si>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</si>
  <si>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</si>
  <si>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</si>
  <si>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</si>
  <si>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</si>
  <si>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</si>
  <si>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</si>
  <si>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</si>
  <si>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</si>
  <si>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</si>
  <si>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</si>
  <si>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</si>
  <si>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</si>
  <si>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</si>
  <si>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</si>
  <si>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</si>
  <si>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</si>
  <si>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</si>
  <si>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</si>
  <si>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</si>
  <si>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</si>
  <si>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</si>
  <si>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</si>
  <si>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</si>
  <si>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</si>
  <si>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</si>
  <si>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</si>
  <si>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</si>
  <si>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</si>
  <si>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</si>
  <si>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</si>
  <si>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</si>
  <si>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</si>
  <si>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横浜市磯子区新杉田町8番1</t>
    <phoneticPr fontId="3"/>
  </si>
  <si>
    <t>株式会社ニューフレアテクノロジー
代表取締役社長　高松　潤</t>
    <phoneticPr fontId="3"/>
  </si>
  <si>
    <t>株式会社ニューフレアテクノロジー　本社</t>
    <phoneticPr fontId="3"/>
  </si>
  <si>
    <t>045-370-9127</t>
    <phoneticPr fontId="3"/>
  </si>
  <si>
    <t>横浜市長</t>
    <phoneticPr fontId="3"/>
  </si>
  <si>
    <t>Ｅ26－生産用機械器具製造業</t>
    <phoneticPr fontId="3"/>
  </si>
  <si>
    <t>半導体製造装置製造業</t>
    <phoneticPr fontId="3"/>
  </si>
  <si>
    <t>045-370-9097</t>
    <phoneticPr fontId="3"/>
  </si>
  <si>
    <t>・当該事業場から発生する産業廃棄物は、全て処理委託を行っている。（収集運搬及び中間処理）
・処理委託業者に対しては年に一回現地確認を行い、廃棄物が適正処理されていることを確認している。
（処理フロー）
・特管廃油→危険物保管庫保管→収集運搬（三立処理工業）→中間処理・焼却（三友プラントサービス）→処理後残渣なし
・特管廃酸→廃液タンク貯蔵→収集運搬（コーシンサービス・アサヒプリテック・J&amp;T環境・松田産業）→中間処理・中和（アイクリーン・J&amp;T環境・松田産業）→汚泥は路盤材に</t>
    <rPh sb="198" eb="200">
      <t>カンキョウ</t>
    </rPh>
    <rPh sb="201" eb="203">
      <t>マツダ</t>
    </rPh>
    <rPh sb="203" eb="205">
      <t>サンギョウ</t>
    </rPh>
    <rPh sb="225" eb="227">
      <t>カンキョウ</t>
    </rPh>
    <rPh sb="228" eb="230">
      <t>マツダ</t>
    </rPh>
    <rPh sb="230" eb="232">
      <t>サンギョウ</t>
    </rPh>
    <phoneticPr fontId="3"/>
  </si>
  <si>
    <t>・産業廃棄物の処理に係る管理体制図は、「別紙-1 ニューフレアテクノロジー廃棄物管理体制図」を参照。
・産業廃棄物管理責任者および特別管理産業廃棄物管理責任者を選任。事業所全体として、廃棄物の減量化、資源化および適正処理の管理を推進。
・毎年、HP上で廃棄物処理の概要を公開している。
・環境教育や月間行事の実施を通じて、全従業員に対し、廃棄物関連啓発活動を推進している。</t>
    <phoneticPr fontId="3"/>
  </si>
  <si>
    <t>・廃棄物排出量目標を設定し、ISO14001のPDCAサイクルに沿った活動を行った。
・強酸廃液の削減活動を行った。（強酸廃液に混入していた、純水作成時の捨て水(不純物濃度が高めの市水に相当)を特管廃棄物から分離した）
・各工程からの廃棄物発生量のデータを収集し、廃棄物削減施策の検討を行い、削減施策を実施した。</t>
    <phoneticPr fontId="3"/>
  </si>
  <si>
    <t>・廃棄物排出量目標を設定し、ISO14001のPDCAサイクルに沿った活動を継続する。
・各工程からの廃棄物発生量のデータ収集を継続し、新規廃棄物削減施策の検討を行う。</t>
    <phoneticPr fontId="3"/>
  </si>
  <si>
    <t>・廃試薬等（特管廃油）の入出庫を管理し、保管場所において飛散流出等ないように管理を行う。
・廃試薬等は内容物・荷姿等の情報を明確にし、現品管理を実施する。
・廃液タンク及び廃棄物保管庫の維持管理を推進する。（点検ならびに緊急事態訓練実施）</t>
    <phoneticPr fontId="3"/>
  </si>
  <si>
    <t>・廃棄物管理に従事する従業員の廃棄物に関する知識向上、並びに教育訓練の実施。
・廃液タンク及び廃棄物保管庫の点検・緊急事態訓練を適切に行う。</t>
    <phoneticPr fontId="3"/>
  </si>
  <si>
    <t>・特になし</t>
    <phoneticPr fontId="3"/>
  </si>
  <si>
    <t>・中間処理残差（脱水ケーキ）等の有効利用の推進。（極力、埋め立てを避ける）
・収集運搬業者および中間処理業者に対する、正確かつ円滑な廃棄物情報の伝達。
・廃棄物処理委託業者については現地確認を行い、適正に処理されていることを確認する。</t>
    <phoneticPr fontId="3"/>
  </si>
  <si>
    <t>・電子マニフェストによる産廃処理手続きを、全産業廃棄物に対して実施中。
・マニフェストの電子化は完了している。</t>
    <phoneticPr fontId="3"/>
  </si>
  <si>
    <t>令和   7年   6月   27日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</si>
</sst>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28775" y="2197100"/>
          <a:ext cx="396875" cy="63182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619250" y="2187575"/>
          <a:ext cx="406400" cy="63182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view="pageBreakPreview" topLeftCell="A61" zoomScaleNormal="100" zoomScaleSheetLayoutView="100" workbookViewId="0">
      <selection activeCell="W45" sqref="W45"/>
    </sheetView>
  </sheetViews>
  <sheetFormatPr defaultColWidth="9" defaultRowHeight="12"/>
  <cols>
    <col min="1" max="1" width="0.875" style="23" customWidth="1"/>
    <col min="2" max="2" width="3.375" style="23" customWidth="1"/>
    <col min="3" max="4" width="2.875" style="21" customWidth="1"/>
    <col min="5" max="5" width="9.625" style="21" customWidth="1"/>
    <col min="6" max="6" width="2.875" style="21" customWidth="1"/>
    <col min="7" max="7" width="9.875" style="21" customWidth="1"/>
    <col min="8" max="8" width="1.875" style="21" customWidth="1"/>
    <col min="9" max="9" width="3.875" style="21" customWidth="1"/>
    <col min="10" max="10" width="9.875" style="21" customWidth="1"/>
    <col min="11" max="11" width="1.875" style="21" customWidth="1"/>
    <col min="12" max="12" width="3.875" style="21" customWidth="1"/>
    <col min="13" max="13" width="9.875" style="21" customWidth="1"/>
    <col min="14" max="14" width="1.875" style="21" customWidth="1"/>
    <col min="15" max="15" width="4.875" style="21" customWidth="1"/>
    <col min="16" max="16" width="8.875" style="21" customWidth="1"/>
    <col min="17" max="17" width="1.875" style="21" customWidth="1"/>
    <col min="18" max="18" width="4.875" style="21" customWidth="1"/>
    <col min="19" max="19" width="0.875" style="21" customWidth="1"/>
    <col min="20" max="20" width="7.875" style="21" customWidth="1"/>
    <col min="21" max="21" width="1.375" style="21" customWidth="1"/>
    <col min="22" max="22" width="2.125" style="21" customWidth="1"/>
    <col min="23" max="23" width="9.5" style="21" bestFit="1" customWidth="1"/>
    <col min="24" max="24" width="9" style="48"/>
    <col min="25" max="25" width="10.875" style="48" customWidth="1"/>
    <col min="26" max="26" width="9" style="48"/>
    <col min="27" max="27" width="13.375" style="48" customWidth="1"/>
    <col min="28" max="33" width="9" style="48"/>
    <col min="34" max="34" width="33.8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3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437</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422</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2880</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t="s">
        <v>427</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425</v>
      </c>
      <c r="G54" s="732"/>
      <c r="H54" s="732"/>
      <c r="I54" s="732"/>
      <c r="J54" s="732"/>
      <c r="K54" s="732"/>
      <c r="L54" s="33" t="s">
        <v>48</v>
      </c>
      <c r="M54" s="33"/>
      <c r="N54" s="733" t="s">
        <v>426</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v>77946</v>
      </c>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3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1249</v>
      </c>
      <c r="G61" s="679"/>
      <c r="H61" s="679"/>
      <c r="I61" s="679"/>
      <c r="J61" s="679"/>
      <c r="K61" s="679"/>
      <c r="L61" s="679"/>
      <c r="M61" s="679"/>
      <c r="N61" s="679"/>
      <c r="O61" s="679"/>
      <c r="P61" s="679"/>
      <c r="Q61" s="679"/>
      <c r="R61" s="679"/>
      <c r="S61" s="679"/>
      <c r="T61" s="679"/>
      <c r="U61" s="680"/>
      <c r="W61" s="29"/>
    </row>
    <row r="62" spans="3:23" ht="14.1" customHeight="1">
      <c r="C62" s="573"/>
      <c r="D62" s="554"/>
      <c r="E62" s="496"/>
      <c r="F62" s="780" t="s">
        <v>428</v>
      </c>
      <c r="G62" s="781"/>
      <c r="H62" s="781"/>
      <c r="I62" s="781"/>
      <c r="J62" s="781"/>
      <c r="K62" s="781"/>
      <c r="L62" s="781"/>
      <c r="M62" s="781"/>
      <c r="N62" s="781"/>
      <c r="O62" s="781"/>
      <c r="P62" s="781"/>
      <c r="Q62" s="781"/>
      <c r="R62" s="781"/>
      <c r="S62" s="781"/>
      <c r="T62" s="781"/>
      <c r="U62" s="782"/>
      <c r="W62" s="29" t="s">
        <v>419</v>
      </c>
    </row>
    <row r="63" spans="3:23" ht="14.1"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4.1" customHeight="1">
      <c r="C64" s="573"/>
      <c r="D64" s="555"/>
      <c r="E64" s="686"/>
      <c r="F64" s="783"/>
      <c r="G64" s="784"/>
      <c r="H64" s="784"/>
      <c r="I64" s="784"/>
      <c r="J64" s="784"/>
      <c r="K64" s="784"/>
      <c r="L64" s="784"/>
      <c r="M64" s="784"/>
      <c r="N64" s="784"/>
      <c r="O64" s="784"/>
      <c r="P64" s="784"/>
      <c r="Q64" s="784"/>
      <c r="R64" s="784"/>
      <c r="S64" s="784"/>
      <c r="T64" s="784"/>
      <c r="U64" s="785"/>
      <c r="W64" s="29"/>
    </row>
    <row r="65" spans="3:23" ht="14.1" customHeight="1">
      <c r="C65" s="573"/>
      <c r="D65" s="555"/>
      <c r="E65" s="686"/>
      <c r="F65" s="783"/>
      <c r="G65" s="784"/>
      <c r="H65" s="784"/>
      <c r="I65" s="784"/>
      <c r="J65" s="784"/>
      <c r="K65" s="784"/>
      <c r="L65" s="784"/>
      <c r="M65" s="784"/>
      <c r="N65" s="784"/>
      <c r="O65" s="784"/>
      <c r="P65" s="784"/>
      <c r="Q65" s="784"/>
      <c r="R65" s="784"/>
      <c r="S65" s="784"/>
      <c r="T65" s="784"/>
      <c r="U65" s="785"/>
      <c r="W65" s="29"/>
    </row>
    <row r="66" spans="3:23" ht="14.1" customHeight="1">
      <c r="C66" s="573"/>
      <c r="D66" s="555"/>
      <c r="E66" s="686"/>
      <c r="F66" s="783"/>
      <c r="G66" s="784"/>
      <c r="H66" s="784"/>
      <c r="I66" s="784"/>
      <c r="J66" s="784"/>
      <c r="K66" s="784"/>
      <c r="L66" s="784"/>
      <c r="M66" s="784"/>
      <c r="N66" s="784"/>
      <c r="O66" s="784"/>
      <c r="P66" s="784"/>
      <c r="Q66" s="784"/>
      <c r="R66" s="784"/>
      <c r="S66" s="784"/>
      <c r="T66" s="784"/>
      <c r="U66" s="785"/>
      <c r="W66" s="29"/>
    </row>
    <row r="67" spans="3:23" ht="14.1" customHeight="1">
      <c r="C67" s="573"/>
      <c r="D67" s="555"/>
      <c r="E67" s="686"/>
      <c r="F67" s="783"/>
      <c r="G67" s="784"/>
      <c r="H67" s="784"/>
      <c r="I67" s="784"/>
      <c r="J67" s="784"/>
      <c r="K67" s="784"/>
      <c r="L67" s="784"/>
      <c r="M67" s="784"/>
      <c r="N67" s="784"/>
      <c r="O67" s="784"/>
      <c r="P67" s="784"/>
      <c r="Q67" s="784"/>
      <c r="R67" s="784"/>
      <c r="S67" s="784"/>
      <c r="T67" s="784"/>
      <c r="U67" s="785"/>
      <c r="W67" s="29"/>
    </row>
    <row r="68" spans="3:23" ht="14.1"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4.1" customHeight="1">
      <c r="C69" s="573"/>
      <c r="D69" s="689"/>
      <c r="E69" s="688"/>
      <c r="F69" s="783"/>
      <c r="G69" s="784"/>
      <c r="H69" s="784"/>
      <c r="I69" s="784"/>
      <c r="J69" s="784"/>
      <c r="K69" s="784"/>
      <c r="L69" s="784"/>
      <c r="M69" s="784"/>
      <c r="N69" s="784"/>
      <c r="O69" s="784"/>
      <c r="P69" s="784"/>
      <c r="Q69" s="784"/>
      <c r="R69" s="784"/>
      <c r="S69" s="784"/>
      <c r="T69" s="784"/>
      <c r="U69" s="785"/>
      <c r="W69" s="29"/>
    </row>
    <row r="70" spans="3:23" ht="14.1" customHeight="1">
      <c r="C70" s="573"/>
      <c r="D70" s="689"/>
      <c r="E70" s="688"/>
      <c r="F70" s="783"/>
      <c r="G70" s="784"/>
      <c r="H70" s="784"/>
      <c r="I70" s="784"/>
      <c r="J70" s="784"/>
      <c r="K70" s="784"/>
      <c r="L70" s="784"/>
      <c r="M70" s="784"/>
      <c r="N70" s="784"/>
      <c r="O70" s="784"/>
      <c r="P70" s="784"/>
      <c r="Q70" s="784"/>
      <c r="R70" s="784"/>
      <c r="S70" s="784"/>
      <c r="T70" s="784"/>
      <c r="U70" s="785"/>
      <c r="W70" s="29"/>
    </row>
    <row r="71" spans="3:23" ht="14.1" customHeight="1">
      <c r="C71" s="573"/>
      <c r="D71" s="689"/>
      <c r="E71" s="688"/>
      <c r="F71" s="783"/>
      <c r="G71" s="784"/>
      <c r="H71" s="784"/>
      <c r="I71" s="784"/>
      <c r="J71" s="784"/>
      <c r="K71" s="784"/>
      <c r="L71" s="784"/>
      <c r="M71" s="784"/>
      <c r="N71" s="784"/>
      <c r="O71" s="784"/>
      <c r="P71" s="784"/>
      <c r="Q71" s="784"/>
      <c r="R71" s="784"/>
      <c r="S71" s="784"/>
      <c r="T71" s="784"/>
      <c r="U71" s="785"/>
      <c r="W71" s="29"/>
    </row>
    <row r="72" spans="3:23" ht="14.1" customHeight="1">
      <c r="C72" s="574"/>
      <c r="D72" s="556"/>
      <c r="E72" s="497"/>
      <c r="F72" s="786"/>
      <c r="G72" s="787"/>
      <c r="H72" s="787"/>
      <c r="I72" s="787"/>
      <c r="J72" s="787"/>
      <c r="K72" s="787"/>
      <c r="L72" s="787"/>
      <c r="M72" s="787"/>
      <c r="N72" s="787"/>
      <c r="O72" s="787"/>
      <c r="P72" s="787"/>
      <c r="Q72" s="787"/>
      <c r="R72" s="787"/>
      <c r="S72" s="787"/>
      <c r="T72" s="787"/>
      <c r="U72" s="788"/>
      <c r="W72" s="29"/>
    </row>
    <row r="73" spans="3:23" ht="14.1" customHeight="1">
      <c r="C73" s="575"/>
      <c r="D73" s="558"/>
      <c r="E73" s="470"/>
      <c r="F73" s="567"/>
      <c r="G73" s="567"/>
      <c r="H73" s="567"/>
      <c r="I73" s="567"/>
      <c r="J73" s="567"/>
      <c r="K73" s="567"/>
      <c r="L73" s="567"/>
      <c r="M73" s="567"/>
      <c r="N73" s="567"/>
      <c r="O73" s="567"/>
      <c r="P73" s="567"/>
      <c r="Q73" s="567"/>
      <c r="R73" s="567"/>
      <c r="S73" s="567"/>
      <c r="T73" s="567"/>
      <c r="U73" s="567"/>
      <c r="W73" s="29"/>
    </row>
    <row r="74" spans="3:23" ht="13.3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4.1" customHeight="1">
      <c r="C77" s="189"/>
      <c r="D77" s="610" t="s">
        <v>429</v>
      </c>
      <c r="E77" s="611"/>
      <c r="F77" s="611"/>
      <c r="G77" s="611"/>
      <c r="H77" s="611"/>
      <c r="I77" s="611"/>
      <c r="J77" s="611"/>
      <c r="K77" s="611"/>
      <c r="L77" s="611"/>
      <c r="M77" s="611"/>
      <c r="N77" s="611"/>
      <c r="O77" s="611"/>
      <c r="P77" s="611"/>
      <c r="Q77" s="611"/>
      <c r="R77" s="611"/>
      <c r="S77" s="611"/>
      <c r="T77" s="611"/>
      <c r="U77" s="612"/>
      <c r="W77" s="29" t="s">
        <v>419</v>
      </c>
    </row>
    <row r="78" spans="3:23" ht="14.1" customHeight="1">
      <c r="C78" s="189"/>
      <c r="D78" s="610"/>
      <c r="E78" s="611"/>
      <c r="F78" s="611"/>
      <c r="G78" s="611"/>
      <c r="H78" s="611"/>
      <c r="I78" s="611"/>
      <c r="J78" s="611"/>
      <c r="K78" s="611"/>
      <c r="L78" s="611"/>
      <c r="M78" s="611"/>
      <c r="N78" s="611"/>
      <c r="O78" s="611"/>
      <c r="P78" s="611"/>
      <c r="Q78" s="611"/>
      <c r="R78" s="611"/>
      <c r="S78" s="611"/>
      <c r="T78" s="611"/>
      <c r="U78" s="612"/>
      <c r="W78" s="29"/>
    </row>
    <row r="79" spans="3:23" ht="14.1" customHeight="1">
      <c r="C79" s="189"/>
      <c r="D79" s="610"/>
      <c r="E79" s="611"/>
      <c r="F79" s="611"/>
      <c r="G79" s="611"/>
      <c r="H79" s="611"/>
      <c r="I79" s="611"/>
      <c r="J79" s="611"/>
      <c r="K79" s="611"/>
      <c r="L79" s="611"/>
      <c r="M79" s="611"/>
      <c r="N79" s="611"/>
      <c r="O79" s="611"/>
      <c r="P79" s="611"/>
      <c r="Q79" s="611"/>
      <c r="R79" s="611"/>
      <c r="S79" s="611"/>
      <c r="T79" s="611"/>
      <c r="U79" s="612"/>
      <c r="W79" s="29"/>
    </row>
    <row r="80" spans="3:23" ht="14.1" customHeight="1">
      <c r="C80" s="189"/>
      <c r="D80" s="610"/>
      <c r="E80" s="611"/>
      <c r="F80" s="611"/>
      <c r="G80" s="611"/>
      <c r="H80" s="611"/>
      <c r="I80" s="611"/>
      <c r="J80" s="611"/>
      <c r="K80" s="611"/>
      <c r="L80" s="611"/>
      <c r="M80" s="611"/>
      <c r="N80" s="611"/>
      <c r="O80" s="611"/>
      <c r="P80" s="611"/>
      <c r="Q80" s="611"/>
      <c r="R80" s="611"/>
      <c r="S80" s="611"/>
      <c r="T80" s="611"/>
      <c r="U80" s="612"/>
      <c r="W80" s="29"/>
    </row>
    <row r="81" spans="1:56" ht="14.1" customHeight="1">
      <c r="C81" s="189"/>
      <c r="D81" s="610"/>
      <c r="E81" s="611"/>
      <c r="F81" s="611"/>
      <c r="G81" s="611"/>
      <c r="H81" s="611"/>
      <c r="I81" s="611"/>
      <c r="J81" s="611"/>
      <c r="K81" s="611"/>
      <c r="L81" s="611"/>
      <c r="M81" s="611"/>
      <c r="N81" s="611"/>
      <c r="O81" s="611"/>
      <c r="P81" s="611"/>
      <c r="Q81" s="611"/>
      <c r="R81" s="611"/>
      <c r="S81" s="611"/>
      <c r="T81" s="611"/>
      <c r="U81" s="612"/>
      <c r="W81" s="29"/>
    </row>
    <row r="82" spans="1:56" ht="14.1" customHeight="1">
      <c r="C82" s="189"/>
      <c r="D82" s="610"/>
      <c r="E82" s="611"/>
      <c r="F82" s="611"/>
      <c r="G82" s="611"/>
      <c r="H82" s="611"/>
      <c r="I82" s="611"/>
      <c r="J82" s="611"/>
      <c r="K82" s="611"/>
      <c r="L82" s="611"/>
      <c r="M82" s="611"/>
      <c r="N82" s="611"/>
      <c r="O82" s="611"/>
      <c r="P82" s="611"/>
      <c r="Q82" s="611"/>
      <c r="R82" s="611"/>
      <c r="S82" s="611"/>
      <c r="T82" s="611"/>
      <c r="U82" s="612"/>
      <c r="W82" s="29"/>
    </row>
    <row r="83" spans="1:56" ht="14.1" customHeight="1">
      <c r="C83" s="189"/>
      <c r="D83" s="610"/>
      <c r="E83" s="611"/>
      <c r="F83" s="611"/>
      <c r="G83" s="611"/>
      <c r="H83" s="611"/>
      <c r="I83" s="611"/>
      <c r="J83" s="611"/>
      <c r="K83" s="611"/>
      <c r="L83" s="611"/>
      <c r="M83" s="611"/>
      <c r="N83" s="611"/>
      <c r="O83" s="611"/>
      <c r="P83" s="611"/>
      <c r="Q83" s="611"/>
      <c r="R83" s="611"/>
      <c r="S83" s="611"/>
      <c r="T83" s="611"/>
      <c r="U83" s="612"/>
      <c r="W83" s="29"/>
    </row>
    <row r="84" spans="1:56" ht="14.1" customHeight="1">
      <c r="C84" s="189"/>
      <c r="D84" s="610"/>
      <c r="E84" s="611"/>
      <c r="F84" s="611"/>
      <c r="G84" s="611"/>
      <c r="H84" s="611"/>
      <c r="I84" s="611"/>
      <c r="J84" s="611"/>
      <c r="K84" s="611"/>
      <c r="L84" s="611"/>
      <c r="M84" s="611"/>
      <c r="N84" s="611"/>
      <c r="O84" s="611"/>
      <c r="P84" s="611"/>
      <c r="Q84" s="611"/>
      <c r="R84" s="611"/>
      <c r="S84" s="611"/>
      <c r="T84" s="611"/>
      <c r="U84" s="612"/>
      <c r="W84" s="29"/>
    </row>
    <row r="85" spans="1:56" ht="14.1" customHeight="1">
      <c r="C85" s="189"/>
      <c r="D85" s="610"/>
      <c r="E85" s="611"/>
      <c r="F85" s="611"/>
      <c r="G85" s="611"/>
      <c r="H85" s="611"/>
      <c r="I85" s="611"/>
      <c r="J85" s="611"/>
      <c r="K85" s="611"/>
      <c r="L85" s="611"/>
      <c r="M85" s="611"/>
      <c r="N85" s="611"/>
      <c r="O85" s="611"/>
      <c r="P85" s="611"/>
      <c r="Q85" s="611"/>
      <c r="R85" s="611"/>
      <c r="S85" s="611"/>
      <c r="T85" s="611"/>
      <c r="U85" s="612"/>
      <c r="W85" s="29"/>
    </row>
    <row r="86" spans="1:56" ht="14.1"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2</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61.330000000000005</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4.1"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4.1" customHeight="1">
      <c r="C94" s="690"/>
      <c r="D94" s="792"/>
      <c r="E94" s="694"/>
      <c r="F94" s="610" t="s">
        <v>430</v>
      </c>
      <c r="G94" s="611"/>
      <c r="H94" s="611"/>
      <c r="I94" s="611"/>
      <c r="J94" s="611"/>
      <c r="K94" s="611"/>
      <c r="L94" s="611"/>
      <c r="M94" s="611"/>
      <c r="N94" s="611"/>
      <c r="O94" s="611"/>
      <c r="P94" s="611"/>
      <c r="Q94" s="611"/>
      <c r="R94" s="611"/>
      <c r="S94" s="611"/>
      <c r="T94" s="611"/>
      <c r="U94" s="612"/>
      <c r="V94" s="180"/>
      <c r="W94" s="166"/>
      <c r="X94" s="166"/>
      <c r="Y94" s="166"/>
    </row>
    <row r="95" spans="1:56" ht="14.1"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4.1"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4.1"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4.1"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4.1"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4.1"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4.1"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4.1"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2</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47.57</v>
      </c>
      <c r="L105" s="701"/>
      <c r="M105" s="701"/>
      <c r="N105" s="701"/>
      <c r="O105" s="701"/>
      <c r="P105" s="584" t="s">
        <v>211</v>
      </c>
      <c r="Q105" s="684"/>
      <c r="R105" s="684"/>
      <c r="S105" s="684"/>
      <c r="T105" s="684"/>
      <c r="U105" s="685"/>
      <c r="V105" s="400"/>
      <c r="W105" s="400"/>
      <c r="X105" s="108"/>
      <c r="Y105" s="21"/>
      <c r="BC105" s="48"/>
      <c r="BD105" s="48"/>
    </row>
    <row r="106" spans="1:56" ht="14.1"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4.1" customHeight="1">
      <c r="C109" s="691"/>
      <c r="D109" s="697"/>
      <c r="E109" s="661"/>
      <c r="F109" s="610" t="s">
        <v>431</v>
      </c>
      <c r="G109" s="611"/>
      <c r="H109" s="611"/>
      <c r="I109" s="611"/>
      <c r="J109" s="611"/>
      <c r="K109" s="611"/>
      <c r="L109" s="611"/>
      <c r="M109" s="611"/>
      <c r="N109" s="611"/>
      <c r="O109" s="611"/>
      <c r="P109" s="611"/>
      <c r="Q109" s="611"/>
      <c r="R109" s="611"/>
      <c r="S109" s="611"/>
      <c r="T109" s="611"/>
      <c r="U109" s="612"/>
      <c r="V109" s="180"/>
      <c r="W109" s="166"/>
      <c r="X109" s="166"/>
      <c r="Y109" s="166"/>
    </row>
    <row r="110" spans="1:56" ht="14.1"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4.1"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4.1"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4.1"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4.1"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4.1"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4.1"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4.1"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4.1" customHeight="1">
      <c r="C120" s="591"/>
      <c r="D120" s="658"/>
      <c r="E120" s="661"/>
      <c r="F120" s="610" t="s">
        <v>432</v>
      </c>
      <c r="G120" s="611"/>
      <c r="H120" s="611"/>
      <c r="I120" s="611"/>
      <c r="J120" s="611"/>
      <c r="K120" s="611"/>
      <c r="L120" s="611"/>
      <c r="M120" s="611"/>
      <c r="N120" s="611"/>
      <c r="O120" s="611"/>
      <c r="P120" s="611"/>
      <c r="Q120" s="611"/>
      <c r="R120" s="611"/>
      <c r="S120" s="611"/>
      <c r="T120" s="611"/>
      <c r="U120" s="612"/>
      <c r="V120" s="180"/>
      <c r="W120" s="166"/>
      <c r="X120" s="166"/>
      <c r="Y120" s="166"/>
    </row>
    <row r="121" spans="3:27" ht="14.1"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4.1"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4.1"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4.1"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4.1" customHeight="1">
      <c r="C126" s="596"/>
      <c r="D126" s="658"/>
      <c r="E126" s="661"/>
      <c r="F126" s="610" t="s">
        <v>433</v>
      </c>
      <c r="G126" s="611"/>
      <c r="H126" s="611"/>
      <c r="I126" s="611"/>
      <c r="J126" s="611"/>
      <c r="K126" s="611"/>
      <c r="L126" s="611"/>
      <c r="M126" s="611"/>
      <c r="N126" s="611"/>
      <c r="O126" s="611"/>
      <c r="P126" s="611"/>
      <c r="Q126" s="611"/>
      <c r="R126" s="611"/>
      <c r="S126" s="611"/>
      <c r="T126" s="611"/>
      <c r="U126" s="612"/>
      <c r="V126" s="180"/>
      <c r="W126" s="166"/>
      <c r="X126" s="166"/>
      <c r="Y126" s="166"/>
    </row>
    <row r="127" spans="3:27" ht="14.1"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4.1"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4.1"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4.1"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4.1"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4.1"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4.1" customHeight="1">
      <c r="C136" s="201"/>
      <c r="D136" s="658"/>
      <c r="E136" s="673"/>
      <c r="F136" s="610" t="s">
        <v>434</v>
      </c>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4.1"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4.1"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4.1"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4.1"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4.1"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4.1"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4.1"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4.1"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4.1" customHeight="1">
      <c r="C147" s="201"/>
      <c r="D147" s="658"/>
      <c r="E147" s="661"/>
      <c r="F147" s="610" t="s">
        <v>434</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4.1"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4.1"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4.1"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4.1"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4.1"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4.1"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4.1"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8.1"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8.1"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4.1"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4.1" customHeight="1">
      <c r="C160" s="201"/>
      <c r="D160" s="658"/>
      <c r="E160" s="661"/>
      <c r="F160" s="610" t="s">
        <v>434</v>
      </c>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4.1"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4.1"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4.1"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4.1"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4.1"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4.1"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4.1"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4.1"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8.1"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8.1"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4.1" customHeight="1">
      <c r="C172" s="201"/>
      <c r="D172" s="658"/>
      <c r="E172" s="661"/>
      <c r="F172" s="610" t="s">
        <v>434</v>
      </c>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4.1"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4.1"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4.1"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4.1"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4.1"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4.1"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4.1"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4.1"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4.1" customHeight="1">
      <c r="C185" s="201"/>
      <c r="D185" s="658"/>
      <c r="E185" s="673"/>
      <c r="F185" s="610" t="s">
        <v>434</v>
      </c>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4.1"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4.1"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4.1"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4.1"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4.1"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4.1"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4.1"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4.1"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4.1" customHeight="1">
      <c r="C197" s="201"/>
      <c r="D197" s="658"/>
      <c r="E197" s="661"/>
      <c r="F197" s="610" t="s">
        <v>434</v>
      </c>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4.1"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4.1"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4.1"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4.1"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4.1"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4.1"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4.1"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4.1"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35" customHeight="1">
      <c r="C208" s="201"/>
      <c r="D208" s="658"/>
      <c r="E208" s="661"/>
      <c r="F208" s="639" t="s">
        <v>188</v>
      </c>
      <c r="G208" s="640"/>
      <c r="H208" s="640"/>
      <c r="I208" s="640"/>
      <c r="J208" s="640"/>
      <c r="K208" s="614">
        <f>+別紙!X14</f>
        <v>61.330000000000005</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35" customHeight="1">
      <c r="C209" s="201"/>
      <c r="D209" s="658"/>
      <c r="E209" s="661"/>
      <c r="F209" s="324"/>
      <c r="G209" s="627" t="s">
        <v>164</v>
      </c>
      <c r="H209" s="628"/>
      <c r="I209" s="628"/>
      <c r="J209" s="628"/>
      <c r="K209" s="614">
        <f>+別紙!X15</f>
        <v>61.330000000000005</v>
      </c>
      <c r="L209" s="614"/>
      <c r="M209" s="614"/>
      <c r="N209" s="614"/>
      <c r="O209" s="614"/>
      <c r="P209" s="548" t="s">
        <v>13</v>
      </c>
      <c r="Q209" s="618"/>
      <c r="R209" s="619"/>
      <c r="S209" s="619"/>
      <c r="T209" s="619"/>
      <c r="U209" s="620"/>
      <c r="V209" s="381"/>
      <c r="W209" s="381"/>
      <c r="X209" s="180"/>
      <c r="Y209" s="416"/>
      <c r="Z209" s="416"/>
      <c r="AA209" s="416"/>
      <c r="BC209" s="48"/>
      <c r="BD209" s="48"/>
    </row>
    <row r="210" spans="3:56" ht="43.3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3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3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4.1"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4.1" customHeight="1">
      <c r="C214" s="201"/>
      <c r="D214" s="658"/>
      <c r="E214" s="661"/>
      <c r="F214" s="610" t="s">
        <v>435</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4.1"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4.1"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4.1"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4.1"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4.1"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4.1"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4.1"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4.1"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47.57</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47.57</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4.1"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4.1" customHeight="1">
      <c r="C231" s="201"/>
      <c r="D231" s="658"/>
      <c r="E231" s="661"/>
      <c r="F231" s="610" t="s">
        <v>435</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4.1"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4.1"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4.1"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4.1"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4.1"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4.1"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4.1"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4.1"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4.1"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61.330000000000005</v>
      </c>
      <c r="N241" s="636"/>
      <c r="O241" s="636"/>
      <c r="P241" s="636"/>
      <c r="Q241" s="636"/>
      <c r="R241" s="636"/>
      <c r="S241" s="636"/>
      <c r="T241" s="488" t="s">
        <v>364</v>
      </c>
      <c r="U241" s="491"/>
      <c r="V241" s="483"/>
      <c r="W241" s="416"/>
      <c r="X241" s="416"/>
      <c r="Y241" s="416"/>
      <c r="Z241" s="425"/>
      <c r="AA241" s="425"/>
    </row>
    <row r="242" spans="1:54" ht="14.1"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436</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20.100000000000001" customHeight="1">
      <c r="C245" s="598"/>
      <c r="D245" s="599"/>
      <c r="E245" s="599"/>
      <c r="F245" s="35"/>
      <c r="G245" s="35"/>
      <c r="H245" s="35"/>
      <c r="I245" s="36"/>
      <c r="J245" s="36"/>
      <c r="K245" s="36"/>
      <c r="L245" s="37"/>
      <c r="M245" s="37"/>
      <c r="N245" s="37"/>
      <c r="O245" s="38"/>
      <c r="P245" s="38"/>
      <c r="Q245" s="38"/>
      <c r="R245" s="38"/>
      <c r="S245" s="36"/>
      <c r="T245" s="399"/>
      <c r="U245" s="399"/>
    </row>
    <row r="246" spans="1:54" ht="20.100000000000001"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1.1"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3.1"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1.1"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349999999999994"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1.1"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3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3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3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abSelected="1" topLeftCell="A10" zoomScale="85" zoomScaleNormal="85" workbookViewId="0">
      <selection activeCell="B1" sqref="B1"/>
    </sheetView>
  </sheetViews>
  <sheetFormatPr defaultColWidth="9" defaultRowHeight="11.25"/>
  <cols>
    <col min="1" max="1" width="2.5" style="8" customWidth="1"/>
    <col min="2" max="3" width="3.875" style="8" customWidth="1"/>
    <col min="4" max="4" width="4.5" style="8" customWidth="1"/>
    <col min="5" max="5" width="3.875" style="8" customWidth="1"/>
    <col min="6" max="6" width="40.875" style="8" customWidth="1"/>
    <col min="7" max="22" width="12.375" style="8" customWidth="1"/>
    <col min="23" max="23" width="12.875" style="8" customWidth="1"/>
    <col min="24" max="24" width="12.625" style="8" customWidth="1"/>
    <col min="25" max="26" width="9.875" style="8" customWidth="1"/>
    <col min="27" max="27" width="11.8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株式会社ニューフレアテクノロジー　本社</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2.1"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0.02</v>
      </c>
      <c r="H9" s="503">
        <f>IF(OR(ｲ.特管廃酸!F24&gt;0,ｲ.特管廃酸!F24&lt;0),ｲ.特管廃酸!F24,IF(H$19&gt;0,"0",0))</f>
        <v>61.31</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61.330000000000005</v>
      </c>
    </row>
    <row r="10" spans="2:24" ht="24" customHeight="1">
      <c r="B10" s="173" t="s">
        <v>365</v>
      </c>
      <c r="C10" s="946" t="s">
        <v>213</v>
      </c>
      <c r="D10" s="946"/>
      <c r="E10" s="946"/>
      <c r="F10" s="947"/>
      <c r="G10" s="505" t="str">
        <f>IF(OR(ｱ.特管廃油!F25&gt;0,ｱ.特管廃油!F25&lt;0),ｱ.特管廃油!F25,IF(G$19&gt;0,"0",0))</f>
        <v>0</v>
      </c>
      <c r="H10" s="505" t="str">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t="str">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t="str">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t="str">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0.02</v>
      </c>
      <c r="H14" s="507">
        <f>IF(OR(ｲ.特管廃酸!F29&gt;0,ｲ.特管廃酸!F29&lt;0),ｲ.特管廃酸!F29,IF(H$19&gt;0,"0",0))</f>
        <v>61.31</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61.330000000000005</v>
      </c>
    </row>
    <row r="15" spans="2:24" ht="24" customHeight="1">
      <c r="B15" s="173" t="s">
        <v>168</v>
      </c>
      <c r="C15" s="911" t="s">
        <v>218</v>
      </c>
      <c r="D15" s="911"/>
      <c r="E15" s="911"/>
      <c r="F15" s="912"/>
      <c r="G15" s="507">
        <f>IF(OR(ｱ.特管廃油!F30&gt;0,ｱ.特管廃油!F30&lt;0),ｱ.特管廃油!F30,IF(G$19&gt;0,"0",0))</f>
        <v>0.02</v>
      </c>
      <c r="H15" s="507">
        <f>IF(OR(ｲ.特管廃酸!F30&gt;0,ｲ.特管廃酸!F30&lt;0),ｲ.特管廃酸!F30,IF(H$19&gt;0,"0",0))</f>
        <v>61.31</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61.330000000000005</v>
      </c>
    </row>
    <row r="16" spans="2:24" ht="24" customHeight="1">
      <c r="B16" s="173" t="s">
        <v>169</v>
      </c>
      <c r="C16" s="911" t="s">
        <v>219</v>
      </c>
      <c r="D16" s="911"/>
      <c r="E16" s="911"/>
      <c r="F16" s="912"/>
      <c r="G16" s="507" t="str">
        <f>IF(OR(ｱ.特管廃油!F31&gt;0,ｱ.特管廃油!F31&lt;0),ｱ.特管廃油!F31,IF(G$19&gt;0,"0",0))</f>
        <v>0</v>
      </c>
      <c r="H16" s="507" t="str">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t="str">
        <f>IF(OR(ｱ.特管廃油!F32&gt;0,ｱ.特管廃油!F32&lt;0),ｱ.特管廃油!F32,IF(G$19&gt;0,"0",0))</f>
        <v>0</v>
      </c>
      <c r="H17" s="507" t="str">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t="str">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7.0000000000000007E-2</v>
      </c>
      <c r="H19" s="502">
        <f t="shared" si="1"/>
        <v>47.5</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47.57</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6"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7.0000000000000007E-2</v>
      </c>
      <c r="H37" s="534">
        <f t="shared" si="7"/>
        <v>47.5</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47.57</v>
      </c>
    </row>
    <row r="38" spans="2:24" ht="24" customHeight="1">
      <c r="B38" s="171"/>
      <c r="C38" s="934"/>
      <c r="D38" s="234"/>
      <c r="E38" s="232" t="s">
        <v>231</v>
      </c>
      <c r="F38" s="560"/>
      <c r="G38" s="528">
        <f t="shared" ref="G38:V38" si="8">SUM(G39:G41)</f>
        <v>7.0000000000000007E-2</v>
      </c>
      <c r="H38" s="528">
        <f t="shared" si="8"/>
        <v>47.5</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47.57</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7.0000000000000007E-2</v>
      </c>
      <c r="H40" s="530">
        <f>+ｲ.特管廃酸!$Z$29</f>
        <v>47.5</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47.57</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7.0000000000000007E-2</v>
      </c>
      <c r="H43" s="536">
        <f>+ｲ.特管廃酸!$AK$27</f>
        <v>47.5</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47.57</v>
      </c>
    </row>
    <row r="44" spans="2:24" ht="24" customHeight="1">
      <c r="B44" s="171"/>
      <c r="C44" s="178"/>
      <c r="D44" s="176" t="s">
        <v>147</v>
      </c>
      <c r="E44" s="927" t="s">
        <v>176</v>
      </c>
      <c r="F44" s="928"/>
      <c r="G44" s="538">
        <f>+ｱ.特管廃油!$AK$30</f>
        <v>7.0000000000000007E-2</v>
      </c>
      <c r="H44" s="538">
        <f>+ｲ.特管廃酸!$AK$30</f>
        <v>47.5</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47.57</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8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20.100000000000001"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9.0000000000000011E-2</v>
      </c>
      <c r="H55" s="544">
        <f t="shared" ref="H55:W55" si="9">IF(H9="0",+H19+H20,+H9+H19+H20)</f>
        <v>108.81</v>
      </c>
      <c r="I55" s="544">
        <f t="shared" si="9"/>
        <v>0</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3" zoomScaleNormal="100" workbookViewId="0">
      <selection activeCell="Z30" sqref="Z30:AD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49" width="9" style="50"/>
    <col min="50" max="50" width="49.8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1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3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株式会社ニューフレアテクノロジー　本社</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3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7.0000000000000007E-2</v>
      </c>
      <c r="G12" s="868"/>
      <c r="H12" s="62" t="s">
        <v>225</v>
      </c>
      <c r="I12" s="63"/>
      <c r="J12" s="64"/>
      <c r="K12" s="63"/>
      <c r="L12" s="904"/>
      <c r="M12" s="65"/>
      <c r="O12" s="846">
        <v>0</v>
      </c>
      <c r="P12" s="855"/>
      <c r="Q12" s="855"/>
      <c r="R12" s="855"/>
      <c r="S12" s="62" t="s">
        <v>22</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v>0</v>
      </c>
      <c r="G15" s="874"/>
      <c r="H15" s="54" t="s">
        <v>225</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0.02</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7.0000000000000007E-2</v>
      </c>
      <c r="P27" s="889"/>
      <c r="Q27" s="889"/>
      <c r="R27" s="889"/>
      <c r="S27" s="54" t="s">
        <v>38</v>
      </c>
      <c r="T27" s="75"/>
      <c r="U27" s="75"/>
      <c r="X27" s="73" t="s">
        <v>39</v>
      </c>
      <c r="Y27" s="76"/>
      <c r="AG27" s="63"/>
      <c r="AH27" s="63"/>
      <c r="AI27" s="63"/>
      <c r="AJ27" s="63"/>
      <c r="AK27" s="867">
        <f>+AG18+O27</f>
        <v>7.0000000000000007E-2</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0.02</v>
      </c>
      <c r="G29" s="870"/>
      <c r="H29" s="221" t="s">
        <v>155</v>
      </c>
      <c r="L29" s="891"/>
      <c r="O29" s="66"/>
      <c r="P29" s="149"/>
      <c r="Q29" s="61" t="s">
        <v>141</v>
      </c>
      <c r="R29" s="803" t="s">
        <v>33</v>
      </c>
      <c r="S29" s="804"/>
      <c r="T29" s="804"/>
      <c r="U29" s="805"/>
      <c r="V29" s="58"/>
      <c r="W29" s="77"/>
      <c r="X29" s="806" t="s">
        <v>227</v>
      </c>
      <c r="Y29" s="807"/>
      <c r="Z29" s="809">
        <v>7.0000000000000007E-2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0.02</v>
      </c>
      <c r="G30" s="870"/>
      <c r="H30" s="221" t="s">
        <v>155</v>
      </c>
      <c r="L30" s="891"/>
      <c r="O30" s="66"/>
      <c r="Q30" s="888">
        <f>+ROUND(Z28,2)+ROUND(Z29,2)+ROUND(Z30,2)</f>
        <v>7.0000000000000007E-2</v>
      </c>
      <c r="R30" s="889"/>
      <c r="S30" s="889"/>
      <c r="T30" s="889"/>
      <c r="U30" s="54" t="s">
        <v>16</v>
      </c>
      <c r="X30" s="806" t="s">
        <v>145</v>
      </c>
      <c r="Y30" s="807"/>
      <c r="Z30" s="809">
        <v>0</v>
      </c>
      <c r="AA30" s="810"/>
      <c r="AB30" s="810"/>
      <c r="AC30" s="810"/>
      <c r="AD30" s="810"/>
      <c r="AE30" s="54" t="s">
        <v>13</v>
      </c>
      <c r="AK30" s="846">
        <v>7.0000000000000007E-2</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875" style="246" customWidth="1"/>
    <col min="4" max="4" width="3.375" style="246" customWidth="1"/>
    <col min="5" max="5" width="8.875" style="246" customWidth="1"/>
    <col min="6" max="6" width="2.875" style="246" customWidth="1"/>
    <col min="7" max="7" width="9.875" style="246" customWidth="1"/>
    <col min="8" max="8" width="1.875" style="246" customWidth="1"/>
    <col min="9" max="9" width="3.875" style="246" customWidth="1"/>
    <col min="10" max="10" width="9.875" style="246" customWidth="1"/>
    <col min="11" max="11" width="1.875" style="246" customWidth="1"/>
    <col min="12" max="12" width="3.875" style="246" customWidth="1"/>
    <col min="13" max="13" width="9.875" style="246" customWidth="1"/>
    <col min="14" max="14" width="1.875" style="246" customWidth="1"/>
    <col min="15" max="15" width="4.875" style="246" customWidth="1"/>
    <col min="16" max="16" width="8.875" style="246" customWidth="1"/>
    <col min="17" max="17" width="1.875" style="246" customWidth="1"/>
    <col min="18" max="18" width="4.875" style="246" customWidth="1"/>
    <col min="19" max="19" width="0.875" style="246" customWidth="1"/>
    <col min="20" max="20" width="7.875" style="246" customWidth="1"/>
    <col min="21" max="21" width="1.375" style="246" customWidth="1"/>
    <col min="22" max="22" width="2.125" style="44" customWidth="1"/>
    <col min="23" max="30" width="9" style="46"/>
    <col min="31" max="16384" width="9" style="44"/>
  </cols>
  <sheetData>
    <row r="1" spans="1:24" ht="16.350000000000001" customHeight="1">
      <c r="C1" s="86" t="s">
        <v>260</v>
      </c>
    </row>
    <row r="2" spans="1:24" ht="16.350000000000001" customHeight="1">
      <c r="C2" s="86"/>
    </row>
    <row r="3" spans="1:24" ht="14.1"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35" customHeight="1">
      <c r="C6" s="1068" t="s">
        <v>390</v>
      </c>
      <c r="D6" s="1068"/>
      <c r="E6" s="1068"/>
      <c r="F6" s="1068"/>
      <c r="G6" s="1068"/>
      <c r="H6" s="1068"/>
      <c r="I6" s="1068"/>
      <c r="J6" s="1068"/>
      <c r="K6" s="1068"/>
      <c r="L6" s="1068"/>
      <c r="M6" s="1068"/>
      <c r="N6" s="1068"/>
      <c r="O6" s="1068"/>
      <c r="P6" s="1068"/>
      <c r="Q6" s="1068"/>
      <c r="R6" s="1068"/>
      <c r="S6" s="1068"/>
      <c r="T6" s="1068"/>
      <c r="U6" s="1068"/>
    </row>
    <row r="7" spans="1:24" ht="13.3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3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7年   6月   27日</v>
      </c>
      <c r="Q11" s="1073"/>
      <c r="R11" s="1073"/>
      <c r="S11" s="1073"/>
      <c r="T11" s="1074"/>
      <c r="U11" s="385"/>
    </row>
    <row r="12" spans="1:24" ht="13.3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35" customHeight="1">
      <c r="C14" s="258"/>
      <c r="D14" s="259"/>
      <c r="E14" s="259"/>
      <c r="F14" s="259"/>
      <c r="G14" s="259"/>
      <c r="H14" s="259"/>
      <c r="I14" s="259"/>
      <c r="J14" s="259"/>
      <c r="K14" s="259"/>
      <c r="L14" s="259"/>
      <c r="M14" s="259"/>
      <c r="N14" s="259"/>
      <c r="O14" s="259"/>
      <c r="P14" s="259"/>
      <c r="Q14" s="259"/>
      <c r="R14" s="259"/>
      <c r="S14" s="259"/>
      <c r="T14" s="259"/>
      <c r="U14" s="260"/>
    </row>
    <row r="15" spans="1:24" ht="13.3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横浜市磯子区新杉田町8番1</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株式会社ニューフレアテクノロジー
代表取締役社長　高松　潤</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045-370-9127</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株式会社ニューフレアテクノロジー　本社</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2880</v>
      </c>
      <c r="Q25" s="1088"/>
      <c r="R25" s="1088"/>
      <c r="S25" s="1088"/>
      <c r="T25" s="1088"/>
      <c r="U25" s="1089"/>
    </row>
    <row r="26" spans="1:23" ht="26.25" customHeight="1">
      <c r="C26" s="1047" t="s">
        <v>11</v>
      </c>
      <c r="D26" s="1080"/>
      <c r="E26" s="1081"/>
      <c r="F26" s="1058" t="str">
        <f>+表紙!F50</f>
        <v>横浜市磯子区新杉田町8番1</v>
      </c>
      <c r="G26" s="1059"/>
      <c r="H26" s="1059"/>
      <c r="I26" s="1059"/>
      <c r="J26" s="1059"/>
      <c r="K26" s="1059"/>
      <c r="L26" s="1059"/>
      <c r="M26" s="1059"/>
      <c r="N26" s="130" t="s">
        <v>131</v>
      </c>
      <c r="O26" s="409"/>
      <c r="P26" s="409"/>
      <c r="Q26" s="1090" t="str">
        <f>IF(+表紙!Q50="","",+表紙!Q50)</f>
        <v>045-370-9097</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Ｅ26－生産用機械器具製造業</v>
      </c>
      <c r="G30" s="1095"/>
      <c r="H30" s="1095"/>
      <c r="I30" s="1095"/>
      <c r="J30" s="1095"/>
      <c r="K30" s="1095"/>
      <c r="L30" s="276" t="s">
        <v>48</v>
      </c>
      <c r="M30" s="276"/>
      <c r="N30" s="1096" t="str">
        <f>IF(COUNTA(表紙!N54)=1,+表紙!N54,"")</f>
        <v>半導体製造装置製造業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f>IF(+表紙!N55="","",+表紙!N55)</f>
        <v>77946</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1249</v>
      </c>
      <c r="G37" s="1076"/>
      <c r="H37" s="1076"/>
      <c r="I37" s="1076"/>
      <c r="J37" s="1076"/>
      <c r="K37" s="1076"/>
      <c r="L37" s="1076"/>
      <c r="M37" s="1076"/>
      <c r="N37" s="1076"/>
      <c r="O37" s="1076"/>
      <c r="P37" s="1076"/>
      <c r="Q37" s="1076"/>
      <c r="R37" s="1076"/>
      <c r="S37" s="1076"/>
      <c r="T37" s="1076"/>
      <c r="U37" s="1077"/>
    </row>
    <row r="38" spans="3:21" ht="14.1" customHeight="1">
      <c r="C38" s="281"/>
      <c r="D38" s="498"/>
      <c r="E38" s="496"/>
      <c r="F38" s="1043" t="str">
        <f>IF(COUNTA(表紙!F62)=1,+表紙!F62,"")</f>
        <v>・当該事業場から発生する産業廃棄物は、全て処理委託を行っている。（収集運搬及び中間処理）
・処理委託業者に対しては年に一回現地確認を行い、廃棄物が適正処理されていることを確認している。
（処理フロー）
・特管廃油→危険物保管庫保管→収集運搬（三立処理工業）→中間処理・焼却（三友プラントサービス）→処理後残渣なし
・特管廃酸→廃液タンク貯蔵→収集運搬（コーシンサービス・アサヒプリテック・J&amp;T環境・松田産業）→中間処理・中和（アイクリーン・J&amp;T環境・松田産業）→汚泥は路盤材に</v>
      </c>
      <c r="G38" s="1044"/>
      <c r="H38" s="1044"/>
      <c r="I38" s="1044"/>
      <c r="J38" s="1044"/>
      <c r="K38" s="1044"/>
      <c r="L38" s="1044"/>
      <c r="M38" s="1044"/>
      <c r="N38" s="1044"/>
      <c r="O38" s="1044"/>
      <c r="P38" s="1044"/>
      <c r="Q38" s="1044"/>
      <c r="R38" s="1044"/>
      <c r="S38" s="1044"/>
      <c r="T38" s="1044"/>
      <c r="U38" s="1045"/>
    </row>
    <row r="39" spans="3:21" ht="14.1"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4.1"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4.1"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4.1"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4.1"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4.1"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4.1"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4.1"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4.1"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4.1"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3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4.1"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4.1"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4.1"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4.1"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4.1"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4.1"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4.1"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4.1"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4.1"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4.1"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2</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61.330000000000005</v>
      </c>
      <c r="L66" s="1019"/>
      <c r="M66" s="1019"/>
      <c r="N66" s="1019"/>
      <c r="O66" s="1019"/>
      <c r="P66" s="296" t="s">
        <v>13</v>
      </c>
      <c r="Q66" s="1010"/>
      <c r="R66" s="1010"/>
      <c r="S66" s="1010"/>
      <c r="T66" s="1010"/>
      <c r="U66" s="1011"/>
      <c r="V66" s="384"/>
      <c r="W66" s="384"/>
      <c r="X66" s="419"/>
    </row>
    <row r="67" spans="1:24" ht="14.1"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4.1" customHeight="1">
      <c r="C70" s="1042"/>
      <c r="D70" s="1013"/>
      <c r="E70" s="1016"/>
      <c r="F70" s="973" t="str">
        <f>IF(COUNTA(表紙!F94)=1,+表紙!F94,"")</f>
        <v>・廃棄物排出量目標を設定し、ISO14001のPDCAサイクルに沿った活動を行った。
・強酸廃液の削減活動を行った。（強酸廃液に混入していた、純水作成時の捨て水(不純物濃度が高めの市水に相当)を特管廃棄物から分離した）
・各工程からの廃棄物発生量のデータを収集し、廃棄物削減施策の検討を行い、削減施策を実施した。</v>
      </c>
      <c r="G70" s="974"/>
      <c r="H70" s="974"/>
      <c r="I70" s="974"/>
      <c r="J70" s="974"/>
      <c r="K70" s="974"/>
      <c r="L70" s="974"/>
      <c r="M70" s="974"/>
      <c r="N70" s="974"/>
      <c r="O70" s="974"/>
      <c r="P70" s="974"/>
      <c r="Q70" s="974"/>
      <c r="R70" s="974"/>
      <c r="S70" s="974"/>
      <c r="T70" s="974"/>
      <c r="U70" s="975"/>
      <c r="V70" s="316"/>
    </row>
    <row r="71" spans="1:24" ht="14.1"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4.1"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4.1"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4.1"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4.1"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4.1"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4.1"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4.1"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2</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47.57</v>
      </c>
      <c r="L81" s="1019"/>
      <c r="M81" s="1019"/>
      <c r="N81" s="1019"/>
      <c r="O81" s="1019"/>
      <c r="P81" s="299" t="s">
        <v>13</v>
      </c>
      <c r="Q81" s="1010"/>
      <c r="R81" s="1010"/>
      <c r="S81" s="1010"/>
      <c r="T81" s="1010"/>
      <c r="U81" s="1011"/>
      <c r="V81" s="384"/>
      <c r="W81" s="384"/>
      <c r="X81" s="304"/>
    </row>
    <row r="82" spans="1:24" ht="14.1"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4.1" customHeight="1">
      <c r="C85" s="1027"/>
      <c r="D85" s="981"/>
      <c r="E85" s="983"/>
      <c r="F85" s="973" t="str">
        <f>IF(COUNTA(表紙!F109)=1,+表紙!F109,"")</f>
        <v>・廃棄物排出量目標を設定し、ISO14001のPDCAサイクルに沿った活動を継続する。
・各工程からの廃棄物発生量のデータ収集を継続し、新規廃棄物削減施策の検討を行う。</v>
      </c>
      <c r="G85" s="974"/>
      <c r="H85" s="974"/>
      <c r="I85" s="974"/>
      <c r="J85" s="974"/>
      <c r="K85" s="974"/>
      <c r="L85" s="974"/>
      <c r="M85" s="974"/>
      <c r="N85" s="974"/>
      <c r="O85" s="974"/>
      <c r="P85" s="974"/>
      <c r="Q85" s="974"/>
      <c r="R85" s="974"/>
      <c r="S85" s="974"/>
      <c r="T85" s="974"/>
      <c r="U85" s="975"/>
      <c r="V85" s="316"/>
    </row>
    <row r="86" spans="1:24" ht="14.1" customHeight="1">
      <c r="C86" s="303"/>
      <c r="D86" s="981"/>
      <c r="E86" s="983"/>
      <c r="F86" s="973"/>
      <c r="G86" s="974"/>
      <c r="H86" s="974"/>
      <c r="I86" s="974"/>
      <c r="J86" s="974"/>
      <c r="K86" s="974"/>
      <c r="L86" s="974"/>
      <c r="M86" s="974"/>
      <c r="N86" s="974"/>
      <c r="O86" s="974"/>
      <c r="P86" s="974"/>
      <c r="Q86" s="974"/>
      <c r="R86" s="974"/>
      <c r="S86" s="974"/>
      <c r="T86" s="974"/>
      <c r="U86" s="975"/>
      <c r="V86" s="316"/>
    </row>
    <row r="87" spans="1:24" ht="14.1" customHeight="1">
      <c r="C87" s="303"/>
      <c r="D87" s="981"/>
      <c r="E87" s="983"/>
      <c r="F87" s="973"/>
      <c r="G87" s="974"/>
      <c r="H87" s="974"/>
      <c r="I87" s="974"/>
      <c r="J87" s="974"/>
      <c r="K87" s="974"/>
      <c r="L87" s="974"/>
      <c r="M87" s="974"/>
      <c r="N87" s="974"/>
      <c r="O87" s="974"/>
      <c r="P87" s="974"/>
      <c r="Q87" s="974"/>
      <c r="R87" s="974"/>
      <c r="S87" s="974"/>
      <c r="T87" s="974"/>
      <c r="U87" s="975"/>
      <c r="V87" s="316"/>
    </row>
    <row r="88" spans="1:24" ht="14.1" customHeight="1">
      <c r="C88" s="303"/>
      <c r="D88" s="981"/>
      <c r="E88" s="983"/>
      <c r="F88" s="973"/>
      <c r="G88" s="974"/>
      <c r="H88" s="974"/>
      <c r="I88" s="974"/>
      <c r="J88" s="974"/>
      <c r="K88" s="974"/>
      <c r="L88" s="974"/>
      <c r="M88" s="974"/>
      <c r="N88" s="974"/>
      <c r="O88" s="974"/>
      <c r="P88" s="974"/>
      <c r="Q88" s="974"/>
      <c r="R88" s="974"/>
      <c r="S88" s="974"/>
      <c r="T88" s="974"/>
      <c r="U88" s="975"/>
      <c r="V88" s="316"/>
    </row>
    <row r="89" spans="1:24" ht="14.1" customHeight="1">
      <c r="C89" s="303"/>
      <c r="D89" s="981"/>
      <c r="E89" s="983"/>
      <c r="F89" s="973"/>
      <c r="G89" s="974"/>
      <c r="H89" s="974"/>
      <c r="I89" s="974"/>
      <c r="J89" s="974"/>
      <c r="K89" s="974"/>
      <c r="L89" s="974"/>
      <c r="M89" s="974"/>
      <c r="N89" s="974"/>
      <c r="O89" s="974"/>
      <c r="P89" s="974"/>
      <c r="Q89" s="974"/>
      <c r="R89" s="974"/>
      <c r="S89" s="974"/>
      <c r="T89" s="974"/>
      <c r="U89" s="975"/>
      <c r="V89" s="316"/>
    </row>
    <row r="90" spans="1:24" ht="14.1" customHeight="1">
      <c r="C90" s="303"/>
      <c r="D90" s="981"/>
      <c r="E90" s="983"/>
      <c r="F90" s="973"/>
      <c r="G90" s="974"/>
      <c r="H90" s="974"/>
      <c r="I90" s="974"/>
      <c r="J90" s="974"/>
      <c r="K90" s="974"/>
      <c r="L90" s="974"/>
      <c r="M90" s="974"/>
      <c r="N90" s="974"/>
      <c r="O90" s="974"/>
      <c r="P90" s="974"/>
      <c r="Q90" s="974"/>
      <c r="R90" s="974"/>
      <c r="S90" s="974"/>
      <c r="T90" s="974"/>
      <c r="U90" s="975"/>
      <c r="V90" s="316"/>
    </row>
    <row r="91" spans="1:24" ht="14.1" customHeight="1">
      <c r="C91" s="303"/>
      <c r="D91" s="981"/>
      <c r="E91" s="983"/>
      <c r="F91" s="973"/>
      <c r="G91" s="974"/>
      <c r="H91" s="974"/>
      <c r="I91" s="974"/>
      <c r="J91" s="974"/>
      <c r="K91" s="974"/>
      <c r="L91" s="974"/>
      <c r="M91" s="974"/>
      <c r="N91" s="974"/>
      <c r="O91" s="974"/>
      <c r="P91" s="974"/>
      <c r="Q91" s="974"/>
      <c r="R91" s="974"/>
      <c r="S91" s="974"/>
      <c r="T91" s="974"/>
      <c r="U91" s="975"/>
      <c r="V91" s="316"/>
    </row>
    <row r="92" spans="1:24" ht="14.1" customHeight="1">
      <c r="C92" s="303"/>
      <c r="D92" s="981"/>
      <c r="E92" s="983"/>
      <c r="F92" s="973"/>
      <c r="G92" s="974"/>
      <c r="H92" s="974"/>
      <c r="I92" s="974"/>
      <c r="J92" s="974"/>
      <c r="K92" s="974"/>
      <c r="L92" s="974"/>
      <c r="M92" s="974"/>
      <c r="N92" s="974"/>
      <c r="O92" s="974"/>
      <c r="P92" s="974"/>
      <c r="Q92" s="974"/>
      <c r="R92" s="974"/>
      <c r="S92" s="974"/>
      <c r="T92" s="974"/>
      <c r="U92" s="975"/>
      <c r="V92" s="316"/>
    </row>
    <row r="93" spans="1:24" ht="14.1"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4.1" customHeight="1">
      <c r="C96" s="238"/>
      <c r="D96" s="981"/>
      <c r="E96" s="983"/>
      <c r="F96" s="973" t="str">
        <f>IF(COUNTA(表紙!F120)=1,+表紙!F120,"")</f>
        <v>・廃試薬等（特管廃油）の入出庫を管理し、保管場所において飛散流出等ないように管理を行う。
・廃試薬等は内容物・荷姿等の情報を明確にし、現品管理を実施する。
・廃液タンク及び廃棄物保管庫の維持管理を推進する。（点検ならびに緊急事態訓練実施）</v>
      </c>
      <c r="G96" s="974"/>
      <c r="H96" s="974"/>
      <c r="I96" s="974"/>
      <c r="J96" s="974"/>
      <c r="K96" s="974"/>
      <c r="L96" s="974"/>
      <c r="M96" s="974"/>
      <c r="N96" s="974"/>
      <c r="O96" s="974"/>
      <c r="P96" s="974"/>
      <c r="Q96" s="974"/>
      <c r="R96" s="974"/>
      <c r="S96" s="974"/>
      <c r="T96" s="974"/>
      <c r="U96" s="975"/>
      <c r="V96" s="316"/>
      <c r="W96" s="350"/>
      <c r="X96" s="350"/>
    </row>
    <row r="97" spans="3:24" ht="14.1"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4.1"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4.1"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4.1"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4.1" customHeight="1">
      <c r="C102" s="313"/>
      <c r="D102" s="981"/>
      <c r="E102" s="983"/>
      <c r="F102" s="1020" t="str">
        <f>IF(COUNTA(表紙!F126)=1,+表紙!F126,"")</f>
        <v>・廃棄物管理に従事する従業員の廃棄物に関する知識向上、並びに教育訓練の実施。
・廃液タンク及び廃棄物保管庫の点検・緊急事態訓練を適切に行う。</v>
      </c>
      <c r="G102" s="1021"/>
      <c r="H102" s="1021"/>
      <c r="I102" s="1021"/>
      <c r="J102" s="1021"/>
      <c r="K102" s="1021"/>
      <c r="L102" s="1021"/>
      <c r="M102" s="1021"/>
      <c r="N102" s="1021"/>
      <c r="O102" s="1021"/>
      <c r="P102" s="1021"/>
      <c r="Q102" s="1021"/>
      <c r="R102" s="1021"/>
      <c r="S102" s="1021"/>
      <c r="T102" s="1021"/>
      <c r="U102" s="1022"/>
      <c r="V102" s="316"/>
      <c r="W102" s="350"/>
      <c r="X102" s="350"/>
    </row>
    <row r="103" spans="3:24" ht="14.1"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4.1"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4.1"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4.1"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4.1"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4.1"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4.1" customHeight="1">
      <c r="C112" s="320"/>
      <c r="D112" s="981"/>
      <c r="E112" s="1099"/>
      <c r="F112" s="973" t="str">
        <f>IF(COUNTA(表紙!F136)=1,+表紙!F136,"")</f>
        <v>・特になし</v>
      </c>
      <c r="G112" s="974"/>
      <c r="H112" s="974"/>
      <c r="I112" s="974"/>
      <c r="J112" s="974"/>
      <c r="K112" s="974"/>
      <c r="L112" s="974"/>
      <c r="M112" s="974"/>
      <c r="N112" s="974"/>
      <c r="O112" s="974"/>
      <c r="P112" s="974"/>
      <c r="Q112" s="974"/>
      <c r="R112" s="974"/>
      <c r="S112" s="974"/>
      <c r="T112" s="974"/>
      <c r="U112" s="975"/>
      <c r="V112" s="316"/>
      <c r="W112" s="350"/>
      <c r="X112" s="350"/>
    </row>
    <row r="113" spans="3:24" ht="14.1"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4.1"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4.1"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4.1"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4.1"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4.1"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4.1"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4.1"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4.1" customHeight="1">
      <c r="C123" s="320"/>
      <c r="D123" s="981"/>
      <c r="E123" s="983"/>
      <c r="F123" s="973" t="str">
        <f>IF(COUNTA(表紙!F147)=1,+表紙!F147,"")</f>
        <v>・特になし</v>
      </c>
      <c r="G123" s="974"/>
      <c r="H123" s="974"/>
      <c r="I123" s="974"/>
      <c r="J123" s="974"/>
      <c r="K123" s="974"/>
      <c r="L123" s="974"/>
      <c r="M123" s="974"/>
      <c r="N123" s="974"/>
      <c r="O123" s="974"/>
      <c r="P123" s="974"/>
      <c r="Q123" s="974"/>
      <c r="R123" s="974"/>
      <c r="S123" s="974"/>
      <c r="T123" s="974"/>
      <c r="U123" s="975"/>
      <c r="V123" s="316"/>
      <c r="W123" s="350"/>
      <c r="X123" s="350"/>
    </row>
    <row r="124" spans="3:24" ht="14.1"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4.1"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4.1"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4.1"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4.1"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4.1"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4.1"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8.1"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8.1"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4.1"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4.1" customHeight="1">
      <c r="C136" s="320"/>
      <c r="D136" s="981"/>
      <c r="E136" s="983"/>
      <c r="F136" s="973" t="str">
        <f>IF(COUNTA(表紙!F160)=1,+表紙!F160,"")</f>
        <v>・特になし</v>
      </c>
      <c r="G136" s="974"/>
      <c r="H136" s="974"/>
      <c r="I136" s="974"/>
      <c r="J136" s="974"/>
      <c r="K136" s="974"/>
      <c r="L136" s="974"/>
      <c r="M136" s="974"/>
      <c r="N136" s="974"/>
      <c r="O136" s="974"/>
      <c r="P136" s="974"/>
      <c r="Q136" s="974"/>
      <c r="R136" s="974"/>
      <c r="S136" s="974"/>
      <c r="T136" s="974"/>
      <c r="U136" s="975"/>
      <c r="V136" s="316"/>
      <c r="W136" s="350"/>
      <c r="X136" s="350"/>
    </row>
    <row r="137" spans="3:24" ht="14.1"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4.1"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4.1"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4.1"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4.1"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4.1"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4.1"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4.1"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8.1"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8.1"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4.1" customHeight="1">
      <c r="C148" s="320"/>
      <c r="D148" s="981"/>
      <c r="E148" s="983"/>
      <c r="F148" s="973" t="str">
        <f>IF(COUNTA(表紙!F172)=1,+表紙!F172,"")</f>
        <v>・特になし</v>
      </c>
      <c r="G148" s="974"/>
      <c r="H148" s="974"/>
      <c r="I148" s="974"/>
      <c r="J148" s="974"/>
      <c r="K148" s="974"/>
      <c r="L148" s="974"/>
      <c r="M148" s="974"/>
      <c r="N148" s="974"/>
      <c r="O148" s="974"/>
      <c r="P148" s="974"/>
      <c r="Q148" s="974"/>
      <c r="R148" s="974"/>
      <c r="S148" s="974"/>
      <c r="T148" s="974"/>
      <c r="U148" s="975"/>
      <c r="V148" s="316"/>
      <c r="W148" s="350"/>
      <c r="X148" s="350"/>
    </row>
    <row r="149" spans="3:24" ht="14.1"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4.1"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4.1"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4.1"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4.1"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4.1"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4.1"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4.1"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4.1" customHeight="1">
      <c r="C161" s="320"/>
      <c r="D161" s="981"/>
      <c r="E161" s="1099"/>
      <c r="F161" s="973" t="str">
        <f>IF(COUNTA(表紙!F185)=1,+表紙!F185,"")</f>
        <v>・特になし</v>
      </c>
      <c r="G161" s="974"/>
      <c r="H161" s="974"/>
      <c r="I161" s="974"/>
      <c r="J161" s="974"/>
      <c r="K161" s="974"/>
      <c r="L161" s="974"/>
      <c r="M161" s="974"/>
      <c r="N161" s="974"/>
      <c r="O161" s="974"/>
      <c r="P161" s="974"/>
      <c r="Q161" s="974"/>
      <c r="R161" s="974"/>
      <c r="S161" s="974"/>
      <c r="T161" s="974"/>
      <c r="U161" s="975"/>
      <c r="V161" s="316"/>
      <c r="W161" s="350"/>
      <c r="X161" s="350"/>
    </row>
    <row r="162" spans="3:24" ht="14.1"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4.1"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4.1"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4.1"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4.1"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4.1"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4.1"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4.1"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4.1" customHeight="1">
      <c r="C173" s="320"/>
      <c r="D173" s="981"/>
      <c r="E173" s="983"/>
      <c r="F173" s="973" t="str">
        <f>IF(COUNTA(表紙!F197)=1,+表紙!F197,"")</f>
        <v>・特になし</v>
      </c>
      <c r="G173" s="974"/>
      <c r="H173" s="974"/>
      <c r="I173" s="974"/>
      <c r="J173" s="974"/>
      <c r="K173" s="974"/>
      <c r="L173" s="974"/>
      <c r="M173" s="974"/>
      <c r="N173" s="974"/>
      <c r="O173" s="974"/>
      <c r="P173" s="974"/>
      <c r="Q173" s="974"/>
      <c r="R173" s="974"/>
      <c r="S173" s="974"/>
      <c r="T173" s="974"/>
      <c r="U173" s="975"/>
      <c r="V173" s="316"/>
      <c r="W173" s="350"/>
      <c r="X173" s="350"/>
    </row>
    <row r="174" spans="3:24" ht="14.1"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4.1"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4.1"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4.1"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4.1"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4.1"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4.1"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4.1"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35" customHeight="1">
      <c r="C184" s="320"/>
      <c r="D184" s="981"/>
      <c r="E184" s="983"/>
      <c r="F184" s="985" t="s">
        <v>188</v>
      </c>
      <c r="G184" s="986"/>
      <c r="H184" s="986"/>
      <c r="I184" s="986"/>
      <c r="J184" s="986"/>
      <c r="K184" s="984">
        <f>+表紙!K208</f>
        <v>61.330000000000005</v>
      </c>
      <c r="L184" s="984"/>
      <c r="M184" s="984"/>
      <c r="N184" s="984"/>
      <c r="O184" s="984"/>
      <c r="P184" s="323" t="s">
        <v>13</v>
      </c>
      <c r="Q184" s="987" t="s">
        <v>212</v>
      </c>
      <c r="R184" s="988"/>
      <c r="S184" s="988"/>
      <c r="T184" s="988"/>
      <c r="U184" s="989"/>
      <c r="V184" s="384"/>
      <c r="W184" s="384"/>
      <c r="X184" s="316"/>
    </row>
    <row r="185" spans="3:24" ht="43.35" customHeight="1">
      <c r="C185" s="320"/>
      <c r="D185" s="981"/>
      <c r="E185" s="983"/>
      <c r="F185" s="324"/>
      <c r="G185" s="627" t="s">
        <v>164</v>
      </c>
      <c r="H185" s="628"/>
      <c r="I185" s="628"/>
      <c r="J185" s="628"/>
      <c r="K185" s="984">
        <f>+表紙!K209</f>
        <v>61.330000000000005</v>
      </c>
      <c r="L185" s="984"/>
      <c r="M185" s="984"/>
      <c r="N185" s="984"/>
      <c r="O185" s="984"/>
      <c r="P185" s="302" t="s">
        <v>13</v>
      </c>
      <c r="Q185" s="990"/>
      <c r="R185" s="991"/>
      <c r="S185" s="991"/>
      <c r="T185" s="991"/>
      <c r="U185" s="992"/>
      <c r="V185" s="384"/>
      <c r="W185" s="384"/>
      <c r="X185" s="316"/>
    </row>
    <row r="186" spans="3:24" ht="43.35"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3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3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4.1"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4.1" customHeight="1">
      <c r="C190" s="320"/>
      <c r="D190" s="981"/>
      <c r="E190" s="983"/>
      <c r="F190" s="973" t="str">
        <f>IF(COUNTA(表紙!F214)=1,+表紙!F214,"")</f>
        <v>・中間処理残差（脱水ケーキ）等の有効利用の推進。（極力、埋め立てを避ける）
・収集運搬業者および中間処理業者に対する、正確かつ円滑な廃棄物情報の伝達。
・廃棄物処理委託業者については現地確認を行い、適正に処理されていることを確認する。</v>
      </c>
      <c r="G190" s="974"/>
      <c r="H190" s="974"/>
      <c r="I190" s="974"/>
      <c r="J190" s="974"/>
      <c r="K190" s="974"/>
      <c r="L190" s="974"/>
      <c r="M190" s="974"/>
      <c r="N190" s="974"/>
      <c r="O190" s="974"/>
      <c r="P190" s="974"/>
      <c r="Q190" s="974"/>
      <c r="R190" s="974"/>
      <c r="S190" s="974"/>
      <c r="T190" s="974"/>
      <c r="U190" s="975"/>
      <c r="V190" s="316"/>
      <c r="W190" s="350"/>
      <c r="X190" s="350"/>
    </row>
    <row r="191" spans="3:24" ht="14.1"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4.1"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4.1"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4.1"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4.1"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4.1"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4.1"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4.1"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47.57</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47.57</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4.1"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4.1" customHeight="1">
      <c r="C207" s="320"/>
      <c r="D207" s="981"/>
      <c r="E207" s="983"/>
      <c r="F207" s="973" t="str">
        <f>IF(COUNTA(表紙!F231)=1,+表紙!F231,"")</f>
        <v>・中間処理残差（脱水ケーキ）等の有効利用の推進。（極力、埋め立てを避ける）
・収集運搬業者および中間処理業者に対する、正確かつ円滑な廃棄物情報の伝達。
・廃棄物処理委託業者については現地確認を行い、適正に処理されていることを確認する。</v>
      </c>
      <c r="G207" s="974"/>
      <c r="H207" s="974"/>
      <c r="I207" s="974"/>
      <c r="J207" s="974"/>
      <c r="K207" s="974"/>
      <c r="L207" s="974"/>
      <c r="M207" s="974"/>
      <c r="N207" s="974"/>
      <c r="O207" s="974"/>
      <c r="P207" s="974"/>
      <c r="Q207" s="974"/>
      <c r="R207" s="974"/>
      <c r="S207" s="974"/>
      <c r="T207" s="974"/>
      <c r="U207" s="975"/>
      <c r="V207" s="316"/>
      <c r="W207" s="350"/>
      <c r="X207" s="350"/>
    </row>
    <row r="208" spans="3:24" ht="14.1"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4.1"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4.1"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4.1"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4.1"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4.1"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4.1"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4.1"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4.1"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61.330000000000005</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4.1"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・電子マニフェストによる産廃処理手続きを、全産業廃棄物に対して実施中。
・マニフェストの電子化は完了している。</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20.100000000000001"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20.100000000000001"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20.100000000000001"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20.100000000000001"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20.100000000000001"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20.100000000000001"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1.1"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3.1"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1.1"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349999999999994"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1.1"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Z30" sqref="Z30:AD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47.5</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61.31</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47.5</v>
      </c>
      <c r="P27" s="889"/>
      <c r="Q27" s="889"/>
      <c r="R27" s="889"/>
      <c r="S27" s="54" t="s">
        <v>38</v>
      </c>
      <c r="T27" s="75"/>
      <c r="U27" s="75"/>
      <c r="X27" s="73" t="s">
        <v>39</v>
      </c>
      <c r="Y27" s="76"/>
      <c r="AG27" s="63"/>
      <c r="AH27" s="63"/>
      <c r="AI27" s="63"/>
      <c r="AJ27" s="63"/>
      <c r="AK27" s="867">
        <f>+AG18+O27</f>
        <v>47.5</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61.31</v>
      </c>
      <c r="G29" s="870"/>
      <c r="H29" s="221" t="s">
        <v>155</v>
      </c>
      <c r="L29" s="891"/>
      <c r="O29" s="66"/>
      <c r="P29" s="149"/>
      <c r="Q29" s="61" t="s">
        <v>142</v>
      </c>
      <c r="R29" s="803" t="s">
        <v>33</v>
      </c>
      <c r="S29" s="804"/>
      <c r="T29" s="804"/>
      <c r="U29" s="805"/>
      <c r="V29" s="58"/>
      <c r="W29" s="77"/>
      <c r="X29" s="806" t="s">
        <v>227</v>
      </c>
      <c r="Y29" s="807"/>
      <c r="Z29" s="809">
        <v>47.5</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61.31</v>
      </c>
      <c r="G30" s="870"/>
      <c r="H30" s="221" t="s">
        <v>155</v>
      </c>
      <c r="L30" s="891"/>
      <c r="O30" s="66"/>
      <c r="Q30" s="888">
        <f>+ROUND(Z28,2)+ROUND(Z29,2)+ROUND(Z30,2)</f>
        <v>47.5</v>
      </c>
      <c r="R30" s="889"/>
      <c r="S30" s="889"/>
      <c r="T30" s="889"/>
      <c r="U30" s="54" t="s">
        <v>16</v>
      </c>
      <c r="X30" s="806" t="s">
        <v>145</v>
      </c>
      <c r="Y30" s="807"/>
      <c r="Z30" s="809">
        <v>0</v>
      </c>
      <c r="AA30" s="810"/>
      <c r="AB30" s="810"/>
      <c r="AC30" s="810"/>
      <c r="AD30" s="810"/>
      <c r="AE30" s="54" t="s">
        <v>13</v>
      </c>
      <c r="AK30" s="846">
        <v>47.5</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3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3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3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4" width="2.875" style="50" customWidth="1"/>
    <col min="15" max="15" width="3" style="50" customWidth="1"/>
    <col min="16" max="18" width="4.875" style="50" customWidth="1"/>
    <col min="19" max="21" width="2.875" style="50" customWidth="1"/>
    <col min="22" max="23" width="2.5" style="50" customWidth="1"/>
    <col min="24" max="24" width="2.875" style="50" customWidth="1"/>
    <col min="25" max="25" width="7.875" style="50" customWidth="1"/>
    <col min="26" max="26" width="4.875" style="50" customWidth="1"/>
    <col min="27" max="27" width="2" style="50" customWidth="1"/>
    <col min="28" max="29" width="2.375" style="50" customWidth="1"/>
    <col min="30" max="30" width="3.125" style="50" customWidth="1"/>
    <col min="31" max="32" width="2.375" style="50" customWidth="1"/>
    <col min="33" max="33" width="2.875" style="50" customWidth="1"/>
    <col min="34" max="34" width="7.875" style="50" customWidth="1"/>
    <col min="35" max="36" width="4.375" style="50" customWidth="1"/>
    <col min="37" max="37" width="3.375" style="50" customWidth="1"/>
    <col min="38" max="39" width="2.875" style="50" customWidth="1"/>
    <col min="40" max="40" width="10.875" style="50" customWidth="1"/>
    <col min="41" max="41" width="2.875" style="50" customWidth="1"/>
    <col min="42" max="43" width="2.5" style="50" customWidth="1"/>
    <col min="44" max="44" width="2.875" style="50" customWidth="1"/>
    <col min="45" max="45" width="7.875" style="50" customWidth="1"/>
    <col min="46" max="46" width="11.875" style="50" customWidth="1"/>
    <col min="47" max="47" width="1.875" style="50" customWidth="1"/>
    <col min="48" max="57" width="9" style="50"/>
    <col min="58" max="58" width="16.1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3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株式会社ニューフレアテクノロジー　本社</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3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3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2025-06-27T08:59:51Z</dcterms:created>
  <dcterms:modified xsi:type="dcterms:W3CDTF">2025-06-27T08:59:52Z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