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13_ncr:1_{44EAE9F0-97D0-4CC6-ACBD-AFF75CB23891}" xr6:coauthVersionLast="36"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X35" i="94"/>
  <c r="G32" i="94"/>
  <c r="X33" i="94"/>
  <c r="X20" i="94"/>
  <c r="Y18" i="80"/>
  <c r="AL27" i="80"/>
  <c r="AL27" i="85"/>
  <c r="Y18" i="85"/>
  <c r="AL27" i="88"/>
  <c r="F12" i="88"/>
  <c r="H24" i="88" s="1"/>
  <c r="N26" i="94"/>
  <c r="N27" i="94" s="1"/>
  <c r="Y18" i="89"/>
  <c r="AL27" i="89"/>
  <c r="Y18" i="78"/>
  <c r="AL27" i="78"/>
  <c r="AL31" i="78" s="1"/>
  <c r="L52" i="94" s="1"/>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<sst xmlns="http://schemas.openxmlformats.org/spreadsheetml/2006/main" count="2830" uniqueCount="434">
  <si>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</si>
  <si>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</si>
  <si>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</si>
  <si>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</si>
  <si>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</si>
  <si>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</si>
  <si>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</si>
  <si>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</si>
  <si>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</si>
  <si>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</si>
  <si>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</si>
  <si>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</si>
  <si>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</si>
  <si>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</si>
  <si>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</si>
  <si>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</si>
  <si>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</si>
  <si>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</si>
  <si>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</si>
  <si>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</si>
  <si>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</si>
  <si>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</si>
  <si>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</si>
  <si>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</si>
  <si>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</si>
  <si>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</si>
  <si>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</si>
  <si>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</si>
  <si>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</si>
  <si>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</si>
  <si>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</si>
  <si>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</si>
  <si>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</si>
  <si>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</si>
  <si>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</si>
  <si>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</si>
  <si>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</si>
  <si>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</si>
  <si>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</si>
  <si>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</si>
  <si>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</si>
  <si>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</si>
  <si>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</si>
  <si>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</si>
  <si>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</si>
  <si>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</si>
  <si>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</si>
  <si>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</si>
  <si>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</si>
  <si>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</si>
  <si>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</si>
  <si>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</si>
  <si>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</si>
  <si>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</si>
  <si>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</si>
  <si>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</si>
  <si>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</si>
  <si>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</si>
  <si>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</si>
  <si>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</si>
  <si>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</si>
  <si>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</si>
  <si>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</si>
  <si>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</si>
  <si>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</si>
  <si>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</si>
  <si>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</si>
  <si>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</si>
  <si>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</si>
  <si>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</si>
  <si>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</si>
  <si>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</si>
  <si>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</si>
  <si>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</si>
  <si>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</si>
  <si>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</si>
  <si>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</si>
  <si>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</si>
  <si>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</si>
  <si>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</si>
  <si>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</si>
  <si>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</si>
  <si>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</si>
  <si>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</si>
  <si>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</si>
  <si>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</si>
  <si>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</si>
  <si>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</si>
  <si>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</si>
  <si>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</si>
  <si>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</si>
  <si>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</si>
  <si>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</si>
  <si>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</si>
  <si>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</si>
  <si>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</si>
  <si>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</si>
  <si>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</si>
  <si>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</si>
  <si>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</si>
  <si>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</si>
  <si>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</si>
  <si>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</si>
  <si>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</si>
  <si>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</si>
  <si>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</si>
  <si>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</si>
  <si>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</si>
  <si>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</si>
  <si>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</si>
  <si>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</si>
  <si>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</si>
  <si>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</si>
  <si>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</si>
  <si>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</si>
  <si>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</si>
  <si>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</si>
  <si>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</si>
  <si>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</si>
  <si>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</si>
  <si>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</si>
  <si>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</si>
  <si>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</si>
  <si>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</si>
  <si>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</si>
  <si>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</si>
  <si>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</si>
  <si>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</si>
  <si>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</si>
  <si>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</si>
  <si>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</si>
  <si>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</si>
  <si>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</si>
  <si>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</si>
  <si>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</si>
  <si>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</si>
  <si>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</si>
  <si>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</si>
  <si>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</si>
  <si>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</si>
  <si>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</si>
  <si>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</si>
  <si>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</si>
  <si>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</si>
  <si>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</si>
  <si>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</si>
  <si>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</si>
  <si>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</si>
  <si>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</si>
  <si>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</si>
  <si>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</si>
  <si>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</si>
  <si>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</si>
  <si>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</si>
  <si>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</si>
  <si>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</si>
  <si>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</si>
  <si>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</si>
  <si>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</si>
  <si>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</si>
  <si>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</si>
  <si>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</si>
  <si>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</si>
  <si>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</si>
  <si>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</si>
  <si>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</si>
  <si>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</si>
  <si>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</si>
  <si>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</si>
  <si>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</si>
  <si>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</si>
  <si>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</si>
  <si>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</si>
  <si>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</si>
  <si>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</si>
  <si>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</si>
  <si>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</si>
  <si>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</si>
  <si>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</si>
  <si>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</si>
  <si>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</si>
  <si>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</si>
  <si>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</si>
  <si>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</si>
  <si>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</si>
  <si>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</si>
  <si>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</si>
  <si>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</si>
  <si>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</si>
  <si>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</si>
  <si>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</si>
  <si>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</si>
  <si>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</si>
  <si>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</si>
  <si>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</si>
  <si>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</si>
  <si>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</si>
  <si>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</si>
  <si>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</si>
  <si>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</si>
  <si>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</si>
  <si>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</si>
  <si>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</si>
  <si>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</si>
  <si>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</si>
  <si>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</si>
  <si>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</si>
  <si>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</si>
  <si>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</si>
  <si>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</si>
  <si>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</si>
  <si>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</si>
  <si>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</si>
  <si>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</si>
  <si>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</si>
  <si>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</si>
  <si>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</si>
  <si>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</si>
  <si>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</si>
  <si>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</si>
  <si>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</si>
  <si>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</si>
  <si>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</si>
  <si>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</si>
  <si>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</si>
  <si>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</si>
  <si>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</si>
  <si>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</si>
  <si>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</si>
  <si>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</si>
  <si>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</si>
  <si>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</si>
  <si>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</si>
  <si>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</si>
  <si>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</si>
  <si>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</si>
  <si>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</si>
  <si>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</si>
  <si>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</si>
  <si>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</si>
  <si>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</si>
  <si>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</si>
  <si>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</si>
  <si>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</si>
  <si>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</si>
  <si>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</si>
  <si>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</si>
  <si>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</si>
  <si>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</si>
  <si>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</si>
  <si>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</si>
  <si>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</si>
  <si>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</si>
  <si>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</si>
  <si>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</si>
  <si>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</si>
  <si>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</si>
  <si>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</si>
  <si>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</si>
  <si>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</si>
  <si>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</si>
  <si>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</si>
  <si>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</si>
  <si>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</si>
  <si>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</si>
  <si>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</si>
  <si>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</si>
  <si>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</si>
  <si>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</si>
  <si>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</si>
  <si>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</si>
  <si>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</si>
  <si>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</si>
  <si>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</si>
  <si>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</si>
  <si>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</si>
  <si>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</si>
  <si>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</si>
  <si>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</si>
  <si>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</si>
  <si>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</si>
  <si>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</si>
  <si>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</si>
  <si>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</si>
  <si>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</si>
  <si>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</si>
  <si>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</si>
  <si>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</si>
  <si>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</si>
  <si>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</si>
  <si>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</si>
  <si>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</si>
  <si>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</si>
  <si>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</si>
  <si>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</si>
  <si>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</si>
  <si>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</si>
  <si>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</si>
  <si>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</si>
  <si>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</si>
  <si>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</si>
  <si>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</si>
  <si>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</si>
  <si>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</si>
  <si>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</si>
  <si>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</si>
  <si>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</si>
  <si>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</si>
  <si>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</si>
  <si>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</si>
  <si>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</si>
  <si>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</si>
  <si>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</si>
  <si>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</si>
  <si>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</si>
  <si>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</si>
  <si>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</si>
  <si>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</si>
  <si>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</si>
  <si>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</si>
  <si>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</si>
  <si>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</si>
  <si>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</si>
  <si>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</si>
  <si>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</si>
  <si>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</si>
  <si>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</si>
  <si>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</si>
  <si>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</si>
  <si>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</si>
  <si>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</si>
  <si>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</si>
  <si>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</si>
  <si>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</si>
  <si>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</si>
  <si>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</si>
  <si>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</si>
  <si>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</si>
  <si>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</si>
  <si>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</si>
  <si>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</si>
  <si>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</si>
  <si>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</si>
  <si>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</si>
  <si>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</si>
  <si>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</si>
  <si>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</si>
  <si>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</si>
  <si>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</si>
  <si>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</si>
  <si>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</si>
  <si>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</si>
  <si>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</si>
  <si>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</si>
  <si>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</si>
  <si>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</si>
  <si>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</si>
  <si>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</si>
  <si>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</si>
  <si>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</si>
  <si>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</si>
  <si>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</si>
  <si>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</si>
  <si>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</si>
  <si>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</si>
  <si>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</si>
  <si>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</si>
  <si>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</si>
  <si>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</si>
  <si>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</si>
  <si>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</si>
  <si>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</si>
  <si>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</si>
  <si>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</si>
  <si>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</si>
  <si>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</si>
  <si>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</si>
  <si>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</si>
  <si>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</si>
  <si>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</si>
  <si>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</si>
  <si>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</si>
  <si>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</si>
  <si>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</si>
  <si>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</si>
  <si>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</si>
  <si>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</si>
  <si>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</si>
  <si>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</si>
  <si>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</si>
  <si>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</si>
  <si>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</si>
  <si>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</si>
  <si>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</si>
  <si>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</si>
  <si>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</si>
  <si>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</si>
  <si>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</si>
  <si>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</si>
  <si>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</si>
  <si>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</si>
  <si>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</si>
  <si>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</si>
  <si>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</si>
  <si>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</si>
  <si>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</si>
  <si>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</si>
  <si>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</si>
  <si>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</si>
  <si>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</si>
  <si>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</si>
  <si>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</si>
  <si>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</si>
  <si>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</si>
  <si>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</si>
  <si>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</si>
  <si>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</si>
  <si>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</si>
  <si>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</si>
  <si>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</si>
  <si>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</si>
  <si>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</si>
  <si>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</si>
  <si>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</si>
  <si>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</si>
  <si>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東京都千代田区内幸町1丁目1番3号</t>
    <phoneticPr fontId="3"/>
  </si>
  <si>
    <t>東京電力パワーグリッド株式会社
代表取締役社長　金子 禎則</t>
    <phoneticPr fontId="3"/>
  </si>
  <si>
    <t>03-6373-1111</t>
    <phoneticPr fontId="3"/>
  </si>
  <si>
    <t>20,449人</t>
    <phoneticPr fontId="3"/>
  </si>
  <si>
    <t>○</t>
  </si>
  <si>
    <t>33-電気業</t>
    <rPh sb="3" eb="6">
      <t>デンキギョウ</t>
    </rPh>
    <phoneticPr fontId="3"/>
  </si>
  <si>
    <t>東京電力パワーグリッド株式会社　横浜資材倉庫</t>
    <rPh sb="16" eb="18">
      <t>ヨコハマ</t>
    </rPh>
    <rPh sb="18" eb="20">
      <t>シザイ</t>
    </rPh>
    <rPh sb="20" eb="22">
      <t>ソウコ</t>
    </rPh>
    <phoneticPr fontId="3"/>
  </si>
  <si>
    <t>神奈川県横浜市鶴見区江ヶ崎4-1</t>
    <rPh sb="0" eb="4">
      <t>カナガワケン</t>
    </rPh>
    <rPh sb="4" eb="7">
      <t>ヨコハマシ</t>
    </rPh>
    <rPh sb="7" eb="10">
      <t>ツルミク</t>
    </rPh>
    <rPh sb="10" eb="13">
      <t>エガサキ</t>
    </rPh>
    <phoneticPr fontId="3"/>
  </si>
  <si>
    <t>令和   ７年   ６月１９日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</si>
</sst>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3540" y="2190750"/>
          <a:ext cx="590550" cy="63436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3540" y="2228850"/>
          <a:ext cx="59055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3540" y="2200275"/>
          <a:ext cx="590550" cy="63436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zoomScaleNormal="100" zoomScaleSheetLayoutView="100" workbookViewId="0">
      <selection activeCell="B1" sqref="B1"/>
    </sheetView>
  </sheetViews>
  <sheetFormatPr defaultColWidth="9" defaultRowHeight="12"/>
  <cols>
    <col min="1" max="1" width="1.109375" style="21" customWidth="1"/>
    <col min="2" max="2" width="3.33203125" style="21" customWidth="1"/>
    <col min="3" max="3" width="3.33203125" style="20" customWidth="1"/>
    <col min="4" max="4" width="3.77734375" style="20" customWidth="1"/>
    <col min="5" max="5" width="9.88671875" style="20" customWidth="1"/>
    <col min="6" max="6" width="2.77734375" style="20" customWidth="1"/>
    <col min="7" max="7" width="7.88671875" style="20" customWidth="1"/>
    <col min="8" max="8" width="13.77734375" style="20" customWidth="1"/>
    <col min="9" max="9" width="5.77734375" style="20" customWidth="1"/>
    <col min="10" max="10" width="3.77734375" style="20" customWidth="1"/>
    <col min="11" max="11" width="10.77734375" style="20" customWidth="1"/>
    <col min="12" max="12" width="9.33203125" style="20" customWidth="1"/>
    <col min="13" max="13" width="7.77734375" style="20" customWidth="1"/>
    <col min="14" max="14" width="6.77734375" style="20" customWidth="1"/>
    <col min="15" max="15" width="7.77734375" style="20" customWidth="1"/>
    <col min="16" max="16" width="2.21875" style="20" customWidth="1"/>
    <col min="17" max="17" width="9" style="20"/>
    <col min="18" max="18" width="9" style="46"/>
    <col min="19" max="19" width="10.77734375" style="46" customWidth="1"/>
    <col min="20" max="20" width="9" style="46"/>
    <col min="21" max="21" width="13.33203125" style="46" customWidth="1"/>
    <col min="22" max="27" width="9" style="46"/>
    <col min="28" max="28" width="33.77734375" style="46" customWidth="1"/>
    <col min="29" max="48" width="9" style="46"/>
    <col min="49" max="16384" width="9" style="20"/>
  </cols>
  <sheetData>
    <row r="2" spans="1:54" ht="13.2">
      <c r="C2" s="19" t="s">
        <v>50</v>
      </c>
    </row>
    <row r="3" spans="1:54" ht="13.2">
      <c r="C3" s="19" t="s">
        <v>284</v>
      </c>
    </row>
    <row r="4" spans="1:54" s="81" customFormat="1" ht="13.2">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2">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2">
      <c r="C6" s="19"/>
    </row>
    <row r="7" spans="1:54" ht="13.2">
      <c r="C7" s="19" t="s">
        <v>2</v>
      </c>
      <c r="Q7" s="19"/>
    </row>
    <row r="8" spans="1:54" s="326" customFormat="1" ht="13.2">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2">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2">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2">
      <c r="C11" s="332" t="s">
        <v>319</v>
      </c>
      <c r="R11" s="20"/>
      <c r="S11" s="20"/>
      <c r="T11" s="20"/>
      <c r="U11" s="20"/>
      <c r="V11" s="20"/>
      <c r="W11" s="19"/>
      <c r="X11" s="97"/>
      <c r="Y11" s="311"/>
      <c r="AW11" s="46"/>
      <c r="AX11" s="46"/>
      <c r="AY11" s="46"/>
      <c r="AZ11" s="46"/>
      <c r="BA11" s="46"/>
      <c r="BB11" s="46"/>
    </row>
    <row r="12" spans="1:54" ht="13.2">
      <c r="C12" s="332" t="s">
        <v>320</v>
      </c>
      <c r="Q12" s="19"/>
      <c r="R12" s="97"/>
      <c r="S12" s="98"/>
    </row>
    <row r="13" spans="1:54" ht="13.2">
      <c r="C13" s="332" t="s">
        <v>321</v>
      </c>
      <c r="R13" s="20"/>
      <c r="S13" s="20"/>
      <c r="T13" s="20"/>
      <c r="U13" s="20"/>
      <c r="V13" s="20"/>
      <c r="W13" s="20"/>
      <c r="X13" s="97"/>
      <c r="Y13" s="311"/>
      <c r="AW13" s="46"/>
      <c r="AX13" s="46"/>
      <c r="AY13" s="46"/>
      <c r="AZ13" s="46"/>
      <c r="BA13" s="46"/>
      <c r="BB13" s="46"/>
    </row>
    <row r="14" spans="1:54" ht="13.2">
      <c r="C14" s="19"/>
      <c r="R14" s="20"/>
      <c r="S14" s="20"/>
      <c r="T14" s="20"/>
      <c r="U14" s="20"/>
      <c r="V14" s="20"/>
      <c r="W14" s="20"/>
      <c r="X14" s="97"/>
      <c r="Y14" s="311"/>
      <c r="AW14" s="46"/>
      <c r="AX14" s="46"/>
      <c r="AY14" s="46"/>
      <c r="AZ14" s="46"/>
      <c r="BA14" s="46"/>
      <c r="BB14" s="46"/>
    </row>
    <row r="15" spans="1:54" ht="13.2">
      <c r="B15" s="80"/>
      <c r="C15" s="332" t="s">
        <v>412</v>
      </c>
      <c r="D15" s="81"/>
      <c r="E15" s="81"/>
      <c r="R15" s="20"/>
      <c r="S15" s="20"/>
      <c r="T15" s="20"/>
      <c r="U15" s="20"/>
      <c r="V15" s="20"/>
      <c r="W15" s="19"/>
      <c r="X15" s="97"/>
      <c r="Y15" s="311"/>
      <c r="AW15" s="46"/>
      <c r="AX15" s="46"/>
      <c r="AY15" s="46"/>
      <c r="AZ15" s="46"/>
      <c r="BA15" s="46"/>
      <c r="BB15" s="46"/>
    </row>
    <row r="16" spans="1:54" s="81" customFormat="1" ht="13.2">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2">
      <c r="C19" s="19" t="s">
        <v>3</v>
      </c>
      <c r="Q19" s="19"/>
      <c r="R19" s="97"/>
      <c r="S19" s="98"/>
    </row>
    <row r="20" spans="1:54" ht="13.2">
      <c r="C20" s="593"/>
      <c r="D20" s="594"/>
      <c r="E20" s="19" t="s">
        <v>49</v>
      </c>
      <c r="Q20" s="19"/>
      <c r="R20" s="98"/>
      <c r="S20" s="98"/>
    </row>
    <row r="21" spans="1:54" ht="13.2">
      <c r="C21" s="595" t="s">
        <v>330</v>
      </c>
      <c r="D21" s="596"/>
      <c r="E21" s="19" t="s">
        <v>314</v>
      </c>
      <c r="Q21" s="19"/>
      <c r="R21" s="98"/>
      <c r="S21" s="98"/>
    </row>
    <row r="22" spans="1:54" ht="13.2">
      <c r="C22" s="597" t="s">
        <v>331</v>
      </c>
      <c r="D22" s="597"/>
      <c r="E22" s="19" t="s">
        <v>1</v>
      </c>
      <c r="Q22" s="19"/>
      <c r="R22" s="98"/>
      <c r="S22" s="98"/>
    </row>
    <row r="23" spans="1:54" ht="13.2">
      <c r="C23" s="598" t="s">
        <v>332</v>
      </c>
      <c r="D23" s="599"/>
      <c r="E23" s="19" t="s">
        <v>46</v>
      </c>
      <c r="Q23" s="19"/>
      <c r="R23" s="97"/>
      <c r="S23" s="98"/>
    </row>
    <row r="24" spans="1:54" ht="13.2">
      <c r="C24" s="590" t="s">
        <v>333</v>
      </c>
      <c r="D24" s="590"/>
      <c r="E24" s="332" t="s">
        <v>316</v>
      </c>
      <c r="Q24" s="19"/>
      <c r="R24" s="97"/>
      <c r="S24" s="98"/>
    </row>
    <row r="25" spans="1:54" ht="13.2">
      <c r="C25"/>
      <c r="D25"/>
      <c r="E25" s="332" t="s">
        <v>317</v>
      </c>
      <c r="Q25" s="19"/>
      <c r="R25" s="97"/>
      <c r="S25" s="98"/>
    </row>
    <row r="26" spans="1:54" ht="13.8" thickBot="1">
      <c r="C26" s="22"/>
      <c r="D26" s="22"/>
      <c r="E26" s="444"/>
      <c r="F26" s="22"/>
      <c r="O26" s="107" t="s">
        <v>133</v>
      </c>
      <c r="Q26" s="19"/>
      <c r="R26" s="97"/>
      <c r="S26" s="98"/>
    </row>
    <row r="27" spans="1:54" ht="13.2">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429</v>
      </c>
      <c r="O28" s="276" t="s">
        <v>130</v>
      </c>
      <c r="Q28" s="19"/>
      <c r="R28" s="97"/>
      <c r="S28" s="311"/>
    </row>
    <row r="29" spans="1:54" ht="13.2">
      <c r="C29" s="512" t="s">
        <v>380</v>
      </c>
      <c r="D29" s="513"/>
      <c r="E29" s="513"/>
      <c r="F29" s="513"/>
      <c r="G29" s="513"/>
      <c r="H29" s="513"/>
      <c r="I29" s="513"/>
      <c r="J29" s="513"/>
      <c r="K29" s="513"/>
      <c r="L29" s="513"/>
      <c r="M29" s="513"/>
      <c r="N29" s="513"/>
      <c r="O29" s="513"/>
      <c r="Q29" s="19"/>
      <c r="R29" s="97"/>
      <c r="S29" s="311"/>
    </row>
    <row r="30" spans="1:54" ht="13.2">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99999999999999" customHeight="1">
      <c r="C33" s="86"/>
      <c r="D33" s="23"/>
      <c r="E33" s="23"/>
      <c r="F33" s="23"/>
      <c r="G33" s="23"/>
      <c r="H33" s="23"/>
      <c r="I33" s="23"/>
      <c r="J33" s="23"/>
      <c r="K33" s="23"/>
      <c r="L33" s="23"/>
      <c r="M33" s="23"/>
      <c r="N33" s="23"/>
      <c r="O33" s="87"/>
      <c r="Q33" s="19"/>
      <c r="R33" s="97"/>
      <c r="S33" s="97"/>
    </row>
    <row r="34" spans="1:19" ht="14.4">
      <c r="C34" s="86"/>
      <c r="D34" s="23"/>
      <c r="E34" s="23"/>
      <c r="F34" s="23"/>
      <c r="G34" s="23"/>
      <c r="H34" s="23"/>
      <c r="I34" s="23"/>
      <c r="J34" s="23"/>
      <c r="K34" s="23"/>
      <c r="L34" s="539" t="s">
        <v>433</v>
      </c>
      <c r="M34" s="540"/>
      <c r="N34" s="540"/>
      <c r="O34" s="541"/>
      <c r="Q34" s="19"/>
      <c r="R34" s="97"/>
      <c r="S34" s="97"/>
    </row>
    <row r="35" spans="1:19" ht="13.2">
      <c r="C35" s="86"/>
      <c r="D35" s="23"/>
      <c r="E35" s="23"/>
      <c r="F35" s="23"/>
      <c r="G35" s="23"/>
      <c r="H35" s="23"/>
      <c r="I35" s="23"/>
      <c r="J35" s="23"/>
      <c r="K35" s="23"/>
      <c r="L35" s="23"/>
      <c r="M35" s="23"/>
      <c r="N35" s="23"/>
      <c r="O35" s="88"/>
      <c r="Q35" s="19"/>
      <c r="R35" s="97"/>
      <c r="S35" s="97"/>
    </row>
    <row r="36" spans="1:19" ht="13.2">
      <c r="C36" s="559" t="s">
        <v>41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2">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426</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427</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431</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2827</v>
      </c>
      <c r="N48" s="546"/>
      <c r="O48" s="547"/>
    </row>
    <row r="49" spans="3:48" ht="18.75" customHeight="1">
      <c r="C49" s="527" t="s">
        <v>11</v>
      </c>
      <c r="D49" s="528"/>
      <c r="E49" s="529"/>
      <c r="F49" s="555" t="s">
        <v>432</v>
      </c>
      <c r="G49" s="556"/>
      <c r="H49" s="556"/>
      <c r="I49" s="556"/>
      <c r="J49" s="556"/>
      <c r="K49" s="556"/>
      <c r="L49" s="443" t="s">
        <v>134</v>
      </c>
      <c r="M49" s="446"/>
      <c r="N49" s="548"/>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117</v>
      </c>
      <c r="G52" s="562"/>
      <c r="H52" s="562"/>
      <c r="I52" s="562"/>
      <c r="J52" s="31" t="s">
        <v>47</v>
      </c>
      <c r="K52" s="31"/>
      <c r="L52" s="563" t="s">
        <v>430</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v>2345200</v>
      </c>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t="s">
        <v>428</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990</v>
      </c>
      <c r="I63" s="272" t="s">
        <v>4</v>
      </c>
      <c r="J63" s="493" t="s">
        <v>228</v>
      </c>
      <c r="K63" s="494"/>
      <c r="L63" s="495"/>
      <c r="M63" s="577">
        <f>+別紙!X14</f>
        <v>990</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0</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99999999999999"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2">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2"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2"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2"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2"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2"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2"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2"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2">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2">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2">
      <c r="C104" s="42"/>
      <c r="D104" s="42"/>
      <c r="E104" s="42"/>
      <c r="F104" s="42"/>
      <c r="G104" s="42"/>
      <c r="H104" s="42"/>
      <c r="I104" s="42"/>
      <c r="J104" s="42"/>
      <c r="K104" s="42"/>
      <c r="L104" s="42"/>
      <c r="M104" s="42"/>
      <c r="N104" s="42"/>
      <c r="O104" s="42"/>
      <c r="Q104" s="344" t="s">
        <v>89</v>
      </c>
      <c r="R104" s="1"/>
    </row>
    <row r="105" spans="1:27" ht="13.2">
      <c r="C105" s="42"/>
      <c r="D105" s="42"/>
      <c r="E105" s="42"/>
      <c r="F105" s="42"/>
      <c r="G105" s="42"/>
      <c r="H105" s="42"/>
      <c r="I105" s="42"/>
      <c r="J105" s="42"/>
      <c r="K105" s="42"/>
      <c r="L105" s="42"/>
      <c r="M105" s="42"/>
      <c r="N105" s="42"/>
      <c r="O105" s="42"/>
      <c r="Q105" s="344" t="s">
        <v>90</v>
      </c>
      <c r="R105" s="1"/>
    </row>
    <row r="106" spans="1:27" ht="13.2">
      <c r="C106" s="42"/>
      <c r="D106" s="42"/>
      <c r="E106" s="42"/>
      <c r="F106" s="42"/>
      <c r="G106" s="42"/>
      <c r="H106" s="42"/>
      <c r="I106" s="42"/>
      <c r="J106" s="42"/>
      <c r="K106" s="42"/>
      <c r="L106" s="42"/>
      <c r="M106" s="42"/>
      <c r="N106" s="42"/>
      <c r="O106" s="42"/>
      <c r="Q106" s="344" t="s">
        <v>91</v>
      </c>
      <c r="R106" s="1"/>
    </row>
    <row r="107" spans="1:27" ht="13.2">
      <c r="C107" s="42"/>
      <c r="D107" s="42"/>
      <c r="E107" s="42"/>
      <c r="F107" s="42"/>
      <c r="G107" s="42"/>
      <c r="H107" s="42"/>
      <c r="I107" s="42"/>
      <c r="J107" s="42"/>
      <c r="K107" s="42"/>
      <c r="L107" s="42"/>
      <c r="M107" s="42"/>
      <c r="N107" s="42"/>
      <c r="O107" s="42"/>
      <c r="Q107" s="344" t="s">
        <v>92</v>
      </c>
      <c r="R107" s="1"/>
    </row>
    <row r="108" spans="1:27" ht="13.2">
      <c r="C108" s="42"/>
      <c r="D108" s="42"/>
      <c r="E108" s="42"/>
      <c r="F108" s="42"/>
      <c r="G108" s="42"/>
      <c r="H108" s="42"/>
      <c r="I108" s="42"/>
      <c r="J108" s="42"/>
      <c r="K108" s="42"/>
      <c r="L108" s="42"/>
      <c r="M108" s="42"/>
      <c r="N108" s="42"/>
      <c r="O108" s="42"/>
      <c r="Q108" s="344" t="s">
        <v>93</v>
      </c>
      <c r="R108" s="1"/>
    </row>
    <row r="109" spans="1:27" ht="13.2">
      <c r="C109" s="42"/>
      <c r="D109" s="42"/>
      <c r="E109" s="42"/>
      <c r="F109" s="42"/>
      <c r="G109" s="42"/>
      <c r="H109" s="42"/>
      <c r="I109" s="42"/>
      <c r="J109" s="42"/>
      <c r="K109" s="42"/>
      <c r="L109" s="42"/>
      <c r="M109" s="42"/>
      <c r="N109" s="42"/>
      <c r="O109" s="42"/>
      <c r="Q109" s="344" t="s">
        <v>94</v>
      </c>
    </row>
    <row r="110" spans="1:27" ht="13.2">
      <c r="C110" s="42"/>
      <c r="D110" s="42"/>
      <c r="E110" s="42"/>
      <c r="F110" s="42"/>
      <c r="G110" s="42"/>
      <c r="H110" s="42"/>
      <c r="I110" s="42"/>
      <c r="J110" s="42"/>
      <c r="K110" s="42"/>
      <c r="L110" s="42"/>
      <c r="M110" s="42"/>
      <c r="N110" s="42"/>
      <c r="O110" s="42"/>
      <c r="Q110" s="344" t="s">
        <v>95</v>
      </c>
    </row>
    <row r="111" spans="1:27" ht="13.2">
      <c r="C111" s="42"/>
      <c r="D111" s="42"/>
      <c r="E111" s="42"/>
      <c r="F111" s="42"/>
      <c r="G111" s="42"/>
      <c r="H111" s="42"/>
      <c r="I111" s="42"/>
      <c r="J111" s="42"/>
      <c r="K111" s="42"/>
      <c r="L111" s="42"/>
      <c r="M111" s="42"/>
      <c r="N111" s="42"/>
      <c r="O111" s="42"/>
      <c r="Q111" s="344" t="s">
        <v>96</v>
      </c>
    </row>
    <row r="112" spans="1:27" ht="13.2">
      <c r="C112" s="42"/>
      <c r="D112" s="42"/>
      <c r="E112" s="42"/>
      <c r="F112" s="42"/>
      <c r="G112" s="42"/>
      <c r="H112" s="42"/>
      <c r="I112" s="42"/>
      <c r="J112" s="42"/>
      <c r="K112" s="42"/>
      <c r="L112" s="42"/>
      <c r="M112" s="42"/>
      <c r="N112" s="42"/>
      <c r="O112" s="42"/>
      <c r="Q112" s="344" t="s">
        <v>97</v>
      </c>
    </row>
    <row r="113" spans="3:17" ht="13.2">
      <c r="C113" s="44"/>
      <c r="D113" s="44"/>
      <c r="E113" s="44"/>
      <c r="F113" s="44"/>
      <c r="G113" s="44"/>
      <c r="H113" s="44"/>
      <c r="I113" s="44"/>
      <c r="J113" s="44"/>
      <c r="K113" s="44"/>
      <c r="L113" s="44"/>
      <c r="M113" s="44"/>
      <c r="N113" s="44"/>
      <c r="O113" s="44"/>
      <c r="Q113" s="344" t="s">
        <v>100</v>
      </c>
    </row>
    <row r="114" spans="3:17" ht="13.2">
      <c r="C114" s="44"/>
      <c r="D114" s="44"/>
      <c r="E114" s="44"/>
      <c r="F114" s="44"/>
      <c r="G114" s="44"/>
      <c r="H114" s="44"/>
      <c r="I114" s="44"/>
      <c r="J114" s="44"/>
      <c r="K114" s="44"/>
      <c r="L114" s="44"/>
      <c r="M114" s="44"/>
      <c r="N114" s="44"/>
      <c r="O114" s="44"/>
      <c r="Q114" s="344" t="s">
        <v>101</v>
      </c>
    </row>
    <row r="115" spans="3:17" ht="13.2">
      <c r="C115" s="44"/>
      <c r="D115" s="44"/>
      <c r="E115" s="44"/>
      <c r="F115" s="44"/>
      <c r="G115" s="44"/>
      <c r="H115" s="44"/>
      <c r="I115" s="44"/>
      <c r="J115" s="44"/>
      <c r="K115" s="44"/>
      <c r="L115" s="44"/>
      <c r="M115" s="44"/>
      <c r="N115" s="44"/>
      <c r="O115" s="44"/>
      <c r="Q115" s="344" t="s">
        <v>102</v>
      </c>
    </row>
    <row r="116" spans="3:17" ht="13.2">
      <c r="C116" s="44"/>
      <c r="D116" s="44"/>
      <c r="E116" s="44"/>
      <c r="F116" s="44"/>
      <c r="G116" s="44"/>
      <c r="H116" s="44"/>
      <c r="I116" s="44"/>
      <c r="J116" s="44"/>
      <c r="K116" s="44"/>
      <c r="L116" s="44"/>
      <c r="M116" s="44"/>
      <c r="N116" s="44"/>
      <c r="O116" s="44"/>
      <c r="Q116" s="344" t="s">
        <v>103</v>
      </c>
    </row>
    <row r="117" spans="3:17" ht="13.2">
      <c r="C117" s="44"/>
      <c r="D117" s="44"/>
      <c r="E117" s="44"/>
      <c r="F117" s="44"/>
      <c r="G117" s="44"/>
      <c r="H117" s="44"/>
      <c r="I117" s="44"/>
      <c r="J117" s="44"/>
      <c r="K117" s="44"/>
      <c r="L117" s="44"/>
      <c r="M117" s="44"/>
      <c r="N117" s="44"/>
      <c r="O117" s="44"/>
      <c r="Q117" s="344" t="s">
        <v>104</v>
      </c>
    </row>
    <row r="118" spans="3:17" ht="13.2">
      <c r="C118" s="44"/>
      <c r="D118" s="44"/>
      <c r="E118" s="44"/>
      <c r="F118" s="44"/>
      <c r="G118" s="44"/>
      <c r="H118" s="44"/>
      <c r="I118" s="44"/>
      <c r="J118" s="44"/>
      <c r="K118" s="44"/>
      <c r="L118" s="44"/>
      <c r="M118" s="44"/>
      <c r="N118" s="44"/>
      <c r="O118" s="44"/>
      <c r="Q118" s="344" t="s">
        <v>105</v>
      </c>
    </row>
    <row r="119" spans="3:17" ht="13.2">
      <c r="C119" s="44"/>
      <c r="D119" s="44"/>
      <c r="E119" s="44"/>
      <c r="F119" s="44"/>
      <c r="G119" s="44"/>
      <c r="H119" s="44"/>
      <c r="I119" s="44"/>
      <c r="J119" s="44"/>
      <c r="K119" s="44"/>
      <c r="L119" s="44"/>
      <c r="M119" s="44"/>
      <c r="N119" s="44"/>
      <c r="O119" s="44"/>
      <c r="Q119" s="344" t="s">
        <v>98</v>
      </c>
    </row>
    <row r="120" spans="3:17" ht="13.2">
      <c r="C120" s="46"/>
      <c r="D120" s="46"/>
      <c r="E120" s="46"/>
      <c r="F120" s="46"/>
      <c r="G120" s="46"/>
      <c r="H120" s="46"/>
      <c r="I120" s="46"/>
      <c r="J120" s="46"/>
      <c r="K120" s="46"/>
      <c r="L120" s="46"/>
      <c r="M120" s="46"/>
      <c r="N120" s="46"/>
      <c r="O120" s="46"/>
      <c r="Q120" s="344" t="s">
        <v>106</v>
      </c>
    </row>
    <row r="121" spans="3:17" ht="13.2">
      <c r="C121" s="46"/>
      <c r="D121" s="46"/>
      <c r="E121" s="46"/>
      <c r="F121" s="46"/>
      <c r="G121" s="46"/>
      <c r="H121" s="46"/>
      <c r="I121" s="46"/>
      <c r="J121" s="46"/>
      <c r="K121" s="46"/>
      <c r="L121" s="46"/>
      <c r="M121" s="46"/>
      <c r="N121" s="46"/>
      <c r="O121" s="46"/>
      <c r="Q121" s="344" t="s">
        <v>107</v>
      </c>
    </row>
    <row r="122" spans="3:17" ht="13.2">
      <c r="C122" s="46"/>
      <c r="D122" s="46"/>
      <c r="E122" s="46"/>
      <c r="F122" s="46"/>
      <c r="G122" s="46"/>
      <c r="H122" s="46"/>
      <c r="I122" s="46"/>
      <c r="J122" s="46"/>
      <c r="K122" s="46"/>
      <c r="L122" s="46"/>
      <c r="M122" s="46"/>
      <c r="N122" s="46"/>
      <c r="O122" s="46"/>
      <c r="Q122" s="344" t="s">
        <v>108</v>
      </c>
    </row>
    <row r="123" spans="3:17" ht="13.2">
      <c r="Q123" s="344" t="s">
        <v>109</v>
      </c>
    </row>
    <row r="124" spans="3:17" ht="13.2">
      <c r="Q124" s="344" t="s">
        <v>110</v>
      </c>
    </row>
    <row r="125" spans="3:17" ht="13.2">
      <c r="Q125" s="344" t="s">
        <v>111</v>
      </c>
    </row>
    <row r="126" spans="3:17" ht="13.2">
      <c r="Q126" s="344" t="s">
        <v>112</v>
      </c>
    </row>
    <row r="127" spans="3:17" ht="13.2">
      <c r="Q127" s="344" t="s">
        <v>113</v>
      </c>
    </row>
    <row r="128" spans="3:17" ht="13.2">
      <c r="Q128" s="344" t="s">
        <v>114</v>
      </c>
    </row>
    <row r="129" spans="17:17" ht="13.2">
      <c r="Q129" s="344" t="s">
        <v>115</v>
      </c>
    </row>
    <row r="130" spans="17:17" ht="13.2">
      <c r="Q130" s="344" t="s">
        <v>116</v>
      </c>
    </row>
    <row r="131" spans="17:17" ht="13.2">
      <c r="Q131" s="344" t="s">
        <v>99</v>
      </c>
    </row>
    <row r="132" spans="17:17" ht="13.2">
      <c r="Q132" s="344" t="s">
        <v>117</v>
      </c>
    </row>
    <row r="133" spans="17:17" ht="13.2">
      <c r="Q133" s="344" t="s">
        <v>118</v>
      </c>
    </row>
    <row r="134" spans="17:17" ht="13.2">
      <c r="Q134" s="344" t="s">
        <v>119</v>
      </c>
    </row>
    <row r="135" spans="17:17" ht="13.2">
      <c r="Q135" s="344" t="s">
        <v>120</v>
      </c>
    </row>
    <row r="136" spans="17:17" ht="13.2">
      <c r="Q136" s="344" t="s">
        <v>121</v>
      </c>
    </row>
    <row r="137" spans="17:17" ht="13.2">
      <c r="Q137" s="344" t="s">
        <v>122</v>
      </c>
    </row>
    <row r="138" spans="17:17" ht="13.2">
      <c r="Q138" s="304" t="s">
        <v>123</v>
      </c>
    </row>
    <row r="139" spans="17:17" ht="13.2">
      <c r="Q139" s="304" t="s">
        <v>124</v>
      </c>
    </row>
    <row r="140" spans="17:17" ht="13.2">
      <c r="Q140" s="304" t="s">
        <v>125</v>
      </c>
    </row>
    <row r="141" spans="17:17" ht="13.2">
      <c r="Q141" s="304" t="s">
        <v>126</v>
      </c>
    </row>
    <row r="142" spans="17:17" ht="13.2">
      <c r="Q142" s="304" t="s">
        <v>127</v>
      </c>
    </row>
    <row r="143" spans="17:17" ht="13.2">
      <c r="Q143" s="304" t="s">
        <v>128</v>
      </c>
    </row>
    <row r="144" spans="17:17" ht="13.2">
      <c r="Q144" s="304" t="s">
        <v>335</v>
      </c>
    </row>
    <row r="145" spans="17:17" ht="13.2">
      <c r="Q145" s="304" t="s">
        <v>336</v>
      </c>
    </row>
    <row r="146" spans="17:17" ht="13.2">
      <c r="Q146" s="304" t="s">
        <v>337</v>
      </c>
    </row>
    <row r="147" spans="17:17">
      <c r="Q147" s="305"/>
    </row>
    <row r="148" spans="17:17" ht="13.2">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0.8"/>
  <cols>
    <col min="1" max="1" width="2.44140625" style="7" customWidth="1"/>
    <col min="2" max="3" width="3.77734375" style="7" customWidth="1"/>
    <col min="4" max="4" width="4.44140625" style="7" customWidth="1"/>
    <col min="5" max="5" width="3.77734375" style="7" customWidth="1"/>
    <col min="6" max="6" width="40.77734375" style="7" customWidth="1"/>
    <col min="7" max="23" width="12.33203125" style="7" customWidth="1"/>
    <col min="24" max="24" width="12.77734375" style="7" customWidth="1"/>
    <col min="25" max="27" width="9.77734375" style="7" customWidth="1"/>
    <col min="28" max="28" width="11.777343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東京電力パワーグリッド株式会社　横浜資材倉庫</v>
      </c>
      <c r="Q6" s="755"/>
      <c r="R6" s="755"/>
      <c r="S6" s="755"/>
      <c r="T6" s="755"/>
      <c r="U6" s="755"/>
      <c r="V6" s="277"/>
      <c r="W6" s="277"/>
      <c r="X6" s="188" t="s">
        <v>76</v>
      </c>
    </row>
    <row r="7" spans="2:24" s="8" customFormat="1" ht="14.4">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5"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90</v>
      </c>
      <c r="L9" s="383">
        <f>IF(OR(ｶ.PCB汚染物!D24&gt;0,ｶ.PCB汚染物!D24&lt;0),ｶ.PCB汚染物!D24,IF(L$19&gt;0,"0",0))</f>
        <v>900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990</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t="str">
        <f>IF(OR(ｵ.廃PCB等!$D25&gt;0,ｵ.廃PCB等!$D25&lt;0),ｵ.廃PCB等!D25,IF(K$19&gt;0,"0",0))</f>
        <v>0</v>
      </c>
      <c r="L10" s="385" t="str">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t="str">
        <f>IF(OR(ｵ.廃PCB等!$D26&gt;0,ｵ.廃PCB等!$D26&lt;0),ｵ.廃PCB等!D26,IF(K$19&gt;0,"0",0))</f>
        <v>0</v>
      </c>
      <c r="L11" s="387" t="str">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t="str">
        <f>IF(OR(ｵ.廃PCB等!$D27&gt;0,ｵ.廃PCB等!$D27&lt;0),ｵ.廃PCB等!D27,IF(K$19&gt;0,"0",0))</f>
        <v>0</v>
      </c>
      <c r="L12" s="387" t="str">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t="str">
        <f>IF(OR(ｵ.廃PCB等!$D28&gt;0,ｵ.廃PCB等!$D28&lt;0),ｵ.廃PCB等!D28,IF(K$19&gt;0,"0",0))</f>
        <v>0</v>
      </c>
      <c r="L13" s="387" t="str">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90</v>
      </c>
      <c r="L14" s="387">
        <f>IF(OR(ｶ.PCB汚染物!D29&gt;0,ｶ.PCB汚染物!D29&lt;0),ｶ.PCB汚染物!D29,IF(L$19&gt;0,"0",0))</f>
        <v>900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990</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0</v>
      </c>
      <c r="K15" s="387" t="str">
        <f>IF(OR(ｵ.廃PCB等!$D30&gt;0,ｵ.廃PCB等!$D30&lt;0),ｵ.廃PCB等!D30,IF(K$19&gt;0,"0",0))</f>
        <v>0</v>
      </c>
      <c r="L15" s="387" t="str">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t="str">
        <f>IF(OR(ｵ.廃PCB等!$D31&gt;0,ｵ.廃PCB等!$D31&lt;0),ｵ.廃PCB等!D31,IF(K$19&gt;0,"0",0))</f>
        <v>0</v>
      </c>
      <c r="L16" s="387" t="str">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t="str">
        <f>IF(OR(ｵ.廃PCB等!$D32&gt;0,ｵ.廃PCB等!$D32&lt;0),ｵ.廃PCB等!D32,IF(K$19&gt;0,"0",0))</f>
        <v>0</v>
      </c>
      <c r="L17" s="387" t="str">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t="str">
        <f>IF(OR(ｵ.廃PCB等!$D33&gt;0,ｵ.廃PCB等!$D33&lt;0),ｵ.廃PCB等!D33,IF(K$19&gt;0,"0",0))</f>
        <v>0</v>
      </c>
      <c r="L18" s="390" t="str">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0</v>
      </c>
      <c r="K19" s="393">
        <f t="shared" si="1"/>
        <v>149.4</v>
      </c>
      <c r="L19" s="393">
        <f t="shared" si="1"/>
        <v>877.51</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1026.9100000000001</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5"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0</v>
      </c>
      <c r="K37" s="417">
        <f t="shared" si="7"/>
        <v>149.4</v>
      </c>
      <c r="L37" s="417">
        <f t="shared" si="7"/>
        <v>877.51</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1026.9100000000001</v>
      </c>
    </row>
    <row r="38" spans="2:24" ht="24" customHeight="1">
      <c r="B38" s="171"/>
      <c r="C38" s="731"/>
      <c r="D38" s="212"/>
      <c r="E38" s="210" t="s">
        <v>195</v>
      </c>
      <c r="F38" s="437"/>
      <c r="G38" s="411">
        <f t="shared" ref="G38:V38" si="8">SUM(G39:G41)</f>
        <v>0</v>
      </c>
      <c r="H38" s="411">
        <f t="shared" si="8"/>
        <v>0</v>
      </c>
      <c r="I38" s="411">
        <f t="shared" si="8"/>
        <v>0</v>
      </c>
      <c r="J38" s="411">
        <f t="shared" si="8"/>
        <v>0</v>
      </c>
      <c r="K38" s="411">
        <f t="shared" si="8"/>
        <v>149.4</v>
      </c>
      <c r="L38" s="411">
        <f t="shared" si="8"/>
        <v>877.51</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1026.9100000000001</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537.13</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537.13</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149.4</v>
      </c>
      <c r="L40" s="413">
        <f>+ｶ.PCB汚染物!$AA$29</f>
        <v>340.38</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489.78</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0</v>
      </c>
      <c r="K43" s="419">
        <f>+ｵ.廃PCB等!$AL$27</f>
        <v>149.4</v>
      </c>
      <c r="L43" s="419">
        <f>+ｶ.PCB汚染物!$AL$27</f>
        <v>877.51</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1026.9100000000001</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0</v>
      </c>
      <c r="K44" s="421">
        <f>+ｵ.廃PCB等!$AL$30</f>
        <v>0</v>
      </c>
      <c r="L44" s="421">
        <f>+ｶ.PCB汚染物!$AL$30</f>
        <v>537.13</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537.13</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537.13</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537.13</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7"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95"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0</v>
      </c>
      <c r="K55" s="474">
        <f t="shared" si="9"/>
        <v>239.4</v>
      </c>
      <c r="L55" s="474">
        <f t="shared" si="9"/>
        <v>1777.51</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2016.91</v>
      </c>
    </row>
    <row r="56" spans="6:24" s="472" customFormat="1" ht="13.2">
      <c r="F56" s="476"/>
    </row>
    <row r="57" spans="6:24" s="472" customFormat="1" ht="13.2">
      <c r="F57" s="476"/>
    </row>
    <row r="58" spans="6:24" s="472" customFormat="1" ht="13.2">
      <c r="F58" s="476"/>
    </row>
    <row r="59" spans="6:24" s="472" customFormat="1" ht="13.2">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0" width="9" style="48"/>
    <col min="51" max="51" width="49.77734375" style="48" bestFit="1" customWidth="1"/>
    <col min="52" max="53" width="9" style="48"/>
    <col min="54" max="54" width="54.44140625" style="48" bestFit="1" customWidth="1"/>
    <col min="55" max="55" width="13" style="48" bestFit="1" customWidth="1"/>
    <col min="56" max="56" width="24.33203125" style="48" bestFit="1" customWidth="1"/>
    <col min="57"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2"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3.8"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2"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2">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2">
      <c r="I45" s="76"/>
      <c r="J45" s="76"/>
      <c r="K45" s="76"/>
      <c r="R45" s="76"/>
      <c r="S45" s="76"/>
      <c r="T45" s="76"/>
      <c r="AY45" s="77"/>
      <c r="AZ45" s="77"/>
      <c r="BA45" s="77"/>
      <c r="BB45" s="77"/>
      <c r="BC45" s="77"/>
      <c r="BD45" s="77"/>
    </row>
    <row r="46" spans="2:62" ht="13.2">
      <c r="I46" s="76"/>
      <c r="J46" s="76"/>
      <c r="K46" s="76"/>
      <c r="R46" s="76"/>
      <c r="S46" s="76"/>
      <c r="T46" s="76"/>
      <c r="AY46" s="77"/>
      <c r="AZ46" s="77"/>
      <c r="BA46" s="77"/>
      <c r="BB46" s="77"/>
      <c r="BC46" s="77"/>
      <c r="BD46" s="77"/>
    </row>
    <row r="47" spans="2:62" ht="13.2">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8671875" style="21" hidden="1" customWidth="1"/>
    <col min="2" max="2" width="3.33203125" style="21" customWidth="1"/>
    <col min="3" max="3" width="3.33203125" style="223" customWidth="1"/>
    <col min="4" max="4" width="4.33203125" style="223" customWidth="1"/>
    <col min="5" max="5" width="11" style="223" customWidth="1"/>
    <col min="6" max="6" width="2.77734375" style="223" customWidth="1"/>
    <col min="7" max="7" width="7.44140625" style="223" customWidth="1"/>
    <col min="8" max="8" width="13.77734375" style="223" customWidth="1"/>
    <col min="9" max="9" width="5.77734375" style="223" customWidth="1"/>
    <col min="10" max="10" width="3.77734375" style="223" customWidth="1"/>
    <col min="11" max="11" width="10.77734375" style="223" customWidth="1"/>
    <col min="12" max="12" width="9.6640625" style="223" customWidth="1"/>
    <col min="13" max="13" width="7.77734375" style="223" customWidth="1"/>
    <col min="14" max="14" width="6.77734375" style="223" customWidth="1"/>
    <col min="15" max="15" width="7.77734375" style="223" customWidth="1"/>
    <col min="16" max="16" width="2.21875" style="42" customWidth="1"/>
    <col min="17" max="24" width="9" style="44"/>
    <col min="25" max="16384" width="9" style="42"/>
  </cols>
  <sheetData>
    <row r="1" spans="1:16" ht="16.2" customHeight="1">
      <c r="C1" s="82" t="s">
        <v>204</v>
      </c>
    </row>
    <row r="2" spans="1:16" ht="16.2" customHeight="1">
      <c r="C2" s="82"/>
    </row>
    <row r="3" spans="1:16" ht="13.95" customHeight="1" thickBot="1">
      <c r="O3" s="225" t="s">
        <v>133</v>
      </c>
    </row>
    <row r="4" spans="1:16" ht="13.2">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2">
      <c r="C6" s="787" t="s">
        <v>380</v>
      </c>
      <c r="D6" s="788"/>
      <c r="E6" s="788"/>
      <c r="F6" s="788"/>
      <c r="G6" s="788"/>
      <c r="H6" s="788"/>
      <c r="I6" s="788"/>
      <c r="J6" s="788"/>
      <c r="K6" s="788"/>
      <c r="L6" s="788"/>
      <c r="M6" s="788"/>
      <c r="N6" s="788"/>
      <c r="O6" s="788"/>
    </row>
    <row r="7" spans="1:16" ht="7.95"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99999999999999" customHeight="1">
      <c r="C10" s="233"/>
      <c r="D10" s="234"/>
      <c r="E10" s="234"/>
      <c r="F10" s="234"/>
      <c r="G10" s="234"/>
      <c r="H10" s="234"/>
      <c r="I10" s="234"/>
      <c r="J10" s="234"/>
      <c r="K10" s="234"/>
      <c r="L10" s="234"/>
      <c r="M10" s="234"/>
      <c r="N10" s="234"/>
      <c r="O10" s="235"/>
    </row>
    <row r="11" spans="1:16" ht="13.2">
      <c r="C11" s="233"/>
      <c r="D11" s="234"/>
      <c r="E11" s="234"/>
      <c r="F11" s="234"/>
      <c r="G11" s="234"/>
      <c r="H11" s="234"/>
      <c r="I11" s="234"/>
      <c r="J11" s="234"/>
      <c r="K11" s="234"/>
      <c r="L11" s="794" t="str">
        <f>+表紙!L34</f>
        <v>令和   ７年   ６月１９日</v>
      </c>
      <c r="M11" s="795"/>
      <c r="N11" s="795"/>
      <c r="O11" s="796"/>
    </row>
    <row r="12" spans="1:16" ht="1.2" customHeight="1">
      <c r="C12" s="233"/>
      <c r="D12" s="234"/>
      <c r="E12" s="234"/>
      <c r="F12" s="234"/>
      <c r="G12" s="234"/>
      <c r="H12" s="234"/>
      <c r="I12" s="234"/>
      <c r="J12" s="234"/>
      <c r="K12" s="234"/>
      <c r="L12" s="234"/>
      <c r="M12" s="234"/>
      <c r="N12" s="234"/>
      <c r="O12" s="236"/>
    </row>
    <row r="13" spans="1:16" ht="13.2">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2"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東京都千代田区内幸町1丁目1番3号</v>
      </c>
      <c r="K16" s="797"/>
      <c r="L16" s="798"/>
      <c r="M16" s="798"/>
      <c r="N16" s="798"/>
      <c r="O16" s="799"/>
    </row>
    <row r="17" spans="1:17" ht="26.25" customHeight="1">
      <c r="C17" s="233"/>
      <c r="D17" s="234"/>
      <c r="E17" s="234"/>
      <c r="F17" s="234"/>
      <c r="G17" s="234"/>
      <c r="H17" s="238" t="s">
        <v>7</v>
      </c>
      <c r="I17" s="238"/>
      <c r="J17" s="797" t="str">
        <f>+表紙!J40</f>
        <v>東京電力パワーグリッド株式会社
代表取締役社長　金子 禎則</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03-6373-1111</v>
      </c>
      <c r="M19" s="808"/>
      <c r="N19" s="808"/>
      <c r="O19" s="809"/>
    </row>
    <row r="20" spans="1:17" ht="8.4"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東京電力パワーグリッド株式会社　横浜資材倉庫</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2827</v>
      </c>
      <c r="N25" s="827"/>
      <c r="O25" s="828"/>
    </row>
    <row r="26" spans="1:17" ht="18.600000000000001" customHeight="1">
      <c r="C26" s="800" t="s">
        <v>11</v>
      </c>
      <c r="D26" s="801"/>
      <c r="E26" s="802"/>
      <c r="F26" s="831" t="str">
        <f>+表紙!F49</f>
        <v>神奈川県横浜市鶴見区江ヶ崎4-1</v>
      </c>
      <c r="G26" s="832"/>
      <c r="H26" s="832"/>
      <c r="I26" s="832"/>
      <c r="J26" s="832"/>
      <c r="K26" s="832"/>
      <c r="L26" s="128" t="s">
        <v>134</v>
      </c>
      <c r="M26" s="243"/>
      <c r="N26" s="779" t="str">
        <f>IF(+表紙!N49="","",+表紙!N49)</f>
        <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Ｆ－電気・ガス・熱供給・水道業</v>
      </c>
      <c r="G29" s="773"/>
      <c r="H29" s="773"/>
      <c r="I29" s="773"/>
      <c r="J29" s="359" t="s">
        <v>47</v>
      </c>
      <c r="K29" s="359"/>
      <c r="L29" s="781" t="str">
        <f>IF(+表紙!L52="","",+表紙!L52)</f>
        <v>33-電気業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f>IF(+表紙!L56="","",+表紙!L56)</f>
        <v>2345200</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t="str">
        <f>IF(+表紙!F59="","",+表紙!F59)</f>
        <v>20,449人</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2" customHeight="1">
      <c r="C40" s="836"/>
      <c r="D40" s="490" t="s">
        <v>227</v>
      </c>
      <c r="E40" s="491"/>
      <c r="F40" s="491"/>
      <c r="G40" s="492"/>
      <c r="H40" s="280">
        <f>+表紙!H63</f>
        <v>990</v>
      </c>
      <c r="I40" s="272" t="s">
        <v>4</v>
      </c>
      <c r="J40" s="493" t="s">
        <v>293</v>
      </c>
      <c r="K40" s="494"/>
      <c r="L40" s="495"/>
      <c r="M40" s="837">
        <f>+表紙!M63</f>
        <v>990</v>
      </c>
      <c r="N40" s="838">
        <f>+表紙!N63</f>
        <v>0</v>
      </c>
      <c r="O40" s="465" t="s">
        <v>4</v>
      </c>
    </row>
    <row r="41" spans="1:17" ht="25.2"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2"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2"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2"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 customHeight="1">
      <c r="C45" s="600" t="s">
        <v>322</v>
      </c>
      <c r="D45" s="501"/>
      <c r="E45" s="501"/>
      <c r="F45" s="501"/>
      <c r="G45" s="501"/>
      <c r="H45" s="501"/>
      <c r="I45" s="501"/>
      <c r="J45" s="334"/>
      <c r="K45" s="334"/>
      <c r="L45" s="334"/>
      <c r="M45" s="335"/>
      <c r="N45" s="335"/>
      <c r="O45" s="336"/>
    </row>
    <row r="46" spans="1:17" ht="13.2" customHeight="1">
      <c r="C46" s="337"/>
      <c r="D46" s="584" t="s">
        <v>326</v>
      </c>
      <c r="E46" s="585"/>
      <c r="F46" s="585"/>
      <c r="G46" s="585"/>
      <c r="H46" s="585"/>
      <c r="I46" s="586"/>
      <c r="J46" s="496" t="str">
        <f>表紙!J69</f>
        <v>前々年度（令和５年度）</v>
      </c>
      <c r="K46" s="497"/>
      <c r="L46" s="497"/>
      <c r="M46" s="335" t="str">
        <f>IF(表紙!M69="","",表紙!M69)</f>
        <v/>
      </c>
      <c r="N46" s="335" t="s">
        <v>329</v>
      </c>
      <c r="O46" s="336"/>
    </row>
    <row r="47" spans="1:17" ht="13.2" customHeight="1">
      <c r="C47" s="337"/>
      <c r="D47" s="587"/>
      <c r="E47" s="588"/>
      <c r="F47" s="588"/>
      <c r="G47" s="588"/>
      <c r="H47" s="588"/>
      <c r="I47" s="589"/>
      <c r="J47" s="498" t="str">
        <f>表紙!J70</f>
        <v>前 年 度（令和６年度）</v>
      </c>
      <c r="K47" s="499"/>
      <c r="L47" s="499"/>
      <c r="M47" s="339">
        <f>IF(表紙!M70="","",表紙!M70)</f>
        <v>0</v>
      </c>
      <c r="N47" s="339" t="s">
        <v>325</v>
      </c>
      <c r="O47" s="340"/>
    </row>
    <row r="48" spans="1:17" ht="10.95"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2">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2"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2"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2"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2" customHeight="1">
      <c r="A73" s="42"/>
      <c r="B73" s="42"/>
      <c r="C73" s="185"/>
      <c r="D73" s="186" t="s">
        <v>236</v>
      </c>
      <c r="E73" s="488" t="s">
        <v>378</v>
      </c>
      <c r="F73" s="488"/>
      <c r="G73" s="488"/>
      <c r="H73" s="488"/>
      <c r="I73" s="488"/>
      <c r="J73" s="488"/>
      <c r="K73" s="488"/>
      <c r="L73" s="488"/>
      <c r="M73" s="488"/>
      <c r="N73" s="488"/>
      <c r="O73" s="489"/>
    </row>
    <row r="74" spans="1:15" ht="28.2" customHeight="1">
      <c r="A74" s="42"/>
      <c r="B74" s="42"/>
      <c r="C74" s="185"/>
      <c r="D74" s="186" t="s">
        <v>237</v>
      </c>
      <c r="E74" s="488" t="s">
        <v>241</v>
      </c>
      <c r="F74" s="488"/>
      <c r="G74" s="488"/>
      <c r="H74" s="488"/>
      <c r="I74" s="488"/>
      <c r="J74" s="488"/>
      <c r="K74" s="488"/>
      <c r="L74" s="488"/>
      <c r="M74" s="488"/>
      <c r="N74" s="488"/>
      <c r="O74" s="489"/>
    </row>
    <row r="75" spans="1:15" ht="28.2"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149.4</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90</v>
      </c>
      <c r="E24" s="650"/>
      <c r="F24" s="650"/>
      <c r="G24" s="199" t="s">
        <v>158</v>
      </c>
      <c r="H24" s="695">
        <f>+F12</f>
        <v>149.4</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149.4</v>
      </c>
      <c r="Q27" s="676"/>
      <c r="R27" s="676"/>
      <c r="S27" s="676"/>
      <c r="T27" s="52" t="s">
        <v>38</v>
      </c>
      <c r="U27" s="72"/>
      <c r="V27" s="72"/>
      <c r="Y27" s="70" t="s">
        <v>39</v>
      </c>
      <c r="Z27" s="73"/>
      <c r="AH27" s="61"/>
      <c r="AI27" s="61"/>
      <c r="AJ27" s="61"/>
      <c r="AK27" s="61"/>
      <c r="AL27" s="655">
        <f>+AH18+P27</f>
        <v>149.4</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90</v>
      </c>
      <c r="E29" s="650"/>
      <c r="F29" s="650"/>
      <c r="G29" s="199" t="s">
        <v>158</v>
      </c>
      <c r="H29" s="695">
        <f>+AL27</f>
        <v>149.4</v>
      </c>
      <c r="I29" s="692"/>
      <c r="J29" s="199" t="s">
        <v>158</v>
      </c>
      <c r="M29" s="660"/>
      <c r="P29" s="64"/>
      <c r="Q29" s="147"/>
      <c r="R29" s="59" t="s">
        <v>145</v>
      </c>
      <c r="S29" s="662" t="s">
        <v>33</v>
      </c>
      <c r="T29" s="673"/>
      <c r="U29" s="673"/>
      <c r="V29" s="674"/>
      <c r="W29" s="56"/>
      <c r="X29" s="74"/>
      <c r="Y29" s="677" t="s">
        <v>191</v>
      </c>
      <c r="Z29" s="678"/>
      <c r="AA29" s="649">
        <v>149.4</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149.4</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877.51</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900</v>
      </c>
      <c r="E24" s="650"/>
      <c r="F24" s="650"/>
      <c r="G24" s="199" t="s">
        <v>158</v>
      </c>
      <c r="H24" s="695">
        <f>+F12</f>
        <v>877.51</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537.13</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877.51</v>
      </c>
      <c r="Q27" s="676"/>
      <c r="R27" s="676"/>
      <c r="S27" s="676"/>
      <c r="T27" s="52" t="s">
        <v>38</v>
      </c>
      <c r="U27" s="72"/>
      <c r="V27" s="72"/>
      <c r="Y27" s="70" t="s">
        <v>39</v>
      </c>
      <c r="Z27" s="73"/>
      <c r="AH27" s="61"/>
      <c r="AI27" s="61"/>
      <c r="AJ27" s="61"/>
      <c r="AK27" s="61"/>
      <c r="AL27" s="655">
        <f>+AH18+P27</f>
        <v>877.51</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537.13</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900</v>
      </c>
      <c r="E29" s="650"/>
      <c r="F29" s="650"/>
      <c r="G29" s="199" t="s">
        <v>158</v>
      </c>
      <c r="H29" s="695">
        <f>+AL27</f>
        <v>877.51</v>
      </c>
      <c r="I29" s="692"/>
      <c r="J29" s="199" t="s">
        <v>158</v>
      </c>
      <c r="M29" s="660"/>
      <c r="P29" s="64"/>
      <c r="Q29" s="147"/>
      <c r="R29" s="59" t="s">
        <v>145</v>
      </c>
      <c r="S29" s="662" t="s">
        <v>33</v>
      </c>
      <c r="T29" s="673"/>
      <c r="U29" s="673"/>
      <c r="V29" s="674"/>
      <c r="W29" s="56"/>
      <c r="X29" s="74"/>
      <c r="Y29" s="677" t="s">
        <v>191</v>
      </c>
      <c r="Z29" s="678"/>
      <c r="AA29" s="649">
        <v>340.38</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537.13</v>
      </c>
      <c r="I30" s="692"/>
      <c r="J30" s="199" t="s">
        <v>158</v>
      </c>
      <c r="M30" s="660"/>
      <c r="P30" s="64"/>
      <c r="R30" s="675">
        <f>+ROUND(AA28,2)+ROUND(AA29,2)+ROUND(AA30,2)</f>
        <v>877.51</v>
      </c>
      <c r="S30" s="676"/>
      <c r="T30" s="676"/>
      <c r="U30" s="676"/>
      <c r="V30" s="52" t="s">
        <v>16</v>
      </c>
      <c r="Y30" s="677" t="s">
        <v>148</v>
      </c>
      <c r="Z30" s="678"/>
      <c r="AA30" s="649"/>
      <c r="AB30" s="650"/>
      <c r="AC30" s="650"/>
      <c r="AD30" s="650"/>
      <c r="AE30" s="650"/>
      <c r="AF30" s="52" t="s">
        <v>13</v>
      </c>
      <c r="AL30" s="620">
        <v>537.13</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537.13</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2"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東京電力パワーグリッド株式会社　横浜資材倉庫</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2"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2025-06-25T07:01:15Z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