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5B42E621-9D81-4BF1-8BF4-E7D0419D38FA}"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<sst xmlns="http://schemas.openxmlformats.org/spreadsheetml/2006/main" count="2765" uniqueCount="431">
  <si>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</si>
  <si>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</si>
  <si>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</si>
  <si>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</si>
  <si>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</si>
  <si>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</si>
  <si>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</si>
  <si>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</si>
  <si>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</si>
  <si>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</si>
  <si>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</si>
  <si>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</si>
  <si>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</si>
  <si>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</si>
  <si>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</si>
  <si>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</si>
  <si>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</si>
  <si>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</si>
  <si>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</si>
  <si>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</si>
  <si>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</si>
  <si>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</si>
  <si>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</si>
  <si>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</si>
  <si>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</si>
  <si>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</si>
  <si>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</si>
  <si>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</si>
  <si>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</si>
  <si>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</si>
  <si>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</si>
  <si>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</si>
  <si>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</si>
  <si>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</si>
  <si>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</si>
  <si>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</si>
  <si>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</si>
  <si>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</si>
  <si>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</si>
  <si>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</si>
  <si>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</si>
  <si>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</si>
  <si>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</si>
  <si>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</si>
  <si>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</si>
  <si>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</si>
  <si>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</si>
  <si>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</si>
  <si>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</si>
  <si>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</si>
  <si>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</si>
  <si>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</si>
  <si>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</si>
  <si>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</si>
  <si>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</si>
  <si>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</si>
  <si>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</si>
  <si>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</si>
  <si>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</si>
  <si>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</si>
  <si>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</si>
  <si>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</si>
  <si>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</si>
  <si>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</si>
  <si>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</si>
  <si>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</si>
  <si>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</si>
  <si>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</si>
  <si>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</si>
  <si>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</si>
  <si>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</si>
  <si>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</si>
  <si>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</si>
  <si>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</si>
  <si>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</si>
  <si>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</si>
  <si>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</si>
  <si>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</si>
  <si>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</si>
  <si>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</si>
  <si>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</si>
  <si>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</si>
  <si>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</si>
  <si>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</si>
  <si>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</si>
  <si>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</si>
  <si>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</si>
  <si>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</si>
  <si>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</si>
  <si>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</si>
  <si>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</si>
  <si>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</si>
  <si>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</si>
  <si>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</si>
  <si>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</si>
  <si>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</si>
  <si>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</si>
  <si>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</si>
  <si>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</si>
  <si>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</si>
  <si>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</si>
  <si>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</si>
  <si>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</si>
  <si>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</si>
  <si>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</si>
  <si>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</si>
  <si>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</si>
  <si>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</si>
  <si>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</si>
  <si>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</si>
  <si>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</si>
  <si>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</si>
  <si>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</si>
  <si>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</si>
  <si>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</si>
  <si>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</si>
  <si>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</si>
  <si>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</si>
  <si>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</si>
  <si>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</si>
  <si>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</si>
  <si>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</si>
  <si>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</si>
  <si>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</si>
  <si>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</si>
  <si>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</si>
  <si>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</si>
  <si>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</si>
  <si>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</si>
  <si>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</si>
  <si>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</si>
  <si>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</si>
  <si>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</si>
  <si>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</si>
  <si>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</si>
  <si>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</si>
  <si>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</si>
  <si>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</si>
  <si>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</si>
  <si>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</si>
  <si>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</si>
  <si>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</si>
  <si>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</si>
  <si>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</si>
  <si>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</si>
  <si>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</si>
  <si>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</si>
  <si>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</si>
  <si>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</si>
  <si>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</si>
  <si>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</si>
  <si>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</si>
  <si>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</si>
  <si>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</si>
  <si>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</si>
  <si>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</si>
  <si>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</si>
  <si>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</si>
  <si>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</si>
  <si>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</si>
  <si>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</si>
  <si>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</si>
  <si>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</si>
  <si>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</si>
  <si>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</si>
  <si>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</si>
  <si>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</si>
  <si>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</si>
  <si>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</si>
  <si>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</si>
  <si>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</si>
  <si>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</si>
  <si>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</si>
  <si>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</si>
  <si>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</si>
  <si>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</si>
  <si>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</si>
  <si>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</si>
  <si>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</si>
  <si>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</si>
  <si>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</si>
  <si>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</si>
  <si>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</si>
  <si>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</si>
  <si>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</si>
  <si>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</si>
  <si>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</si>
  <si>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</si>
  <si>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</si>
  <si>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</si>
  <si>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</si>
  <si>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</si>
  <si>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</si>
  <si>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</si>
  <si>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</si>
  <si>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</si>
  <si>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</si>
  <si>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</si>
  <si>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</si>
  <si>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</si>
  <si>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</si>
  <si>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</si>
  <si>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</si>
  <si>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</si>
  <si>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</si>
  <si>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</si>
  <si>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</si>
  <si>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</si>
  <si>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</si>
  <si>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</si>
  <si>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</si>
  <si>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</si>
  <si>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</si>
  <si>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</si>
  <si>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</si>
  <si>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</si>
  <si>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</si>
  <si>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</si>
  <si>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</si>
  <si>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</si>
  <si>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</si>
  <si>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</si>
  <si>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</si>
  <si>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</si>
  <si>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</si>
  <si>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</si>
  <si>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</si>
  <si>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</si>
  <si>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</si>
  <si>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</si>
  <si>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</si>
  <si>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</si>
  <si>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</si>
  <si>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</si>
  <si>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</si>
  <si>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</si>
  <si>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</si>
  <si>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</si>
  <si>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</si>
  <si>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</si>
  <si>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</si>
  <si>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</si>
  <si>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</si>
  <si>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</si>
  <si>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</si>
  <si>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</si>
  <si>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</si>
  <si>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</si>
  <si>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</si>
  <si>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</si>
  <si>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</si>
  <si>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</si>
  <si>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</si>
  <si>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</si>
  <si>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</si>
  <si>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</si>
  <si>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</si>
  <si>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</si>
  <si>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</si>
  <si>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</si>
  <si>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</si>
  <si>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</si>
  <si>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</si>
  <si>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</si>
  <si>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</si>
  <si>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</si>
  <si>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</si>
  <si>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</si>
  <si>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</si>
  <si>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</si>
  <si>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</si>
  <si>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</si>
  <si>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</si>
  <si>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</si>
  <si>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</si>
  <si>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</si>
  <si>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</si>
  <si>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</si>
  <si>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</si>
  <si>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</si>
  <si>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</si>
  <si>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</si>
  <si>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</si>
  <si>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</si>
  <si>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</si>
  <si>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</si>
  <si>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</si>
  <si>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</si>
  <si>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</si>
  <si>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</si>
  <si>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</si>
  <si>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</si>
  <si>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</si>
  <si>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</si>
  <si>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</si>
  <si>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</si>
  <si>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</si>
  <si>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</si>
  <si>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</si>
  <si>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</si>
  <si>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</si>
  <si>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</si>
  <si>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</si>
  <si>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</si>
  <si>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</si>
  <si>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</si>
  <si>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</si>
  <si>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</si>
  <si>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</si>
  <si>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</si>
  <si>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</si>
  <si>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</si>
  <si>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</si>
  <si>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</si>
  <si>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</si>
  <si>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</si>
  <si>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</si>
  <si>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</si>
  <si>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</si>
  <si>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</si>
  <si>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</si>
  <si>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</si>
  <si>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</si>
  <si>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</si>
  <si>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</si>
  <si>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</si>
  <si>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</si>
  <si>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</si>
  <si>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</si>
  <si>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</si>
  <si>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</si>
  <si>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</si>
  <si>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</si>
  <si>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</si>
  <si>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</si>
  <si>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</si>
  <si>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</si>
  <si>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</si>
  <si>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</si>
  <si>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</si>
  <si>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</si>
  <si>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</si>
  <si>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</si>
  <si>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</si>
  <si>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</si>
  <si>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</si>
  <si>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</si>
  <si>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</si>
  <si>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</si>
  <si>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</si>
  <si>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</si>
  <si>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</si>
  <si>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</si>
  <si>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</si>
  <si>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</si>
  <si>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</si>
  <si>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</si>
  <si>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</si>
  <si>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</si>
  <si>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</si>
  <si>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</si>
  <si>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</si>
  <si>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</si>
  <si>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</si>
  <si>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</si>
  <si>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</si>
  <si>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</si>
  <si>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</si>
  <si>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</si>
  <si>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</si>
  <si>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</si>
  <si>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</si>
  <si>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</si>
  <si>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</si>
  <si>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</si>
  <si>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</si>
  <si>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</si>
  <si>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</si>
  <si>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</si>
  <si>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</si>
  <si>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</si>
  <si>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</si>
  <si>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</si>
  <si>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</si>
  <si>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</si>
  <si>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</si>
  <si>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</si>
  <si>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</si>
  <si>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</si>
  <si>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</si>
  <si>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</si>
  <si>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</si>
  <si>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</si>
  <si>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</si>
  <si>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</si>
  <si>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</si>
  <si>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</si>
  <si>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</si>
  <si>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</si>
  <si>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</si>
  <si>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</si>
  <si>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</si>
  <si>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</si>
  <si>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</si>
  <si>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</si>
  <si>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</si>
  <si>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</si>
  <si>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</si>
  <si>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</si>
  <si>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</si>
  <si>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</si>
  <si>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</si>
  <si>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</si>
  <si>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</si>
  <si>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</si>
  <si>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</si>
  <si>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</si>
  <si>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</si>
  <si>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</si>
  <si>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</si>
  <si>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045-761-0281</t>
    <phoneticPr fontId="3"/>
  </si>
  <si>
    <t>神奈川県横浜市磯子区新磯子町37-2</t>
    <phoneticPr fontId="3"/>
  </si>
  <si>
    <t>J-POWERジェネレーションサービス（株）　
磯子火力運営事業所　所長　作野　慎一</t>
    <phoneticPr fontId="3"/>
  </si>
  <si>
    <t>J-POWERジェネレーションサービス株式会社　磯子火力運営事業所</t>
    <phoneticPr fontId="3"/>
  </si>
  <si>
    <t>045-761-0281</t>
    <phoneticPr fontId="3"/>
  </si>
  <si>
    <t>横浜市長</t>
    <phoneticPr fontId="3"/>
  </si>
  <si>
    <t>Ｆ－電気・ガス・熱供給・水道業</t>
    <phoneticPr fontId="3"/>
  </si>
  <si>
    <t>電気業</t>
    <phoneticPr fontId="3"/>
  </si>
  <si>
    <t xml:space="preserve">・廃油→中間処理→再資源化
・廃酸→中間処理→再資源化
・廃アルカリ→中和→埋立
</t>
    <rPh sb="2" eb="3">
      <t>ユ</t>
    </rPh>
    <phoneticPr fontId="3"/>
  </si>
  <si>
    <t>事業所長（処理計画統括責任者）
　　　　　｜
運用グループリーダー（特別産業廃棄物管理責任者）
　　　　　｜
業務グループメンバー（産業廃棄物担当、処理計画作成担当）</t>
    <phoneticPr fontId="3"/>
  </si>
  <si>
    <t>令和 ７年6月25日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</si>
</sst>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8" zoomScaleNormal="100" zoomScaleSheetLayoutView="100" workbookViewId="0">
      <selection activeCell="C30" sqref="C30:U30"/>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430</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425</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424</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2787</v>
      </c>
      <c r="Q49" s="702"/>
      <c r="R49" s="702"/>
      <c r="S49" s="702"/>
      <c r="T49" s="702"/>
      <c r="U49" s="703"/>
    </row>
    <row r="50" spans="3:23" ht="26.25" customHeight="1">
      <c r="C50" s="662" t="s">
        <v>11</v>
      </c>
      <c r="D50" s="714"/>
      <c r="E50" s="715"/>
      <c r="F50" s="613" t="s">
        <v>421</v>
      </c>
      <c r="G50" s="614"/>
      <c r="H50" s="614"/>
      <c r="I50" s="614"/>
      <c r="J50" s="614"/>
      <c r="K50" s="614"/>
      <c r="L50" s="614"/>
      <c r="M50" s="614"/>
      <c r="N50" s="568" t="s">
        <v>131</v>
      </c>
      <c r="O50" s="572"/>
      <c r="P50" s="572"/>
      <c r="Q50" s="704" t="s">
        <v>420</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426</v>
      </c>
      <c r="G54" s="695"/>
      <c r="H54" s="695"/>
      <c r="I54" s="695"/>
      <c r="J54" s="695"/>
      <c r="K54" s="695"/>
      <c r="L54" s="33" t="s">
        <v>48</v>
      </c>
      <c r="M54" s="33"/>
      <c r="N54" s="696" t="s">
        <v>427</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150</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428</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429</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3</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1572.8999999999999</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3</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1572.8999999999999</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1572.8999999999999</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1572.8999999999999</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f>+別紙!X16</f>
        <v>23.8</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1572.8999999999999</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1572.8999999999999</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23.8</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1572.8999999999999</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F6" zoomScale="85" zoomScaleNormal="85" workbookViewId="0">
      <selection activeCell="Q29" sqref="Q29:X30"/>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J-POWERジェネレーションサービス株式会社　磯子火力運営事業所</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0.3</v>
      </c>
      <c r="H9" s="503">
        <f>IF(OR(ｲ.特管廃酸!F24&gt;0,ｲ.特管廃酸!F24&lt;0),ｲ.特管廃酸!F24,IF(H$19&gt;0,"0",0))</f>
        <v>23.5</v>
      </c>
      <c r="I9" s="503">
        <f>IF(OR(ｳ.特管廃ｱﾙｶﾘ!F24&gt;0,ｳ.特管廃ｱﾙｶﾘ!F24&lt;0),ｳ.特管廃ｱﾙｶﾘ!F24,IF(I$19&gt;0,"0",0))</f>
        <v>1549.1</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1572.8999999999999</v>
      </c>
    </row>
    <row r="10" spans="2:24" ht="24" customHeight="1">
      <c r="B10" s="173" t="s">
        <v>365</v>
      </c>
      <c r="C10" s="912" t="s">
        <v>213</v>
      </c>
      <c r="D10" s="912"/>
      <c r="E10" s="912"/>
      <c r="F10" s="913"/>
      <c r="G10" s="505" t="str">
        <f>IF(OR(ｱ.特管廃油!F25&gt;0,ｱ.特管廃油!F25&lt;0),ｱ.特管廃油!F25,IF(G$19&gt;0,"0",0))</f>
        <v>0</v>
      </c>
      <c r="H10" s="505" t="str">
        <f>IF(OR(ｲ.特管廃酸!F25&gt;0,ｲ.特管廃酸!F25&lt;0),ｲ.特管廃酸!F25,IF(H$19&gt;0,"0",0))</f>
        <v>0</v>
      </c>
      <c r="I10" s="505" t="str">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t="str">
        <f>IF(OR(ｱ.特管廃油!F26&gt;0,ｱ.特管廃油!F26&lt;0),ｱ.特管廃油!F26,IF(G$19&gt;0,"0",0))</f>
        <v>0</v>
      </c>
      <c r="H11" s="507" t="str">
        <f>IF(OR(ｲ.特管廃酸!F26&gt;0,ｲ.特管廃酸!F26&lt;0),ｲ.特管廃酸!F26,IF(H$19&gt;0,"0",0))</f>
        <v>0</v>
      </c>
      <c r="I11" s="507" t="str">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t="str">
        <f>IF(OR(ｱ.特管廃油!F27&gt;0,ｱ.特管廃油!F27&lt;0),ｱ.特管廃油!F27,IF(G$19&gt;0,"0",0))</f>
        <v>0</v>
      </c>
      <c r="H12" s="507" t="str">
        <f>IF(OR(ｲ.特管廃酸!F27&gt;0,ｲ.特管廃酸!F27&lt;0),ｲ.特管廃酸!F27,IF(H$19&gt;0,"0",0))</f>
        <v>0</v>
      </c>
      <c r="I12" s="507" t="str">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t="str">
        <f>IF(OR(ｱ.特管廃油!F28&gt;0,ｱ.特管廃油!F28&lt;0),ｱ.特管廃油!F28,IF(G$19&gt;0,"0",0))</f>
        <v>0</v>
      </c>
      <c r="H13" s="507" t="str">
        <f>IF(OR(ｲ.特管廃酸!F28&gt;0,ｲ.特管廃酸!F28&lt;0),ｲ.特管廃酸!F28,IF(H$19&gt;0,"0",0))</f>
        <v>0</v>
      </c>
      <c r="I13" s="507" t="str">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0.3</v>
      </c>
      <c r="H14" s="507">
        <f>IF(OR(ｲ.特管廃酸!F29&gt;0,ｲ.特管廃酸!F29&lt;0),ｲ.特管廃酸!F29,IF(H$19&gt;0,"0",0))</f>
        <v>23.5</v>
      </c>
      <c r="I14" s="507">
        <f>IF(OR(ｳ.特管廃ｱﾙｶﾘ!F29&gt;0,ｳ.特管廃ｱﾙｶﾘ!F29&lt;0),ｳ.特管廃ｱﾙｶﾘ!F29,IF(I$19&gt;0,"0",0))</f>
        <v>1549.1</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1572.8999999999999</v>
      </c>
    </row>
    <row r="15" spans="2:24" ht="24" customHeight="1">
      <c r="B15" s="173" t="s">
        <v>168</v>
      </c>
      <c r="C15" s="918" t="s">
        <v>218</v>
      </c>
      <c r="D15" s="918"/>
      <c r="E15" s="918"/>
      <c r="F15" s="919"/>
      <c r="G15" s="507">
        <f>IF(OR(ｱ.特管廃油!F30&gt;0,ｱ.特管廃油!F30&lt;0),ｱ.特管廃油!F30,IF(G$19&gt;0,"0",0))</f>
        <v>0.3</v>
      </c>
      <c r="H15" s="507">
        <f>IF(OR(ｲ.特管廃酸!F30&gt;0,ｲ.特管廃酸!F30&lt;0),ｲ.特管廃酸!F30,IF(H$19&gt;0,"0",0))</f>
        <v>23.5</v>
      </c>
      <c r="I15" s="507">
        <f>IF(OR(ｳ.特管廃ｱﾙｶﾘ!F30&gt;0,ｳ.特管廃ｱﾙｶﾘ!F30&lt;0),ｳ.特管廃ｱﾙｶﾘ!F30,IF(I$19&gt;0,"0",0))</f>
        <v>1549.1</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1572.8999999999999</v>
      </c>
    </row>
    <row r="16" spans="2:24" ht="24" customHeight="1">
      <c r="B16" s="173" t="s">
        <v>169</v>
      </c>
      <c r="C16" s="918" t="s">
        <v>219</v>
      </c>
      <c r="D16" s="918"/>
      <c r="E16" s="918"/>
      <c r="F16" s="919"/>
      <c r="G16" s="507">
        <f>IF(OR(ｱ.特管廃油!F31&gt;0,ｱ.特管廃油!F31&lt;0),ｱ.特管廃油!F31,IF(G$19&gt;0,"0",0))</f>
        <v>0.3</v>
      </c>
      <c r="H16" s="507">
        <f>IF(OR(ｲ.特管廃酸!F31&gt;0,ｲ.特管廃酸!F31&lt;0),ｲ.特管廃酸!F31,IF(H$19&gt;0,"0",0))</f>
        <v>23.5</v>
      </c>
      <c r="I16" s="507" t="str">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23.8</v>
      </c>
    </row>
    <row r="17" spans="2:24" ht="24" customHeight="1">
      <c r="B17" s="173"/>
      <c r="C17" s="918" t="s">
        <v>374</v>
      </c>
      <c r="D17" s="918"/>
      <c r="E17" s="918"/>
      <c r="F17" s="919"/>
      <c r="G17" s="507" t="str">
        <f>IF(OR(ｱ.特管廃油!F32&gt;0,ｱ.特管廃油!F32&lt;0),ｱ.特管廃油!F32,IF(G$19&gt;0,"0",0))</f>
        <v>0</v>
      </c>
      <c r="H17" s="507" t="str">
        <f>IF(OR(ｲ.特管廃酸!F32&gt;0,ｲ.特管廃酸!F32&lt;0),ｲ.特管廃酸!F32,IF(H$19&gt;0,"0",0))</f>
        <v>0</v>
      </c>
      <c r="I17" s="507" t="str">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t="str">
        <f>IF(OR(ｱ.特管廃油!F33&gt;0,ｱ.特管廃油!F33&lt;0),ｱ.特管廃油!F33,IF(G$19&gt;0,"0",0))</f>
        <v>0</v>
      </c>
      <c r="H18" s="509" t="str">
        <f>IF(OR(ｲ.特管廃酸!F33&gt;0,ｲ.特管廃酸!F33&lt;0),ｲ.特管廃酸!F33,IF(H$19&gt;0,"0",0))</f>
        <v>0</v>
      </c>
      <c r="I18" s="509" t="str">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0.3</v>
      </c>
      <c r="H19" s="502">
        <f t="shared" si="1"/>
        <v>23.5</v>
      </c>
      <c r="I19" s="502">
        <f t="shared" si="1"/>
        <v>1549.1</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1572.8999999999999</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0.3</v>
      </c>
      <c r="H37" s="534">
        <f t="shared" si="7"/>
        <v>23.5</v>
      </c>
      <c r="I37" s="534">
        <f t="shared" si="7"/>
        <v>1549.1</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1572.8999999999999</v>
      </c>
    </row>
    <row r="38" spans="2:24" ht="24" customHeight="1">
      <c r="B38" s="171"/>
      <c r="C38" s="940"/>
      <c r="D38" s="234"/>
      <c r="E38" s="232" t="s">
        <v>231</v>
      </c>
      <c r="F38" s="560"/>
      <c r="G38" s="528">
        <f t="shared" ref="G38:V38" si="8">SUM(G39:G41)</f>
        <v>0.3</v>
      </c>
      <c r="H38" s="528">
        <f t="shared" si="8"/>
        <v>23.5</v>
      </c>
      <c r="I38" s="528">
        <f t="shared" si="8"/>
        <v>1549.1</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1572.8999999999999</v>
      </c>
    </row>
    <row r="39" spans="2:24" ht="24" customHeight="1">
      <c r="B39" s="171"/>
      <c r="C39" s="940"/>
      <c r="D39" s="235"/>
      <c r="E39" s="230"/>
      <c r="F39" s="228" t="s">
        <v>173</v>
      </c>
      <c r="G39" s="530">
        <f>+ｱ.特管廃油!$Z$28</f>
        <v>0.3</v>
      </c>
      <c r="H39" s="530">
        <f>+ｲ.特管廃酸!$Z$28</f>
        <v>23.5</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23.8</v>
      </c>
    </row>
    <row r="40" spans="2:24" ht="24" customHeight="1">
      <c r="B40" s="171"/>
      <c r="C40" s="940"/>
      <c r="D40" s="235"/>
      <c r="E40" s="230"/>
      <c r="F40" s="228" t="s">
        <v>230</v>
      </c>
      <c r="G40" s="530">
        <f>+ｱ.特管廃油!$Z$29</f>
        <v>0</v>
      </c>
      <c r="H40" s="530">
        <f>+ｲ.特管廃酸!$Z$29</f>
        <v>0</v>
      </c>
      <c r="I40" s="530">
        <f>+ｳ.特管廃ｱﾙｶﾘ!$Z$29</f>
        <v>1549.1</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1549.1</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0.3</v>
      </c>
      <c r="H43" s="536">
        <f>+ｲ.特管廃酸!$AK$27</f>
        <v>23.5</v>
      </c>
      <c r="I43" s="536">
        <f>+ｳ.特管廃ｱﾙｶﾘ!$AK$27</f>
        <v>1549.1</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1572.8999999999999</v>
      </c>
    </row>
    <row r="44" spans="2:24" ht="24" customHeight="1">
      <c r="B44" s="171"/>
      <c r="C44" s="178"/>
      <c r="D44" s="176" t="s">
        <v>147</v>
      </c>
      <c r="E44" s="933" t="s">
        <v>176</v>
      </c>
      <c r="F44" s="934"/>
      <c r="G44" s="538">
        <f>+ｱ.特管廃油!$AK$30</f>
        <v>0.3</v>
      </c>
      <c r="H44" s="538">
        <f>+ｲ.特管廃酸!$AK$30</f>
        <v>23.5</v>
      </c>
      <c r="I44" s="538">
        <f>+ｳ.特管廃ｱﾙｶﾘ!$AK$30</f>
        <v>1549.1</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1572.8999999999999</v>
      </c>
    </row>
    <row r="45" spans="2:24" ht="24" customHeight="1">
      <c r="B45" s="171"/>
      <c r="C45" s="178"/>
      <c r="D45" s="561" t="s">
        <v>149</v>
      </c>
      <c r="E45" s="935" t="s">
        <v>177</v>
      </c>
      <c r="F45" s="936"/>
      <c r="G45" s="540">
        <f>+ｱ.特管廃油!$AR$24</f>
        <v>0.3</v>
      </c>
      <c r="H45" s="540">
        <f>+ｲ.特管廃酸!$AR$24</f>
        <v>23.5</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23.8</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0.6</v>
      </c>
      <c r="H55" s="544">
        <f t="shared" ref="H55:W55" si="9">IF(H9="0",+H19+H20,+H9+H19+H20)</f>
        <v>47</v>
      </c>
      <c r="I55" s="544">
        <f t="shared" si="9"/>
        <v>3098.2</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5" zoomScaleNormal="100" workbookViewId="0">
      <selection activeCell="AK30" sqref="AK30:AN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J-POWERジェネレーションサービス株式会社　磯子火力運営事業所</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0.3</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0.3</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0.3</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0.3</v>
      </c>
      <c r="P27" s="841"/>
      <c r="Q27" s="841"/>
      <c r="R27" s="841"/>
      <c r="S27" s="54" t="s">
        <v>38</v>
      </c>
      <c r="T27" s="75"/>
      <c r="U27" s="75"/>
      <c r="X27" s="73" t="s">
        <v>39</v>
      </c>
      <c r="Y27" s="76"/>
      <c r="AG27" s="63"/>
      <c r="AH27" s="63"/>
      <c r="AI27" s="63"/>
      <c r="AJ27" s="63"/>
      <c r="AK27" s="811">
        <f>+AG18+O27</f>
        <v>0.3</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0.3</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0.3</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0.3</v>
      </c>
      <c r="G30" s="802"/>
      <c r="H30" s="221" t="s">
        <v>155</v>
      </c>
      <c r="L30" s="814"/>
      <c r="O30" s="66"/>
      <c r="Q30" s="816">
        <f>+ROUND(Z28,2)+ROUND(Z29,2)+ROUND(Z30,2)</f>
        <v>0.3</v>
      </c>
      <c r="R30" s="841"/>
      <c r="S30" s="841"/>
      <c r="T30" s="841"/>
      <c r="U30" s="54" t="s">
        <v>16</v>
      </c>
      <c r="X30" s="876" t="s">
        <v>145</v>
      </c>
      <c r="Y30" s="877"/>
      <c r="Z30" s="803"/>
      <c r="AA30" s="804"/>
      <c r="AB30" s="804"/>
      <c r="AC30" s="804"/>
      <c r="AD30" s="804"/>
      <c r="AE30" s="54" t="s">
        <v>13</v>
      </c>
      <c r="AK30" s="821">
        <v>0.3</v>
      </c>
      <c r="AL30" s="822"/>
      <c r="AM30" s="822"/>
      <c r="AN30" s="822"/>
      <c r="AO30" s="62" t="s">
        <v>13</v>
      </c>
      <c r="AR30" s="905"/>
      <c r="AS30" s="902"/>
      <c r="AT30" s="902"/>
      <c r="AU30" s="903"/>
    </row>
    <row r="31" spans="2:48" ht="27" customHeight="1" thickTop="1" thickBot="1">
      <c r="B31" s="840" t="s">
        <v>165</v>
      </c>
      <c r="C31" s="823"/>
      <c r="D31" s="823"/>
      <c r="E31" s="810"/>
      <c r="F31" s="801">
        <v>0.3</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７年6月25日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神奈川県横浜市磯子区新磯子町37-2</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J-POWERジェネレーションサービス（株）　
磯子火力運営事業所　所長　作野　慎一</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045-761-0281</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J-POWERジェネレーションサービス株式会社　磯子火力運営事業所</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2787</v>
      </c>
      <c r="Q25" s="999"/>
      <c r="R25" s="999"/>
      <c r="S25" s="999"/>
      <c r="T25" s="999"/>
      <c r="U25" s="1000"/>
    </row>
    <row r="26" spans="1:23" ht="26.25" customHeight="1">
      <c r="C26" s="989" t="s">
        <v>11</v>
      </c>
      <c r="D26" s="990"/>
      <c r="E26" s="991"/>
      <c r="F26" s="1041" t="str">
        <f>+表紙!F50</f>
        <v>神奈川県横浜市磯子区新磯子町37-2</v>
      </c>
      <c r="G26" s="1042"/>
      <c r="H26" s="1042"/>
      <c r="I26" s="1042"/>
      <c r="J26" s="1042"/>
      <c r="K26" s="1042"/>
      <c r="L26" s="1042"/>
      <c r="M26" s="1042"/>
      <c r="N26" s="130" t="s">
        <v>131</v>
      </c>
      <c r="O26" s="409"/>
      <c r="P26" s="409"/>
      <c r="Q26" s="1001" t="str">
        <f>IF(+表紙!Q50="","",+表紙!Q50)</f>
        <v>045-761-0281</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Ｆ－電気・ガス・熱供給・水道業</v>
      </c>
      <c r="G30" s="1006"/>
      <c r="H30" s="1006"/>
      <c r="I30" s="1006"/>
      <c r="J30" s="1006"/>
      <c r="K30" s="1006"/>
      <c r="L30" s="276" t="s">
        <v>48</v>
      </c>
      <c r="M30" s="276"/>
      <c r="N30" s="1007" t="str">
        <f>IF(COUNTA(表紙!N54)=1,+表紙!N54,"")</f>
        <v>電気業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150</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 xml:space="preserve">・廃油→中間処理→再資源化
・廃酸→中間処理→再資源化
・廃アルカリ→中和→埋立
</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3</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1572.8999999999999</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3</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1572.8999999999999</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1572.8999999999999</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f>+表紙!K209</f>
        <v>1572.8999999999999</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f>+表紙!K210</f>
        <v>23.8</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1572.8999999999999</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1572.8999999999999</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23.8</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1572.8999999999999</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AK30" sqref="AK30:AN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23.5</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23.5</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23.5</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23.5</v>
      </c>
      <c r="P27" s="841"/>
      <c r="Q27" s="841"/>
      <c r="R27" s="841"/>
      <c r="S27" s="54" t="s">
        <v>38</v>
      </c>
      <c r="T27" s="75"/>
      <c r="U27" s="75"/>
      <c r="X27" s="73" t="s">
        <v>39</v>
      </c>
      <c r="Y27" s="76"/>
      <c r="AG27" s="63"/>
      <c r="AH27" s="63"/>
      <c r="AI27" s="63"/>
      <c r="AJ27" s="63"/>
      <c r="AK27" s="811">
        <f>+AG18+O27</f>
        <v>23.5</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23.5</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23.5</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23.5</v>
      </c>
      <c r="G30" s="802"/>
      <c r="H30" s="221" t="s">
        <v>155</v>
      </c>
      <c r="L30" s="814"/>
      <c r="O30" s="66"/>
      <c r="Q30" s="816">
        <f>+ROUND(Z28,2)+ROUND(Z29,2)+ROUND(Z30,2)</f>
        <v>23.5</v>
      </c>
      <c r="R30" s="841"/>
      <c r="S30" s="841"/>
      <c r="T30" s="841"/>
      <c r="U30" s="54" t="s">
        <v>16</v>
      </c>
      <c r="X30" s="876" t="s">
        <v>145</v>
      </c>
      <c r="Y30" s="877"/>
      <c r="Z30" s="803"/>
      <c r="AA30" s="804"/>
      <c r="AB30" s="804"/>
      <c r="AC30" s="804"/>
      <c r="AD30" s="804"/>
      <c r="AE30" s="54" t="s">
        <v>13</v>
      </c>
      <c r="AK30" s="821">
        <v>23.5</v>
      </c>
      <c r="AL30" s="822"/>
      <c r="AM30" s="822"/>
      <c r="AN30" s="822"/>
      <c r="AO30" s="62" t="s">
        <v>13</v>
      </c>
      <c r="AR30" s="905"/>
      <c r="AS30" s="902"/>
      <c r="AT30" s="902"/>
      <c r="AU30" s="903"/>
    </row>
    <row r="31" spans="2:48" ht="27" customHeight="1" thickTop="1" thickBot="1">
      <c r="B31" s="840" t="s">
        <v>165</v>
      </c>
      <c r="C31" s="823"/>
      <c r="D31" s="823"/>
      <c r="E31" s="810"/>
      <c r="F31" s="801">
        <v>23.5</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zoomScaleNormal="100" workbookViewId="0">
      <selection activeCell="AK30" sqref="AK30:AN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1549.1</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1549.1</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1549.1</v>
      </c>
      <c r="P27" s="841"/>
      <c r="Q27" s="841"/>
      <c r="R27" s="841"/>
      <c r="S27" s="54" t="s">
        <v>38</v>
      </c>
      <c r="T27" s="75"/>
      <c r="U27" s="75"/>
      <c r="X27" s="73" t="s">
        <v>39</v>
      </c>
      <c r="Y27" s="76"/>
      <c r="AG27" s="63"/>
      <c r="AH27" s="63"/>
      <c r="AI27" s="63"/>
      <c r="AJ27" s="63"/>
      <c r="AK27" s="811">
        <f>+AG18+O27</f>
        <v>1549.1</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1549.1</v>
      </c>
      <c r="G29" s="802"/>
      <c r="H29" s="221" t="s">
        <v>155</v>
      </c>
      <c r="L29" s="814"/>
      <c r="O29" s="66"/>
      <c r="P29" s="149"/>
      <c r="Q29" s="61" t="s">
        <v>142</v>
      </c>
      <c r="R29" s="823" t="s">
        <v>33</v>
      </c>
      <c r="S29" s="845"/>
      <c r="T29" s="845"/>
      <c r="U29" s="846"/>
      <c r="V29" s="58"/>
      <c r="W29" s="77"/>
      <c r="X29" s="876" t="s">
        <v>227</v>
      </c>
      <c r="Y29" s="877"/>
      <c r="Z29" s="803">
        <v>1549.1</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1549.1</v>
      </c>
      <c r="G30" s="802"/>
      <c r="H30" s="221" t="s">
        <v>155</v>
      </c>
      <c r="L30" s="814"/>
      <c r="O30" s="66"/>
      <c r="Q30" s="816">
        <f>+ROUND(Z28,2)+ROUND(Z29,2)+ROUND(Z30,2)</f>
        <v>1549.1</v>
      </c>
      <c r="R30" s="841"/>
      <c r="S30" s="841"/>
      <c r="T30" s="841"/>
      <c r="U30" s="54" t="s">
        <v>16</v>
      </c>
      <c r="X30" s="876" t="s">
        <v>145</v>
      </c>
      <c r="Y30" s="877"/>
      <c r="Z30" s="803"/>
      <c r="AA30" s="804"/>
      <c r="AB30" s="804"/>
      <c r="AC30" s="804"/>
      <c r="AD30" s="804"/>
      <c r="AE30" s="54" t="s">
        <v>13</v>
      </c>
      <c r="AK30" s="821">
        <v>1549.1</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2025-06-25T01:11:59Z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