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D75FC72-D355-4468-8C16-16B77F0EFEA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activeTab="1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<sst xmlns="http://schemas.openxmlformats.org/spreadsheetml/2006/main" count="3176" uniqueCount="456">
  <si>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</si>
  <si>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</si>
  <si>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</si>
  <si>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</si>
  <si>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</si>
  <si>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</si>
  <si>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</si>
  <si>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</si>
  <si>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</si>
  <si>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</si>
  <si>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</si>
  <si>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</si>
  <si>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</si>
  <si>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</si>
  <si>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</si>
  <si>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</si>
  <si>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</si>
  <si>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</si>
  <si>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</si>
  <si>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</si>
  <si>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</si>
  <si>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</si>
  <si>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</si>
  <si>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</si>
  <si>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</si>
  <si>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</si>
  <si>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</si>
  <si>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</si>
  <si>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</si>
  <si>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</si>
  <si>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</si>
  <si>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</si>
  <si>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</si>
  <si>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</si>
  <si>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</si>
  <si>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</si>
  <si>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</si>
  <si>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</si>
  <si>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</si>
  <si>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</si>
  <si>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</si>
  <si>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</si>
  <si>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</si>
  <si>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</si>
  <si>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</si>
  <si>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</si>
  <si>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</si>
  <si>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</si>
  <si>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</si>
  <si>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</si>
  <si>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</si>
  <si>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</si>
  <si>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</si>
  <si>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</si>
  <si>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</si>
  <si>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</si>
  <si>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</si>
  <si>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</si>
  <si>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</si>
  <si>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</si>
  <si>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</si>
  <si>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</si>
  <si>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</si>
  <si>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</si>
  <si>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</si>
  <si>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</si>
  <si>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</si>
  <si>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</si>
  <si>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</si>
  <si>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</si>
  <si>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</si>
  <si>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</si>
  <si>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</si>
  <si>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</si>
  <si>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</si>
  <si>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</si>
  <si>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</si>
  <si>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</si>
  <si>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</si>
  <si>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</si>
  <si>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</si>
  <si>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</si>
  <si>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</si>
  <si>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</si>
  <si>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</si>
  <si>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</si>
  <si>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</si>
  <si>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</si>
  <si>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</si>
  <si>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</si>
  <si>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</si>
  <si>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</si>
  <si>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</si>
  <si>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</si>
  <si>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</si>
  <si>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</si>
  <si>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</si>
  <si>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</si>
  <si>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</si>
  <si>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</si>
  <si>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</si>
  <si>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</si>
  <si>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</si>
  <si>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</si>
  <si>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</si>
  <si>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</si>
  <si>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</si>
  <si>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</si>
  <si>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</si>
  <si>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</si>
  <si>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</si>
  <si>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</si>
  <si>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</si>
  <si>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</si>
  <si>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</si>
  <si>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</si>
  <si>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</si>
  <si>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</si>
  <si>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</si>
  <si>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</si>
  <si>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</si>
  <si>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</si>
  <si>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</si>
  <si>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</si>
  <si>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</si>
  <si>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</si>
  <si>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</si>
  <si>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</si>
  <si>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</si>
  <si>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</si>
  <si>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</si>
  <si>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</si>
  <si>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</si>
  <si>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</si>
  <si>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</si>
  <si>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</si>
  <si>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</si>
  <si>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</si>
  <si>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</si>
  <si>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</si>
  <si>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</si>
  <si>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</si>
  <si>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</si>
  <si>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</si>
  <si>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</si>
  <si>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</si>
  <si>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</si>
  <si>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</si>
  <si>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</si>
  <si>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</si>
  <si>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</si>
  <si>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</si>
  <si>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</si>
  <si>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</si>
  <si>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</si>
  <si>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</si>
  <si>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</si>
  <si>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</si>
  <si>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</si>
  <si>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</si>
  <si>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</si>
  <si>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</si>
  <si>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</si>
  <si>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</si>
  <si>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</si>
  <si>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</si>
  <si>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</si>
  <si>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</si>
  <si>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</si>
  <si>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</si>
  <si>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</si>
  <si>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</si>
  <si>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</si>
  <si>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</si>
  <si>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</si>
  <si>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</si>
  <si>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</si>
  <si>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</si>
  <si>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</si>
  <si>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</si>
  <si>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</si>
  <si>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</si>
  <si>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</si>
  <si>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</si>
  <si>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</si>
  <si>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</si>
  <si>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</si>
  <si>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</si>
  <si>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</si>
  <si>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</si>
  <si>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</si>
  <si>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</si>
  <si>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</si>
  <si>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</si>
  <si>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</si>
  <si>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</si>
  <si>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</si>
  <si>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</si>
  <si>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</si>
  <si>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</si>
  <si>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</si>
  <si>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</si>
  <si>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</si>
  <si>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</si>
  <si>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</si>
  <si>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</si>
  <si>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</si>
  <si>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</si>
  <si>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</si>
  <si>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</si>
  <si>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</si>
  <si>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</si>
  <si>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</si>
  <si>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</si>
  <si>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</si>
  <si>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</si>
  <si>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</si>
  <si>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</si>
  <si>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</si>
  <si>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</si>
  <si>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</si>
  <si>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</si>
  <si>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</si>
  <si>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</si>
  <si>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</si>
  <si>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</si>
  <si>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</si>
  <si>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</si>
  <si>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</si>
  <si>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</si>
  <si>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</si>
  <si>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</si>
  <si>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</si>
  <si>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</si>
  <si>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</si>
  <si>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</si>
  <si>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</si>
  <si>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</si>
  <si>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</si>
  <si>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</si>
  <si>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</si>
  <si>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</si>
  <si>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</si>
  <si>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</si>
  <si>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</si>
  <si>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</si>
  <si>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</si>
  <si>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</si>
  <si>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</si>
  <si>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</si>
  <si>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</si>
  <si>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</si>
  <si>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</si>
  <si>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</si>
  <si>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</si>
  <si>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</si>
  <si>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</si>
  <si>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</si>
  <si>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</si>
  <si>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</si>
  <si>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</si>
  <si>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</si>
  <si>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</si>
  <si>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</si>
  <si>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</si>
  <si>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</si>
  <si>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</si>
  <si>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</si>
  <si>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</si>
  <si>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</si>
  <si>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</si>
  <si>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</si>
  <si>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</si>
  <si>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</si>
  <si>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</si>
  <si>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</si>
  <si>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</si>
  <si>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</si>
  <si>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</si>
  <si>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</si>
  <si>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</si>
  <si>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</si>
  <si>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</si>
  <si>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</si>
  <si>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</si>
  <si>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</si>
  <si>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</si>
  <si>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</si>
  <si>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</si>
  <si>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</si>
  <si>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</si>
  <si>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</si>
  <si>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</si>
  <si>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</si>
  <si>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</si>
  <si>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</si>
  <si>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</si>
  <si>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</si>
  <si>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</si>
  <si>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</si>
  <si>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</si>
  <si>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</si>
  <si>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</si>
  <si>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</si>
  <si>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</si>
  <si>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</si>
  <si>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</si>
  <si>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</si>
  <si>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</si>
  <si>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</si>
  <si>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</si>
  <si>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</si>
  <si>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</si>
  <si>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</si>
  <si>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</si>
  <si>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</si>
  <si>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</si>
  <si>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</si>
  <si>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</si>
  <si>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</si>
  <si>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</si>
  <si>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</si>
  <si>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</si>
  <si>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</si>
  <si>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</si>
  <si>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</si>
  <si>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</si>
  <si>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</si>
  <si>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</si>
  <si>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</si>
  <si>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</si>
  <si>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</si>
  <si>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</si>
  <si>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</si>
  <si>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</si>
  <si>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</si>
  <si>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</si>
  <si>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</si>
  <si>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</si>
  <si>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</si>
  <si>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</si>
  <si>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</si>
  <si>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</si>
  <si>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</si>
  <si>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</si>
  <si>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</si>
  <si>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</si>
  <si>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</si>
  <si>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</si>
  <si>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</si>
  <si>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</si>
  <si>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</si>
  <si>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</si>
  <si>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</si>
  <si>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</si>
  <si>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</si>
  <si>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</si>
  <si>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</si>
  <si>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</si>
  <si>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</si>
  <si>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</si>
  <si>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</si>
  <si>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</si>
  <si>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</si>
  <si>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</si>
  <si>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</si>
  <si>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</si>
  <si>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</si>
  <si>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</si>
  <si>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</si>
  <si>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</si>
  <si>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</si>
  <si>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</si>
  <si>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</si>
  <si>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</si>
  <si>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</si>
  <si>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</si>
  <si>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</si>
  <si>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</si>
  <si>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</si>
  <si>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</si>
  <si>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</si>
  <si>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</si>
  <si>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</si>
  <si>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</si>
  <si>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</si>
  <si>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</si>
  <si>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</si>
  <si>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</si>
  <si>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</si>
  <si>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</si>
  <si>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</si>
  <si>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</si>
  <si>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</si>
  <si>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</si>
  <si>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</si>
  <si>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</si>
  <si>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</si>
  <si>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</si>
  <si>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</si>
  <si>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</si>
  <si>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</si>
  <si>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</si>
  <si>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</si>
  <si>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</si>
  <si>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</si>
  <si>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</si>
  <si>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</si>
  <si>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</si>
  <si>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</si>
  <si>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</si>
  <si>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</si>
  <si>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</si>
  <si>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</si>
  <si>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</si>
  <si>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</si>
  <si>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</si>
  <si>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</si>
  <si>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</si>
  <si>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</si>
  <si>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</si>
  <si>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</si>
  <si>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</si>
  <si>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</si>
  <si>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</si>
  <si>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</si>
  <si>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</si>
  <si>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</si>
  <si>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</si>
  <si>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</si>
  <si>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</si>
  <si>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</si>
  <si>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</si>
  <si>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</si>
  <si>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</si>
  <si>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</si>
  <si>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</si>
  <si>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</si>
  <si>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</si>
  <si>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</si>
  <si>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</si>
  <si>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</si>
  <si>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</si>
  <si>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</si>
  <si>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</si>
  <si>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令和    年    月    日</t>
  </si>
  <si>
    <t>←必ず記入してください</t>
    <phoneticPr fontId="3"/>
  </si>
  <si>
    <t>横浜市神奈川区恵比須町7番地6</t>
    <rPh sb="0" eb="11">
      <t>ヨコハマシカナガワクエビスチョウ</t>
    </rPh>
    <rPh sb="12" eb="14">
      <t>バンチ</t>
    </rPh>
    <phoneticPr fontId="3"/>
  </si>
  <si>
    <t>影島興産株式会社</t>
    <rPh sb="0" eb="8">
      <t>カゲシマコウサンカブシキガイシャ</t>
    </rPh>
    <phoneticPr fontId="3"/>
  </si>
  <si>
    <t>影島興産株式会社
代表取締役　影島　慶明</t>
    <rPh sb="0" eb="8">
      <t>カゲシマコウサンカブシキガイシャ</t>
    </rPh>
    <rPh sb="9" eb="14">
      <t>ダイヒョウトリシマリヤク</t>
    </rPh>
    <rPh sb="15" eb="17">
      <t>カゲシマ</t>
    </rPh>
    <rPh sb="18" eb="20">
      <t>ヨシアキ</t>
    </rPh>
    <phoneticPr fontId="3"/>
  </si>
  <si>
    <t>045-461-5656</t>
    <phoneticPr fontId="3"/>
  </si>
  <si>
    <t>鉄スクラップ加工処理</t>
    <rPh sb="0" eb="1">
      <t>テツ</t>
    </rPh>
    <rPh sb="6" eb="8">
      <t>カコウ</t>
    </rPh>
    <rPh sb="8" eb="10">
      <t>ショリ</t>
    </rPh>
    <phoneticPr fontId="3"/>
  </si>
  <si>
    <t>1.　工事現場等からの鉄屑の受け入れ
2.　木箱、木パレット。プラスチック箱、プラスチックパレット等受入に伴う容器等を分別
3.　残りの鉄屑等を大型切断機で切断
4.　切断により鉄から分離された土砂、ガラス、プラスチック類も分別
5.　鉄は原則として売却
6.　その他分別したものは産廃処分</t>
    <rPh sb="3" eb="7">
      <t>コウジゲンバ</t>
    </rPh>
    <rPh sb="7" eb="8">
      <t>トウ</t>
    </rPh>
    <rPh sb="11" eb="13">
      <t>テツクズ</t>
    </rPh>
    <rPh sb="14" eb="15">
      <t>ウ</t>
    </rPh>
    <rPh sb="16" eb="17">
      <t>イ</t>
    </rPh>
    <rPh sb="22" eb="24">
      <t>キバコ</t>
    </rPh>
    <rPh sb="25" eb="26">
      <t>キ</t>
    </rPh>
    <rPh sb="37" eb="38">
      <t>ハコ</t>
    </rPh>
    <rPh sb="49" eb="50">
      <t>トウ</t>
    </rPh>
    <rPh sb="50" eb="52">
      <t>ウケイレ</t>
    </rPh>
    <rPh sb="53" eb="54">
      <t>トモナ</t>
    </rPh>
    <rPh sb="55" eb="57">
      <t>ヨウキ</t>
    </rPh>
    <rPh sb="57" eb="58">
      <t>トウ</t>
    </rPh>
    <rPh sb="59" eb="61">
      <t>ブンベツ</t>
    </rPh>
    <rPh sb="65" eb="66">
      <t>ノコ</t>
    </rPh>
    <rPh sb="68" eb="70">
      <t>テツクズ</t>
    </rPh>
    <rPh sb="70" eb="71">
      <t>トウ</t>
    </rPh>
    <rPh sb="72" eb="74">
      <t>オオガタ</t>
    </rPh>
    <rPh sb="74" eb="76">
      <t>セツダン</t>
    </rPh>
    <rPh sb="76" eb="77">
      <t>キ</t>
    </rPh>
    <rPh sb="78" eb="80">
      <t>セツダン</t>
    </rPh>
    <rPh sb="84" eb="86">
      <t>セツダン</t>
    </rPh>
    <rPh sb="89" eb="90">
      <t>テツ</t>
    </rPh>
    <rPh sb="92" eb="94">
      <t>ブンリ</t>
    </rPh>
    <rPh sb="97" eb="99">
      <t>ドシャ</t>
    </rPh>
    <rPh sb="110" eb="111">
      <t>ルイ</t>
    </rPh>
    <rPh sb="112" eb="114">
      <t>ブンベツ</t>
    </rPh>
    <rPh sb="118" eb="119">
      <t>テツ</t>
    </rPh>
    <rPh sb="120" eb="122">
      <t>ゲンソク</t>
    </rPh>
    <rPh sb="125" eb="127">
      <t>バイキャク</t>
    </rPh>
    <rPh sb="133" eb="134">
      <t>タ</t>
    </rPh>
    <rPh sb="134" eb="136">
      <t>ブンベツ</t>
    </rPh>
    <phoneticPr fontId="3"/>
  </si>
  <si>
    <t>管理責任者　→　部門長　→　社員</t>
    <rPh sb="0" eb="2">
      <t>カンリ</t>
    </rPh>
    <rPh sb="2" eb="5">
      <t>セキニンシャ</t>
    </rPh>
    <rPh sb="8" eb="11">
      <t>ブモンチョウ</t>
    </rPh>
    <rPh sb="14" eb="16">
      <t>シャイン</t>
    </rPh>
    <phoneticPr fontId="3"/>
  </si>
  <si>
    <t>今回は自社ビル建築の為の土地を整地した際に出たがれき類を自社で処分したので高い数値になってしまった。来年は通常の数値に戻る予定。</t>
    <rPh sb="0" eb="2">
      <t>コンカイ</t>
    </rPh>
    <rPh sb="3" eb="5">
      <t>ジシャ</t>
    </rPh>
    <rPh sb="7" eb="9">
      <t>ケンチク</t>
    </rPh>
    <rPh sb="10" eb="11">
      <t>タメ</t>
    </rPh>
    <rPh sb="12" eb="14">
      <t>トチ</t>
    </rPh>
    <rPh sb="15" eb="17">
      <t>セイチ</t>
    </rPh>
    <rPh sb="19" eb="20">
      <t>サイ</t>
    </rPh>
    <rPh sb="21" eb="22">
      <t>デ</t>
    </rPh>
    <rPh sb="26" eb="27">
      <t>ルイ</t>
    </rPh>
    <rPh sb="28" eb="30">
      <t>ジシャ</t>
    </rPh>
    <rPh sb="31" eb="33">
      <t>ショブン</t>
    </rPh>
    <rPh sb="37" eb="38">
      <t>タカ</t>
    </rPh>
    <rPh sb="39" eb="41">
      <t>スウチ</t>
    </rPh>
    <rPh sb="50" eb="52">
      <t>ライネン</t>
    </rPh>
    <rPh sb="53" eb="55">
      <t>ツウジョウ</t>
    </rPh>
    <rPh sb="56" eb="58">
      <t>スウチ</t>
    </rPh>
    <rPh sb="59" eb="60">
      <t>モド</t>
    </rPh>
    <rPh sb="61" eb="63">
      <t>ヨテイ</t>
    </rPh>
    <phoneticPr fontId="3"/>
  </si>
  <si>
    <t>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</si>
</sst>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99" zoomScaleNormal="115" zoomScaleSheetLayoutView="100" workbookViewId="0">
      <selection activeCell="AA112" sqref="AA11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445</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449</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2776</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136</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446</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453</v>
      </c>
      <c r="E77" s="541"/>
      <c r="F77" s="541"/>
      <c r="G77" s="541"/>
      <c r="H77" s="541"/>
      <c r="I77" s="541"/>
      <c r="J77" s="541"/>
      <c r="K77" s="541"/>
      <c r="L77" s="541"/>
      <c r="M77" s="541"/>
      <c r="N77" s="541"/>
      <c r="O77" s="541"/>
      <c r="P77" s="541"/>
      <c r="Q77" s="541"/>
      <c r="R77" s="541"/>
      <c r="S77" s="541"/>
      <c r="T77" s="541"/>
      <c r="U77" s="542"/>
      <c r="W77" s="28" t="s">
        <v>446</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3098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5</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3098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454</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455</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455</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455</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455</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t="s">
        <v>455</v>
      </c>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t="s">
        <v>455</v>
      </c>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341.6</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2756.4</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3098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2787.8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454</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5" workbookViewId="0">
      <selection activeCell="L38" sqref="L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254.1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254.1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254.1</v>
      </c>
      <c r="P27" s="700"/>
      <c r="Q27" s="700"/>
      <c r="R27" s="700"/>
      <c r="S27" s="49" t="s">
        <v>38</v>
      </c>
      <c r="T27" s="70"/>
      <c r="U27" s="70"/>
      <c r="X27" s="68" t="s">
        <v>39</v>
      </c>
      <c r="Y27" s="71"/>
      <c r="AG27" s="58"/>
      <c r="AH27" s="58"/>
      <c r="AI27" s="58"/>
      <c r="AJ27" s="58"/>
      <c r="AK27" s="742">
        <f>+AG18+O27</f>
        <v>254.1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254.1</v>
      </c>
      <c r="G29" s="712"/>
      <c r="H29" s="214" t="s">
        <v>198</v>
      </c>
      <c r="L29" s="709"/>
      <c r="O29" s="61"/>
      <c r="P29" s="148"/>
      <c r="Q29" s="56" t="s">
        <v>183</v>
      </c>
      <c r="R29" s="676" t="s">
        <v>33</v>
      </c>
      <c r="S29" s="692"/>
      <c r="T29" s="692"/>
      <c r="U29" s="693"/>
      <c r="V29" s="53"/>
      <c r="W29" s="72"/>
      <c r="X29" s="697" t="s">
        <v>315</v>
      </c>
      <c r="Y29" s="698"/>
      <c r="Z29" s="690">
        <v>254.1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254.1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abSelected="1" topLeftCell="A25"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2734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2734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2734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2734</v>
      </c>
      <c r="P27" s="700"/>
      <c r="Q27" s="700"/>
      <c r="R27" s="700"/>
      <c r="S27" s="49" t="s">
        <v>38</v>
      </c>
      <c r="T27" s="70"/>
      <c r="U27" s="70"/>
      <c r="X27" s="68" t="s">
        <v>39</v>
      </c>
      <c r="Y27" s="71"/>
      <c r="AG27" s="58"/>
      <c r="AH27" s="58"/>
      <c r="AI27" s="58"/>
      <c r="AJ27" s="58"/>
      <c r="AK27" s="742">
        <f>+AG18+O27</f>
        <v>2734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2734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2734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2734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エラー !：上の表は、⑩の内数である⑫の量が⑩を超えています</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影島興産株式会社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T43" sqref="T43"/>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影島興産株式会社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85</v>
      </c>
      <c r="M9" s="377">
        <f>IF(OR(ｷ.紙くず!F24&gt;0,ｷ.紙くず!F24&lt;0),ｷ.紙くず!F24,IF(M$19&gt;0,"0",0))</f>
        <v>0</v>
      </c>
      <c r="N9" s="377">
        <f>IF(OR(ｸ.木くず!F24&gt;0,ｸ.木くず!F24&lt;0),ｸ.木くず!F24,IF(N$19&gt;0,"0",0))</f>
        <v>22.4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254.1</v>
      </c>
      <c r="U9" s="377">
        <f>IF(OR(ｿ.鉱さい!F24&gt;0,ｿ.鉱さい!F24&lt;0),ｿ.鉱さい!F24,IF(U$19&gt;0,"0",0))</f>
        <v>0</v>
      </c>
      <c r="V9" s="377">
        <f>IF(OR(ﾀ.がれき類!F24&gt;0,ﾀ.がれき類!F24&lt;0),ﾀ.がれき類!F24,IF(V$19&gt;0,"0",0))</f>
        <v>2734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3098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2.5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85</v>
      </c>
      <c r="M14" s="383">
        <f>IF(OR(ｷ.紙くず!F29&gt;0,ｷ.紙くず!F29&lt;0),ｷ.紙くず!F29,IF(M$19&gt;0,"0",0))</f>
        <v>0</v>
      </c>
      <c r="N14" s="383" t="str">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254.1</v>
      </c>
      <c r="U14" s="383">
        <f>IF(OR(ｿ.鉱さい!F29&gt;0,ｿ.鉱さい!F29&lt;0),ｿ.鉱さい!F29,IF(U$19&gt;0,"0",0))</f>
        <v>0</v>
      </c>
      <c r="V14" s="383" t="str">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341.6</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22.4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2734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2756.4</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2.5</v>
      </c>
      <c r="I19" s="389">
        <f t="shared" si="1"/>
        <v>0</v>
      </c>
      <c r="J19" s="389">
        <f t="shared" si="1"/>
        <v>0</v>
      </c>
      <c r="K19" s="389">
        <f t="shared" si="1"/>
        <v>0</v>
      </c>
      <c r="L19" s="389">
        <f t="shared" si="1"/>
        <v>85</v>
      </c>
      <c r="M19" s="389">
        <f t="shared" si="1"/>
        <v>0</v>
      </c>
      <c r="N19" s="389">
        <f t="shared" si="1"/>
        <v>22.4</v>
      </c>
      <c r="O19" s="389">
        <f t="shared" si="1"/>
        <v>0</v>
      </c>
      <c r="P19" s="389">
        <f t="shared" si="1"/>
        <v>0</v>
      </c>
      <c r="Q19" s="389">
        <f t="shared" si="1"/>
        <v>0</v>
      </c>
      <c r="R19" s="389">
        <f t="shared" si="1"/>
        <v>0</v>
      </c>
      <c r="S19" s="389">
        <f t="shared" si="1"/>
        <v>0</v>
      </c>
      <c r="T19" s="389">
        <f t="shared" si="1"/>
        <v>254.1</v>
      </c>
      <c r="U19" s="389">
        <f t="shared" si="1"/>
        <v>0</v>
      </c>
      <c r="V19" s="389">
        <f t="shared" si="1"/>
        <v>2734</v>
      </c>
      <c r="W19" s="389">
        <f t="shared" si="1"/>
        <v>0</v>
      </c>
      <c r="X19" s="389">
        <f t="shared" si="1"/>
        <v>0</v>
      </c>
      <c r="Y19" s="389">
        <f t="shared" si="1"/>
        <v>0</v>
      </c>
      <c r="Z19" s="390">
        <f t="shared" si="1"/>
        <v>0</v>
      </c>
      <c r="AA19" s="391">
        <f t="shared" ref="AA19:AA25" si="2">SUM(G19:Z19)</f>
        <v>3098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2.5</v>
      </c>
      <c r="I37" s="424">
        <f t="shared" si="8"/>
        <v>0</v>
      </c>
      <c r="J37" s="424">
        <f t="shared" si="8"/>
        <v>0</v>
      </c>
      <c r="K37" s="424">
        <f t="shared" si="8"/>
        <v>0</v>
      </c>
      <c r="L37" s="424">
        <f t="shared" si="8"/>
        <v>85</v>
      </c>
      <c r="M37" s="424">
        <f t="shared" si="8"/>
        <v>0</v>
      </c>
      <c r="N37" s="424">
        <f t="shared" si="8"/>
        <v>22.4</v>
      </c>
      <c r="O37" s="424">
        <f t="shared" si="8"/>
        <v>0</v>
      </c>
      <c r="P37" s="424">
        <f t="shared" si="8"/>
        <v>0</v>
      </c>
      <c r="Q37" s="424">
        <f t="shared" si="8"/>
        <v>0</v>
      </c>
      <c r="R37" s="424">
        <f t="shared" si="8"/>
        <v>0</v>
      </c>
      <c r="S37" s="424">
        <f t="shared" si="8"/>
        <v>0</v>
      </c>
      <c r="T37" s="424">
        <f t="shared" si="8"/>
        <v>254.1</v>
      </c>
      <c r="U37" s="424">
        <f t="shared" si="8"/>
        <v>0</v>
      </c>
      <c r="V37" s="424">
        <f t="shared" si="8"/>
        <v>2734</v>
      </c>
      <c r="W37" s="424">
        <f t="shared" si="8"/>
        <v>0</v>
      </c>
      <c r="X37" s="424">
        <f t="shared" si="8"/>
        <v>0</v>
      </c>
      <c r="Y37" s="424">
        <f t="shared" si="8"/>
        <v>0</v>
      </c>
      <c r="Z37" s="425">
        <f t="shared" si="8"/>
        <v>0</v>
      </c>
      <c r="AA37" s="426">
        <f t="shared" si="4"/>
        <v>3098</v>
      </c>
    </row>
    <row r="38" spans="2:27" ht="24" customHeight="1" x14ac:dyDescent="0.15">
      <c r="B38" s="170"/>
      <c r="C38" s="776"/>
      <c r="D38" s="227"/>
      <c r="E38" s="225" t="s">
        <v>319</v>
      </c>
      <c r="F38" s="443"/>
      <c r="G38" s="415">
        <f t="shared" ref="G38:Z38" si="9">SUM(G39:G41)</f>
        <v>0</v>
      </c>
      <c r="H38" s="415">
        <f t="shared" si="9"/>
        <v>2.5</v>
      </c>
      <c r="I38" s="415">
        <f t="shared" si="9"/>
        <v>0</v>
      </c>
      <c r="J38" s="415">
        <f t="shared" si="9"/>
        <v>0</v>
      </c>
      <c r="K38" s="415">
        <f t="shared" si="9"/>
        <v>0</v>
      </c>
      <c r="L38" s="415">
        <f t="shared" si="9"/>
        <v>85</v>
      </c>
      <c r="M38" s="415">
        <f t="shared" si="9"/>
        <v>0</v>
      </c>
      <c r="N38" s="415">
        <f t="shared" si="9"/>
        <v>22.4</v>
      </c>
      <c r="O38" s="415">
        <f t="shared" si="9"/>
        <v>0</v>
      </c>
      <c r="P38" s="415">
        <f t="shared" si="9"/>
        <v>0</v>
      </c>
      <c r="Q38" s="415">
        <f t="shared" si="9"/>
        <v>0</v>
      </c>
      <c r="R38" s="415">
        <f t="shared" si="9"/>
        <v>0</v>
      </c>
      <c r="S38" s="415">
        <f t="shared" si="9"/>
        <v>0</v>
      </c>
      <c r="T38" s="415">
        <f t="shared" si="9"/>
        <v>254.1</v>
      </c>
      <c r="U38" s="415">
        <f t="shared" si="9"/>
        <v>0</v>
      </c>
      <c r="V38" s="415">
        <f t="shared" si="9"/>
        <v>2734</v>
      </c>
      <c r="W38" s="415">
        <f t="shared" si="9"/>
        <v>0</v>
      </c>
      <c r="X38" s="415">
        <f t="shared" si="9"/>
        <v>0</v>
      </c>
      <c r="Y38" s="415">
        <f t="shared" si="9"/>
        <v>0</v>
      </c>
      <c r="Z38" s="416">
        <f t="shared" si="9"/>
        <v>0</v>
      </c>
      <c r="AA38" s="417">
        <f t="shared" si="4"/>
        <v>3098</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31.4</v>
      </c>
      <c r="M39" s="418">
        <f>+ｷ.紙くず!$Z$28</f>
        <v>0</v>
      </c>
      <c r="N39" s="418">
        <f>+ｸ.木くず!$Z$28</f>
        <v>22.4</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2734</v>
      </c>
      <c r="W39" s="418">
        <f>+ﾁ.動物のふん尿!$Z$28</f>
        <v>0</v>
      </c>
      <c r="X39" s="418">
        <f>+ﾂ.動物の死体!$Z$28</f>
        <v>0</v>
      </c>
      <c r="Y39" s="418">
        <f>+ﾃ.ばいじん!$Z$28</f>
        <v>0</v>
      </c>
      <c r="Z39" s="419">
        <f>+ﾄ.混合廃棄物その他!$Z$28</f>
        <v>0</v>
      </c>
      <c r="AA39" s="420">
        <f t="shared" si="4"/>
        <v>2787.8</v>
      </c>
    </row>
    <row r="40" spans="2:27" ht="24" customHeight="1" x14ac:dyDescent="0.15">
      <c r="B40" s="170"/>
      <c r="C40" s="776"/>
      <c r="D40" s="228"/>
      <c r="E40" s="223"/>
      <c r="F40" s="221" t="s">
        <v>318</v>
      </c>
      <c r="G40" s="418">
        <f>+ｱ.燃え殻!$Z$29</f>
        <v>0</v>
      </c>
      <c r="H40" s="418">
        <f>+ｲ.汚泥!$Z$29</f>
        <v>2.5</v>
      </c>
      <c r="I40" s="418">
        <f>+ｳ.廃油!$Z$29</f>
        <v>0</v>
      </c>
      <c r="J40" s="418">
        <f>+ｴ.廃酸!$Z$29</f>
        <v>0</v>
      </c>
      <c r="K40" s="418">
        <f>+ｵ.廃ｱﾙｶﾘ!$Z$29</f>
        <v>0</v>
      </c>
      <c r="L40" s="418">
        <f>+ｶ.廃ﾌﾟﾗ類!$Z$29</f>
        <v>53.6</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254.1</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310.2</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2.5</v>
      </c>
      <c r="I43" s="427">
        <f>+ｳ.廃油!$AK$27</f>
        <v>0</v>
      </c>
      <c r="J43" s="427">
        <f>+ｴ.廃酸!$AK$27</f>
        <v>0</v>
      </c>
      <c r="K43" s="427">
        <f>+ｵ.廃ｱﾙｶﾘ!$AK$27</f>
        <v>0</v>
      </c>
      <c r="L43" s="427">
        <f>+ｶ.廃ﾌﾟﾗ類!$AK$27</f>
        <v>85</v>
      </c>
      <c r="M43" s="427">
        <f>+ｷ.紙くず!$AK$27</f>
        <v>0</v>
      </c>
      <c r="N43" s="427">
        <f>+ｸ.木くず!$AK$27</f>
        <v>22.4</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254.1</v>
      </c>
      <c r="U43" s="427">
        <f>+ｿ.鉱さい!$AK$27</f>
        <v>0</v>
      </c>
      <c r="V43" s="427">
        <f>+ﾀ.がれき類!$AK$27</f>
        <v>2734</v>
      </c>
      <c r="W43" s="427">
        <f>+ﾁ.動物のふん尿!$AK$27</f>
        <v>0</v>
      </c>
      <c r="X43" s="427">
        <f>+ﾂ.動物の死体!$AK$27</f>
        <v>0</v>
      </c>
      <c r="Y43" s="427">
        <f>+ﾃ.ばいじん!$AK$27</f>
        <v>0</v>
      </c>
      <c r="Z43" s="428">
        <f>+ﾄ.混合廃棄物その他!$AK$27</f>
        <v>0</v>
      </c>
      <c r="AA43" s="429">
        <f t="shared" si="4"/>
        <v>3098</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31.4</v>
      </c>
      <c r="M45" s="433">
        <f>+ｷ.紙くず!$AR$24</f>
        <v>0</v>
      </c>
      <c r="N45" s="433">
        <f>+ｸ.木くず!$AR$24</f>
        <v>22.4</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2734</v>
      </c>
      <c r="W45" s="433">
        <f>+ﾁ.動物のふん尿!$AR$24</f>
        <v>0</v>
      </c>
      <c r="X45" s="433">
        <f>+ﾂ.動物の死体!$AR$24</f>
        <v>0</v>
      </c>
      <c r="Y45" s="433">
        <f>+ﾃ.ばいじん!$AR$24</f>
        <v>0</v>
      </c>
      <c r="Z45" s="434">
        <f>+ﾄ.混合廃棄物その他!$AR$24</f>
        <v>0</v>
      </c>
      <c r="AA45" s="435">
        <f t="shared" si="4"/>
        <v>2787.8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5</v>
      </c>
      <c r="I55" s="480">
        <f t="shared" si="10"/>
        <v>0</v>
      </c>
      <c r="J55" s="480">
        <f t="shared" si="10"/>
        <v>0</v>
      </c>
      <c r="K55" s="480">
        <f t="shared" si="10"/>
        <v>0</v>
      </c>
      <c r="L55" s="480">
        <f t="shared" si="10"/>
        <v>170</v>
      </c>
      <c r="M55" s="480">
        <f t="shared" si="10"/>
        <v>0</v>
      </c>
      <c r="N55" s="480">
        <f t="shared" si="10"/>
        <v>44.8</v>
      </c>
      <c r="O55" s="480">
        <f t="shared" si="10"/>
        <v>0</v>
      </c>
      <c r="P55" s="480">
        <f t="shared" si="10"/>
        <v>0</v>
      </c>
      <c r="Q55" s="480">
        <f t="shared" si="10"/>
        <v>0</v>
      </c>
      <c r="R55" s="480">
        <f t="shared" si="10"/>
        <v>0</v>
      </c>
      <c r="S55" s="480">
        <f t="shared" si="10"/>
        <v>0</v>
      </c>
      <c r="T55" s="480">
        <f t="shared" si="10"/>
        <v>508.2</v>
      </c>
      <c r="U55" s="480">
        <f t="shared" si="10"/>
        <v>0</v>
      </c>
      <c r="V55" s="480">
        <f t="shared" si="10"/>
        <v>5468</v>
      </c>
      <c r="W55" s="480">
        <f t="shared" si="10"/>
        <v>0</v>
      </c>
      <c r="X55" s="480">
        <f t="shared" si="10"/>
        <v>0</v>
      </c>
      <c r="Y55" s="480">
        <f t="shared" si="10"/>
        <v>0</v>
      </c>
      <c r="Z55" s="480">
        <f t="shared" si="10"/>
        <v>0</v>
      </c>
      <c r="AA55" s="481">
        <f>+AA9+AA19+AA20</f>
        <v>6196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年    月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横浜市神奈川区恵比須町7番地6</v>
      </c>
      <c r="M16" s="851"/>
      <c r="N16" s="851"/>
      <c r="O16" s="851"/>
      <c r="P16" s="851"/>
      <c r="Q16" s="851"/>
      <c r="R16" s="851"/>
      <c r="S16" s="851"/>
      <c r="T16" s="851"/>
      <c r="U16" s="282"/>
    </row>
    <row r="17" spans="1:21" ht="26.25" customHeight="1" x14ac:dyDescent="0.15">
      <c r="C17" s="86"/>
      <c r="I17" s="25"/>
      <c r="J17" s="25" t="s">
        <v>7</v>
      </c>
      <c r="K17" s="25"/>
      <c r="L17" s="851" t="str">
        <f>+表紙!L41</f>
        <v>影島興産株式会社
代表取締役　影島　慶明</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045-461-5656</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影島興産株式会社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2776</v>
      </c>
      <c r="Q25" s="823"/>
      <c r="R25" s="823"/>
      <c r="S25" s="823"/>
      <c r="T25" s="823"/>
      <c r="U25" s="824"/>
    </row>
    <row r="26" spans="1:21" ht="26.25" customHeight="1" x14ac:dyDescent="0.15">
      <c r="C26" s="570" t="s">
        <v>11</v>
      </c>
      <c r="D26" s="571"/>
      <c r="E26" s="572"/>
      <c r="F26" s="838" t="str">
        <f>+表紙!F50</f>
        <v>横浜市神奈川区恵比須町7番地6</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Ｅ24－金属製品製造業</v>
      </c>
      <c r="G30" s="826"/>
      <c r="H30" s="826"/>
      <c r="I30" s="826"/>
      <c r="J30" s="826"/>
      <c r="K30" s="826"/>
      <c r="L30" s="32" t="s">
        <v>48</v>
      </c>
      <c r="M30" s="32"/>
      <c r="N30" s="632" t="str">
        <f>IF(COUNTA(表紙!N54)=1,+表紙!N54,"")</f>
        <v>鉄スクラップ加工処理</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22</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3098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5</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3098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今回は自社ビル建築の為の土地を整地した際に出たがれき類を自社で処分したので高い数値になってしまった。来年は通常の数値に戻る予定。</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なし</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なし</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なし</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なし</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なし</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なし</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341.6</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2756.4</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3098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2787.8</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今回は自社ビル建築の為の土地を整地した際に出たがれき類を自社で処分したので高い数値になってしまった。来年は通常の数値に戻る予定。</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H29" sqref="H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v>
      </c>
      <c r="P27" s="700"/>
      <c r="Q27" s="700"/>
      <c r="R27" s="700"/>
      <c r="S27" s="49" t="s">
        <v>38</v>
      </c>
      <c r="T27" s="70"/>
      <c r="U27" s="70"/>
      <c r="X27" s="68" t="s">
        <v>39</v>
      </c>
      <c r="Y27" s="71"/>
      <c r="AG27" s="58"/>
      <c r="AH27" s="58"/>
      <c r="AI27" s="58"/>
      <c r="AJ27" s="58"/>
      <c r="AK27" s="742">
        <f>+AG18+O27</f>
        <v>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v>
      </c>
      <c r="G29" s="712"/>
      <c r="H29" s="214" t="s">
        <v>198</v>
      </c>
      <c r="L29" s="709"/>
      <c r="O29" s="61"/>
      <c r="P29" s="148"/>
      <c r="Q29" s="56" t="s">
        <v>183</v>
      </c>
      <c r="R29" s="676" t="s">
        <v>33</v>
      </c>
      <c r="S29" s="692"/>
      <c r="T29" s="692"/>
      <c r="U29" s="693"/>
      <c r="V29" s="53"/>
      <c r="W29" s="72"/>
      <c r="X29" s="697" t="s">
        <v>315</v>
      </c>
      <c r="Y29" s="698"/>
      <c r="Z29" s="690">
        <v>2.5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AE29" sqref="AE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31.4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85</v>
      </c>
      <c r="P27" s="700"/>
      <c r="Q27" s="700"/>
      <c r="R27" s="700"/>
      <c r="S27" s="49" t="s">
        <v>38</v>
      </c>
      <c r="T27" s="70"/>
      <c r="U27" s="70"/>
      <c r="X27" s="68" t="s">
        <v>39</v>
      </c>
      <c r="Y27" s="71"/>
      <c r="AG27" s="58"/>
      <c r="AH27" s="58"/>
      <c r="AI27" s="58"/>
      <c r="AJ27" s="58"/>
      <c r="AK27" s="742">
        <f>+AG18+O27</f>
        <v>85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31.4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85</v>
      </c>
      <c r="G29" s="712"/>
      <c r="H29" s="214" t="s">
        <v>198</v>
      </c>
      <c r="L29" s="709"/>
      <c r="O29" s="61"/>
      <c r="P29" s="148"/>
      <c r="Q29" s="56" t="s">
        <v>183</v>
      </c>
      <c r="R29" s="676" t="s">
        <v>33</v>
      </c>
      <c r="S29" s="692"/>
      <c r="T29" s="692"/>
      <c r="U29" s="693"/>
      <c r="V29" s="53"/>
      <c r="W29" s="72"/>
      <c r="X29" s="697" t="s">
        <v>315</v>
      </c>
      <c r="Y29" s="698"/>
      <c r="Z29" s="690">
        <v>53.6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影島興産株式会社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22.4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22.4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22.4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22.4</v>
      </c>
      <c r="P27" s="700"/>
      <c r="Q27" s="700"/>
      <c r="R27" s="700"/>
      <c r="S27" s="49" t="s">
        <v>38</v>
      </c>
      <c r="T27" s="70"/>
      <c r="U27" s="70"/>
      <c r="X27" s="68" t="s">
        <v>39</v>
      </c>
      <c r="Y27" s="71"/>
      <c r="AG27" s="58"/>
      <c r="AH27" s="58"/>
      <c r="AI27" s="58"/>
      <c r="AJ27" s="58"/>
      <c r="AK27" s="742">
        <f>+AG18+O27</f>
        <v>22.4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22.4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22.4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22.4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エラー !：上の表は、⑩の内数である⑫の量が⑩を超えています</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2025-06-23T07:16:04Z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