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filterPrivacy="1" codeName="ThisWorkbook"/>
  <xr:revisionPtr revIDLastSave="0" documentId="13_ncr:1_{A41FAE44-6F8C-4471-A6A0-7A69C20F42AB}" xr6:coauthVersionLast="47" xr6:coauthVersionMax="47" xr10:uidLastSave="{00000000-0000-0000-0000-000000000000}"/>
  <bookViews>
    <workbookView xWindow="-120" yWindow="-120" windowWidth="29040" windowHeight="15720" tabRatio="808"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5">ｵ.廃ｱﾙｶﾘ!$B$2:$AW$34</definedName>
    <definedName name="_xlnm.Print_Area" localSheetId="6">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3">ｽ.金属くず!$B$2:$AW$34</definedName>
    <definedName name="_xlnm.Print_Area" localSheetId="14">ｾ.ｶﾞﾗｽ･ｺﾝｸﾘ･陶磁器くず!$B$2:$AW$34</definedName>
    <definedName name="_xlnm.Print_Area" localSheetId="15">ｿ.鉱さい!$B$2:$AW$34</definedName>
    <definedName name="_xlnm.Print_Area" localSheetId="16">ﾀ.がれき類!$B$2:$AW$34</definedName>
    <definedName name="_xlnm.Print_Area" localSheetId="17">ﾁ.動物のふん尿!$B$2:$AW$34</definedName>
    <definedName name="_xlnm.Print_Area" localSheetId="18">ﾂ.動物の死体!$B$2:$AW$34</definedName>
    <definedName name="_xlnm.Print_Area" localSheetId="19">ﾃ.ばいじん!$B$2:$AW$34</definedName>
    <definedName name="_xlnm.Print_Area" localSheetId="20">ﾄ.混合廃棄物その他!$B$2:$AW$34</definedName>
    <definedName name="_xlnm.Print_Area" localSheetId="22">印刷用表紙!$C$3:$O$72</definedName>
    <definedName name="_xlnm.Print_Area" localSheetId="23">業種限定!$B$1:$D$14</definedName>
    <definedName name="_xlnm.Print_Area" localSheetId="0">表紙!$C$26:$O$95</definedName>
    <definedName name="_xlnm.Print_Area" localSheetId="21">別紙!$B$3:$AA$55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34" i="95" l="1"/>
  <c r="AS17" i="78"/>
  <c r="AR6" i="78"/>
  <c r="C40" i="78" l="1"/>
  <c r="L53" i="94"/>
  <c r="AA53" i="94" s="1"/>
  <c r="L52" i="94"/>
  <c r="AA52" i="94" s="1"/>
  <c r="L51" i="94"/>
  <c r="AA51" i="94" s="1"/>
  <c r="L50" i="94"/>
  <c r="AA50" i="94" s="1"/>
  <c r="L32" i="94"/>
  <c r="AA32" i="94" s="1"/>
  <c r="L31" i="94"/>
  <c r="AA31" i="94" s="1"/>
  <c r="L30" i="94"/>
  <c r="AA30" i="94" s="1"/>
  <c r="L29" i="94"/>
  <c r="AA29" i="94" s="1"/>
  <c r="C41" i="78" l="1"/>
  <c r="I49" i="94"/>
  <c r="J49" i="94"/>
  <c r="K49" i="94"/>
  <c r="AS28" i="92"/>
  <c r="Z61" i="94" s="1"/>
  <c r="AS32" i="74"/>
  <c r="H62" i="94" s="1"/>
  <c r="AS32" i="75"/>
  <c r="I62" i="94" s="1"/>
  <c r="AS32" i="76"/>
  <c r="J62" i="94" s="1"/>
  <c r="AS32" i="77"/>
  <c r="K62" i="94" s="1"/>
  <c r="AS32" i="78"/>
  <c r="L62" i="94" s="1"/>
  <c r="AS32" i="85"/>
  <c r="M62" i="94" s="1"/>
  <c r="AS32" i="86"/>
  <c r="N62" i="94" s="1"/>
  <c r="AS32" i="87"/>
  <c r="O62" i="94" s="1"/>
  <c r="AS32" i="88"/>
  <c r="P62" i="94" s="1"/>
  <c r="AS32" i="89"/>
  <c r="Q62" i="94" s="1"/>
  <c r="AS32" i="79"/>
  <c r="R62" i="94" s="1"/>
  <c r="AS32" i="81"/>
  <c r="S62" i="94" s="1"/>
  <c r="AS32" i="84"/>
  <c r="T62" i="94" s="1"/>
  <c r="AS32" i="82"/>
  <c r="U62" i="94" s="1"/>
  <c r="AS32" i="80"/>
  <c r="V62" i="94" s="1"/>
  <c r="AS32" i="90"/>
  <c r="W62" i="94" s="1"/>
  <c r="AS32" i="91"/>
  <c r="X62" i="94" s="1"/>
  <c r="AS32" i="83"/>
  <c r="Y62" i="94" s="1"/>
  <c r="AS32" i="92"/>
  <c r="Z62" i="94" s="1"/>
  <c r="AS32" i="2"/>
  <c r="G62" i="94" s="1"/>
  <c r="AS28" i="74"/>
  <c r="H61" i="94" s="1"/>
  <c r="AS28" i="75"/>
  <c r="I61" i="94" s="1"/>
  <c r="AS28" i="76"/>
  <c r="J61" i="94" s="1"/>
  <c r="AS28" i="77"/>
  <c r="K61" i="94" s="1"/>
  <c r="AS28" i="85"/>
  <c r="M61" i="94" s="1"/>
  <c r="AS28" i="86"/>
  <c r="N61" i="94" s="1"/>
  <c r="AS28" i="87"/>
  <c r="O61" i="94" s="1"/>
  <c r="AS28" i="88"/>
  <c r="P61" i="94" s="1"/>
  <c r="AS28" i="89"/>
  <c r="Q61" i="94" s="1"/>
  <c r="AS28" i="79"/>
  <c r="R61" i="94" s="1"/>
  <c r="AS28" i="81"/>
  <c r="S61" i="94" s="1"/>
  <c r="AS28" i="84"/>
  <c r="T61" i="94" s="1"/>
  <c r="AS28" i="82"/>
  <c r="U61" i="94" s="1"/>
  <c r="AS28" i="80"/>
  <c r="V61" i="94" s="1"/>
  <c r="AS28" i="90"/>
  <c r="W61" i="94" s="1"/>
  <c r="AS28" i="91"/>
  <c r="X61" i="94" s="1"/>
  <c r="AS28" i="83"/>
  <c r="Y61" i="94" s="1"/>
  <c r="F24" i="98"/>
  <c r="L31" i="98" l="1"/>
  <c r="F36" i="98"/>
  <c r="F35" i="98"/>
  <c r="L33" i="98"/>
  <c r="L32" i="98"/>
  <c r="L30" i="98"/>
  <c r="L29" i="98"/>
  <c r="F29" i="98"/>
  <c r="C13" i="98" l="1"/>
  <c r="H33" i="2" l="1"/>
  <c r="R30" i="2"/>
  <c r="P27" i="2" s="1"/>
  <c r="F12" i="2" s="1"/>
  <c r="H24" i="2" s="1"/>
  <c r="AL31" i="92"/>
  <c r="Z60" i="94" s="1"/>
  <c r="AL31" i="83"/>
  <c r="Y60" i="94" s="1"/>
  <c r="AL31" i="91"/>
  <c r="X60" i="94" s="1"/>
  <c r="AL31" i="90"/>
  <c r="W60" i="94" s="1"/>
  <c r="AL31" i="80"/>
  <c r="V60" i="94" s="1"/>
  <c r="AL31" i="82"/>
  <c r="U60" i="94" s="1"/>
  <c r="AL31" i="84"/>
  <c r="T60" i="94" s="1"/>
  <c r="AL31" i="81"/>
  <c r="S60" i="94" s="1"/>
  <c r="AL31" i="79"/>
  <c r="R60" i="94" s="1"/>
  <c r="AL31" i="89"/>
  <c r="Q60" i="94" s="1"/>
  <c r="AL31" i="88"/>
  <c r="P60" i="94" s="1"/>
  <c r="AL31" i="87"/>
  <c r="O60" i="94" s="1"/>
  <c r="AL31" i="86"/>
  <c r="N60" i="94" s="1"/>
  <c r="AL31" i="85"/>
  <c r="M60" i="94" s="1"/>
  <c r="AL31" i="78"/>
  <c r="L60" i="94" s="1"/>
  <c r="AL31" i="77"/>
  <c r="K60" i="94" s="1"/>
  <c r="AL31" i="76"/>
  <c r="J60" i="94" s="1"/>
  <c r="AL31" i="75"/>
  <c r="I60" i="94" s="1"/>
  <c r="AL31" i="74"/>
  <c r="H60" i="94" s="1"/>
  <c r="AL31" i="2"/>
  <c r="G60" i="94" s="1"/>
  <c r="P22" i="92"/>
  <c r="Z59" i="94" s="1"/>
  <c r="P22" i="83"/>
  <c r="Y59" i="94" s="1"/>
  <c r="P22" i="91"/>
  <c r="X59" i="94" s="1"/>
  <c r="P22" i="90"/>
  <c r="W59" i="94" s="1"/>
  <c r="P22" i="80"/>
  <c r="V59" i="94" s="1"/>
  <c r="P22" i="82"/>
  <c r="U59" i="94" s="1"/>
  <c r="P22" i="84"/>
  <c r="T59" i="94" s="1"/>
  <c r="P22" i="81"/>
  <c r="S59" i="94" s="1"/>
  <c r="P22" i="79"/>
  <c r="R59" i="94" s="1"/>
  <c r="P22" i="89"/>
  <c r="Q59" i="94" s="1"/>
  <c r="P22" i="88"/>
  <c r="P59" i="94" s="1"/>
  <c r="P22" i="87"/>
  <c r="O59" i="94" s="1"/>
  <c r="P22" i="86"/>
  <c r="N59" i="94" s="1"/>
  <c r="P22" i="85"/>
  <c r="M59" i="94" s="1"/>
  <c r="P22" i="78"/>
  <c r="L59" i="94" s="1"/>
  <c r="P22" i="77"/>
  <c r="K59" i="94" s="1"/>
  <c r="P22" i="76"/>
  <c r="J59" i="94" s="1"/>
  <c r="P22" i="75"/>
  <c r="I59" i="94" s="1"/>
  <c r="P22" i="74"/>
  <c r="H59" i="94" s="1"/>
  <c r="P22" i="2"/>
  <c r="G59" i="94" s="1"/>
  <c r="AO18" i="2"/>
  <c r="AH18" i="2" s="1"/>
  <c r="Z24" i="94"/>
  <c r="Y24" i="94"/>
  <c r="X24" i="94"/>
  <c r="W24" i="94"/>
  <c r="V24" i="94"/>
  <c r="U24" i="94"/>
  <c r="T24" i="94"/>
  <c r="S24" i="94"/>
  <c r="R24" i="94"/>
  <c r="Q24" i="94"/>
  <c r="P24" i="94"/>
  <c r="O24" i="94"/>
  <c r="N24" i="94"/>
  <c r="M24" i="94"/>
  <c r="L24" i="94"/>
  <c r="K24" i="94"/>
  <c r="J24" i="94"/>
  <c r="I24" i="94"/>
  <c r="H24" i="94"/>
  <c r="G24" i="94"/>
  <c r="Z23" i="94"/>
  <c r="Y23" i="94"/>
  <c r="X23" i="94"/>
  <c r="W23" i="94"/>
  <c r="V23" i="94"/>
  <c r="U23" i="94"/>
  <c r="T23" i="94"/>
  <c r="S23" i="94"/>
  <c r="R23" i="94"/>
  <c r="Q23" i="94"/>
  <c r="P23" i="94"/>
  <c r="O23" i="94"/>
  <c r="N23" i="94"/>
  <c r="M23" i="94"/>
  <c r="L23" i="94"/>
  <c r="K23" i="94"/>
  <c r="J23" i="94"/>
  <c r="I23" i="94"/>
  <c r="H23" i="94"/>
  <c r="G23" i="94"/>
  <c r="C42" i="78"/>
  <c r="C37" i="85"/>
  <c r="C37" i="86"/>
  <c r="C37" i="87"/>
  <c r="C37" i="88"/>
  <c r="C37" i="89"/>
  <c r="C37" i="79"/>
  <c r="C37" i="81"/>
  <c r="C37" i="84"/>
  <c r="C37" i="82"/>
  <c r="C37" i="80"/>
  <c r="C37" i="90"/>
  <c r="C37" i="91"/>
  <c r="C37" i="83"/>
  <c r="C37" i="92"/>
  <c r="C37" i="2"/>
  <c r="C37" i="74"/>
  <c r="C37" i="75"/>
  <c r="C37" i="76"/>
  <c r="C37" i="77"/>
  <c r="C36" i="77"/>
  <c r="C36" i="85"/>
  <c r="C36" i="86"/>
  <c r="C36" i="87"/>
  <c r="C36" i="88"/>
  <c r="C36" i="89"/>
  <c r="C36" i="79"/>
  <c r="C36" i="81"/>
  <c r="C36" i="84"/>
  <c r="C36" i="82"/>
  <c r="C36" i="80"/>
  <c r="C36" i="90"/>
  <c r="C36" i="91"/>
  <c r="C36" i="83"/>
  <c r="C36" i="92"/>
  <c r="C36" i="2"/>
  <c r="C36" i="74"/>
  <c r="C36" i="75"/>
  <c r="C36" i="76"/>
  <c r="C35" i="76"/>
  <c r="C35" i="77"/>
  <c r="C35" i="85"/>
  <c r="C35" i="86"/>
  <c r="C35" i="87"/>
  <c r="C35" i="88"/>
  <c r="C35" i="89"/>
  <c r="C35" i="79"/>
  <c r="C35" i="81"/>
  <c r="C35" i="84"/>
  <c r="C35" i="82"/>
  <c r="C35" i="80"/>
  <c r="C35" i="90"/>
  <c r="C35" i="91"/>
  <c r="C35" i="83"/>
  <c r="C35" i="92"/>
  <c r="C35" i="2"/>
  <c r="C35" i="74"/>
  <c r="C35" i="75"/>
  <c r="C34" i="75"/>
  <c r="C34" i="76"/>
  <c r="C34" i="77"/>
  <c r="C39" i="78"/>
  <c r="C34" i="85"/>
  <c r="C34" i="86"/>
  <c r="C34" i="87"/>
  <c r="C34" i="88"/>
  <c r="C34" i="89"/>
  <c r="C34" i="79"/>
  <c r="C34" i="81"/>
  <c r="C34" i="84"/>
  <c r="C34" i="82"/>
  <c r="C34" i="80"/>
  <c r="C34" i="90"/>
  <c r="C34" i="91"/>
  <c r="C34" i="83"/>
  <c r="C34" i="92"/>
  <c r="C34" i="2"/>
  <c r="C34" i="74"/>
  <c r="AS24" i="74"/>
  <c r="AS24" i="75"/>
  <c r="AS24" i="76"/>
  <c r="H31" i="76" s="1"/>
  <c r="AS24" i="77"/>
  <c r="H31" i="77" s="1"/>
  <c r="AS24" i="78"/>
  <c r="AS24" i="85"/>
  <c r="H31" i="85" s="1"/>
  <c r="AS24" i="86"/>
  <c r="H31" i="86" s="1"/>
  <c r="AS24" i="87"/>
  <c r="O49" i="94" s="1"/>
  <c r="AS24" i="88"/>
  <c r="P49" i="94" s="1"/>
  <c r="AS24" i="89"/>
  <c r="Q49" i="94" s="1"/>
  <c r="AS24" i="79"/>
  <c r="R49" i="94" s="1"/>
  <c r="AS24" i="81"/>
  <c r="H31" i="81" s="1"/>
  <c r="AS24" i="84"/>
  <c r="H31" i="84" s="1"/>
  <c r="AS24" i="82"/>
  <c r="H31" i="82" s="1"/>
  <c r="AS24" i="80"/>
  <c r="H31" i="80" s="1"/>
  <c r="AS24" i="90"/>
  <c r="H31" i="90" s="1"/>
  <c r="AS24" i="91"/>
  <c r="X49" i="94" s="1"/>
  <c r="AS24" i="83"/>
  <c r="H31" i="83" s="1"/>
  <c r="AS24" i="92"/>
  <c r="AS24" i="2"/>
  <c r="G49" i="94" s="1"/>
  <c r="N44" i="98"/>
  <c r="N43" i="98"/>
  <c r="N42" i="98"/>
  <c r="N41" i="98"/>
  <c r="N40" i="98"/>
  <c r="F37" i="98"/>
  <c r="H33" i="74"/>
  <c r="H33" i="75"/>
  <c r="H33" i="76"/>
  <c r="H33" i="77"/>
  <c r="H33" i="78"/>
  <c r="H33" i="85"/>
  <c r="H33" i="86"/>
  <c r="H33" i="87"/>
  <c r="H33" i="88"/>
  <c r="H33" i="89"/>
  <c r="H33" i="79"/>
  <c r="H33" i="81"/>
  <c r="H33" i="84"/>
  <c r="H33" i="82"/>
  <c r="H33" i="80"/>
  <c r="H33" i="90"/>
  <c r="H33" i="91"/>
  <c r="H33" i="83"/>
  <c r="H33" i="92"/>
  <c r="H32" i="74"/>
  <c r="H32" i="75"/>
  <c r="H32" i="76"/>
  <c r="H32" i="77"/>
  <c r="H32" i="78"/>
  <c r="H32" i="85"/>
  <c r="H32" i="86"/>
  <c r="H32" i="87"/>
  <c r="H32" i="88"/>
  <c r="H32" i="89"/>
  <c r="H32" i="79"/>
  <c r="H32" i="81"/>
  <c r="H32" i="84"/>
  <c r="H32" i="82"/>
  <c r="H32" i="80"/>
  <c r="H32" i="90"/>
  <c r="H32" i="91"/>
  <c r="H32" i="83"/>
  <c r="H32" i="92"/>
  <c r="H32" i="2"/>
  <c r="H30" i="74"/>
  <c r="H30" i="75"/>
  <c r="H30" i="76"/>
  <c r="H30" i="77"/>
  <c r="H30" i="78"/>
  <c r="H30" i="85"/>
  <c r="H30" i="86"/>
  <c r="H30" i="87"/>
  <c r="H30" i="88"/>
  <c r="H30" i="89"/>
  <c r="H30" i="79"/>
  <c r="H30" i="81"/>
  <c r="H30" i="84"/>
  <c r="H30" i="82"/>
  <c r="H30" i="80"/>
  <c r="H30" i="90"/>
  <c r="H30" i="91"/>
  <c r="H30" i="83"/>
  <c r="H30" i="92"/>
  <c r="H30" i="2"/>
  <c r="H28" i="74"/>
  <c r="H28" i="75"/>
  <c r="H28" i="76"/>
  <c r="H28" i="77"/>
  <c r="H28" i="78"/>
  <c r="H28" i="85"/>
  <c r="H28" i="86"/>
  <c r="H28" i="87"/>
  <c r="H28" i="88"/>
  <c r="H28" i="89"/>
  <c r="H28" i="79"/>
  <c r="H28" i="81"/>
  <c r="H28" i="84"/>
  <c r="H28" i="82"/>
  <c r="H28" i="80"/>
  <c r="H28" i="90"/>
  <c r="H28" i="91"/>
  <c r="H28" i="83"/>
  <c r="H28" i="92"/>
  <c r="H28" i="2"/>
  <c r="H26" i="74"/>
  <c r="H26" i="75"/>
  <c r="H26" i="76"/>
  <c r="H26" i="77"/>
  <c r="H26" i="78"/>
  <c r="H26" i="85"/>
  <c r="H26" i="86"/>
  <c r="H26" i="87"/>
  <c r="H26" i="88"/>
  <c r="H26" i="89"/>
  <c r="H26" i="79"/>
  <c r="H26" i="81"/>
  <c r="H26" i="84"/>
  <c r="H26" i="82"/>
  <c r="H26" i="80"/>
  <c r="H26" i="90"/>
  <c r="H26" i="91"/>
  <c r="H26" i="83"/>
  <c r="H26" i="92"/>
  <c r="H26" i="2"/>
  <c r="H25" i="74"/>
  <c r="H25" i="75"/>
  <c r="H25" i="76"/>
  <c r="H25" i="77"/>
  <c r="H25" i="78"/>
  <c r="H25" i="85"/>
  <c r="H25" i="86"/>
  <c r="H25" i="87"/>
  <c r="H25" i="88"/>
  <c r="H25" i="89"/>
  <c r="H25" i="79"/>
  <c r="H25" i="81"/>
  <c r="H25" i="84"/>
  <c r="H25" i="82"/>
  <c r="H25" i="80"/>
  <c r="H25" i="90"/>
  <c r="H25" i="91"/>
  <c r="H25" i="83"/>
  <c r="H25" i="92"/>
  <c r="H25" i="2"/>
  <c r="L19" i="98"/>
  <c r="N26" i="98"/>
  <c r="AO18" i="74"/>
  <c r="AH18" i="74" s="1"/>
  <c r="AO18" i="75"/>
  <c r="AH18" i="75" s="1"/>
  <c r="AO18" i="76"/>
  <c r="AH18" i="76" s="1"/>
  <c r="AO18" i="77"/>
  <c r="AH18" i="77" s="1"/>
  <c r="Y18" i="77" s="1"/>
  <c r="AO18" i="78"/>
  <c r="AH18" i="78" s="1"/>
  <c r="Y18" i="78" s="1"/>
  <c r="AO18" i="85"/>
  <c r="AH18" i="85" s="1"/>
  <c r="Y18" i="85" s="1"/>
  <c r="AO18" i="86"/>
  <c r="AH18" i="86" s="1"/>
  <c r="Y18" i="86" s="1"/>
  <c r="AO18" i="87"/>
  <c r="AH18" i="87" s="1"/>
  <c r="Y18" i="87" s="1"/>
  <c r="R30" i="87"/>
  <c r="P27" i="87" s="1"/>
  <c r="F12" i="87" s="1"/>
  <c r="H24" i="87" s="1"/>
  <c r="AO18" i="88"/>
  <c r="AH18" i="88" s="1"/>
  <c r="Y18" i="88" s="1"/>
  <c r="P16" i="88" s="1"/>
  <c r="P58" i="94" s="1"/>
  <c r="AO18" i="89"/>
  <c r="AH18" i="89" s="1"/>
  <c r="Y18" i="89" s="1"/>
  <c r="AO18" i="79"/>
  <c r="AH18" i="79" s="1"/>
  <c r="Y18" i="79" s="1"/>
  <c r="AO18" i="81"/>
  <c r="AH18" i="81" s="1"/>
  <c r="Y18" i="81" s="1"/>
  <c r="AO18" i="84"/>
  <c r="AH18" i="84" s="1"/>
  <c r="AO18" i="82"/>
  <c r="AH18" i="82" s="1"/>
  <c r="Y18" i="82" s="1"/>
  <c r="AO18" i="80"/>
  <c r="AH18" i="80" s="1"/>
  <c r="AO18" i="90"/>
  <c r="AH18" i="90" s="1"/>
  <c r="AO18" i="91"/>
  <c r="AH18" i="91" s="1"/>
  <c r="AL27" i="91" s="1"/>
  <c r="X47" i="94" s="1"/>
  <c r="AO18" i="83"/>
  <c r="AH18" i="83" s="1"/>
  <c r="AO18" i="92"/>
  <c r="AH18" i="92" s="1"/>
  <c r="Y18" i="92" s="1"/>
  <c r="Y21" i="92" s="1"/>
  <c r="H27" i="92" s="1"/>
  <c r="F26" i="98"/>
  <c r="M25" i="98"/>
  <c r="O5" i="98"/>
  <c r="N5" i="98"/>
  <c r="J17" i="98"/>
  <c r="J16" i="98"/>
  <c r="L11" i="98"/>
  <c r="A5" i="98"/>
  <c r="G46" i="94"/>
  <c r="G45" i="94"/>
  <c r="G44" i="94"/>
  <c r="G43" i="94"/>
  <c r="Z46" i="94"/>
  <c r="Y46" i="94"/>
  <c r="X46" i="94"/>
  <c r="W46" i="94"/>
  <c r="V46" i="94"/>
  <c r="U46" i="94"/>
  <c r="T46" i="94"/>
  <c r="S46" i="94"/>
  <c r="R46" i="94"/>
  <c r="Q46" i="94"/>
  <c r="P46" i="94"/>
  <c r="O46" i="94"/>
  <c r="N46" i="94"/>
  <c r="M46" i="94"/>
  <c r="L46" i="94"/>
  <c r="K46" i="94"/>
  <c r="J46" i="94"/>
  <c r="I46" i="94"/>
  <c r="H46" i="94"/>
  <c r="Z40" i="94"/>
  <c r="Y40" i="94"/>
  <c r="X40" i="94"/>
  <c r="W40" i="94"/>
  <c r="V40" i="94"/>
  <c r="U40" i="94"/>
  <c r="T40" i="94"/>
  <c r="S40" i="94"/>
  <c r="R40" i="94"/>
  <c r="Q40" i="94"/>
  <c r="P40" i="94"/>
  <c r="O40" i="94"/>
  <c r="N40" i="94"/>
  <c r="M40" i="94"/>
  <c r="L40" i="94"/>
  <c r="K40" i="94"/>
  <c r="J40" i="94"/>
  <c r="I40" i="94"/>
  <c r="H40" i="94"/>
  <c r="G40" i="94"/>
  <c r="Z33" i="94"/>
  <c r="Y33" i="94"/>
  <c r="X33" i="94"/>
  <c r="W33" i="94"/>
  <c r="V33" i="94"/>
  <c r="U33" i="94"/>
  <c r="T33" i="94"/>
  <c r="S33" i="94"/>
  <c r="R33" i="94"/>
  <c r="Q33" i="94"/>
  <c r="P33" i="94"/>
  <c r="O33" i="94"/>
  <c r="N33" i="94"/>
  <c r="M33" i="94"/>
  <c r="L33" i="94"/>
  <c r="K33" i="94"/>
  <c r="J33" i="94"/>
  <c r="I33" i="94"/>
  <c r="H33" i="94"/>
  <c r="G33" i="94"/>
  <c r="Z28" i="94"/>
  <c r="Y28" i="94"/>
  <c r="X28" i="94"/>
  <c r="W28" i="94"/>
  <c r="V28" i="94"/>
  <c r="U28" i="94"/>
  <c r="T28" i="94"/>
  <c r="S28" i="94"/>
  <c r="R28" i="94"/>
  <c r="Q28" i="94"/>
  <c r="P28" i="94"/>
  <c r="O28" i="94"/>
  <c r="N28" i="94"/>
  <c r="M28" i="94"/>
  <c r="L28" i="94"/>
  <c r="K28" i="94"/>
  <c r="J28" i="94"/>
  <c r="I28" i="94"/>
  <c r="H28" i="94"/>
  <c r="G28" i="94"/>
  <c r="Z21" i="94"/>
  <c r="Y21" i="94"/>
  <c r="X21" i="94"/>
  <c r="W21" i="94"/>
  <c r="V21" i="94"/>
  <c r="U21" i="94"/>
  <c r="T21" i="94"/>
  <c r="S21" i="94"/>
  <c r="R21" i="94"/>
  <c r="Q21" i="94"/>
  <c r="P21" i="94"/>
  <c r="O21" i="94"/>
  <c r="N21" i="94"/>
  <c r="M21" i="94"/>
  <c r="L21" i="94"/>
  <c r="K21" i="94"/>
  <c r="J21" i="94"/>
  <c r="I21" i="94"/>
  <c r="H21" i="94"/>
  <c r="G21" i="94"/>
  <c r="Z22" i="94"/>
  <c r="Y22" i="94"/>
  <c r="X22" i="94"/>
  <c r="W22" i="94"/>
  <c r="V22" i="94"/>
  <c r="U22" i="94"/>
  <c r="T22" i="94"/>
  <c r="S22" i="94"/>
  <c r="R22" i="94"/>
  <c r="Q22" i="94"/>
  <c r="P22" i="94"/>
  <c r="O22" i="94"/>
  <c r="N22" i="94"/>
  <c r="M22" i="94"/>
  <c r="L22" i="94"/>
  <c r="K22" i="94"/>
  <c r="J22" i="94"/>
  <c r="I22" i="94"/>
  <c r="H22" i="94"/>
  <c r="G22" i="94"/>
  <c r="R30" i="74"/>
  <c r="P27" i="74" s="1"/>
  <c r="F12" i="74" s="1"/>
  <c r="H24" i="74" s="1"/>
  <c r="R30" i="75"/>
  <c r="P27" i="75" s="1"/>
  <c r="F12" i="75" s="1"/>
  <c r="H24" i="75" s="1"/>
  <c r="R30" i="76"/>
  <c r="P27" i="76" s="1"/>
  <c r="F12" i="76" s="1"/>
  <c r="H24" i="76" s="1"/>
  <c r="R30" i="77"/>
  <c r="P27" i="77" s="1"/>
  <c r="R30" i="78"/>
  <c r="P27" i="78" s="1"/>
  <c r="F12" i="78" s="1"/>
  <c r="R30" i="85"/>
  <c r="P27" i="85" s="1"/>
  <c r="F12" i="85" s="1"/>
  <c r="H24" i="85" s="1"/>
  <c r="R30" i="86"/>
  <c r="P27" i="86" s="1"/>
  <c r="F12" i="86" s="1"/>
  <c r="H24" i="86" s="1"/>
  <c r="R30" i="88"/>
  <c r="P27" i="88" s="1"/>
  <c r="R30" i="89"/>
  <c r="P27" i="89" s="1"/>
  <c r="R30" i="79"/>
  <c r="P27" i="79" s="1"/>
  <c r="F12" i="79" s="1"/>
  <c r="H24" i="79" s="1"/>
  <c r="R30" i="81"/>
  <c r="P27" i="81" s="1"/>
  <c r="F12" i="81" s="1"/>
  <c r="H24" i="81" s="1"/>
  <c r="R30" i="84"/>
  <c r="P27" i="84" s="1"/>
  <c r="F12" i="84" s="1"/>
  <c r="H24" i="84" s="1"/>
  <c r="R30" i="82"/>
  <c r="P27" i="82" s="1"/>
  <c r="F12" i="82" s="1"/>
  <c r="H24" i="82" s="1"/>
  <c r="R30" i="80"/>
  <c r="P27" i="80" s="1"/>
  <c r="F12" i="80" s="1"/>
  <c r="H24" i="80" s="1"/>
  <c r="R30" i="90"/>
  <c r="P27" i="90" s="1"/>
  <c r="F12" i="90" s="1"/>
  <c r="H24" i="90" s="1"/>
  <c r="R30" i="91"/>
  <c r="P27" i="91" s="1"/>
  <c r="F12" i="91" s="1"/>
  <c r="H24" i="91" s="1"/>
  <c r="R30" i="83"/>
  <c r="P27" i="83" s="1"/>
  <c r="F12" i="83" s="1"/>
  <c r="H24" i="83" s="1"/>
  <c r="R30" i="92"/>
  <c r="P27" i="92" s="1"/>
  <c r="F12" i="92" s="1"/>
  <c r="H24" i="92" s="1"/>
  <c r="Z55" i="94"/>
  <c r="Y55" i="94"/>
  <c r="X55" i="94"/>
  <c r="W55" i="94"/>
  <c r="V55" i="94"/>
  <c r="U55" i="94"/>
  <c r="T55" i="94"/>
  <c r="S55" i="94"/>
  <c r="R55" i="94"/>
  <c r="Q55" i="94"/>
  <c r="P55" i="94"/>
  <c r="O55" i="94"/>
  <c r="N55" i="94"/>
  <c r="M55" i="94"/>
  <c r="L55" i="94"/>
  <c r="K55" i="94"/>
  <c r="J55" i="94"/>
  <c r="I55" i="94"/>
  <c r="H55" i="94"/>
  <c r="G55" i="94"/>
  <c r="Z54" i="94"/>
  <c r="Y54" i="94"/>
  <c r="X54" i="94"/>
  <c r="W54" i="94"/>
  <c r="V54" i="94"/>
  <c r="U54" i="94"/>
  <c r="T54" i="94"/>
  <c r="S54" i="94"/>
  <c r="R54" i="94"/>
  <c r="Q54" i="94"/>
  <c r="P54" i="94"/>
  <c r="O54" i="94"/>
  <c r="N54" i="94"/>
  <c r="M54" i="94"/>
  <c r="L54" i="94"/>
  <c r="K54" i="94"/>
  <c r="J54" i="94"/>
  <c r="I54" i="94"/>
  <c r="H54" i="94"/>
  <c r="G54" i="94"/>
  <c r="U49" i="94"/>
  <c r="Z48" i="94"/>
  <c r="Y48" i="94"/>
  <c r="X48" i="94"/>
  <c r="W48" i="94"/>
  <c r="V48" i="94"/>
  <c r="U48" i="94"/>
  <c r="T48" i="94"/>
  <c r="S48" i="94"/>
  <c r="R48" i="94"/>
  <c r="Q48" i="94"/>
  <c r="P48" i="94"/>
  <c r="O48" i="94"/>
  <c r="N48" i="94"/>
  <c r="M48" i="94"/>
  <c r="L48" i="94"/>
  <c r="K48" i="94"/>
  <c r="J48" i="94"/>
  <c r="I48" i="94"/>
  <c r="H48" i="94"/>
  <c r="G48" i="94"/>
  <c r="Z34" i="94"/>
  <c r="Y34" i="94"/>
  <c r="X34" i="94"/>
  <c r="W34" i="94"/>
  <c r="V34" i="94"/>
  <c r="U34" i="94"/>
  <c r="T34" i="94"/>
  <c r="S34" i="94"/>
  <c r="R34" i="94"/>
  <c r="Q34" i="94"/>
  <c r="P34" i="94"/>
  <c r="O34" i="94"/>
  <c r="N34" i="94"/>
  <c r="M34" i="94"/>
  <c r="L34" i="94"/>
  <c r="K34" i="94"/>
  <c r="J34" i="94"/>
  <c r="I34" i="94"/>
  <c r="H34" i="94"/>
  <c r="G3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S4" i="90"/>
  <c r="AU4" i="90"/>
  <c r="AF5" i="90"/>
  <c r="AS4" i="91"/>
  <c r="AU4" i="91"/>
  <c r="AF5" i="91"/>
  <c r="AS4" i="83"/>
  <c r="AU4" i="83"/>
  <c r="AF5" i="83"/>
  <c r="AS4" i="92"/>
  <c r="AU4" i="92"/>
  <c r="AF5" i="92"/>
  <c r="A28" i="95"/>
  <c r="Z5" i="94"/>
  <c r="AA5" i="94"/>
  <c r="P6" i="94"/>
  <c r="G20" i="94"/>
  <c r="H20" i="94"/>
  <c r="I20" i="94"/>
  <c r="J20" i="94"/>
  <c r="K20" i="94"/>
  <c r="L20" i="94"/>
  <c r="M20" i="94"/>
  <c r="N20" i="94"/>
  <c r="O20" i="94"/>
  <c r="P20" i="94"/>
  <c r="Q20" i="94"/>
  <c r="R20" i="94"/>
  <c r="S20" i="94"/>
  <c r="T20" i="94"/>
  <c r="U20" i="94"/>
  <c r="V20" i="94"/>
  <c r="W20" i="94"/>
  <c r="X20" i="94"/>
  <c r="Y20" i="94"/>
  <c r="Z20" i="94"/>
  <c r="G25" i="94"/>
  <c r="H25" i="94"/>
  <c r="I25" i="94"/>
  <c r="J25" i="94"/>
  <c r="K25" i="94"/>
  <c r="L25" i="94"/>
  <c r="M25" i="94"/>
  <c r="N25" i="94"/>
  <c r="O25" i="94"/>
  <c r="P25" i="94"/>
  <c r="Q25" i="94"/>
  <c r="R25" i="94"/>
  <c r="S25" i="94"/>
  <c r="T25" i="94"/>
  <c r="U25" i="94"/>
  <c r="V25" i="94"/>
  <c r="W25" i="94"/>
  <c r="X25" i="94"/>
  <c r="Y25" i="94"/>
  <c r="Z25" i="94"/>
  <c r="G37" i="94"/>
  <c r="H37" i="94"/>
  <c r="I37" i="94"/>
  <c r="J37" i="94"/>
  <c r="K37" i="94"/>
  <c r="L37" i="94"/>
  <c r="M37" i="94"/>
  <c r="N37" i="94"/>
  <c r="O37" i="94"/>
  <c r="P37" i="94"/>
  <c r="Q37" i="94"/>
  <c r="R37" i="94"/>
  <c r="S37" i="94"/>
  <c r="T37" i="94"/>
  <c r="U37" i="94"/>
  <c r="V37" i="94"/>
  <c r="W37" i="94"/>
  <c r="X37" i="94"/>
  <c r="Y37" i="94"/>
  <c r="Z37" i="94"/>
  <c r="G38" i="94"/>
  <c r="H38" i="94"/>
  <c r="I38" i="94"/>
  <c r="J38" i="94"/>
  <c r="K38" i="94"/>
  <c r="L38" i="94"/>
  <c r="M38" i="94"/>
  <c r="N38" i="94"/>
  <c r="O38" i="94"/>
  <c r="P38" i="94"/>
  <c r="Q38" i="94"/>
  <c r="R38" i="94"/>
  <c r="S38" i="94"/>
  <c r="T38" i="94"/>
  <c r="U38" i="94"/>
  <c r="V38" i="94"/>
  <c r="W38" i="94"/>
  <c r="X38" i="94"/>
  <c r="Y38" i="94"/>
  <c r="Z38" i="94"/>
  <c r="G39" i="94"/>
  <c r="H39" i="94"/>
  <c r="I39" i="94"/>
  <c r="J39" i="94"/>
  <c r="K39" i="94"/>
  <c r="L39" i="94"/>
  <c r="M39" i="94"/>
  <c r="N39" i="94"/>
  <c r="O39" i="94"/>
  <c r="P39" i="94"/>
  <c r="Q39" i="94"/>
  <c r="R39" i="94"/>
  <c r="S39" i="94"/>
  <c r="T39" i="94"/>
  <c r="U39" i="94"/>
  <c r="V39" i="94"/>
  <c r="W39" i="94"/>
  <c r="X39" i="94"/>
  <c r="Y39" i="94"/>
  <c r="Z39" i="94"/>
  <c r="H43" i="94"/>
  <c r="I43" i="94"/>
  <c r="J43" i="94"/>
  <c r="K43" i="94"/>
  <c r="L43" i="94"/>
  <c r="M43" i="94"/>
  <c r="N43" i="94"/>
  <c r="O43" i="94"/>
  <c r="P43" i="94"/>
  <c r="Q43" i="94"/>
  <c r="R43" i="94"/>
  <c r="S43" i="94"/>
  <c r="T43" i="94"/>
  <c r="U43" i="94"/>
  <c r="V43" i="94"/>
  <c r="W43" i="94"/>
  <c r="X43" i="94"/>
  <c r="Y43" i="94"/>
  <c r="Z43" i="94"/>
  <c r="H44" i="94"/>
  <c r="I44" i="94"/>
  <c r="J44" i="94"/>
  <c r="K44" i="94"/>
  <c r="L44" i="94"/>
  <c r="M44" i="94"/>
  <c r="N44" i="94"/>
  <c r="O44" i="94"/>
  <c r="P44" i="94"/>
  <c r="P42" i="94" s="1"/>
  <c r="P41" i="94" s="1"/>
  <c r="Q44" i="94"/>
  <c r="R44" i="94"/>
  <c r="S44" i="94"/>
  <c r="T44" i="94"/>
  <c r="U44" i="94"/>
  <c r="V44" i="94"/>
  <c r="W44" i="94"/>
  <c r="X44" i="94"/>
  <c r="Y44" i="94"/>
  <c r="Z44" i="94"/>
  <c r="H45" i="94"/>
  <c r="I45" i="94"/>
  <c r="J45" i="94"/>
  <c r="K45" i="94"/>
  <c r="L45" i="94"/>
  <c r="M45" i="94"/>
  <c r="N45" i="94"/>
  <c r="O45" i="94"/>
  <c r="P45" i="94"/>
  <c r="Q45" i="94"/>
  <c r="R45" i="94"/>
  <c r="S45" i="94"/>
  <c r="T45" i="94"/>
  <c r="U45" i="94"/>
  <c r="V45" i="94"/>
  <c r="W45" i="94"/>
  <c r="X45" i="94"/>
  <c r="Y45" i="94"/>
  <c r="Z45" i="94"/>
  <c r="Y18" i="84"/>
  <c r="H31" i="87"/>
  <c r="W49" i="94"/>
  <c r="M49" i="94"/>
  <c r="N49" i="94"/>
  <c r="F12" i="89"/>
  <c r="H24" i="89" s="1"/>
  <c r="Y18" i="91"/>
  <c r="P16" i="91" s="1"/>
  <c r="X58" i="94" s="1"/>
  <c r="H31" i="74" l="1"/>
  <c r="H49" i="94"/>
  <c r="H36" i="78"/>
  <c r="H37" i="78"/>
  <c r="H24" i="78"/>
  <c r="H31" i="2"/>
  <c r="Q36" i="94"/>
  <c r="G36" i="94"/>
  <c r="G35" i="94" s="1"/>
  <c r="H31" i="88"/>
  <c r="AL27" i="80"/>
  <c r="N42" i="94"/>
  <c r="Y49" i="94"/>
  <c r="S49" i="94"/>
  <c r="Y21" i="89"/>
  <c r="H27" i="89" s="1"/>
  <c r="P16" i="89"/>
  <c r="Q58" i="94" s="1"/>
  <c r="Y21" i="78"/>
  <c r="H27" i="78" s="1"/>
  <c r="P16" i="78"/>
  <c r="L58" i="94" s="1"/>
  <c r="H31" i="75"/>
  <c r="Y21" i="88"/>
  <c r="H27" i="88" s="1"/>
  <c r="H31" i="89"/>
  <c r="AL27" i="75"/>
  <c r="H29" i="75" s="1"/>
  <c r="Y18" i="75"/>
  <c r="Y21" i="75" s="1"/>
  <c r="H27" i="75" s="1"/>
  <c r="Y21" i="87"/>
  <c r="H27" i="87" s="1"/>
  <c r="P16" i="87"/>
  <c r="O58" i="94" s="1"/>
  <c r="P16" i="82"/>
  <c r="U58" i="94" s="1"/>
  <c r="Y21" i="82"/>
  <c r="H27" i="82" s="1"/>
  <c r="Y21" i="86"/>
  <c r="H27" i="86" s="1"/>
  <c r="P16" i="86"/>
  <c r="N58" i="94" s="1"/>
  <c r="K36" i="94"/>
  <c r="K35" i="94" s="1"/>
  <c r="K26" i="94" s="1"/>
  <c r="K27" i="94" s="1"/>
  <c r="AA20" i="94"/>
  <c r="H31" i="91"/>
  <c r="AL27" i="86"/>
  <c r="T49" i="94"/>
  <c r="S42" i="94"/>
  <c r="S41" i="94" s="1"/>
  <c r="S19" i="94" s="1"/>
  <c r="U42" i="94"/>
  <c r="U41" i="94" s="1"/>
  <c r="U19" i="94" s="1"/>
  <c r="M42" i="94"/>
  <c r="M41" i="94" s="1"/>
  <c r="M19" i="94" s="1"/>
  <c r="I42" i="94"/>
  <c r="I41" i="94" s="1"/>
  <c r="I19" i="94" s="1"/>
  <c r="AL27" i="84"/>
  <c r="H29" i="84" s="1"/>
  <c r="AA25" i="94"/>
  <c r="AL27" i="89"/>
  <c r="AL27" i="79"/>
  <c r="R47" i="94" s="1"/>
  <c r="AL27" i="85"/>
  <c r="N41" i="94"/>
  <c r="N19" i="94" s="1"/>
  <c r="Q35" i="94"/>
  <c r="Q26" i="94" s="1"/>
  <c r="Q27" i="94" s="1"/>
  <c r="N36" i="94"/>
  <c r="N35" i="94" s="1"/>
  <c r="N26" i="94" s="1"/>
  <c r="N27" i="94" s="1"/>
  <c r="Y21" i="91"/>
  <c r="H27" i="91" s="1"/>
  <c r="P16" i="92"/>
  <c r="Z58" i="94" s="1"/>
  <c r="AA22" i="94"/>
  <c r="AA28" i="94"/>
  <c r="AL27" i="90"/>
  <c r="H29" i="90" s="1"/>
  <c r="AL27" i="78"/>
  <c r="G26" i="94"/>
  <c r="G27" i="94" s="1"/>
  <c r="G42" i="94"/>
  <c r="G41" i="94" s="1"/>
  <c r="G19" i="94" s="1"/>
  <c r="Y18" i="74"/>
  <c r="AL27" i="74"/>
  <c r="Y18" i="76"/>
  <c r="AL27" i="76"/>
  <c r="H29" i="91"/>
  <c r="P16" i="81"/>
  <c r="S58" i="94" s="1"/>
  <c r="Y21" i="81"/>
  <c r="H27" i="81" s="1"/>
  <c r="P16" i="85"/>
  <c r="M58" i="94" s="1"/>
  <c r="Y21" i="85"/>
  <c r="H27" i="85" s="1"/>
  <c r="P19" i="94"/>
  <c r="J42" i="94"/>
  <c r="J41" i="94" s="1"/>
  <c r="J19" i="94" s="1"/>
  <c r="X36" i="94"/>
  <c r="X35" i="94" s="1"/>
  <c r="X26" i="94" s="1"/>
  <c r="X27" i="94" s="1"/>
  <c r="AA48" i="94"/>
  <c r="AA54" i="94"/>
  <c r="AA55" i="94"/>
  <c r="AA21" i="94"/>
  <c r="AL27" i="87"/>
  <c r="AA24" i="94"/>
  <c r="Y18" i="80"/>
  <c r="Y18" i="90"/>
  <c r="AL27" i="92"/>
  <c r="AA23" i="94"/>
  <c r="V49" i="94"/>
  <c r="Q42" i="94"/>
  <c r="Q41" i="94" s="1"/>
  <c r="Q19" i="94" s="1"/>
  <c r="V42" i="94"/>
  <c r="V41" i="94" s="1"/>
  <c r="V19" i="94" s="1"/>
  <c r="L42" i="94"/>
  <c r="L41" i="94" s="1"/>
  <c r="L19" i="94" s="1"/>
  <c r="W36" i="94"/>
  <c r="W35" i="94" s="1"/>
  <c r="W26" i="94" s="1"/>
  <c r="W27" i="94" s="1"/>
  <c r="S36" i="94"/>
  <c r="S35" i="94" s="1"/>
  <c r="S26" i="94" s="1"/>
  <c r="S27" i="94" s="1"/>
  <c r="W42" i="94"/>
  <c r="W41" i="94" s="1"/>
  <c r="W19" i="94" s="1"/>
  <c r="U36" i="94"/>
  <c r="U35" i="94" s="1"/>
  <c r="U26" i="94" s="1"/>
  <c r="U27" i="94" s="1"/>
  <c r="Y42" i="94"/>
  <c r="Y41" i="94" s="1"/>
  <c r="Y19" i="94" s="1"/>
  <c r="J36" i="94"/>
  <c r="J35" i="94" s="1"/>
  <c r="J26" i="94" s="1"/>
  <c r="J27" i="94" s="1"/>
  <c r="H29" i="79"/>
  <c r="AA38" i="94"/>
  <c r="AL27" i="81"/>
  <c r="R42" i="94"/>
  <c r="R41" i="94" s="1"/>
  <c r="R19" i="94" s="1"/>
  <c r="K42" i="94"/>
  <c r="K41" i="94" s="1"/>
  <c r="K19" i="94" s="1"/>
  <c r="Z36" i="94"/>
  <c r="Z35" i="94" s="1"/>
  <c r="Z26" i="94" s="1"/>
  <c r="Z27" i="94" s="1"/>
  <c r="V36" i="94"/>
  <c r="V35" i="94" s="1"/>
  <c r="V26" i="94" s="1"/>
  <c r="V27" i="94" s="1"/>
  <c r="O36" i="94"/>
  <c r="O35" i="94" s="1"/>
  <c r="O26" i="94" s="1"/>
  <c r="O27" i="94" s="1"/>
  <c r="P36" i="94"/>
  <c r="P35" i="94" s="1"/>
  <c r="P26" i="94" s="1"/>
  <c r="P27" i="94" s="1"/>
  <c r="AA33" i="94"/>
  <c r="AA40" i="94"/>
  <c r="M36" i="94"/>
  <c r="M35" i="94" s="1"/>
  <c r="M26" i="94" s="1"/>
  <c r="M27" i="94" s="1"/>
  <c r="T42" i="94"/>
  <c r="T41" i="94" s="1"/>
  <c r="T19" i="94" s="1"/>
  <c r="X42" i="94"/>
  <c r="X41" i="94" s="1"/>
  <c r="X19" i="94" s="1"/>
  <c r="H42" i="94"/>
  <c r="AA43" i="94"/>
  <c r="I36" i="94"/>
  <c r="I35" i="94" s="1"/>
  <c r="I26" i="94" s="1"/>
  <c r="I27" i="94" s="1"/>
  <c r="AL27" i="83"/>
  <c r="Y18" i="83"/>
  <c r="AL27" i="82"/>
  <c r="Y21" i="79"/>
  <c r="H27" i="79" s="1"/>
  <c r="P16" i="79"/>
  <c r="R58" i="94" s="1"/>
  <c r="Y21" i="77"/>
  <c r="H27" i="77" s="1"/>
  <c r="P16" i="77"/>
  <c r="K58" i="94" s="1"/>
  <c r="H31" i="92"/>
  <c r="Z49" i="94"/>
  <c r="V47" i="94"/>
  <c r="H29" i="80"/>
  <c r="P16" i="75"/>
  <c r="I58" i="94" s="1"/>
  <c r="Y21" i="84"/>
  <c r="H27" i="84" s="1"/>
  <c r="P16" i="84"/>
  <c r="T58" i="94" s="1"/>
  <c r="H31" i="79"/>
  <c r="AA45" i="94"/>
  <c r="H36" i="94"/>
  <c r="AA37" i="94"/>
  <c r="F12" i="88"/>
  <c r="H24" i="88" s="1"/>
  <c r="AL27" i="88"/>
  <c r="F12" i="77"/>
  <c r="H24" i="77" s="1"/>
  <c r="AL27" i="77"/>
  <c r="AA39" i="94"/>
  <c r="Y18" i="2"/>
  <c r="AL27" i="2"/>
  <c r="AS28" i="2" s="1"/>
  <c r="G61" i="94" s="1"/>
  <c r="AA44" i="94"/>
  <c r="Z42" i="94"/>
  <c r="Z41" i="94" s="1"/>
  <c r="Z19" i="94" s="1"/>
  <c r="O42" i="94"/>
  <c r="O41" i="94" s="1"/>
  <c r="O19" i="94" s="1"/>
  <c r="Y36" i="94"/>
  <c r="Y35" i="94" s="1"/>
  <c r="Y26" i="94" s="1"/>
  <c r="Y27" i="94" s="1"/>
  <c r="T36" i="94"/>
  <c r="T35" i="94" s="1"/>
  <c r="T26" i="94" s="1"/>
  <c r="T27" i="94" s="1"/>
  <c r="R36" i="94"/>
  <c r="R35" i="94" s="1"/>
  <c r="R26" i="94" s="1"/>
  <c r="R27" i="94" s="1"/>
  <c r="L36" i="94"/>
  <c r="L35" i="94" s="1"/>
  <c r="L26" i="94" s="1"/>
  <c r="L27" i="94" s="1"/>
  <c r="AA34" i="94"/>
  <c r="AA46" i="94"/>
  <c r="H31" i="78"/>
  <c r="L49" i="94"/>
  <c r="H29" i="78" l="1"/>
  <c r="AS28" i="78"/>
  <c r="L61" i="94" s="1"/>
  <c r="L47" i="94"/>
  <c r="M9" i="94"/>
  <c r="M63" i="94" s="1"/>
  <c r="M16" i="94"/>
  <c r="M12" i="94"/>
  <c r="M18" i="94"/>
  <c r="M14" i="94"/>
  <c r="M10" i="94"/>
  <c r="M17" i="94"/>
  <c r="M15" i="94"/>
  <c r="M13" i="94"/>
  <c r="M11" i="94"/>
  <c r="S17" i="94"/>
  <c r="S15" i="94"/>
  <c r="S13" i="94"/>
  <c r="S11" i="94"/>
  <c r="S9" i="94"/>
  <c r="S63" i="94" s="1"/>
  <c r="S18" i="94"/>
  <c r="S16" i="94"/>
  <c r="S14" i="94"/>
  <c r="S12" i="94"/>
  <c r="S10" i="94"/>
  <c r="O18" i="94"/>
  <c r="O16" i="94"/>
  <c r="O14" i="94"/>
  <c r="O12" i="94"/>
  <c r="O10" i="94"/>
  <c r="O17" i="94"/>
  <c r="O15" i="94"/>
  <c r="O13" i="94"/>
  <c r="O11" i="94"/>
  <c r="O9" i="94"/>
  <c r="O63" i="94" s="1"/>
  <c r="Z17" i="94"/>
  <c r="Z9" i="94"/>
  <c r="Z63" i="94" s="1"/>
  <c r="Z15" i="94"/>
  <c r="Z13" i="94"/>
  <c r="Z11" i="94"/>
  <c r="Z18" i="94"/>
  <c r="Z16" i="94"/>
  <c r="Z14" i="94"/>
  <c r="Z12" i="94"/>
  <c r="Z10" i="94"/>
  <c r="Q14" i="94"/>
  <c r="Q17" i="94"/>
  <c r="Q15" i="94"/>
  <c r="Q11" i="94"/>
  <c r="Q13" i="94"/>
  <c r="Q9" i="94"/>
  <c r="Q63" i="94" s="1"/>
  <c r="Q18" i="94"/>
  <c r="Q16" i="94"/>
  <c r="Q12" i="94"/>
  <c r="Q10" i="94"/>
  <c r="P18" i="94"/>
  <c r="P17" i="94"/>
  <c r="P9" i="94"/>
  <c r="P63" i="94" s="1"/>
  <c r="P11" i="94"/>
  <c r="P15" i="94"/>
  <c r="P13" i="94"/>
  <c r="P16" i="94"/>
  <c r="P12" i="94"/>
  <c r="P10" i="94"/>
  <c r="P14" i="94"/>
  <c r="N18" i="94"/>
  <c r="N16" i="94"/>
  <c r="N14" i="94"/>
  <c r="N12" i="94"/>
  <c r="N10" i="94"/>
  <c r="N17" i="94"/>
  <c r="N15" i="94"/>
  <c r="N13" i="94"/>
  <c r="N11" i="94"/>
  <c r="N9" i="94"/>
  <c r="N63" i="94" s="1"/>
  <c r="Y12" i="94"/>
  <c r="Y10" i="94"/>
  <c r="Y17" i="94"/>
  <c r="Y13" i="94"/>
  <c r="Y9" i="94"/>
  <c r="Y63" i="94" s="1"/>
  <c r="Y15" i="94"/>
  <c r="Y11" i="94"/>
  <c r="Y18" i="94"/>
  <c r="Y16" i="94"/>
  <c r="Y14" i="94"/>
  <c r="V9" i="94"/>
  <c r="V63" i="94" s="1"/>
  <c r="V12" i="94"/>
  <c r="V10" i="94"/>
  <c r="V18" i="94"/>
  <c r="V16" i="94"/>
  <c r="V14" i="94"/>
  <c r="V17" i="94"/>
  <c r="V15" i="94"/>
  <c r="V13" i="94"/>
  <c r="V11" i="94"/>
  <c r="J17" i="94"/>
  <c r="J15" i="94"/>
  <c r="J13" i="94"/>
  <c r="J11" i="94"/>
  <c r="J9" i="94"/>
  <c r="J63" i="94" s="1"/>
  <c r="J18" i="94"/>
  <c r="J16" i="94"/>
  <c r="J14" i="94"/>
  <c r="J12" i="94"/>
  <c r="J10" i="94"/>
  <c r="X16" i="94"/>
  <c r="X14" i="94"/>
  <c r="X12" i="94"/>
  <c r="X10" i="94"/>
  <c r="X13" i="94"/>
  <c r="X11" i="94"/>
  <c r="X15" i="94"/>
  <c r="X17" i="94"/>
  <c r="X9" i="94"/>
  <c r="X63" i="94" s="1"/>
  <c r="X18" i="94"/>
  <c r="U15" i="94"/>
  <c r="U13" i="94"/>
  <c r="U11" i="94"/>
  <c r="U18" i="94"/>
  <c r="U14" i="94"/>
  <c r="U10" i="94"/>
  <c r="U12" i="94"/>
  <c r="U16" i="94"/>
  <c r="U17" i="94"/>
  <c r="U9" i="94"/>
  <c r="U63" i="94" s="1"/>
  <c r="L16" i="94"/>
  <c r="L18" i="94"/>
  <c r="L14" i="94"/>
  <c r="L10" i="94"/>
  <c r="L15" i="94"/>
  <c r="L12" i="94"/>
  <c r="L17" i="94"/>
  <c r="L13" i="94"/>
  <c r="L11" i="94"/>
  <c r="L9" i="94"/>
  <c r="L63" i="94" s="1"/>
  <c r="T17" i="94"/>
  <c r="T18" i="94"/>
  <c r="T10" i="94"/>
  <c r="T13" i="94"/>
  <c r="T11" i="94"/>
  <c r="T12" i="94"/>
  <c r="T9" i="94"/>
  <c r="T63" i="94" s="1"/>
  <c r="T16" i="94"/>
  <c r="T14" i="94"/>
  <c r="T15" i="94"/>
  <c r="K17" i="94"/>
  <c r="K15" i="94"/>
  <c r="K13" i="94"/>
  <c r="K11" i="94"/>
  <c r="K9" i="94"/>
  <c r="K63" i="94" s="1"/>
  <c r="K18" i="94"/>
  <c r="K16" i="94"/>
  <c r="K14" i="94"/>
  <c r="K12" i="94"/>
  <c r="K10" i="94"/>
  <c r="W18" i="94"/>
  <c r="W16" i="94"/>
  <c r="W14" i="94"/>
  <c r="W12" i="94"/>
  <c r="W10" i="94"/>
  <c r="W17" i="94"/>
  <c r="W15" i="94"/>
  <c r="W13" i="94"/>
  <c r="W11" i="94"/>
  <c r="W9" i="94"/>
  <c r="W63" i="94" s="1"/>
  <c r="G18" i="94"/>
  <c r="G16" i="94"/>
  <c r="G14" i="94"/>
  <c r="G12" i="94"/>
  <c r="G10" i="94"/>
  <c r="G17" i="94"/>
  <c r="G15" i="94"/>
  <c r="G13" i="94"/>
  <c r="G11" i="94"/>
  <c r="G9" i="94"/>
  <c r="G63" i="94" s="1"/>
  <c r="I10" i="94"/>
  <c r="I13" i="94"/>
  <c r="I17" i="94"/>
  <c r="I15" i="94"/>
  <c r="I11" i="94"/>
  <c r="I9" i="94"/>
  <c r="I63" i="94" s="1"/>
  <c r="I18" i="94"/>
  <c r="I16" i="94"/>
  <c r="I14" i="94"/>
  <c r="I12" i="94"/>
  <c r="R15" i="94"/>
  <c r="R13" i="94"/>
  <c r="R11" i="94"/>
  <c r="R9" i="94"/>
  <c r="R63" i="94" s="1"/>
  <c r="R17" i="94"/>
  <c r="R18" i="94"/>
  <c r="R16" i="94"/>
  <c r="R14" i="94"/>
  <c r="R12" i="94"/>
  <c r="R10" i="94"/>
  <c r="W47" i="94"/>
  <c r="T47" i="94"/>
  <c r="AA49" i="94"/>
  <c r="I47" i="94"/>
  <c r="H29" i="89"/>
  <c r="Q47" i="94"/>
  <c r="N47" i="94"/>
  <c r="H29" i="86"/>
  <c r="H29" i="85"/>
  <c r="M47" i="94"/>
  <c r="H29" i="81"/>
  <c r="S47" i="94"/>
  <c r="P16" i="76"/>
  <c r="J58" i="94" s="1"/>
  <c r="Y21" i="76"/>
  <c r="H27" i="76" s="1"/>
  <c r="Y21" i="80"/>
  <c r="H27" i="80" s="1"/>
  <c r="P16" i="80"/>
  <c r="V58" i="94" s="1"/>
  <c r="H29" i="76"/>
  <c r="J47" i="94"/>
  <c r="H29" i="92"/>
  <c r="Z47" i="94"/>
  <c r="O47" i="94"/>
  <c r="H29" i="87"/>
  <c r="H29" i="74"/>
  <c r="H47" i="94"/>
  <c r="Y21" i="90"/>
  <c r="H27" i="90" s="1"/>
  <c r="P16" i="90"/>
  <c r="W58" i="94" s="1"/>
  <c r="Y21" i="74"/>
  <c r="H27" i="74" s="1"/>
  <c r="P16" i="74"/>
  <c r="H58" i="94" s="1"/>
  <c r="H29" i="77"/>
  <c r="K47" i="94"/>
  <c r="U47" i="94"/>
  <c r="H29" i="82"/>
  <c r="H41" i="94"/>
  <c r="AA42" i="94"/>
  <c r="G47" i="94"/>
  <c r="H29" i="2"/>
  <c r="H35" i="94"/>
  <c r="AA36" i="94"/>
  <c r="P16" i="83"/>
  <c r="Y58" i="94" s="1"/>
  <c r="Y21" i="83"/>
  <c r="H27" i="83" s="1"/>
  <c r="P16" i="2"/>
  <c r="G58" i="94" s="1"/>
  <c r="Y21" i="2"/>
  <c r="H27" i="2" s="1"/>
  <c r="H29" i="88"/>
  <c r="P47" i="94"/>
  <c r="Y47" i="94"/>
  <c r="H29" i="83"/>
  <c r="AA47" i="94" l="1"/>
  <c r="H19" i="94"/>
  <c r="AA41" i="94"/>
  <c r="H26" i="94"/>
  <c r="AA35" i="94"/>
  <c r="H15" i="94" l="1"/>
  <c r="H13" i="94"/>
  <c r="H16" i="94"/>
  <c r="H10" i="94"/>
  <c r="H17" i="94"/>
  <c r="H9" i="94"/>
  <c r="H12" i="94"/>
  <c r="H11" i="94"/>
  <c r="H14" i="94"/>
  <c r="H18" i="94"/>
  <c r="AA26" i="94"/>
  <c r="H27" i="94"/>
  <c r="AA27" i="94" s="1"/>
  <c r="AA19" i="94"/>
  <c r="AA14" i="94" l="1"/>
  <c r="M63" i="95" s="1"/>
  <c r="M40" i="98" s="1"/>
  <c r="AA15" i="94"/>
  <c r="M64" i="95" s="1"/>
  <c r="M41" i="98" s="1"/>
  <c r="AA16" i="94"/>
  <c r="M65" i="95" s="1"/>
  <c r="M42" i="98" s="1"/>
  <c r="AA17" i="94"/>
  <c r="M66" i="95" s="1"/>
  <c r="M43" i="98" s="1"/>
  <c r="AA12" i="94"/>
  <c r="H66" i="95" s="1"/>
  <c r="H43" i="98" s="1"/>
  <c r="AA11" i="94"/>
  <c r="H65" i="95" s="1"/>
  <c r="H42" i="98" s="1"/>
  <c r="AA18" i="94"/>
  <c r="M67" i="95" s="1"/>
  <c r="M44" i="98" s="1"/>
  <c r="AA10" i="94"/>
  <c r="H64" i="95" s="1"/>
  <c r="H41" i="98" s="1"/>
  <c r="AA13" i="94"/>
  <c r="H67" i="95" s="1"/>
  <c r="H44" i="98" s="1"/>
  <c r="H63" i="94"/>
  <c r="AA9" i="94"/>
  <c r="H63" i="95" l="1"/>
  <c r="H40" i="98" s="1"/>
  <c r="AA63"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indexed="81"/>
            <rFont val="ＭＳ Ｐゴシック"/>
            <family val="3"/>
            <charset val="128"/>
          </rPr>
          <t>説明文が表示されます</t>
        </r>
      </text>
    </comment>
    <comment ref="N28" authorId="0" shapeId="0" xr:uid="{00000000-0006-0000-0000-000002000000}">
      <text>
        <r>
          <rPr>
            <b/>
            <sz val="10"/>
            <color indexed="81"/>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indexed="81"/>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CB90D6F4-3E53-4B1A-BEFD-F3C921268590}">
      <text>
        <r>
          <rPr>
            <b/>
            <sz val="11"/>
            <color indexed="81"/>
            <rFont val="ＭＳ Ｐゴシック"/>
            <family val="3"/>
            <charset val="128"/>
          </rPr>
          <t xml:space="preserve">産業分類をメニューから選んでください。
</t>
        </r>
      </text>
    </comment>
    <comment ref="L52" authorId="0" shapeId="0" xr:uid="{40BF852A-0AE8-4794-80A6-5B0E1B6576B5}">
      <text>
        <r>
          <rPr>
            <b/>
            <sz val="11"/>
            <color indexed="81"/>
            <rFont val="ＭＳ Ｐゴシック"/>
            <family val="3"/>
            <charset val="128"/>
          </rPr>
          <t>事業の種類を具体的に記載してください。</t>
        </r>
      </text>
    </comment>
    <comment ref="H63" authorId="0" shapeId="0" xr:uid="{00000000-0006-0000-0000-000007000000}">
      <text>
        <r>
          <rPr>
            <b/>
            <sz val="11"/>
            <color indexed="81"/>
            <rFont val="ＭＳ Ｐゴシック"/>
            <family val="3"/>
            <charset val="128"/>
          </rPr>
          <t>種類ごとのシートから自動的に計算されます。</t>
        </r>
      </text>
    </comment>
    <comment ref="M63" authorId="0" shapeId="0" xr:uid="{00000000-0006-0000-0000-000008000000}">
      <text>
        <r>
          <rPr>
            <b/>
            <sz val="11"/>
            <color indexed="81"/>
            <rFont val="ＭＳ Ｐゴシック"/>
            <family val="3"/>
            <charset val="128"/>
          </rPr>
          <t>種類ごとのシートから自動的に計算されます。</t>
        </r>
      </text>
    </comment>
    <comment ref="H64" authorId="0" shapeId="0" xr:uid="{00000000-0006-0000-0000-000009000000}">
      <text>
        <r>
          <rPr>
            <b/>
            <sz val="11"/>
            <color indexed="81"/>
            <rFont val="ＭＳ Ｐゴシック"/>
            <family val="3"/>
            <charset val="128"/>
          </rPr>
          <t>種類ごとのシートから自動的に計算されます。</t>
        </r>
      </text>
    </comment>
    <comment ref="M64" authorId="0" shapeId="0" xr:uid="{00000000-0006-0000-0000-00000A000000}">
      <text>
        <r>
          <rPr>
            <b/>
            <sz val="11"/>
            <color indexed="81"/>
            <rFont val="ＭＳ Ｐゴシック"/>
            <family val="3"/>
            <charset val="128"/>
          </rPr>
          <t>種類ごとのシートから自動的に計算されます。</t>
        </r>
      </text>
    </comment>
    <comment ref="H65" authorId="0" shapeId="0" xr:uid="{00000000-0006-0000-0000-00000B000000}">
      <text>
        <r>
          <rPr>
            <b/>
            <sz val="11"/>
            <color indexed="81"/>
            <rFont val="ＭＳ Ｐゴシック"/>
            <family val="3"/>
            <charset val="128"/>
          </rPr>
          <t>種類ごとのシートから自動的に計算されます。</t>
        </r>
      </text>
    </comment>
    <comment ref="M65" authorId="0" shapeId="0" xr:uid="{00000000-0006-0000-0000-00000C000000}">
      <text>
        <r>
          <rPr>
            <b/>
            <sz val="11"/>
            <color indexed="81"/>
            <rFont val="ＭＳ Ｐゴシック"/>
            <family val="3"/>
            <charset val="128"/>
          </rPr>
          <t>種類ごとのシートから自動的に計算されます。</t>
        </r>
      </text>
    </comment>
    <comment ref="H66" authorId="0" shapeId="0" xr:uid="{00000000-0006-0000-0000-00000D000000}">
      <text>
        <r>
          <rPr>
            <b/>
            <sz val="11"/>
            <color indexed="81"/>
            <rFont val="ＭＳ Ｐゴシック"/>
            <family val="3"/>
            <charset val="128"/>
          </rPr>
          <t>種類ごとのシートから自動的に計算されます。</t>
        </r>
      </text>
    </comment>
    <comment ref="M66" authorId="0" shapeId="0" xr:uid="{00000000-0006-0000-0000-00000E000000}">
      <text>
        <r>
          <rPr>
            <b/>
            <sz val="11"/>
            <color indexed="81"/>
            <rFont val="ＭＳ Ｐゴシック"/>
            <family val="3"/>
            <charset val="128"/>
          </rPr>
          <t>種類ごとのシートから自動的に計算されます。</t>
        </r>
      </text>
    </comment>
    <comment ref="H67" authorId="0" shapeId="0" xr:uid="{00000000-0006-0000-0000-00000F000000}">
      <text>
        <r>
          <rPr>
            <b/>
            <sz val="11"/>
            <color indexed="81"/>
            <rFont val="ＭＳ Ｐゴシック"/>
            <family val="3"/>
            <charset val="128"/>
          </rPr>
          <t>種類ごとのシートから自動的に計算されます。</t>
        </r>
      </text>
    </comment>
    <comment ref="M67" authorId="0" shapeId="0" xr:uid="{00000000-0006-0000-0000-000010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indexed="81"/>
            <rFont val="ＭＳ Ｐゴシック"/>
            <family val="3"/>
            <charset val="128"/>
          </rPr>
          <t>「表紙」シートで選択された○印が自動的に反映されます。</t>
        </r>
      </text>
    </comment>
    <comment ref="AU4" authorId="0" shapeId="0" xr:uid="{00000000-0006-0000-0100-000002000000}">
      <text>
        <r>
          <rPr>
            <sz val="10"/>
            <color indexed="81"/>
            <rFont val="ＭＳ Ｐゴシック"/>
            <family val="3"/>
            <charset val="128"/>
          </rPr>
          <t>「表紙」シートで選択された○印が自動的に反映されます。</t>
        </r>
      </text>
    </comment>
    <comment ref="AF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indexed="81"/>
            <rFont val="ＭＳ Ｐゴシック"/>
            <family val="3"/>
            <charset val="128"/>
          </rPr>
          <t>同上</t>
        </r>
      </text>
    </comment>
    <comment ref="P18" authorId="0" shapeId="0" xr:uid="{00000000-0006-0000-0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indexed="81"/>
            <rFont val="ＭＳ Ｐゴシック"/>
            <family val="3"/>
            <charset val="128"/>
          </rPr>
          <t>⑧、⑨、※3及びｂの合計から自動的に計算されます。</t>
        </r>
      </text>
    </comment>
    <comment ref="AH18" authorId="0" shapeId="0" xr:uid="{00000000-0006-0000-0100-00000F000000}">
      <text>
        <r>
          <rPr>
            <sz val="9"/>
            <color indexed="81"/>
            <rFont val="ＭＳ Ｐゴシック"/>
            <family val="3"/>
            <charset val="128"/>
          </rPr>
          <t>右にあるｂ-1およびｂ-2から、自動的に計算されます。</t>
        </r>
      </text>
    </comment>
    <comment ref="AO18" authorId="0" shapeId="0" xr:uid="{00000000-0006-0000-0100-000010000000}">
      <text>
        <r>
          <rPr>
            <sz val="9"/>
            <color indexed="81"/>
            <rFont val="ＭＳ Ｐゴシック"/>
            <family val="3"/>
            <charset val="128"/>
          </rPr>
          <t>右側にある3つの委託目的別内訳量から、自動的に計算されます。</t>
        </r>
      </text>
    </comment>
    <comment ref="AU18" authorId="0" shapeId="0" xr:uid="{00000000-0006-0000-0100-000011000000}">
      <text>
        <r>
          <rPr>
            <sz val="9"/>
            <color indexed="81"/>
            <rFont val="ＭＳ Ｐゴシック"/>
            <family val="3"/>
            <charset val="128"/>
          </rPr>
          <t>同上</t>
        </r>
      </text>
    </comment>
    <comment ref="P21" authorId="0" shapeId="0" xr:uid="{00000000-0006-0000-0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9"/>
            <color indexed="81"/>
            <rFont val="ＭＳ Ｐゴシック"/>
            <family val="3"/>
            <charset val="128"/>
          </rPr>
          <t>右上のフローから、自動的に計算されます。</t>
        </r>
      </text>
    </comment>
    <comment ref="P24" authorId="0" shapeId="0" xr:uid="{00000000-0006-0000-0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A69F332-1BBF-4138-9A5D-27942BEBD18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9"/>
            <color indexed="81"/>
            <rFont val="ＭＳ Ｐゴシック"/>
            <family val="3"/>
            <charset val="128"/>
          </rPr>
          <t>右上のフローから、自動的に計算されます。</t>
        </r>
      </text>
    </comment>
    <comment ref="D26" authorId="0" shapeId="0" xr:uid="{20255349-8485-44EA-8E73-32E67CB08041}">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9"/>
            <color indexed="81"/>
            <rFont val="ＭＳ Ｐゴシック"/>
            <family val="3"/>
            <charset val="128"/>
          </rPr>
          <t>右上のフローから、自動的に計算されます。</t>
        </r>
      </text>
    </comment>
    <comment ref="D27" authorId="0" shapeId="0" xr:uid="{B2CA6292-43CF-4C55-811B-A9C41EAE3EB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9"/>
            <color indexed="81"/>
            <rFont val="ＭＳ Ｐゴシック"/>
            <family val="3"/>
            <charset val="128"/>
          </rPr>
          <t>右上のフローから、自動的に計算されます。</t>
        </r>
      </text>
    </comment>
    <comment ref="P27" authorId="0" shapeId="0" xr:uid="{00000000-0006-0000-0100-00001F000000}">
      <text>
        <r>
          <rPr>
            <sz val="9"/>
            <color indexed="81"/>
            <rFont val="ＭＳ Ｐゴシック"/>
            <family val="3"/>
            <charset val="128"/>
          </rPr>
          <t>下にあるＢ-1およびＢ-2から、自動的に計算されます。</t>
        </r>
      </text>
    </comment>
    <comment ref="AL27" authorId="0" shapeId="0" xr:uid="{00000000-0006-0000-0100-000020000000}">
      <text>
        <r>
          <rPr>
            <sz val="9"/>
            <color indexed="81"/>
            <rFont val="ＭＳ Ｐゴシック"/>
            <family val="3"/>
            <charset val="128"/>
          </rPr>
          <t>Ｂとｂの合計が自動的に計算されます。</t>
        </r>
      </text>
    </comment>
    <comment ref="AS27" authorId="0" shapeId="0" xr:uid="{00000000-0006-0000-0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AA4F528-16F9-40E6-943F-611F7B8FBDBD}">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9"/>
            <color indexed="81"/>
            <rFont val="ＭＳ Ｐゴシック"/>
            <family val="3"/>
            <charset val="128"/>
          </rPr>
          <t>右上のフローから、自動的に計算されます。</t>
        </r>
      </text>
    </comment>
    <comment ref="AA28" authorId="0" shapeId="0" xr:uid="{00000000-0006-0000-0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72F6A51A-4099-41EE-8AC1-E8CC841C5BAD}">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9"/>
            <color indexed="81"/>
            <rFont val="ＭＳ Ｐゴシック"/>
            <family val="3"/>
            <charset val="128"/>
          </rPr>
          <t>右上のフローから、自動的に計算されます。</t>
        </r>
      </text>
    </comment>
    <comment ref="AA29" authorId="0" shapeId="0" xr:uid="{00000000-0006-0000-0100-000027000000}">
      <text>
        <r>
          <rPr>
            <sz val="9"/>
            <color indexed="81"/>
            <rFont val="ＭＳ Ｐゴシック"/>
            <family val="3"/>
            <charset val="128"/>
          </rPr>
          <t>同上</t>
        </r>
      </text>
    </comment>
    <comment ref="D30" authorId="0" shapeId="0" xr:uid="{ACA0BBB8-D295-4F3A-81E4-BA1104663D3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9"/>
            <color indexed="81"/>
            <rFont val="ＭＳ Ｐゴシック"/>
            <family val="3"/>
            <charset val="128"/>
          </rPr>
          <t>右上のフローから、自動的に計算されます。</t>
        </r>
      </text>
    </comment>
    <comment ref="R30" authorId="0" shapeId="0" xr:uid="{00000000-0006-0000-0100-00002A000000}">
      <text>
        <r>
          <rPr>
            <sz val="9"/>
            <color indexed="81"/>
            <rFont val="ＭＳ Ｐゴシック"/>
            <family val="3"/>
            <charset val="128"/>
          </rPr>
          <t>右側にある3つの委託目的別内訳量から、自動的に計算されます。</t>
        </r>
      </text>
    </comment>
    <comment ref="AA30" authorId="0" shapeId="0" xr:uid="{00000000-0006-0000-0100-00002B000000}">
      <text>
        <r>
          <rPr>
            <sz val="9"/>
            <color indexed="81"/>
            <rFont val="ＭＳ Ｐゴシック"/>
            <family val="3"/>
            <charset val="128"/>
          </rPr>
          <t>同上</t>
        </r>
      </text>
    </comment>
    <comment ref="AL30" authorId="0" shapeId="0" xr:uid="{00000000-0006-0000-0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B72F80B-112B-4C02-B380-343649C8E80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9"/>
            <color indexed="81"/>
            <rFont val="ＭＳ Ｐゴシック"/>
            <family val="3"/>
            <charset val="128"/>
          </rPr>
          <t>右上のフローから、自動的に計算されます。</t>
        </r>
      </text>
    </comment>
    <comment ref="AS31" authorId="0" shapeId="0" xr:uid="{00000000-0006-0000-0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F68D718F-862B-4182-99DD-22846A12E5F3}">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9"/>
            <color indexed="81"/>
            <rFont val="ＭＳ Ｐゴシック"/>
            <family val="3"/>
            <charset val="128"/>
          </rPr>
          <t>右上のフローから、自動的に計算されます。</t>
        </r>
      </text>
    </comment>
    <comment ref="D33" authorId="0" shapeId="0" xr:uid="{00000000-0006-0000-01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9"/>
            <color indexed="81"/>
            <rFont val="ＭＳ Ｐゴシック"/>
            <family val="3"/>
            <charset val="128"/>
          </rPr>
          <t>右上のフローから、自動的に計算されます。</t>
        </r>
      </text>
    </comment>
    <comment ref="R33" authorId="0" shapeId="0" xr:uid="{00000000-0006-0000-0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indexed="81"/>
            <rFont val="ＭＳ Ｐゴシック"/>
            <family val="3"/>
            <charset val="128"/>
          </rPr>
          <t>「表紙」シートで選択された○印が自動的に反映されます。</t>
        </r>
      </text>
    </comment>
    <comment ref="AU4" authorId="0" shapeId="0" xr:uid="{00000000-0006-0000-0200-000002000000}">
      <text>
        <r>
          <rPr>
            <sz val="10"/>
            <color indexed="81"/>
            <rFont val="ＭＳ Ｐゴシック"/>
            <family val="3"/>
            <charset val="128"/>
          </rPr>
          <t>「表紙」シートで選択された○印が自動的に反映されます。</t>
        </r>
      </text>
    </comment>
    <comment ref="AF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indexed="81"/>
            <rFont val="ＭＳ Ｐゴシック"/>
            <family val="3"/>
            <charset val="128"/>
          </rPr>
          <t>同上</t>
        </r>
      </text>
    </comment>
    <comment ref="P18" authorId="0" shapeId="0" xr:uid="{00000000-0006-0000-0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indexed="81"/>
            <rFont val="ＭＳ Ｐゴシック"/>
            <family val="3"/>
            <charset val="128"/>
          </rPr>
          <t>⑧、⑨、※3及びｂの合計から自動的に計算されます。</t>
        </r>
      </text>
    </comment>
    <comment ref="AH18" authorId="0" shapeId="0" xr:uid="{00000000-0006-0000-0200-00000F000000}">
      <text>
        <r>
          <rPr>
            <sz val="9"/>
            <color indexed="81"/>
            <rFont val="ＭＳ Ｐゴシック"/>
            <family val="3"/>
            <charset val="128"/>
          </rPr>
          <t>右にあるｂ-1およびｂ-2から、自動的に計算されます。</t>
        </r>
      </text>
    </comment>
    <comment ref="AO18" authorId="0" shapeId="0" xr:uid="{00000000-0006-0000-0200-000010000000}">
      <text>
        <r>
          <rPr>
            <sz val="9"/>
            <color indexed="81"/>
            <rFont val="ＭＳ Ｐゴシック"/>
            <family val="3"/>
            <charset val="128"/>
          </rPr>
          <t>右側にある3つの委託目的別内訳量から、自動的に計算されます。</t>
        </r>
      </text>
    </comment>
    <comment ref="AU18" authorId="0" shapeId="0" xr:uid="{00000000-0006-0000-0200-000011000000}">
      <text>
        <r>
          <rPr>
            <sz val="9"/>
            <color indexed="81"/>
            <rFont val="ＭＳ Ｐゴシック"/>
            <family val="3"/>
            <charset val="128"/>
          </rPr>
          <t>同上</t>
        </r>
      </text>
    </comment>
    <comment ref="P21" authorId="0" shapeId="0" xr:uid="{00000000-0006-0000-0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116119A-FD65-44F1-A335-E41537530F8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9"/>
            <color indexed="81"/>
            <rFont val="ＭＳ Ｐゴシック"/>
            <family val="3"/>
            <charset val="128"/>
          </rPr>
          <t>右上のフローから、自動的に計算されます。</t>
        </r>
      </text>
    </comment>
    <comment ref="P24" authorId="0" shapeId="0" xr:uid="{00000000-0006-0000-0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34B33DEA-09CE-4A71-A3F1-D6C475249A0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9"/>
            <color indexed="81"/>
            <rFont val="ＭＳ Ｐゴシック"/>
            <family val="3"/>
            <charset val="128"/>
          </rPr>
          <t>右上のフローから、自動的に計算されます。</t>
        </r>
      </text>
    </comment>
    <comment ref="D26" authorId="0" shapeId="0" xr:uid="{E78751FD-37B2-457F-812B-1E5E06A1F82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9"/>
            <color indexed="81"/>
            <rFont val="ＭＳ Ｐゴシック"/>
            <family val="3"/>
            <charset val="128"/>
          </rPr>
          <t>右上のフローから、自動的に計算されます。</t>
        </r>
      </text>
    </comment>
    <comment ref="D27" authorId="0" shapeId="0" xr:uid="{5D01437C-7386-4B5B-96DE-50723E2CDB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9"/>
            <color indexed="81"/>
            <rFont val="ＭＳ Ｐゴシック"/>
            <family val="3"/>
            <charset val="128"/>
          </rPr>
          <t>右上のフローから、自動的に計算されます。</t>
        </r>
      </text>
    </comment>
    <comment ref="P27" authorId="0" shapeId="0" xr:uid="{00000000-0006-0000-0200-00001F000000}">
      <text>
        <r>
          <rPr>
            <sz val="9"/>
            <color indexed="81"/>
            <rFont val="ＭＳ Ｐゴシック"/>
            <family val="3"/>
            <charset val="128"/>
          </rPr>
          <t>下にあるＢ-1およびＢ-2から、自動的に計算されます。</t>
        </r>
      </text>
    </comment>
    <comment ref="AL27" authorId="0" shapeId="0" xr:uid="{00000000-0006-0000-0200-000020000000}">
      <text>
        <r>
          <rPr>
            <sz val="9"/>
            <color indexed="81"/>
            <rFont val="ＭＳ Ｐゴシック"/>
            <family val="3"/>
            <charset val="128"/>
          </rPr>
          <t>Ｂとｂの合計が自動的に計算されます。</t>
        </r>
      </text>
    </comment>
    <comment ref="AS27" authorId="0" shapeId="0" xr:uid="{00000000-0006-0000-0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F55912B-85A7-4155-9D89-D6A2101A1F1E}">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9"/>
            <color indexed="81"/>
            <rFont val="ＭＳ Ｐゴシック"/>
            <family val="3"/>
            <charset val="128"/>
          </rPr>
          <t>右上のフローから、自動的に計算されます。</t>
        </r>
      </text>
    </comment>
    <comment ref="AA28" authorId="0" shapeId="0" xr:uid="{00000000-0006-0000-0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551D795-4EE6-4020-87A2-0C2E1E9545B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9"/>
            <color indexed="81"/>
            <rFont val="ＭＳ Ｐゴシック"/>
            <family val="3"/>
            <charset val="128"/>
          </rPr>
          <t>右上のフローから、自動的に計算されます。</t>
        </r>
      </text>
    </comment>
    <comment ref="AA29" authorId="0" shapeId="0" xr:uid="{00000000-0006-0000-0200-000027000000}">
      <text>
        <r>
          <rPr>
            <sz val="9"/>
            <color indexed="81"/>
            <rFont val="ＭＳ Ｐゴシック"/>
            <family val="3"/>
            <charset val="128"/>
          </rPr>
          <t>同上</t>
        </r>
      </text>
    </comment>
    <comment ref="D30" authorId="0" shapeId="0" xr:uid="{3FE1E414-3F76-4AF9-A44E-17B9EF787BD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9"/>
            <color indexed="81"/>
            <rFont val="ＭＳ Ｐゴシック"/>
            <family val="3"/>
            <charset val="128"/>
          </rPr>
          <t>右上のフローから、自動的に計算されます。</t>
        </r>
      </text>
    </comment>
    <comment ref="R30" authorId="0" shapeId="0" xr:uid="{00000000-0006-0000-0200-00002A000000}">
      <text>
        <r>
          <rPr>
            <sz val="9"/>
            <color indexed="81"/>
            <rFont val="ＭＳ Ｐゴシック"/>
            <family val="3"/>
            <charset val="128"/>
          </rPr>
          <t>右側にある3つの委託目的別内訳量から、自動的に計算されます。</t>
        </r>
      </text>
    </comment>
    <comment ref="AA30" authorId="0" shapeId="0" xr:uid="{00000000-0006-0000-0200-00002B000000}">
      <text>
        <r>
          <rPr>
            <sz val="9"/>
            <color indexed="81"/>
            <rFont val="ＭＳ Ｐゴシック"/>
            <family val="3"/>
            <charset val="128"/>
          </rPr>
          <t>同上</t>
        </r>
      </text>
    </comment>
    <comment ref="AL30" authorId="0" shapeId="0" xr:uid="{00000000-0006-0000-0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E93AEEA-8CF7-4986-B4D5-426926D02502}">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9"/>
            <color indexed="81"/>
            <rFont val="ＭＳ Ｐゴシック"/>
            <family val="3"/>
            <charset val="128"/>
          </rPr>
          <t>右上のフローから、自動的に計算されます。</t>
        </r>
      </text>
    </comment>
    <comment ref="AS31" authorId="0" shapeId="0" xr:uid="{00000000-0006-0000-0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6AF0D76-99E0-4827-B07D-F20F4E1B3971}">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9"/>
            <color indexed="81"/>
            <rFont val="ＭＳ Ｐゴシック"/>
            <family val="3"/>
            <charset val="128"/>
          </rPr>
          <t>右上のフローから、自動的に計算されます。</t>
        </r>
      </text>
    </comment>
    <comment ref="D33" authorId="0" shapeId="0" xr:uid="{E98AEA58-ADAC-438C-9D58-B18CBBC66F2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9"/>
            <color indexed="81"/>
            <rFont val="ＭＳ Ｐゴシック"/>
            <family val="3"/>
            <charset val="128"/>
          </rPr>
          <t>右上のフローから、自動的に計算されます。</t>
        </r>
      </text>
    </comment>
    <comment ref="R33" authorId="0" shapeId="0" xr:uid="{00000000-0006-0000-0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indexed="81"/>
            <rFont val="ＭＳ Ｐゴシック"/>
            <family val="3"/>
            <charset val="128"/>
          </rPr>
          <t>「表紙」シートで選択された○印が自動的に反映されます。</t>
        </r>
      </text>
    </comment>
    <comment ref="AU4" authorId="0" shapeId="0" xr:uid="{00000000-0006-0000-0300-000002000000}">
      <text>
        <r>
          <rPr>
            <sz val="10"/>
            <color indexed="81"/>
            <rFont val="ＭＳ Ｐゴシック"/>
            <family val="3"/>
            <charset val="128"/>
          </rPr>
          <t>「表紙」シートで選択された○印が自動的に反映されます。</t>
        </r>
      </text>
    </comment>
    <comment ref="AF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indexed="81"/>
            <rFont val="ＭＳ Ｐゴシック"/>
            <family val="3"/>
            <charset val="128"/>
          </rPr>
          <t>同上</t>
        </r>
      </text>
    </comment>
    <comment ref="P18" authorId="0" shapeId="0" xr:uid="{00000000-0006-0000-0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indexed="81"/>
            <rFont val="ＭＳ Ｐゴシック"/>
            <family val="3"/>
            <charset val="128"/>
          </rPr>
          <t>⑧、⑨、※3及びｂの合計から自動的に計算されます。</t>
        </r>
      </text>
    </comment>
    <comment ref="AH18" authorId="0" shapeId="0" xr:uid="{00000000-0006-0000-0300-00000F000000}">
      <text>
        <r>
          <rPr>
            <sz val="9"/>
            <color indexed="81"/>
            <rFont val="ＭＳ Ｐゴシック"/>
            <family val="3"/>
            <charset val="128"/>
          </rPr>
          <t>右にあるｂ-1およびｂ-2から、自動的に計算されます。</t>
        </r>
      </text>
    </comment>
    <comment ref="AO18" authorId="0" shapeId="0" xr:uid="{00000000-0006-0000-0300-000010000000}">
      <text>
        <r>
          <rPr>
            <sz val="9"/>
            <color indexed="81"/>
            <rFont val="ＭＳ Ｐゴシック"/>
            <family val="3"/>
            <charset val="128"/>
          </rPr>
          <t>右側にある3つの委託目的別内訳量から、自動的に計算されます。</t>
        </r>
      </text>
    </comment>
    <comment ref="AU18" authorId="0" shapeId="0" xr:uid="{00000000-0006-0000-0300-000011000000}">
      <text>
        <r>
          <rPr>
            <sz val="9"/>
            <color indexed="81"/>
            <rFont val="ＭＳ Ｐゴシック"/>
            <family val="3"/>
            <charset val="128"/>
          </rPr>
          <t>同上</t>
        </r>
      </text>
    </comment>
    <comment ref="P21" authorId="0" shapeId="0" xr:uid="{00000000-0006-0000-0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7AA44B8-6F8B-4A39-8BA5-7EB9CA3138C2}">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9"/>
            <color indexed="81"/>
            <rFont val="ＭＳ Ｐゴシック"/>
            <family val="3"/>
            <charset val="128"/>
          </rPr>
          <t>右上のフローから、自動的に計算されます。</t>
        </r>
      </text>
    </comment>
    <comment ref="P24" authorId="0" shapeId="0" xr:uid="{00000000-0006-0000-0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8A38073-0C20-43DF-BDE7-67761F6CF33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9"/>
            <color indexed="81"/>
            <rFont val="ＭＳ Ｐゴシック"/>
            <family val="3"/>
            <charset val="128"/>
          </rPr>
          <t>右上のフローから、自動的に計算されます。</t>
        </r>
      </text>
    </comment>
    <comment ref="D26" authorId="0" shapeId="0" xr:uid="{DF773CC4-1AAA-4F40-9FBC-625DFB4C2E5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9"/>
            <color indexed="81"/>
            <rFont val="ＭＳ Ｐゴシック"/>
            <family val="3"/>
            <charset val="128"/>
          </rPr>
          <t>右上のフローから、自動的に計算されます。</t>
        </r>
      </text>
    </comment>
    <comment ref="D27" authorId="0" shapeId="0" xr:uid="{1ABB182F-5D4B-4190-9FC7-E2D392783A61}">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9"/>
            <color indexed="81"/>
            <rFont val="ＭＳ Ｐゴシック"/>
            <family val="3"/>
            <charset val="128"/>
          </rPr>
          <t>右上のフローから、自動的に計算されます。</t>
        </r>
      </text>
    </comment>
    <comment ref="P27" authorId="0" shapeId="0" xr:uid="{00000000-0006-0000-0300-00001F000000}">
      <text>
        <r>
          <rPr>
            <sz val="9"/>
            <color indexed="81"/>
            <rFont val="ＭＳ Ｐゴシック"/>
            <family val="3"/>
            <charset val="128"/>
          </rPr>
          <t>下にあるＢ-1およびＢ-2から、自動的に計算されます。</t>
        </r>
      </text>
    </comment>
    <comment ref="AL27" authorId="0" shapeId="0" xr:uid="{00000000-0006-0000-0300-000020000000}">
      <text>
        <r>
          <rPr>
            <sz val="9"/>
            <color indexed="81"/>
            <rFont val="ＭＳ Ｐゴシック"/>
            <family val="3"/>
            <charset val="128"/>
          </rPr>
          <t>Ｂとｂの合計が自動的に計算されます。</t>
        </r>
      </text>
    </comment>
    <comment ref="AS27" authorId="0" shapeId="0" xr:uid="{00000000-0006-0000-0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B9EB1A4-4B4F-4BC2-9145-9CE3201EF69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9"/>
            <color indexed="81"/>
            <rFont val="ＭＳ Ｐゴシック"/>
            <family val="3"/>
            <charset val="128"/>
          </rPr>
          <t>右上のフローから、自動的に計算されます。</t>
        </r>
      </text>
    </comment>
    <comment ref="AA28" authorId="0" shapeId="0" xr:uid="{00000000-0006-0000-0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E0D1EBB-DF44-4424-BF07-8DC475BBBB67}">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9"/>
            <color indexed="81"/>
            <rFont val="ＭＳ Ｐゴシック"/>
            <family val="3"/>
            <charset val="128"/>
          </rPr>
          <t>右上のフローから、自動的に計算されます。</t>
        </r>
      </text>
    </comment>
    <comment ref="AA29" authorId="0" shapeId="0" xr:uid="{00000000-0006-0000-0300-000027000000}">
      <text>
        <r>
          <rPr>
            <sz val="9"/>
            <color indexed="81"/>
            <rFont val="ＭＳ Ｐゴシック"/>
            <family val="3"/>
            <charset val="128"/>
          </rPr>
          <t>同上</t>
        </r>
      </text>
    </comment>
    <comment ref="D30" authorId="0" shapeId="0" xr:uid="{555C19AC-2FAE-41A9-851A-1072605AEACE}">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9"/>
            <color indexed="81"/>
            <rFont val="ＭＳ Ｐゴシック"/>
            <family val="3"/>
            <charset val="128"/>
          </rPr>
          <t>右上のフローから、自動的に計算されます。</t>
        </r>
      </text>
    </comment>
    <comment ref="R30" authorId="0" shapeId="0" xr:uid="{00000000-0006-0000-0300-00002A000000}">
      <text>
        <r>
          <rPr>
            <sz val="9"/>
            <color indexed="81"/>
            <rFont val="ＭＳ Ｐゴシック"/>
            <family val="3"/>
            <charset val="128"/>
          </rPr>
          <t>右側にある3つの委託目的別内訳量から、自動的に計算されます。</t>
        </r>
      </text>
    </comment>
    <comment ref="AA30" authorId="0" shapeId="0" xr:uid="{00000000-0006-0000-0300-00002B000000}">
      <text>
        <r>
          <rPr>
            <sz val="9"/>
            <color indexed="81"/>
            <rFont val="ＭＳ Ｐゴシック"/>
            <family val="3"/>
            <charset val="128"/>
          </rPr>
          <t>同上</t>
        </r>
      </text>
    </comment>
    <comment ref="AL30" authorId="0" shapeId="0" xr:uid="{00000000-0006-0000-0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77A1DE0-C843-41A6-849C-5720DC41E75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9"/>
            <color indexed="81"/>
            <rFont val="ＭＳ Ｐゴシック"/>
            <family val="3"/>
            <charset val="128"/>
          </rPr>
          <t>右上のフローから、自動的に計算されます。</t>
        </r>
      </text>
    </comment>
    <comment ref="AS31" authorId="0" shapeId="0" xr:uid="{00000000-0006-0000-0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D505311-A622-4191-B8C4-4CAE537F7B8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9"/>
            <color indexed="81"/>
            <rFont val="ＭＳ Ｐゴシック"/>
            <family val="3"/>
            <charset val="128"/>
          </rPr>
          <t>右上のフローから、自動的に計算されます。</t>
        </r>
      </text>
    </comment>
    <comment ref="D33" authorId="0" shapeId="0" xr:uid="{636A4D26-FAF3-4D6F-BC0B-FBFB301FCD3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9"/>
            <color indexed="81"/>
            <rFont val="ＭＳ Ｐゴシック"/>
            <family val="3"/>
            <charset val="128"/>
          </rPr>
          <t>右上のフローから、自動的に計算されます。</t>
        </r>
      </text>
    </comment>
    <comment ref="R33" authorId="0" shapeId="0" xr:uid="{00000000-0006-0000-0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indexed="81"/>
            <rFont val="ＭＳ Ｐゴシック"/>
            <family val="3"/>
            <charset val="128"/>
          </rPr>
          <t>「表紙」シートで選択された○印が自動的に反映されます。</t>
        </r>
      </text>
    </comment>
    <comment ref="AU4" authorId="0" shapeId="0" xr:uid="{00000000-0006-0000-0400-000002000000}">
      <text>
        <r>
          <rPr>
            <sz val="10"/>
            <color indexed="81"/>
            <rFont val="ＭＳ Ｐゴシック"/>
            <family val="3"/>
            <charset val="128"/>
          </rPr>
          <t>「表紙」シートで選択された○印が自動的に反映されます。</t>
        </r>
      </text>
    </comment>
    <comment ref="AF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indexed="81"/>
            <rFont val="ＭＳ Ｐゴシック"/>
            <family val="3"/>
            <charset val="128"/>
          </rPr>
          <t>同上</t>
        </r>
      </text>
    </comment>
    <comment ref="P18" authorId="0" shapeId="0" xr:uid="{00000000-0006-0000-0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indexed="81"/>
            <rFont val="ＭＳ Ｐゴシック"/>
            <family val="3"/>
            <charset val="128"/>
          </rPr>
          <t>⑧、⑨、※3及びｂの合計から自動的に計算されます。</t>
        </r>
      </text>
    </comment>
    <comment ref="AH18" authorId="0" shapeId="0" xr:uid="{00000000-0006-0000-0400-00000F000000}">
      <text>
        <r>
          <rPr>
            <sz val="9"/>
            <color indexed="81"/>
            <rFont val="ＭＳ Ｐゴシック"/>
            <family val="3"/>
            <charset val="128"/>
          </rPr>
          <t>右にあるｂ-1およびｂ-2から、自動的に計算されます。</t>
        </r>
      </text>
    </comment>
    <comment ref="AO18" authorId="0" shapeId="0" xr:uid="{00000000-0006-0000-0400-000010000000}">
      <text>
        <r>
          <rPr>
            <sz val="9"/>
            <color indexed="81"/>
            <rFont val="ＭＳ Ｐゴシック"/>
            <family val="3"/>
            <charset val="128"/>
          </rPr>
          <t>右側にある3つの委託目的別内訳量から、自動的に計算されます。</t>
        </r>
      </text>
    </comment>
    <comment ref="AU18" authorId="0" shapeId="0" xr:uid="{00000000-0006-0000-0400-000011000000}">
      <text>
        <r>
          <rPr>
            <sz val="9"/>
            <color indexed="81"/>
            <rFont val="ＭＳ Ｐゴシック"/>
            <family val="3"/>
            <charset val="128"/>
          </rPr>
          <t>同上</t>
        </r>
      </text>
    </comment>
    <comment ref="P21" authorId="0" shapeId="0" xr:uid="{00000000-0006-0000-0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0CCBA9-66FF-47B7-8EB6-56A4D260458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9"/>
            <color indexed="81"/>
            <rFont val="ＭＳ Ｐゴシック"/>
            <family val="3"/>
            <charset val="128"/>
          </rPr>
          <t>右上のフローから、自動的に計算されます。</t>
        </r>
      </text>
    </comment>
    <comment ref="P24" authorId="0" shapeId="0" xr:uid="{00000000-0006-0000-0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09003B8-AD48-425D-88D0-37A68292B8F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9"/>
            <color indexed="81"/>
            <rFont val="ＭＳ Ｐゴシック"/>
            <family val="3"/>
            <charset val="128"/>
          </rPr>
          <t>右上のフローから、自動的に計算されます。</t>
        </r>
      </text>
    </comment>
    <comment ref="D26" authorId="0" shapeId="0" xr:uid="{FA071F79-DD7E-455B-86D1-ED4E55458CC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9"/>
            <color indexed="81"/>
            <rFont val="ＭＳ Ｐゴシック"/>
            <family val="3"/>
            <charset val="128"/>
          </rPr>
          <t>右上のフローから、自動的に計算されます。</t>
        </r>
      </text>
    </comment>
    <comment ref="D27" authorId="0" shapeId="0" xr:uid="{4E4F22A5-2488-4631-A0AB-ED4EE6FE4C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9"/>
            <color indexed="81"/>
            <rFont val="ＭＳ Ｐゴシック"/>
            <family val="3"/>
            <charset val="128"/>
          </rPr>
          <t>右上のフローから、自動的に計算されます。</t>
        </r>
      </text>
    </comment>
    <comment ref="P27" authorId="0" shapeId="0" xr:uid="{00000000-0006-0000-0400-00001F000000}">
      <text>
        <r>
          <rPr>
            <sz val="9"/>
            <color indexed="81"/>
            <rFont val="ＭＳ Ｐゴシック"/>
            <family val="3"/>
            <charset val="128"/>
          </rPr>
          <t>下にあるＢ-1およびＢ-2から、自動的に計算されます。</t>
        </r>
      </text>
    </comment>
    <comment ref="AL27" authorId="0" shapeId="0" xr:uid="{00000000-0006-0000-0400-000020000000}">
      <text>
        <r>
          <rPr>
            <sz val="9"/>
            <color indexed="81"/>
            <rFont val="ＭＳ Ｐゴシック"/>
            <family val="3"/>
            <charset val="128"/>
          </rPr>
          <t>Ｂとｂの合計が自動的に計算されます。</t>
        </r>
      </text>
    </comment>
    <comment ref="AS27" authorId="0" shapeId="0" xr:uid="{00000000-0006-0000-0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5B65F48-AB5D-48DA-8C66-CFF8EB94E39B}">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9"/>
            <color indexed="81"/>
            <rFont val="ＭＳ Ｐゴシック"/>
            <family val="3"/>
            <charset val="128"/>
          </rPr>
          <t>右上のフローから、自動的に計算されます。</t>
        </r>
      </text>
    </comment>
    <comment ref="AA28" authorId="0" shapeId="0" xr:uid="{00000000-0006-0000-0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7C592EB-3DA7-453E-ADDD-FEAC93CF152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9"/>
            <color indexed="81"/>
            <rFont val="ＭＳ Ｐゴシック"/>
            <family val="3"/>
            <charset val="128"/>
          </rPr>
          <t>右上のフローから、自動的に計算されます。</t>
        </r>
      </text>
    </comment>
    <comment ref="AA29" authorId="0" shapeId="0" xr:uid="{00000000-0006-0000-0400-000027000000}">
      <text>
        <r>
          <rPr>
            <sz val="9"/>
            <color indexed="81"/>
            <rFont val="ＭＳ Ｐゴシック"/>
            <family val="3"/>
            <charset val="128"/>
          </rPr>
          <t>同上</t>
        </r>
      </text>
    </comment>
    <comment ref="D30" authorId="0" shapeId="0" xr:uid="{3A6430C7-FCD4-4E66-82D2-1CAB5BC2E6B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9"/>
            <color indexed="81"/>
            <rFont val="ＭＳ Ｐゴシック"/>
            <family val="3"/>
            <charset val="128"/>
          </rPr>
          <t>右上のフローから、自動的に計算されます。</t>
        </r>
      </text>
    </comment>
    <comment ref="R30" authorId="0" shapeId="0" xr:uid="{00000000-0006-0000-0400-00002A000000}">
      <text>
        <r>
          <rPr>
            <sz val="9"/>
            <color indexed="81"/>
            <rFont val="ＭＳ Ｐゴシック"/>
            <family val="3"/>
            <charset val="128"/>
          </rPr>
          <t>右側にある3つの委託目的別内訳量から、自動的に計算されます。</t>
        </r>
      </text>
    </comment>
    <comment ref="AA30" authorId="0" shapeId="0" xr:uid="{00000000-0006-0000-0400-00002B000000}">
      <text>
        <r>
          <rPr>
            <sz val="9"/>
            <color indexed="81"/>
            <rFont val="ＭＳ Ｐゴシック"/>
            <family val="3"/>
            <charset val="128"/>
          </rPr>
          <t>同上</t>
        </r>
      </text>
    </comment>
    <comment ref="AL30" authorId="0" shapeId="0" xr:uid="{00000000-0006-0000-0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E3D88EB-84EE-4EFD-B23B-FF5A6DBD6184}">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9"/>
            <color indexed="81"/>
            <rFont val="ＭＳ Ｐゴシック"/>
            <family val="3"/>
            <charset val="128"/>
          </rPr>
          <t>右上のフローから、自動的に計算されます。</t>
        </r>
      </text>
    </comment>
    <comment ref="AS31" authorId="0" shapeId="0" xr:uid="{00000000-0006-0000-0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2F13061-7D85-42E1-A262-EA991238892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9"/>
            <color indexed="81"/>
            <rFont val="ＭＳ Ｐゴシック"/>
            <family val="3"/>
            <charset val="128"/>
          </rPr>
          <t>右上のフローから、自動的に計算されます。</t>
        </r>
      </text>
    </comment>
    <comment ref="D33" authorId="0" shapeId="0" xr:uid="{3D16BECB-32F1-4CD1-99EC-AB281D0705D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9"/>
            <color indexed="81"/>
            <rFont val="ＭＳ Ｐゴシック"/>
            <family val="3"/>
            <charset val="128"/>
          </rPr>
          <t>右上のフローから、自動的に計算されます。</t>
        </r>
      </text>
    </comment>
    <comment ref="R33" authorId="0" shapeId="0" xr:uid="{00000000-0006-0000-0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indexed="81"/>
            <rFont val="ＭＳ Ｐゴシック"/>
            <family val="3"/>
            <charset val="128"/>
          </rPr>
          <t>「表紙」シートで選択された○印が自動的に反映されます。</t>
        </r>
      </text>
    </comment>
    <comment ref="AU4" authorId="0" shapeId="0" xr:uid="{00000000-0006-0000-0500-000002000000}">
      <text>
        <r>
          <rPr>
            <sz val="10"/>
            <color indexed="81"/>
            <rFont val="ＭＳ Ｐゴシック"/>
            <family val="3"/>
            <charset val="128"/>
          </rPr>
          <t>「表紙」シートで選択された○印が自動的に反映されます。</t>
        </r>
      </text>
    </comment>
    <comment ref="AF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5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indexed="81"/>
            <rFont val="ＭＳ Ｐゴシック"/>
            <family val="3"/>
            <charset val="128"/>
          </rPr>
          <t>同上</t>
        </r>
      </text>
    </comment>
    <comment ref="P18" authorId="0" shapeId="0" xr:uid="{00000000-0006-0000-05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indexed="81"/>
            <rFont val="ＭＳ Ｐゴシック"/>
            <family val="3"/>
            <charset val="128"/>
          </rPr>
          <t>⑧、⑨、※3及びｂの合計から自動的に計算されます。</t>
        </r>
      </text>
    </comment>
    <comment ref="AH18" authorId="0" shapeId="0" xr:uid="{00000000-0006-0000-0500-00000F000000}">
      <text>
        <r>
          <rPr>
            <sz val="9"/>
            <color indexed="81"/>
            <rFont val="ＭＳ Ｐゴシック"/>
            <family val="3"/>
            <charset val="128"/>
          </rPr>
          <t>右にあるｂ-1およびｂ-2から、自動的に計算されます。</t>
        </r>
      </text>
    </comment>
    <comment ref="AO18" authorId="0" shapeId="0" xr:uid="{00000000-0006-0000-0500-000010000000}">
      <text>
        <r>
          <rPr>
            <sz val="9"/>
            <color indexed="81"/>
            <rFont val="ＭＳ Ｐゴシック"/>
            <family val="3"/>
            <charset val="128"/>
          </rPr>
          <t>右側にある3つの委託目的別内訳量から、自動的に計算されます。</t>
        </r>
      </text>
    </comment>
    <comment ref="AU18" authorId="0" shapeId="0" xr:uid="{00000000-0006-0000-0500-000011000000}">
      <text>
        <r>
          <rPr>
            <sz val="9"/>
            <color indexed="81"/>
            <rFont val="ＭＳ Ｐゴシック"/>
            <family val="3"/>
            <charset val="128"/>
          </rPr>
          <t>同上</t>
        </r>
      </text>
    </comment>
    <comment ref="P21" authorId="0" shapeId="0" xr:uid="{00000000-0006-0000-05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39AA500-6A2B-4E75-BCEC-92C6BEB9C23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9"/>
            <color indexed="81"/>
            <rFont val="ＭＳ Ｐゴシック"/>
            <family val="3"/>
            <charset val="128"/>
          </rPr>
          <t>右上のフローから、自動的に計算されます。</t>
        </r>
      </text>
    </comment>
    <comment ref="P24" authorId="0" shapeId="0" xr:uid="{00000000-0006-0000-05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C874F35-F4D8-4CBC-B73C-378035C6E81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9"/>
            <color indexed="81"/>
            <rFont val="ＭＳ Ｐゴシック"/>
            <family val="3"/>
            <charset val="128"/>
          </rPr>
          <t>右上のフローから、自動的に計算されます。</t>
        </r>
      </text>
    </comment>
    <comment ref="D26" authorId="0" shapeId="0" xr:uid="{3ACF361D-104B-4A2A-82EE-839C535BCD08}">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9"/>
            <color indexed="81"/>
            <rFont val="ＭＳ Ｐゴシック"/>
            <family val="3"/>
            <charset val="128"/>
          </rPr>
          <t>右上のフローから、自動的に計算されます。</t>
        </r>
      </text>
    </comment>
    <comment ref="D27" authorId="0" shapeId="0" xr:uid="{F746C929-AD6F-4A10-A845-9531B21C634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9"/>
            <color indexed="81"/>
            <rFont val="ＭＳ Ｐゴシック"/>
            <family val="3"/>
            <charset val="128"/>
          </rPr>
          <t>右上のフローから、自動的に計算されます。</t>
        </r>
      </text>
    </comment>
    <comment ref="P27" authorId="0" shapeId="0" xr:uid="{00000000-0006-0000-0500-00001F000000}">
      <text>
        <r>
          <rPr>
            <sz val="9"/>
            <color indexed="81"/>
            <rFont val="ＭＳ Ｐゴシック"/>
            <family val="3"/>
            <charset val="128"/>
          </rPr>
          <t>下にあるＢ-1およびＢ-2から、自動的に計算されます。</t>
        </r>
      </text>
    </comment>
    <comment ref="AL27" authorId="0" shapeId="0" xr:uid="{00000000-0006-0000-0500-000020000000}">
      <text>
        <r>
          <rPr>
            <sz val="9"/>
            <color indexed="81"/>
            <rFont val="ＭＳ Ｐゴシック"/>
            <family val="3"/>
            <charset val="128"/>
          </rPr>
          <t>Ｂとｂの合計が自動的に計算されます。</t>
        </r>
      </text>
    </comment>
    <comment ref="AS27" authorId="0" shapeId="0" xr:uid="{00000000-0006-0000-05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2BA4922-663A-46C9-903A-4FE9C45829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9"/>
            <color indexed="81"/>
            <rFont val="ＭＳ Ｐゴシック"/>
            <family val="3"/>
            <charset val="128"/>
          </rPr>
          <t>右上のフローから、自動的に計算されます。</t>
        </r>
      </text>
    </comment>
    <comment ref="AA28" authorId="0" shapeId="0" xr:uid="{00000000-0006-0000-05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A871E46-DCFA-479F-A8BC-7B43C92B236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9"/>
            <color indexed="81"/>
            <rFont val="ＭＳ Ｐゴシック"/>
            <family val="3"/>
            <charset val="128"/>
          </rPr>
          <t>右上のフローから、自動的に計算されます。</t>
        </r>
      </text>
    </comment>
    <comment ref="AA29" authorId="0" shapeId="0" xr:uid="{00000000-0006-0000-0500-000027000000}">
      <text>
        <r>
          <rPr>
            <sz val="9"/>
            <color indexed="81"/>
            <rFont val="ＭＳ Ｐゴシック"/>
            <family val="3"/>
            <charset val="128"/>
          </rPr>
          <t>同上</t>
        </r>
      </text>
    </comment>
    <comment ref="D30" authorId="0" shapeId="0" xr:uid="{FC156010-B00A-44B3-8D81-655643A0C2F6}">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9"/>
            <color indexed="81"/>
            <rFont val="ＭＳ Ｐゴシック"/>
            <family val="3"/>
            <charset val="128"/>
          </rPr>
          <t>右上のフローから、自動的に計算されます。</t>
        </r>
      </text>
    </comment>
    <comment ref="R30" authorId="0" shapeId="0" xr:uid="{00000000-0006-0000-0500-00002A000000}">
      <text>
        <r>
          <rPr>
            <sz val="9"/>
            <color indexed="81"/>
            <rFont val="ＭＳ Ｐゴシック"/>
            <family val="3"/>
            <charset val="128"/>
          </rPr>
          <t>右側にある3つの委託目的別内訳量から、自動的に計算されます。</t>
        </r>
      </text>
    </comment>
    <comment ref="AA30" authorId="0" shapeId="0" xr:uid="{00000000-0006-0000-0500-00002B000000}">
      <text>
        <r>
          <rPr>
            <sz val="9"/>
            <color indexed="81"/>
            <rFont val="ＭＳ Ｐゴシック"/>
            <family val="3"/>
            <charset val="128"/>
          </rPr>
          <t>同上</t>
        </r>
      </text>
    </comment>
    <comment ref="AL30" authorId="0" shapeId="0" xr:uid="{00000000-0006-0000-05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82E2682-FA87-4864-8EFE-AFF3D69B58C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9"/>
            <color indexed="81"/>
            <rFont val="ＭＳ Ｐゴシック"/>
            <family val="3"/>
            <charset val="128"/>
          </rPr>
          <t>右上のフローから、自動的に計算されます。</t>
        </r>
      </text>
    </comment>
    <comment ref="AS31" authorId="0" shapeId="0" xr:uid="{00000000-0006-0000-05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61662CD-B56B-443F-8164-F3EC7FCAB3D6}">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9"/>
            <color indexed="81"/>
            <rFont val="ＭＳ Ｐゴシック"/>
            <family val="3"/>
            <charset val="128"/>
          </rPr>
          <t>右上のフローから、自動的に計算されます。</t>
        </r>
      </text>
    </comment>
    <comment ref="D33" authorId="0" shapeId="0" xr:uid="{9E092019-6105-41DF-AEF2-C517B6CB020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9"/>
            <color indexed="81"/>
            <rFont val="ＭＳ Ｐゴシック"/>
            <family val="3"/>
            <charset val="128"/>
          </rPr>
          <t>右上のフローから、自動的に計算されます。</t>
        </r>
      </text>
    </comment>
    <comment ref="R33" authorId="0" shapeId="0" xr:uid="{00000000-0006-0000-05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indexed="81"/>
            <rFont val="ＭＳ Ｐゴシック"/>
            <family val="3"/>
            <charset val="128"/>
          </rPr>
          <t>「表紙」シートで選択された○印が自動的に反映されます。</t>
        </r>
      </text>
    </comment>
    <comment ref="AU4" authorId="0" shapeId="0" xr:uid="{00000000-0006-0000-0600-000002000000}">
      <text>
        <r>
          <rPr>
            <sz val="10"/>
            <color indexed="81"/>
            <rFont val="ＭＳ Ｐゴシック"/>
            <family val="3"/>
            <charset val="128"/>
          </rPr>
          <t>「表紙」シートで選択された○印が自動的に反映されます。</t>
        </r>
      </text>
    </comment>
    <comment ref="AF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U7" authorId="0" shapeId="0" xr:uid="{3E7AE316-9419-462D-AB28-3DB8E8B36F83}">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D496AF5B-281C-4A22-BE82-BD2C5F79A602}">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C832EEE5-BCB1-4C4C-A9E7-5996F0756B6B}">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A6767F1F-961F-4753-9E98-9EF5E6E7B8A9}">
      <text>
        <r>
          <rPr>
            <sz val="9"/>
            <color indexed="81"/>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C000000}">
      <text>
        <r>
          <rPr>
            <sz val="9"/>
            <color indexed="81"/>
            <rFont val="ＭＳ Ｐゴシック"/>
            <family val="3"/>
            <charset val="128"/>
          </rPr>
          <t>同上</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0A000000}">
      <text>
        <r>
          <rPr>
            <sz val="9"/>
            <color indexed="81"/>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9"/>
            <color indexed="81"/>
            <rFont val="ＭＳ Ｐゴシック"/>
            <family val="3"/>
            <charset val="128"/>
          </rPr>
          <t>同上</t>
        </r>
      </text>
    </comment>
    <comment ref="P18" authorId="0" shapeId="0" xr:uid="{00000000-0006-0000-06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600-00000E000000}">
      <text>
        <r>
          <rPr>
            <sz val="9"/>
            <color indexed="81"/>
            <rFont val="ＭＳ Ｐゴシック"/>
            <family val="3"/>
            <charset val="128"/>
          </rPr>
          <t>⑧、⑨、※3及びｂの合計から自動的に計算されます。</t>
        </r>
      </text>
    </comment>
    <comment ref="AH18" authorId="0" shapeId="0" xr:uid="{00000000-0006-0000-0600-00000F000000}">
      <text>
        <r>
          <rPr>
            <sz val="9"/>
            <color indexed="81"/>
            <rFont val="ＭＳ Ｐゴシック"/>
            <family val="3"/>
            <charset val="128"/>
          </rPr>
          <t>右にあるｂ-1およびｂ-2から、自動的に計算されます。</t>
        </r>
      </text>
    </comment>
    <comment ref="AO18" authorId="0" shapeId="0" xr:uid="{00000000-0006-0000-0600-000010000000}">
      <text>
        <r>
          <rPr>
            <sz val="9"/>
            <color indexed="81"/>
            <rFont val="ＭＳ Ｐゴシック"/>
            <family val="3"/>
            <charset val="128"/>
          </rPr>
          <t>右側にある3つの委託目的別内訳量から、自動的に計算されます。</t>
        </r>
      </text>
    </comment>
    <comment ref="AU18" authorId="0" shapeId="0" xr:uid="{8ACD3B61-DF48-491A-98D9-E6DE92ED02BE}">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F72B16D4-E381-436C-B220-3622CAAD87CC}">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AFB32DF-BE7F-41CE-A330-BEF37AABBEBF}">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EA5DDA8F-0866-4701-BDB8-813BDE608ABF}">
      <text>
        <r>
          <rPr>
            <sz val="9"/>
            <color indexed="81"/>
            <rFont val="ＭＳ Ｐゴシック"/>
            <family val="3"/>
            <charset val="128"/>
          </rPr>
          <t>ア、イ、ウ及び⑤の熱回収に該当しないもの（焼却して焼却灰を路盤材等に再利用する場合等）を入力してください。</t>
        </r>
      </text>
    </comment>
    <comment ref="D24" authorId="0" shapeId="0" xr:uid="{E746412A-6924-4D60-BB4A-46046AEA45C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600-000016000000}">
      <text>
        <r>
          <rPr>
            <sz val="9"/>
            <color indexed="81"/>
            <rFont val="ＭＳ Ｐゴシック"/>
            <family val="3"/>
            <charset val="128"/>
          </rPr>
          <t>右上のフローから、自動的に計算されます。</t>
        </r>
      </text>
    </comment>
    <comment ref="P24" authorId="0" shapeId="0" xr:uid="{00000000-0006-0000-06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6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4F80DDB-D9F9-4176-9782-3B1AA74FE1E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600-00001A000000}">
      <text>
        <r>
          <rPr>
            <sz val="9"/>
            <color indexed="81"/>
            <rFont val="ＭＳ Ｐゴシック"/>
            <family val="3"/>
            <charset val="128"/>
          </rPr>
          <t>右上のフローから、自動的に計算されます。</t>
        </r>
      </text>
    </comment>
    <comment ref="D26" authorId="0" shapeId="0" xr:uid="{4CA60AAA-4B9A-4B12-A29A-7FF7C545DCE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600-00001C000000}">
      <text>
        <r>
          <rPr>
            <sz val="9"/>
            <color indexed="81"/>
            <rFont val="ＭＳ Ｐゴシック"/>
            <family val="3"/>
            <charset val="128"/>
          </rPr>
          <t>右上のフローから、自動的に計算されます。</t>
        </r>
      </text>
    </comment>
    <comment ref="D27" authorId="0" shapeId="0" xr:uid="{7E8ABF05-6AC5-4991-8BD4-C0E769E8979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600-00001E000000}">
      <text>
        <r>
          <rPr>
            <sz val="9"/>
            <color indexed="81"/>
            <rFont val="ＭＳ Ｐゴシック"/>
            <family val="3"/>
            <charset val="128"/>
          </rPr>
          <t>右上のフローから、自動的に計算されます。</t>
        </r>
      </text>
    </comment>
    <comment ref="P27" authorId="0" shapeId="0" xr:uid="{00000000-0006-0000-0600-00001F000000}">
      <text>
        <r>
          <rPr>
            <sz val="9"/>
            <color indexed="81"/>
            <rFont val="ＭＳ Ｐゴシック"/>
            <family val="3"/>
            <charset val="128"/>
          </rPr>
          <t>下にあるＢ-1およびＢ-2から、自動的に計算されます。</t>
        </r>
      </text>
    </comment>
    <comment ref="AL27" authorId="0" shapeId="0" xr:uid="{00000000-0006-0000-0600-000020000000}">
      <text>
        <r>
          <rPr>
            <sz val="9"/>
            <color indexed="81"/>
            <rFont val="ＭＳ Ｐゴシック"/>
            <family val="3"/>
            <charset val="128"/>
          </rPr>
          <t>Ｂとｂの合計が自動的に計算されます。</t>
        </r>
      </text>
    </comment>
    <comment ref="AS27" authorId="0" shapeId="0" xr:uid="{00000000-0006-0000-06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167E215B-BBB4-494C-B4ED-17324B07C5F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600-000023000000}">
      <text>
        <r>
          <rPr>
            <sz val="9"/>
            <color indexed="81"/>
            <rFont val="ＭＳ Ｐゴシック"/>
            <family val="3"/>
            <charset val="128"/>
          </rPr>
          <t>右上のフローから、自動的に計算されます。</t>
        </r>
      </text>
    </comment>
    <comment ref="AA28" authorId="0" shapeId="0" xr:uid="{00000000-0006-0000-06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32C100-4118-4798-9F08-7D4709E3ABB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600-000026000000}">
      <text>
        <r>
          <rPr>
            <sz val="9"/>
            <color indexed="81"/>
            <rFont val="ＭＳ Ｐゴシック"/>
            <family val="3"/>
            <charset val="128"/>
          </rPr>
          <t>右上のフローから、自動的に計算されます。</t>
        </r>
      </text>
    </comment>
    <comment ref="AA29" authorId="0" shapeId="0" xr:uid="{00000000-0006-0000-0600-000027000000}">
      <text>
        <r>
          <rPr>
            <sz val="9"/>
            <color indexed="81"/>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CDC55FA1-5453-4106-8BC8-318EA5BFAD6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600-000029000000}">
      <text>
        <r>
          <rPr>
            <sz val="9"/>
            <color indexed="81"/>
            <rFont val="ＭＳ Ｐゴシック"/>
            <family val="3"/>
            <charset val="128"/>
          </rPr>
          <t>右上のフローから、自動的に計算されます。</t>
        </r>
      </text>
    </comment>
    <comment ref="R30" authorId="0" shapeId="0" xr:uid="{00000000-0006-0000-0600-00002A000000}">
      <text>
        <r>
          <rPr>
            <sz val="9"/>
            <color indexed="81"/>
            <rFont val="ＭＳ Ｐゴシック"/>
            <family val="3"/>
            <charset val="128"/>
          </rPr>
          <t>右側にある3つの委託目的別内訳量から、自動的に計算されます。</t>
        </r>
      </text>
    </comment>
    <comment ref="AA30" authorId="0" shapeId="0" xr:uid="{00000000-0006-0000-0600-00002B000000}">
      <text>
        <r>
          <rPr>
            <sz val="9"/>
            <color indexed="81"/>
            <rFont val="ＭＳ Ｐゴシック"/>
            <family val="3"/>
            <charset val="128"/>
          </rPr>
          <t>同上</t>
        </r>
      </text>
    </comment>
    <comment ref="AL30" authorId="0" shapeId="0" xr:uid="{00000000-0006-0000-06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C24DBDE-2F4F-4D3F-A403-C8D77581E3D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600-00002E000000}">
      <text>
        <r>
          <rPr>
            <sz val="9"/>
            <color indexed="81"/>
            <rFont val="ＭＳ Ｐゴシック"/>
            <family val="3"/>
            <charset val="128"/>
          </rPr>
          <t>右上のフローから、自動的に計算されます。</t>
        </r>
      </text>
    </comment>
    <comment ref="AS31" authorId="0" shapeId="0" xr:uid="{00000000-0006-0000-06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C9ADA95-6373-4D1F-9DA8-6B12950ACC4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600-000031000000}">
      <text>
        <r>
          <rPr>
            <sz val="9"/>
            <color indexed="81"/>
            <rFont val="ＭＳ Ｐゴシック"/>
            <family val="3"/>
            <charset val="128"/>
          </rPr>
          <t>右上のフローから、自動的に計算されます。</t>
        </r>
      </text>
    </comment>
    <comment ref="D33" authorId="0" shapeId="0" xr:uid="{84945028-F7BE-491E-AF3D-421F7CC1191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600-000033000000}">
      <text>
        <r>
          <rPr>
            <sz val="9"/>
            <color indexed="81"/>
            <rFont val="ＭＳ Ｐゴシック"/>
            <family val="3"/>
            <charset val="128"/>
          </rPr>
          <t>右上のフローから、自動的に計算されます。</t>
        </r>
      </text>
    </comment>
    <comment ref="R33" authorId="0" shapeId="0" xr:uid="{00000000-0006-0000-0600-000034000000}">
      <text>
        <r>
          <rPr>
            <sz val="9"/>
            <color indexed="81"/>
            <rFont val="ＭＳ Ｐゴシック"/>
            <family val="3"/>
            <charset val="128"/>
          </rPr>
          <t>中間処理を経ずに、産業廃棄物を直接、埋立処分や海洋投入処分の委託をした量を記載してください。</t>
        </r>
      </text>
    </comment>
    <comment ref="H36" authorId="0" shapeId="0" xr:uid="{1F004BDF-4159-44A8-A119-E467F08845FA}">
      <text>
        <r>
          <rPr>
            <sz val="9"/>
            <color indexed="81"/>
            <rFont val="MS P ゴシック"/>
            <family val="3"/>
            <charset val="128"/>
          </rPr>
          <t>右上のフローから、自動的に計算されます。</t>
        </r>
      </text>
    </comment>
    <comment ref="H37" authorId="0" shapeId="0" xr:uid="{1A8B9140-31E4-494C-9280-3E4F73BBEEF6}">
      <text>
        <r>
          <rPr>
            <sz val="9"/>
            <color indexed="81"/>
            <rFont val="MS P ゴシック"/>
            <family val="3"/>
            <charset val="128"/>
          </rPr>
          <t>右上のフローから、自動的に計算されます。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indexed="81"/>
            <rFont val="ＭＳ Ｐゴシック"/>
            <family val="3"/>
            <charset val="128"/>
          </rPr>
          <t>「表紙」シートで選択された○印が自動的に反映されます。</t>
        </r>
      </text>
    </comment>
    <comment ref="AU4" authorId="0" shapeId="0" xr:uid="{00000000-0006-0000-0700-000002000000}">
      <text>
        <r>
          <rPr>
            <sz val="10"/>
            <color indexed="81"/>
            <rFont val="ＭＳ Ｐゴシック"/>
            <family val="3"/>
            <charset val="128"/>
          </rPr>
          <t>「表紙」シートで選択された○印が自動的に反映されます。</t>
        </r>
      </text>
    </comment>
    <comment ref="AF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7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indexed="81"/>
            <rFont val="ＭＳ Ｐゴシック"/>
            <family val="3"/>
            <charset val="128"/>
          </rPr>
          <t>同上</t>
        </r>
      </text>
    </comment>
    <comment ref="P18" authorId="0" shapeId="0" xr:uid="{00000000-0006-0000-07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indexed="81"/>
            <rFont val="ＭＳ Ｐゴシック"/>
            <family val="3"/>
            <charset val="128"/>
          </rPr>
          <t>⑧、⑨、※3及びｂの合計から自動的に計算されます。</t>
        </r>
      </text>
    </comment>
    <comment ref="AH18" authorId="0" shapeId="0" xr:uid="{00000000-0006-0000-0700-00000F000000}">
      <text>
        <r>
          <rPr>
            <sz val="9"/>
            <color indexed="81"/>
            <rFont val="ＭＳ Ｐゴシック"/>
            <family val="3"/>
            <charset val="128"/>
          </rPr>
          <t>右にあるｂ-1およびｂ-2から、自動的に計算されます。</t>
        </r>
      </text>
    </comment>
    <comment ref="AO18" authorId="0" shapeId="0" xr:uid="{00000000-0006-0000-0700-000010000000}">
      <text>
        <r>
          <rPr>
            <sz val="9"/>
            <color indexed="81"/>
            <rFont val="ＭＳ Ｐゴシック"/>
            <family val="3"/>
            <charset val="128"/>
          </rPr>
          <t>右側にある3つの委託目的別内訳量から、自動的に計算されます。</t>
        </r>
      </text>
    </comment>
    <comment ref="AU18" authorId="0" shapeId="0" xr:uid="{00000000-0006-0000-0700-000011000000}">
      <text>
        <r>
          <rPr>
            <sz val="9"/>
            <color indexed="81"/>
            <rFont val="ＭＳ Ｐゴシック"/>
            <family val="3"/>
            <charset val="128"/>
          </rPr>
          <t>同上</t>
        </r>
      </text>
    </comment>
    <comment ref="P21" authorId="0" shapeId="0" xr:uid="{00000000-0006-0000-07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0EBE759-2E3C-432F-8D04-F8EA6163030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9"/>
            <color indexed="81"/>
            <rFont val="ＭＳ Ｐゴシック"/>
            <family val="3"/>
            <charset val="128"/>
          </rPr>
          <t>右上のフローから、自動的に計算されます。</t>
        </r>
      </text>
    </comment>
    <comment ref="P24" authorId="0" shapeId="0" xr:uid="{00000000-0006-0000-07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DB6A03C-4618-423C-A3BD-D482C415004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9"/>
            <color indexed="81"/>
            <rFont val="ＭＳ Ｐゴシック"/>
            <family val="3"/>
            <charset val="128"/>
          </rPr>
          <t>右上のフローから、自動的に計算されます。</t>
        </r>
      </text>
    </comment>
    <comment ref="D26" authorId="0" shapeId="0" xr:uid="{73443639-B88A-4603-BE3D-F773AF2748D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9"/>
            <color indexed="81"/>
            <rFont val="ＭＳ Ｐゴシック"/>
            <family val="3"/>
            <charset val="128"/>
          </rPr>
          <t>右上のフローから、自動的に計算されます。</t>
        </r>
      </text>
    </comment>
    <comment ref="D27" authorId="0" shapeId="0" xr:uid="{639FAED4-4611-49D0-98DA-E295F0BDA65D}">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9"/>
            <color indexed="81"/>
            <rFont val="ＭＳ Ｐゴシック"/>
            <family val="3"/>
            <charset val="128"/>
          </rPr>
          <t>右上のフローから、自動的に計算されます。</t>
        </r>
      </text>
    </comment>
    <comment ref="P27" authorId="0" shapeId="0" xr:uid="{00000000-0006-0000-0700-00001F000000}">
      <text>
        <r>
          <rPr>
            <sz val="9"/>
            <color indexed="81"/>
            <rFont val="ＭＳ Ｐゴシック"/>
            <family val="3"/>
            <charset val="128"/>
          </rPr>
          <t>下にあるＢ-1およびＢ-2から、自動的に計算されます。</t>
        </r>
      </text>
    </comment>
    <comment ref="AL27" authorId="0" shapeId="0" xr:uid="{00000000-0006-0000-0700-000020000000}">
      <text>
        <r>
          <rPr>
            <sz val="9"/>
            <color indexed="81"/>
            <rFont val="ＭＳ Ｐゴシック"/>
            <family val="3"/>
            <charset val="128"/>
          </rPr>
          <t>Ｂとｂの合計が自動的に計算されます。</t>
        </r>
      </text>
    </comment>
    <comment ref="AS27" authorId="0" shapeId="0" xr:uid="{00000000-0006-0000-07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1754913-5036-45F1-B04D-AE175E4D9B4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9"/>
            <color indexed="81"/>
            <rFont val="ＭＳ Ｐゴシック"/>
            <family val="3"/>
            <charset val="128"/>
          </rPr>
          <t>右上のフローから、自動的に計算されます。</t>
        </r>
      </text>
    </comment>
    <comment ref="AA28" authorId="0" shapeId="0" xr:uid="{00000000-0006-0000-07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553812-EB68-498E-AE42-5EFC20F7A1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9"/>
            <color indexed="81"/>
            <rFont val="ＭＳ Ｐゴシック"/>
            <family val="3"/>
            <charset val="128"/>
          </rPr>
          <t>右上のフローから、自動的に計算されます。</t>
        </r>
      </text>
    </comment>
    <comment ref="AA29" authorId="0" shapeId="0" xr:uid="{00000000-0006-0000-0700-000027000000}">
      <text>
        <r>
          <rPr>
            <sz val="9"/>
            <color indexed="81"/>
            <rFont val="ＭＳ Ｐゴシック"/>
            <family val="3"/>
            <charset val="128"/>
          </rPr>
          <t>同上</t>
        </r>
      </text>
    </comment>
    <comment ref="D30" authorId="0" shapeId="0" xr:uid="{6999A638-799B-44E6-A816-0BB1CD31B04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9"/>
            <color indexed="81"/>
            <rFont val="ＭＳ Ｐゴシック"/>
            <family val="3"/>
            <charset val="128"/>
          </rPr>
          <t>右上のフローから、自動的に計算されます。</t>
        </r>
      </text>
    </comment>
    <comment ref="R30" authorId="0" shapeId="0" xr:uid="{00000000-0006-0000-0700-00002A000000}">
      <text>
        <r>
          <rPr>
            <sz val="9"/>
            <color indexed="81"/>
            <rFont val="ＭＳ Ｐゴシック"/>
            <family val="3"/>
            <charset val="128"/>
          </rPr>
          <t>右側にある3つの委託目的別内訳量から、自動的に計算されます。</t>
        </r>
      </text>
    </comment>
    <comment ref="AA30" authorId="0" shapeId="0" xr:uid="{00000000-0006-0000-0700-00002B000000}">
      <text>
        <r>
          <rPr>
            <sz val="9"/>
            <color indexed="81"/>
            <rFont val="ＭＳ Ｐゴシック"/>
            <family val="3"/>
            <charset val="128"/>
          </rPr>
          <t>同上</t>
        </r>
      </text>
    </comment>
    <comment ref="AL30" authorId="0" shapeId="0" xr:uid="{00000000-0006-0000-07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56E1B26-668C-4DCE-A649-0FFDC20FE57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9"/>
            <color indexed="81"/>
            <rFont val="ＭＳ Ｐゴシック"/>
            <family val="3"/>
            <charset val="128"/>
          </rPr>
          <t>右上のフローから、自動的に計算されます。</t>
        </r>
      </text>
    </comment>
    <comment ref="AS31" authorId="0" shapeId="0" xr:uid="{00000000-0006-0000-07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F1154F4-7427-4433-98AF-46C3C541226B}">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9"/>
            <color indexed="81"/>
            <rFont val="ＭＳ Ｐゴシック"/>
            <family val="3"/>
            <charset val="128"/>
          </rPr>
          <t>右上のフローから、自動的に計算されます。</t>
        </r>
      </text>
    </comment>
    <comment ref="D33" authorId="0" shapeId="0" xr:uid="{9D5E2428-67FF-44A1-B335-5B9FCCB445B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9"/>
            <color indexed="81"/>
            <rFont val="ＭＳ Ｐゴシック"/>
            <family val="3"/>
            <charset val="128"/>
          </rPr>
          <t>右上のフローから、自動的に計算されます。</t>
        </r>
      </text>
    </comment>
    <comment ref="R33" authorId="0" shapeId="0" xr:uid="{00000000-0006-0000-07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indexed="81"/>
            <rFont val="ＭＳ Ｐゴシック"/>
            <family val="3"/>
            <charset val="128"/>
          </rPr>
          <t>「表紙」シートで選択された○印が自動的に反映されます。</t>
        </r>
      </text>
    </comment>
    <comment ref="AU4" authorId="0" shapeId="0" xr:uid="{00000000-0006-0000-0800-000002000000}">
      <text>
        <r>
          <rPr>
            <sz val="10"/>
            <color indexed="81"/>
            <rFont val="ＭＳ Ｐゴシック"/>
            <family val="3"/>
            <charset val="128"/>
          </rPr>
          <t>「表紙」シートで選択された○印が自動的に反映されます。</t>
        </r>
      </text>
    </comment>
    <comment ref="AF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8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indexed="81"/>
            <rFont val="ＭＳ Ｐゴシック"/>
            <family val="3"/>
            <charset val="128"/>
          </rPr>
          <t>同上</t>
        </r>
      </text>
    </comment>
    <comment ref="P18" authorId="0" shapeId="0" xr:uid="{00000000-0006-0000-08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indexed="81"/>
            <rFont val="ＭＳ Ｐゴシック"/>
            <family val="3"/>
            <charset val="128"/>
          </rPr>
          <t>⑧、⑨、※3及びｂの合計から自動的に計算されます。</t>
        </r>
      </text>
    </comment>
    <comment ref="AH18" authorId="0" shapeId="0" xr:uid="{00000000-0006-0000-0800-00000F000000}">
      <text>
        <r>
          <rPr>
            <sz val="9"/>
            <color indexed="81"/>
            <rFont val="ＭＳ Ｐゴシック"/>
            <family val="3"/>
            <charset val="128"/>
          </rPr>
          <t>右にあるｂ-1およびｂ-2から、自動的に計算されます。</t>
        </r>
      </text>
    </comment>
    <comment ref="AO18" authorId="0" shapeId="0" xr:uid="{00000000-0006-0000-0800-000010000000}">
      <text>
        <r>
          <rPr>
            <sz val="9"/>
            <color indexed="81"/>
            <rFont val="ＭＳ Ｐゴシック"/>
            <family val="3"/>
            <charset val="128"/>
          </rPr>
          <t>右側にある3つの委託目的別内訳量から、自動的に計算されます。</t>
        </r>
      </text>
    </comment>
    <comment ref="AU18" authorId="0" shapeId="0" xr:uid="{00000000-0006-0000-0800-000011000000}">
      <text>
        <r>
          <rPr>
            <sz val="9"/>
            <color indexed="81"/>
            <rFont val="ＭＳ Ｐゴシック"/>
            <family val="3"/>
            <charset val="128"/>
          </rPr>
          <t>同上</t>
        </r>
      </text>
    </comment>
    <comment ref="P21" authorId="0" shapeId="0" xr:uid="{00000000-0006-0000-08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9E880E2-93C6-431D-87D0-0EED2344F2BF}">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9"/>
            <color indexed="81"/>
            <rFont val="ＭＳ Ｐゴシック"/>
            <family val="3"/>
            <charset val="128"/>
          </rPr>
          <t>右上のフローから、自動的に計算されます。</t>
        </r>
      </text>
    </comment>
    <comment ref="P24" authorId="0" shapeId="0" xr:uid="{00000000-0006-0000-08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42464304-FFBE-41C4-BE3C-E0E9E18D68A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9"/>
            <color indexed="81"/>
            <rFont val="ＭＳ Ｐゴシック"/>
            <family val="3"/>
            <charset val="128"/>
          </rPr>
          <t>右上のフローから、自動的に計算されます。</t>
        </r>
      </text>
    </comment>
    <comment ref="D26" authorId="0" shapeId="0" xr:uid="{5EDF2DF4-994C-442E-BCCE-0ADFC2A831CA}">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9"/>
            <color indexed="81"/>
            <rFont val="ＭＳ Ｐゴシック"/>
            <family val="3"/>
            <charset val="128"/>
          </rPr>
          <t>右上のフローから、自動的に計算されます。</t>
        </r>
      </text>
    </comment>
    <comment ref="D27" authorId="0" shapeId="0" xr:uid="{70D75BA6-AF52-4872-8D4E-E7E45FE74D4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9"/>
            <color indexed="81"/>
            <rFont val="ＭＳ Ｐゴシック"/>
            <family val="3"/>
            <charset val="128"/>
          </rPr>
          <t>右上のフローから、自動的に計算されます。</t>
        </r>
      </text>
    </comment>
    <comment ref="P27" authorId="0" shapeId="0" xr:uid="{00000000-0006-0000-0800-00001F000000}">
      <text>
        <r>
          <rPr>
            <sz val="9"/>
            <color indexed="81"/>
            <rFont val="ＭＳ Ｐゴシック"/>
            <family val="3"/>
            <charset val="128"/>
          </rPr>
          <t>下にあるＢ-1およびＢ-2から、自動的に計算されます。</t>
        </r>
      </text>
    </comment>
    <comment ref="AL27" authorId="0" shapeId="0" xr:uid="{00000000-0006-0000-0800-000020000000}">
      <text>
        <r>
          <rPr>
            <sz val="9"/>
            <color indexed="81"/>
            <rFont val="ＭＳ Ｐゴシック"/>
            <family val="3"/>
            <charset val="128"/>
          </rPr>
          <t>Ｂとｂの合計が自動的に計算されます。</t>
        </r>
      </text>
    </comment>
    <comment ref="AS27" authorId="0" shapeId="0" xr:uid="{00000000-0006-0000-08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EEBC203-5D3C-46C7-ABE4-CF6925D3C811}">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9"/>
            <color indexed="81"/>
            <rFont val="ＭＳ Ｐゴシック"/>
            <family val="3"/>
            <charset val="128"/>
          </rPr>
          <t>右上のフローから、自動的に計算されます。</t>
        </r>
      </text>
    </comment>
    <comment ref="AA28" authorId="0" shapeId="0" xr:uid="{00000000-0006-0000-08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0A7AF84-1583-4B8A-9F97-4C53900A600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9"/>
            <color indexed="81"/>
            <rFont val="ＭＳ Ｐゴシック"/>
            <family val="3"/>
            <charset val="128"/>
          </rPr>
          <t>右上のフローから、自動的に計算されます。</t>
        </r>
      </text>
    </comment>
    <comment ref="AA29" authorId="0" shapeId="0" xr:uid="{00000000-0006-0000-0800-000027000000}">
      <text>
        <r>
          <rPr>
            <sz val="9"/>
            <color indexed="81"/>
            <rFont val="ＭＳ Ｐゴシック"/>
            <family val="3"/>
            <charset val="128"/>
          </rPr>
          <t>同上</t>
        </r>
      </text>
    </comment>
    <comment ref="D30" authorId="0" shapeId="0" xr:uid="{9622D43A-2EF0-4891-A019-3B029BDE4E99}">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9"/>
            <color indexed="81"/>
            <rFont val="ＭＳ Ｐゴシック"/>
            <family val="3"/>
            <charset val="128"/>
          </rPr>
          <t>右上のフローから、自動的に計算されます。</t>
        </r>
      </text>
    </comment>
    <comment ref="R30" authorId="0" shapeId="0" xr:uid="{00000000-0006-0000-0800-00002A000000}">
      <text>
        <r>
          <rPr>
            <sz val="9"/>
            <color indexed="81"/>
            <rFont val="ＭＳ Ｐゴシック"/>
            <family val="3"/>
            <charset val="128"/>
          </rPr>
          <t>右側にある3つの委託目的別内訳量から、自動的に計算されます。</t>
        </r>
      </text>
    </comment>
    <comment ref="AA30" authorId="0" shapeId="0" xr:uid="{00000000-0006-0000-0800-00002B000000}">
      <text>
        <r>
          <rPr>
            <sz val="9"/>
            <color indexed="81"/>
            <rFont val="ＭＳ Ｐゴシック"/>
            <family val="3"/>
            <charset val="128"/>
          </rPr>
          <t>同上</t>
        </r>
      </text>
    </comment>
    <comment ref="AL30" authorId="0" shapeId="0" xr:uid="{00000000-0006-0000-08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EDAE1842-203A-4D4B-A424-7B5CB0C4B72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9"/>
            <color indexed="81"/>
            <rFont val="ＭＳ Ｐゴシック"/>
            <family val="3"/>
            <charset val="128"/>
          </rPr>
          <t>右上のフローから、自動的に計算されます。</t>
        </r>
      </text>
    </comment>
    <comment ref="AS31" authorId="0" shapeId="0" xr:uid="{00000000-0006-0000-08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88B49A9-FB9D-4872-B55C-17CE7C3C79D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9"/>
            <color indexed="81"/>
            <rFont val="ＭＳ Ｐゴシック"/>
            <family val="3"/>
            <charset val="128"/>
          </rPr>
          <t>右上のフローから、自動的に計算されます。</t>
        </r>
      </text>
    </comment>
    <comment ref="D33" authorId="0" shapeId="0" xr:uid="{E797FC95-6491-4202-A87C-513D5352EE85}">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9"/>
            <color indexed="81"/>
            <rFont val="ＭＳ Ｐゴシック"/>
            <family val="3"/>
            <charset val="128"/>
          </rPr>
          <t>右上のフローから、自動的に計算されます。</t>
        </r>
      </text>
    </comment>
    <comment ref="R33" authorId="0" shapeId="0" xr:uid="{00000000-0006-0000-08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indexed="81"/>
            <rFont val="ＭＳ Ｐゴシック"/>
            <family val="3"/>
            <charset val="128"/>
          </rPr>
          <t>「表紙」シートで選択された○印が自動的に反映されます。</t>
        </r>
      </text>
    </comment>
    <comment ref="AU4" authorId="0" shapeId="0" xr:uid="{00000000-0006-0000-0900-000002000000}">
      <text>
        <r>
          <rPr>
            <sz val="10"/>
            <color indexed="81"/>
            <rFont val="ＭＳ Ｐゴシック"/>
            <family val="3"/>
            <charset val="128"/>
          </rPr>
          <t>「表紙」シートで選択された○印が自動的に反映されます。</t>
        </r>
      </text>
    </comment>
    <comment ref="AF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9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indexed="81"/>
            <rFont val="ＭＳ Ｐゴシック"/>
            <family val="3"/>
            <charset val="128"/>
          </rPr>
          <t>同上</t>
        </r>
      </text>
    </comment>
    <comment ref="P18" authorId="0" shapeId="0" xr:uid="{00000000-0006-0000-09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indexed="81"/>
            <rFont val="ＭＳ Ｐゴシック"/>
            <family val="3"/>
            <charset val="128"/>
          </rPr>
          <t>⑧、⑨、※3及びｂの合計から自動的に計算されます。</t>
        </r>
      </text>
    </comment>
    <comment ref="AH18" authorId="0" shapeId="0" xr:uid="{00000000-0006-0000-0900-00000F000000}">
      <text>
        <r>
          <rPr>
            <sz val="9"/>
            <color indexed="81"/>
            <rFont val="ＭＳ Ｐゴシック"/>
            <family val="3"/>
            <charset val="128"/>
          </rPr>
          <t>右にあるｂ-1およびｂ-2から、自動的に計算されます。</t>
        </r>
      </text>
    </comment>
    <comment ref="AO18" authorId="0" shapeId="0" xr:uid="{00000000-0006-0000-0900-000010000000}">
      <text>
        <r>
          <rPr>
            <sz val="9"/>
            <color indexed="81"/>
            <rFont val="ＭＳ Ｐゴシック"/>
            <family val="3"/>
            <charset val="128"/>
          </rPr>
          <t>右側にある3つの委託目的別内訳量から、自動的に計算されます。</t>
        </r>
      </text>
    </comment>
    <comment ref="AU18" authorId="0" shapeId="0" xr:uid="{00000000-0006-0000-0900-000011000000}">
      <text>
        <r>
          <rPr>
            <sz val="9"/>
            <color indexed="81"/>
            <rFont val="ＭＳ Ｐゴシック"/>
            <family val="3"/>
            <charset val="128"/>
          </rPr>
          <t>同上</t>
        </r>
      </text>
    </comment>
    <comment ref="P21" authorId="0" shapeId="0" xr:uid="{00000000-0006-0000-09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C171BD8-8614-4AA6-978A-4AA950697FE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9"/>
            <color indexed="81"/>
            <rFont val="ＭＳ Ｐゴシック"/>
            <family val="3"/>
            <charset val="128"/>
          </rPr>
          <t>右上のフローから、自動的に計算されます。</t>
        </r>
      </text>
    </comment>
    <comment ref="P24" authorId="0" shapeId="0" xr:uid="{00000000-0006-0000-09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379774B-C80C-4574-87BB-3AADCEB557E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9"/>
            <color indexed="81"/>
            <rFont val="ＭＳ Ｐゴシック"/>
            <family val="3"/>
            <charset val="128"/>
          </rPr>
          <t>右上のフローから、自動的に計算されます。</t>
        </r>
      </text>
    </comment>
    <comment ref="D26" authorId="0" shapeId="0" xr:uid="{DFF62251-4E99-47E6-A02F-F3070B97CB8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9"/>
            <color indexed="81"/>
            <rFont val="ＭＳ Ｐゴシック"/>
            <family val="3"/>
            <charset val="128"/>
          </rPr>
          <t>右上のフローから、自動的に計算されます。</t>
        </r>
      </text>
    </comment>
    <comment ref="D27" authorId="0" shapeId="0" xr:uid="{4CD05004-9CCE-40AF-94A6-483D0E118399}">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9"/>
            <color indexed="81"/>
            <rFont val="ＭＳ Ｐゴシック"/>
            <family val="3"/>
            <charset val="128"/>
          </rPr>
          <t>右上のフローから、自動的に計算されます。</t>
        </r>
      </text>
    </comment>
    <comment ref="P27" authorId="0" shapeId="0" xr:uid="{00000000-0006-0000-0900-00001F000000}">
      <text>
        <r>
          <rPr>
            <sz val="9"/>
            <color indexed="81"/>
            <rFont val="ＭＳ Ｐゴシック"/>
            <family val="3"/>
            <charset val="128"/>
          </rPr>
          <t>下にあるＢ-1およびＢ-2から、自動的に計算されます。</t>
        </r>
      </text>
    </comment>
    <comment ref="AL27" authorId="0" shapeId="0" xr:uid="{00000000-0006-0000-0900-000020000000}">
      <text>
        <r>
          <rPr>
            <sz val="9"/>
            <color indexed="81"/>
            <rFont val="ＭＳ Ｐゴシック"/>
            <family val="3"/>
            <charset val="128"/>
          </rPr>
          <t>Ｂとｂの合計が自動的に計算されます。</t>
        </r>
      </text>
    </comment>
    <comment ref="AS27" authorId="0" shapeId="0" xr:uid="{00000000-0006-0000-09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804B8AB4-CD78-427D-9FDB-B20E81A586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9"/>
            <color indexed="81"/>
            <rFont val="ＭＳ Ｐゴシック"/>
            <family val="3"/>
            <charset val="128"/>
          </rPr>
          <t>右上のフローから、自動的に計算されます。</t>
        </r>
      </text>
    </comment>
    <comment ref="AA28" authorId="0" shapeId="0" xr:uid="{00000000-0006-0000-09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87B31A7-00DA-45F3-87FC-5075456DEE4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9"/>
            <color indexed="81"/>
            <rFont val="ＭＳ Ｐゴシック"/>
            <family val="3"/>
            <charset val="128"/>
          </rPr>
          <t>右上のフローから、自動的に計算されます。</t>
        </r>
      </text>
    </comment>
    <comment ref="AA29" authorId="0" shapeId="0" xr:uid="{00000000-0006-0000-0900-000027000000}">
      <text>
        <r>
          <rPr>
            <sz val="9"/>
            <color indexed="81"/>
            <rFont val="ＭＳ Ｐゴシック"/>
            <family val="3"/>
            <charset val="128"/>
          </rPr>
          <t>同上</t>
        </r>
      </text>
    </comment>
    <comment ref="D30" authorId="0" shapeId="0" xr:uid="{9BD50073-47A7-481F-9BFF-E1A382BA46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9"/>
            <color indexed="81"/>
            <rFont val="ＭＳ Ｐゴシック"/>
            <family val="3"/>
            <charset val="128"/>
          </rPr>
          <t>右上のフローから、自動的に計算されます。</t>
        </r>
      </text>
    </comment>
    <comment ref="R30" authorId="0" shapeId="0" xr:uid="{00000000-0006-0000-0900-00002A000000}">
      <text>
        <r>
          <rPr>
            <sz val="9"/>
            <color indexed="81"/>
            <rFont val="ＭＳ Ｐゴシック"/>
            <family val="3"/>
            <charset val="128"/>
          </rPr>
          <t>右側にある3つの委託目的別内訳量から、自動的に計算されます。</t>
        </r>
      </text>
    </comment>
    <comment ref="AA30" authorId="0" shapeId="0" xr:uid="{00000000-0006-0000-0900-00002B000000}">
      <text>
        <r>
          <rPr>
            <sz val="9"/>
            <color indexed="81"/>
            <rFont val="ＭＳ Ｐゴシック"/>
            <family val="3"/>
            <charset val="128"/>
          </rPr>
          <t>同上</t>
        </r>
      </text>
    </comment>
    <comment ref="AL30" authorId="0" shapeId="0" xr:uid="{00000000-0006-0000-09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B52DDCE-A794-4B0A-9604-8174DC7C5F3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9"/>
            <color indexed="81"/>
            <rFont val="ＭＳ Ｐゴシック"/>
            <family val="3"/>
            <charset val="128"/>
          </rPr>
          <t>右上のフローから、自動的に計算されます。</t>
        </r>
      </text>
    </comment>
    <comment ref="AS31" authorId="0" shapeId="0" xr:uid="{00000000-0006-0000-09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57DA95-50FD-47BE-BF38-3B0895E12D1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9"/>
            <color indexed="81"/>
            <rFont val="ＭＳ Ｐゴシック"/>
            <family val="3"/>
            <charset val="128"/>
          </rPr>
          <t>右上のフローから、自動的に計算されます。</t>
        </r>
      </text>
    </comment>
    <comment ref="D33" authorId="0" shapeId="0" xr:uid="{BCAFCECA-647D-4CA6-BFBC-F54DD65989C6}">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9"/>
            <color indexed="81"/>
            <rFont val="ＭＳ Ｐゴシック"/>
            <family val="3"/>
            <charset val="128"/>
          </rPr>
          <t>右上のフローから、自動的に計算されます。</t>
        </r>
      </text>
    </comment>
    <comment ref="R33" authorId="0" shapeId="0" xr:uid="{00000000-0006-0000-09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indexed="81"/>
            <rFont val="ＭＳ Ｐゴシック"/>
            <family val="3"/>
            <charset val="128"/>
          </rPr>
          <t>「表紙」シートで選択された○印が自動的に反映されます。</t>
        </r>
      </text>
    </comment>
    <comment ref="AU4" authorId="0" shapeId="0" xr:uid="{00000000-0006-0000-0A00-000002000000}">
      <text>
        <r>
          <rPr>
            <sz val="10"/>
            <color indexed="81"/>
            <rFont val="ＭＳ Ｐゴシック"/>
            <family val="3"/>
            <charset val="128"/>
          </rPr>
          <t>「表紙」シートで選択された○印が自動的に反映されます。</t>
        </r>
      </text>
    </comment>
    <comment ref="AF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A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indexed="81"/>
            <rFont val="ＭＳ Ｐゴシック"/>
            <family val="3"/>
            <charset val="128"/>
          </rPr>
          <t>同上</t>
        </r>
      </text>
    </comment>
    <comment ref="P18" authorId="0" shapeId="0" xr:uid="{00000000-0006-0000-0A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indexed="81"/>
            <rFont val="ＭＳ Ｐゴシック"/>
            <family val="3"/>
            <charset val="128"/>
          </rPr>
          <t>⑧、⑨、※3及びｂの合計から自動的に計算されます。</t>
        </r>
      </text>
    </comment>
    <comment ref="AH18" authorId="0" shapeId="0" xr:uid="{00000000-0006-0000-0A00-00000F000000}">
      <text>
        <r>
          <rPr>
            <sz val="9"/>
            <color indexed="81"/>
            <rFont val="ＭＳ Ｐゴシック"/>
            <family val="3"/>
            <charset val="128"/>
          </rPr>
          <t>右にあるｂ-1およびｂ-2から、自動的に計算されます。</t>
        </r>
      </text>
    </comment>
    <comment ref="AO18" authorId="0" shapeId="0" xr:uid="{00000000-0006-0000-0A00-000010000000}">
      <text>
        <r>
          <rPr>
            <sz val="9"/>
            <color indexed="81"/>
            <rFont val="ＭＳ Ｐゴシック"/>
            <family val="3"/>
            <charset val="128"/>
          </rPr>
          <t>右側にある3つの委託目的別内訳量から、自動的に計算されます。</t>
        </r>
      </text>
    </comment>
    <comment ref="AU18" authorId="0" shapeId="0" xr:uid="{00000000-0006-0000-0A00-000011000000}">
      <text>
        <r>
          <rPr>
            <sz val="9"/>
            <color indexed="81"/>
            <rFont val="ＭＳ Ｐゴシック"/>
            <family val="3"/>
            <charset val="128"/>
          </rPr>
          <t>同上</t>
        </r>
      </text>
    </comment>
    <comment ref="P21" authorId="0" shapeId="0" xr:uid="{00000000-0006-0000-0A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591E3910-060A-4B91-B0D6-ADED9E4BAB4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9"/>
            <color indexed="81"/>
            <rFont val="ＭＳ Ｐゴシック"/>
            <family val="3"/>
            <charset val="128"/>
          </rPr>
          <t>右上のフローから、自動的に計算されます。</t>
        </r>
      </text>
    </comment>
    <comment ref="P24" authorId="0" shapeId="0" xr:uid="{00000000-0006-0000-0A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0D8580A-61E5-4B41-8311-37101FA19BC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9"/>
            <color indexed="81"/>
            <rFont val="ＭＳ Ｐゴシック"/>
            <family val="3"/>
            <charset val="128"/>
          </rPr>
          <t>右上のフローから、自動的に計算されます。</t>
        </r>
      </text>
    </comment>
    <comment ref="D26" authorId="0" shapeId="0" xr:uid="{7DA90A1B-BF7D-40B5-AF6D-E678081368A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9"/>
            <color indexed="81"/>
            <rFont val="ＭＳ Ｐゴシック"/>
            <family val="3"/>
            <charset val="128"/>
          </rPr>
          <t>右上のフローから、自動的に計算されます。</t>
        </r>
      </text>
    </comment>
    <comment ref="D27" authorId="0" shapeId="0" xr:uid="{806D0647-1AA4-4D18-87ED-0C564A7F08A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9"/>
            <color indexed="81"/>
            <rFont val="ＭＳ Ｐゴシック"/>
            <family val="3"/>
            <charset val="128"/>
          </rPr>
          <t>右上のフローから、自動的に計算されます。</t>
        </r>
      </text>
    </comment>
    <comment ref="P27" authorId="0" shapeId="0" xr:uid="{00000000-0006-0000-0A00-00001F000000}">
      <text>
        <r>
          <rPr>
            <sz val="9"/>
            <color indexed="81"/>
            <rFont val="ＭＳ Ｐゴシック"/>
            <family val="3"/>
            <charset val="128"/>
          </rPr>
          <t>下にあるＢ-1およびＢ-2から、自動的に計算されます。</t>
        </r>
      </text>
    </comment>
    <comment ref="AL27" authorId="0" shapeId="0" xr:uid="{00000000-0006-0000-0A00-000020000000}">
      <text>
        <r>
          <rPr>
            <sz val="9"/>
            <color indexed="81"/>
            <rFont val="ＭＳ Ｐゴシック"/>
            <family val="3"/>
            <charset val="128"/>
          </rPr>
          <t>Ｂとｂの合計が自動的に計算されます。</t>
        </r>
      </text>
    </comment>
    <comment ref="AS27" authorId="0" shapeId="0" xr:uid="{00000000-0006-0000-0A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E3037B02-54C9-4D67-A00C-A1EB9CE9B1FF}">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9"/>
            <color indexed="81"/>
            <rFont val="ＭＳ Ｐゴシック"/>
            <family val="3"/>
            <charset val="128"/>
          </rPr>
          <t>右上のフローから、自動的に計算されます。</t>
        </r>
      </text>
    </comment>
    <comment ref="AA28" authorId="0" shapeId="0" xr:uid="{00000000-0006-0000-0A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B752CD8D-141B-42D0-A7B5-49E4760D881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9"/>
            <color indexed="81"/>
            <rFont val="ＭＳ Ｐゴシック"/>
            <family val="3"/>
            <charset val="128"/>
          </rPr>
          <t>右上のフローから、自動的に計算されます。</t>
        </r>
      </text>
    </comment>
    <comment ref="AA29" authorId="0" shapeId="0" xr:uid="{00000000-0006-0000-0A00-000027000000}">
      <text>
        <r>
          <rPr>
            <sz val="9"/>
            <color indexed="81"/>
            <rFont val="ＭＳ Ｐゴシック"/>
            <family val="3"/>
            <charset val="128"/>
          </rPr>
          <t>同上</t>
        </r>
      </text>
    </comment>
    <comment ref="D30" authorId="0" shapeId="0" xr:uid="{2BBD206C-4374-4EB6-82C7-30D883D884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9"/>
            <color indexed="81"/>
            <rFont val="ＭＳ Ｐゴシック"/>
            <family val="3"/>
            <charset val="128"/>
          </rPr>
          <t>右上のフローから、自動的に計算されます。</t>
        </r>
      </text>
    </comment>
    <comment ref="R30" authorId="0" shapeId="0" xr:uid="{00000000-0006-0000-0A00-00002A000000}">
      <text>
        <r>
          <rPr>
            <sz val="9"/>
            <color indexed="81"/>
            <rFont val="ＭＳ Ｐゴシック"/>
            <family val="3"/>
            <charset val="128"/>
          </rPr>
          <t>右側にある3つの委託目的別内訳量から、自動的に計算されます。</t>
        </r>
      </text>
    </comment>
    <comment ref="AA30" authorId="0" shapeId="0" xr:uid="{00000000-0006-0000-0A00-00002B000000}">
      <text>
        <r>
          <rPr>
            <sz val="9"/>
            <color indexed="81"/>
            <rFont val="ＭＳ Ｐゴシック"/>
            <family val="3"/>
            <charset val="128"/>
          </rPr>
          <t>同上</t>
        </r>
      </text>
    </comment>
    <comment ref="AL30" authorId="0" shapeId="0" xr:uid="{00000000-0006-0000-0A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E6168E2-966A-4A7D-87E3-C9B500C319D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9"/>
            <color indexed="81"/>
            <rFont val="ＭＳ Ｐゴシック"/>
            <family val="3"/>
            <charset val="128"/>
          </rPr>
          <t>右上のフローから、自動的に計算されます。</t>
        </r>
      </text>
    </comment>
    <comment ref="AS31" authorId="0" shapeId="0" xr:uid="{00000000-0006-0000-0A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54AE3FA-D944-414C-926E-1B348AB1A9A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9"/>
            <color indexed="81"/>
            <rFont val="ＭＳ Ｐゴシック"/>
            <family val="3"/>
            <charset val="128"/>
          </rPr>
          <t>右上のフローから、自動的に計算されます。</t>
        </r>
      </text>
    </comment>
    <comment ref="D33" authorId="0" shapeId="0" xr:uid="{D15D401C-5E06-445C-999A-F84CF9CD498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9"/>
            <color indexed="81"/>
            <rFont val="ＭＳ Ｐゴシック"/>
            <family val="3"/>
            <charset val="128"/>
          </rPr>
          <t>右上のフローから、自動的に計算されます。</t>
        </r>
      </text>
    </comment>
    <comment ref="R33" authorId="0" shapeId="0" xr:uid="{00000000-0006-0000-0A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indexed="81"/>
            <rFont val="ＭＳ Ｐゴシック"/>
            <family val="3"/>
            <charset val="128"/>
          </rPr>
          <t>「表紙」シートで選択された○印が自動的に反映されます。</t>
        </r>
      </text>
    </comment>
    <comment ref="AU4" authorId="0" shapeId="0" xr:uid="{00000000-0006-0000-0B00-000002000000}">
      <text>
        <r>
          <rPr>
            <sz val="10"/>
            <color indexed="81"/>
            <rFont val="ＭＳ Ｐゴシック"/>
            <family val="3"/>
            <charset val="128"/>
          </rPr>
          <t>「表紙」シートで選択された○印が自動的に反映されます。</t>
        </r>
      </text>
    </comment>
    <comment ref="AF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B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indexed="81"/>
            <rFont val="ＭＳ Ｐゴシック"/>
            <family val="3"/>
            <charset val="128"/>
          </rPr>
          <t>同上</t>
        </r>
      </text>
    </comment>
    <comment ref="P18" authorId="0" shapeId="0" xr:uid="{00000000-0006-0000-0B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indexed="81"/>
            <rFont val="ＭＳ Ｐゴシック"/>
            <family val="3"/>
            <charset val="128"/>
          </rPr>
          <t>⑧、⑨、※3及びｂの合計から自動的に計算されます。</t>
        </r>
      </text>
    </comment>
    <comment ref="AH18" authorId="0" shapeId="0" xr:uid="{00000000-0006-0000-0B00-00000F000000}">
      <text>
        <r>
          <rPr>
            <sz val="9"/>
            <color indexed="81"/>
            <rFont val="ＭＳ Ｐゴシック"/>
            <family val="3"/>
            <charset val="128"/>
          </rPr>
          <t>右にあるｂ-1およびｂ-2から、自動的に計算されます。</t>
        </r>
      </text>
    </comment>
    <comment ref="AO18" authorId="0" shapeId="0" xr:uid="{00000000-0006-0000-0B00-000010000000}">
      <text>
        <r>
          <rPr>
            <sz val="9"/>
            <color indexed="81"/>
            <rFont val="ＭＳ Ｐゴシック"/>
            <family val="3"/>
            <charset val="128"/>
          </rPr>
          <t>右側にある3つの委託目的別内訳量から、自動的に計算されます。</t>
        </r>
      </text>
    </comment>
    <comment ref="AU18" authorId="0" shapeId="0" xr:uid="{00000000-0006-0000-0B00-000011000000}">
      <text>
        <r>
          <rPr>
            <sz val="9"/>
            <color indexed="81"/>
            <rFont val="ＭＳ Ｐゴシック"/>
            <family val="3"/>
            <charset val="128"/>
          </rPr>
          <t>同上</t>
        </r>
      </text>
    </comment>
    <comment ref="P21" authorId="0" shapeId="0" xr:uid="{00000000-0006-0000-0B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D9FB30E-EA47-4556-BBC9-E65B3D48B75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9"/>
            <color indexed="81"/>
            <rFont val="ＭＳ Ｐゴシック"/>
            <family val="3"/>
            <charset val="128"/>
          </rPr>
          <t>右上のフローから、自動的に計算されます。</t>
        </r>
      </text>
    </comment>
    <comment ref="P24" authorId="0" shapeId="0" xr:uid="{00000000-0006-0000-0B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E53083F-51E7-4262-B0B7-393C8820B1A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9"/>
            <color indexed="81"/>
            <rFont val="ＭＳ Ｐゴシック"/>
            <family val="3"/>
            <charset val="128"/>
          </rPr>
          <t>右上のフローから、自動的に計算されます。</t>
        </r>
      </text>
    </comment>
    <comment ref="D26" authorId="0" shapeId="0" xr:uid="{70A2CB7F-4639-47DB-A3B6-AD3CD8A4A6D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9"/>
            <color indexed="81"/>
            <rFont val="ＭＳ Ｐゴシック"/>
            <family val="3"/>
            <charset val="128"/>
          </rPr>
          <t>右上のフローから、自動的に計算されます。</t>
        </r>
      </text>
    </comment>
    <comment ref="D27" authorId="0" shapeId="0" xr:uid="{87B0C253-1931-4027-83E1-6067FE771A95}">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9"/>
            <color indexed="81"/>
            <rFont val="ＭＳ Ｐゴシック"/>
            <family val="3"/>
            <charset val="128"/>
          </rPr>
          <t>右上のフローから、自動的に計算されます。</t>
        </r>
      </text>
    </comment>
    <comment ref="P27" authorId="0" shapeId="0" xr:uid="{00000000-0006-0000-0B00-00001F000000}">
      <text>
        <r>
          <rPr>
            <sz val="9"/>
            <color indexed="81"/>
            <rFont val="ＭＳ Ｐゴシック"/>
            <family val="3"/>
            <charset val="128"/>
          </rPr>
          <t>下にあるＢ-1およびＢ-2から、自動的に計算されます。</t>
        </r>
      </text>
    </comment>
    <comment ref="AL27" authorId="0" shapeId="0" xr:uid="{00000000-0006-0000-0B00-000020000000}">
      <text>
        <r>
          <rPr>
            <sz val="9"/>
            <color indexed="81"/>
            <rFont val="ＭＳ Ｐゴシック"/>
            <family val="3"/>
            <charset val="128"/>
          </rPr>
          <t>Ｂとｂの合計が自動的に計算されます。</t>
        </r>
      </text>
    </comment>
    <comment ref="AS27" authorId="0" shapeId="0" xr:uid="{00000000-0006-0000-0B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3574A0A-E043-4236-BBCF-E63DF59B14B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9"/>
            <color indexed="81"/>
            <rFont val="ＭＳ Ｐゴシック"/>
            <family val="3"/>
            <charset val="128"/>
          </rPr>
          <t>右上のフローから、自動的に計算されます。</t>
        </r>
      </text>
    </comment>
    <comment ref="AA28" authorId="0" shapeId="0" xr:uid="{00000000-0006-0000-0B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26E94E8F-76D7-4A90-BF98-15A8F9C8FB4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9"/>
            <color indexed="81"/>
            <rFont val="ＭＳ Ｐゴシック"/>
            <family val="3"/>
            <charset val="128"/>
          </rPr>
          <t>右上のフローから、自動的に計算されます。</t>
        </r>
      </text>
    </comment>
    <comment ref="AA29" authorId="0" shapeId="0" xr:uid="{00000000-0006-0000-0B00-000027000000}">
      <text>
        <r>
          <rPr>
            <sz val="9"/>
            <color indexed="81"/>
            <rFont val="ＭＳ Ｐゴシック"/>
            <family val="3"/>
            <charset val="128"/>
          </rPr>
          <t>同上</t>
        </r>
      </text>
    </comment>
    <comment ref="D30" authorId="0" shapeId="0" xr:uid="{1CC00024-764D-46EA-B908-5E4B044BFED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9"/>
            <color indexed="81"/>
            <rFont val="ＭＳ Ｐゴシック"/>
            <family val="3"/>
            <charset val="128"/>
          </rPr>
          <t>右上のフローから、自動的に計算されます。</t>
        </r>
      </text>
    </comment>
    <comment ref="R30" authorId="0" shapeId="0" xr:uid="{00000000-0006-0000-0B00-00002A000000}">
      <text>
        <r>
          <rPr>
            <sz val="9"/>
            <color indexed="81"/>
            <rFont val="ＭＳ Ｐゴシック"/>
            <family val="3"/>
            <charset val="128"/>
          </rPr>
          <t>右側にある3つの委託目的別内訳量から、自動的に計算されます。</t>
        </r>
      </text>
    </comment>
    <comment ref="AA30" authorId="0" shapeId="0" xr:uid="{00000000-0006-0000-0B00-00002B000000}">
      <text>
        <r>
          <rPr>
            <sz val="9"/>
            <color indexed="81"/>
            <rFont val="ＭＳ Ｐゴシック"/>
            <family val="3"/>
            <charset val="128"/>
          </rPr>
          <t>同上</t>
        </r>
      </text>
    </comment>
    <comment ref="AL30" authorId="0" shapeId="0" xr:uid="{00000000-0006-0000-0B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C0E81B7B-1E98-4E8E-953B-BD3528EA612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9"/>
            <color indexed="81"/>
            <rFont val="ＭＳ Ｐゴシック"/>
            <family val="3"/>
            <charset val="128"/>
          </rPr>
          <t>右上のフローから、自動的に計算されます。</t>
        </r>
      </text>
    </comment>
    <comment ref="AS31" authorId="0" shapeId="0" xr:uid="{00000000-0006-0000-0B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F505682-84F4-4C21-90F6-EB37AF20056E}">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9"/>
            <color indexed="81"/>
            <rFont val="ＭＳ Ｐゴシック"/>
            <family val="3"/>
            <charset val="128"/>
          </rPr>
          <t>右上のフローから、自動的に計算されます。</t>
        </r>
      </text>
    </comment>
    <comment ref="D33" authorId="0" shapeId="0" xr:uid="{FD2F7194-0AF4-4355-B787-41BB014CDE2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9"/>
            <color indexed="81"/>
            <rFont val="ＭＳ Ｐゴシック"/>
            <family val="3"/>
            <charset val="128"/>
          </rPr>
          <t>右上のフローから、自動的に計算されます。</t>
        </r>
      </text>
    </comment>
    <comment ref="R33" authorId="0" shapeId="0" xr:uid="{00000000-0006-0000-0B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indexed="81"/>
            <rFont val="ＭＳ Ｐゴシック"/>
            <family val="3"/>
            <charset val="128"/>
          </rPr>
          <t>「表紙」シートで選択された○印が自動的に反映されます。</t>
        </r>
      </text>
    </comment>
    <comment ref="AU4" authorId="0" shapeId="0" xr:uid="{00000000-0006-0000-0C00-000002000000}">
      <text>
        <r>
          <rPr>
            <sz val="10"/>
            <color indexed="81"/>
            <rFont val="ＭＳ Ｐゴシック"/>
            <family val="3"/>
            <charset val="128"/>
          </rPr>
          <t>「表紙」シートで選択された○印が自動的に反映されます。</t>
        </r>
      </text>
    </comment>
    <comment ref="AF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C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indexed="81"/>
            <rFont val="ＭＳ Ｐゴシック"/>
            <family val="3"/>
            <charset val="128"/>
          </rPr>
          <t>同上</t>
        </r>
      </text>
    </comment>
    <comment ref="P18" authorId="0" shapeId="0" xr:uid="{00000000-0006-0000-0C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indexed="81"/>
            <rFont val="ＭＳ Ｐゴシック"/>
            <family val="3"/>
            <charset val="128"/>
          </rPr>
          <t>⑧、⑨、※3及びｂの合計から自動的に計算されます。</t>
        </r>
      </text>
    </comment>
    <comment ref="AH18" authorId="0" shapeId="0" xr:uid="{00000000-0006-0000-0C00-00000F000000}">
      <text>
        <r>
          <rPr>
            <sz val="9"/>
            <color indexed="81"/>
            <rFont val="ＭＳ Ｐゴシック"/>
            <family val="3"/>
            <charset val="128"/>
          </rPr>
          <t>右にあるｂ-1およびｂ-2から、自動的に計算されます。</t>
        </r>
      </text>
    </comment>
    <comment ref="AO18" authorId="0" shapeId="0" xr:uid="{00000000-0006-0000-0C00-000010000000}">
      <text>
        <r>
          <rPr>
            <sz val="9"/>
            <color indexed="81"/>
            <rFont val="ＭＳ Ｐゴシック"/>
            <family val="3"/>
            <charset val="128"/>
          </rPr>
          <t>右側にある3つの委託目的別内訳量から、自動的に計算されます。</t>
        </r>
      </text>
    </comment>
    <comment ref="AU18" authorId="0" shapeId="0" xr:uid="{00000000-0006-0000-0C00-000011000000}">
      <text>
        <r>
          <rPr>
            <sz val="9"/>
            <color indexed="81"/>
            <rFont val="ＭＳ Ｐゴシック"/>
            <family val="3"/>
            <charset val="128"/>
          </rPr>
          <t>同上</t>
        </r>
      </text>
    </comment>
    <comment ref="P21" authorId="0" shapeId="0" xr:uid="{00000000-0006-0000-0C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8AEAA29-FEBA-447A-BC43-C919FCCD2B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9"/>
            <color indexed="81"/>
            <rFont val="ＭＳ Ｐゴシック"/>
            <family val="3"/>
            <charset val="128"/>
          </rPr>
          <t>右上のフローから、自動的に計算されます。</t>
        </r>
      </text>
    </comment>
    <comment ref="P24" authorId="0" shapeId="0" xr:uid="{00000000-0006-0000-0C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29E4476-5266-470A-8A6E-3D13DB477F2B}">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9"/>
            <color indexed="81"/>
            <rFont val="ＭＳ Ｐゴシック"/>
            <family val="3"/>
            <charset val="128"/>
          </rPr>
          <t>右上のフローから、自動的に計算されます。</t>
        </r>
      </text>
    </comment>
    <comment ref="D26" authorId="0" shapeId="0" xr:uid="{2D0E2257-8462-432E-8C86-BE950F2B8A7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9"/>
            <color indexed="81"/>
            <rFont val="ＭＳ Ｐゴシック"/>
            <family val="3"/>
            <charset val="128"/>
          </rPr>
          <t>右上のフローから、自動的に計算されます。</t>
        </r>
      </text>
    </comment>
    <comment ref="D27" authorId="0" shapeId="0" xr:uid="{2724C739-F00A-442E-B2B5-4DD8B89BDA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9"/>
            <color indexed="81"/>
            <rFont val="ＭＳ Ｐゴシック"/>
            <family val="3"/>
            <charset val="128"/>
          </rPr>
          <t>右上のフローから、自動的に計算されます。</t>
        </r>
      </text>
    </comment>
    <comment ref="P27" authorId="0" shapeId="0" xr:uid="{00000000-0006-0000-0C00-00001F000000}">
      <text>
        <r>
          <rPr>
            <sz val="9"/>
            <color indexed="81"/>
            <rFont val="ＭＳ Ｐゴシック"/>
            <family val="3"/>
            <charset val="128"/>
          </rPr>
          <t>下にあるＢ-1およびＢ-2から、自動的に計算されます。</t>
        </r>
      </text>
    </comment>
    <comment ref="AL27" authorId="0" shapeId="0" xr:uid="{00000000-0006-0000-0C00-000020000000}">
      <text>
        <r>
          <rPr>
            <sz val="9"/>
            <color indexed="81"/>
            <rFont val="ＭＳ Ｐゴシック"/>
            <family val="3"/>
            <charset val="128"/>
          </rPr>
          <t>Ｂとｂの合計が自動的に計算されます。</t>
        </r>
      </text>
    </comment>
    <comment ref="AS27" authorId="0" shapeId="0" xr:uid="{00000000-0006-0000-0C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DD7A7E6F-2605-4524-8BB7-7E1193EB5AA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9"/>
            <color indexed="81"/>
            <rFont val="ＭＳ Ｐゴシック"/>
            <family val="3"/>
            <charset val="128"/>
          </rPr>
          <t>右上のフローから、自動的に計算されます。</t>
        </r>
      </text>
    </comment>
    <comment ref="AA28" authorId="0" shapeId="0" xr:uid="{00000000-0006-0000-0C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1230DDB-09C9-40DA-8AC1-5463FE2D62F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9"/>
            <color indexed="81"/>
            <rFont val="ＭＳ Ｐゴシック"/>
            <family val="3"/>
            <charset val="128"/>
          </rPr>
          <t>右上のフローから、自動的に計算されます。</t>
        </r>
      </text>
    </comment>
    <comment ref="AA29" authorId="0" shapeId="0" xr:uid="{00000000-0006-0000-0C00-000027000000}">
      <text>
        <r>
          <rPr>
            <sz val="9"/>
            <color indexed="81"/>
            <rFont val="ＭＳ Ｐゴシック"/>
            <family val="3"/>
            <charset val="128"/>
          </rPr>
          <t>同上</t>
        </r>
      </text>
    </comment>
    <comment ref="D30" authorId="0" shapeId="0" xr:uid="{CA0620CB-57CA-4DF6-A152-F3AC2E106B77}">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9"/>
            <color indexed="81"/>
            <rFont val="ＭＳ Ｐゴシック"/>
            <family val="3"/>
            <charset val="128"/>
          </rPr>
          <t>右上のフローから、自動的に計算されます。</t>
        </r>
      </text>
    </comment>
    <comment ref="R30" authorId="0" shapeId="0" xr:uid="{00000000-0006-0000-0C00-00002A000000}">
      <text>
        <r>
          <rPr>
            <sz val="9"/>
            <color indexed="81"/>
            <rFont val="ＭＳ Ｐゴシック"/>
            <family val="3"/>
            <charset val="128"/>
          </rPr>
          <t>右側にある3つの委託目的別内訳量から、自動的に計算されます。</t>
        </r>
      </text>
    </comment>
    <comment ref="AA30" authorId="0" shapeId="0" xr:uid="{00000000-0006-0000-0C00-00002B000000}">
      <text>
        <r>
          <rPr>
            <sz val="9"/>
            <color indexed="81"/>
            <rFont val="ＭＳ Ｐゴシック"/>
            <family val="3"/>
            <charset val="128"/>
          </rPr>
          <t>同上</t>
        </r>
      </text>
    </comment>
    <comment ref="AL30" authorId="0" shapeId="0" xr:uid="{00000000-0006-0000-0C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0140622-1688-438C-A274-E1E541A3D9FA}">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9"/>
            <color indexed="81"/>
            <rFont val="ＭＳ Ｐゴシック"/>
            <family val="3"/>
            <charset val="128"/>
          </rPr>
          <t>右上のフローから、自動的に計算されます。</t>
        </r>
      </text>
    </comment>
    <comment ref="AS31" authorId="0" shapeId="0" xr:uid="{00000000-0006-0000-0C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5DCFB8C-CD92-43BF-95D4-9887970A8F1F}">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9"/>
            <color indexed="81"/>
            <rFont val="ＭＳ Ｐゴシック"/>
            <family val="3"/>
            <charset val="128"/>
          </rPr>
          <t>右上のフローから、自動的に計算されます。</t>
        </r>
      </text>
    </comment>
    <comment ref="D33" authorId="0" shapeId="0" xr:uid="{DD0EC18A-44C5-4239-B8B1-B6E06F6D242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9"/>
            <color indexed="81"/>
            <rFont val="ＭＳ Ｐゴシック"/>
            <family val="3"/>
            <charset val="128"/>
          </rPr>
          <t>右上のフローから、自動的に計算されます。</t>
        </r>
      </text>
    </comment>
    <comment ref="R33" authorId="0" shapeId="0" xr:uid="{00000000-0006-0000-0C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indexed="81"/>
            <rFont val="ＭＳ Ｐゴシック"/>
            <family val="3"/>
            <charset val="128"/>
          </rPr>
          <t>「表紙」シートで選択された○印が自動的に反映されます。</t>
        </r>
      </text>
    </comment>
    <comment ref="AU4" authorId="0" shapeId="0" xr:uid="{00000000-0006-0000-0D00-000002000000}">
      <text>
        <r>
          <rPr>
            <sz val="10"/>
            <color indexed="81"/>
            <rFont val="ＭＳ Ｐゴシック"/>
            <family val="3"/>
            <charset val="128"/>
          </rPr>
          <t>「表紙」シートで選択された○印が自動的に反映されます。</t>
        </r>
      </text>
    </comment>
    <comment ref="AF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D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indexed="81"/>
            <rFont val="ＭＳ Ｐゴシック"/>
            <family val="3"/>
            <charset val="128"/>
          </rPr>
          <t>同上</t>
        </r>
      </text>
    </comment>
    <comment ref="P18" authorId="0" shapeId="0" xr:uid="{00000000-0006-0000-0D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indexed="81"/>
            <rFont val="ＭＳ Ｐゴシック"/>
            <family val="3"/>
            <charset val="128"/>
          </rPr>
          <t>⑧、⑨、※3及びｂの合計から自動的に計算されます。</t>
        </r>
      </text>
    </comment>
    <comment ref="AH18" authorId="0" shapeId="0" xr:uid="{00000000-0006-0000-0D00-00000F000000}">
      <text>
        <r>
          <rPr>
            <sz val="9"/>
            <color indexed="81"/>
            <rFont val="ＭＳ Ｐゴシック"/>
            <family val="3"/>
            <charset val="128"/>
          </rPr>
          <t>右にあるｂ-1およびｂ-2から、自動的に計算されます。</t>
        </r>
      </text>
    </comment>
    <comment ref="AO18" authorId="0" shapeId="0" xr:uid="{00000000-0006-0000-0D00-000010000000}">
      <text>
        <r>
          <rPr>
            <sz val="9"/>
            <color indexed="81"/>
            <rFont val="ＭＳ Ｐゴシック"/>
            <family val="3"/>
            <charset val="128"/>
          </rPr>
          <t>右側にある3つの委託目的別内訳量から、自動的に計算されます。</t>
        </r>
      </text>
    </comment>
    <comment ref="AU18" authorId="0" shapeId="0" xr:uid="{00000000-0006-0000-0D00-000011000000}">
      <text>
        <r>
          <rPr>
            <sz val="9"/>
            <color indexed="81"/>
            <rFont val="ＭＳ Ｐゴシック"/>
            <family val="3"/>
            <charset val="128"/>
          </rPr>
          <t>同上</t>
        </r>
      </text>
    </comment>
    <comment ref="P21" authorId="0" shapeId="0" xr:uid="{00000000-0006-0000-0D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6442598C-FA9E-4878-A6BD-E32F992FE8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9"/>
            <color indexed="81"/>
            <rFont val="ＭＳ Ｐゴシック"/>
            <family val="3"/>
            <charset val="128"/>
          </rPr>
          <t>右上のフローから、自動的に計算されます。</t>
        </r>
      </text>
    </comment>
    <comment ref="P24" authorId="0" shapeId="0" xr:uid="{00000000-0006-0000-0D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82A1EA6-86AC-493F-A86D-20CDC66E1C7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9"/>
            <color indexed="81"/>
            <rFont val="ＭＳ Ｐゴシック"/>
            <family val="3"/>
            <charset val="128"/>
          </rPr>
          <t>右上のフローから、自動的に計算されます。</t>
        </r>
      </text>
    </comment>
    <comment ref="D26" authorId="0" shapeId="0" xr:uid="{E295BF1A-D7ED-4167-9713-281B25B7172D}">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9"/>
            <color indexed="81"/>
            <rFont val="ＭＳ Ｐゴシック"/>
            <family val="3"/>
            <charset val="128"/>
          </rPr>
          <t>右上のフローから、自動的に計算されます。</t>
        </r>
      </text>
    </comment>
    <comment ref="D27" authorId="0" shapeId="0" xr:uid="{8BF086EC-3AF3-4A4D-800F-70126F09501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9"/>
            <color indexed="81"/>
            <rFont val="ＭＳ Ｐゴシック"/>
            <family val="3"/>
            <charset val="128"/>
          </rPr>
          <t>右上のフローから、自動的に計算されます。</t>
        </r>
      </text>
    </comment>
    <comment ref="P27" authorId="0" shapeId="0" xr:uid="{00000000-0006-0000-0D00-00001F000000}">
      <text>
        <r>
          <rPr>
            <sz val="9"/>
            <color indexed="81"/>
            <rFont val="ＭＳ Ｐゴシック"/>
            <family val="3"/>
            <charset val="128"/>
          </rPr>
          <t>下にあるＢ-1およびＢ-2から、自動的に計算されます。</t>
        </r>
      </text>
    </comment>
    <comment ref="AL27" authorId="0" shapeId="0" xr:uid="{00000000-0006-0000-0D00-000020000000}">
      <text>
        <r>
          <rPr>
            <sz val="9"/>
            <color indexed="81"/>
            <rFont val="ＭＳ Ｐゴシック"/>
            <family val="3"/>
            <charset val="128"/>
          </rPr>
          <t>Ｂとｂの合計が自動的に計算されます。</t>
        </r>
      </text>
    </comment>
    <comment ref="AS27" authorId="0" shapeId="0" xr:uid="{00000000-0006-0000-0D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00BCBEE-7D76-4453-9495-BD40A061004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9"/>
            <color indexed="81"/>
            <rFont val="ＭＳ Ｐゴシック"/>
            <family val="3"/>
            <charset val="128"/>
          </rPr>
          <t>右上のフローから、自動的に計算されます。</t>
        </r>
      </text>
    </comment>
    <comment ref="AA28" authorId="0" shapeId="0" xr:uid="{00000000-0006-0000-0D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9F85230-7695-4058-8AF8-6F422108095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9"/>
            <color indexed="81"/>
            <rFont val="ＭＳ Ｐゴシック"/>
            <family val="3"/>
            <charset val="128"/>
          </rPr>
          <t>右上のフローから、自動的に計算されます。</t>
        </r>
      </text>
    </comment>
    <comment ref="AA29" authorId="0" shapeId="0" xr:uid="{00000000-0006-0000-0D00-000027000000}">
      <text>
        <r>
          <rPr>
            <sz val="9"/>
            <color indexed="81"/>
            <rFont val="ＭＳ Ｐゴシック"/>
            <family val="3"/>
            <charset val="128"/>
          </rPr>
          <t>同上</t>
        </r>
      </text>
    </comment>
    <comment ref="D30" authorId="0" shapeId="0" xr:uid="{0113537D-2D2B-4019-B7A4-72BBAA875C2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9"/>
            <color indexed="81"/>
            <rFont val="ＭＳ Ｐゴシック"/>
            <family val="3"/>
            <charset val="128"/>
          </rPr>
          <t>右上のフローから、自動的に計算されます。</t>
        </r>
      </text>
    </comment>
    <comment ref="R30" authorId="0" shapeId="0" xr:uid="{00000000-0006-0000-0D00-00002A000000}">
      <text>
        <r>
          <rPr>
            <sz val="9"/>
            <color indexed="81"/>
            <rFont val="ＭＳ Ｐゴシック"/>
            <family val="3"/>
            <charset val="128"/>
          </rPr>
          <t>右側にある3つの委託目的別内訳量から、自動的に計算されます。</t>
        </r>
      </text>
    </comment>
    <comment ref="AA30" authorId="0" shapeId="0" xr:uid="{00000000-0006-0000-0D00-00002B000000}">
      <text>
        <r>
          <rPr>
            <sz val="9"/>
            <color indexed="81"/>
            <rFont val="ＭＳ Ｐゴシック"/>
            <family val="3"/>
            <charset val="128"/>
          </rPr>
          <t>同上</t>
        </r>
      </text>
    </comment>
    <comment ref="AL30" authorId="0" shapeId="0" xr:uid="{00000000-0006-0000-0D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531E29C-30E5-40B9-A97C-164599A91FF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9"/>
            <color indexed="81"/>
            <rFont val="ＭＳ Ｐゴシック"/>
            <family val="3"/>
            <charset val="128"/>
          </rPr>
          <t>右上のフローから、自動的に計算されます。</t>
        </r>
      </text>
    </comment>
    <comment ref="AS31" authorId="0" shapeId="0" xr:uid="{00000000-0006-0000-0D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E28824B-D402-42B6-A9E8-9844522F3B9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9"/>
            <color indexed="81"/>
            <rFont val="ＭＳ Ｐゴシック"/>
            <family val="3"/>
            <charset val="128"/>
          </rPr>
          <t>右上のフローから、自動的に計算されます。</t>
        </r>
      </text>
    </comment>
    <comment ref="D33" authorId="0" shapeId="0" xr:uid="{1B94A754-EC95-4DE2-85A9-DEC58856319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9"/>
            <color indexed="81"/>
            <rFont val="ＭＳ Ｐゴシック"/>
            <family val="3"/>
            <charset val="128"/>
          </rPr>
          <t>右上のフローから、自動的に計算されます。</t>
        </r>
      </text>
    </comment>
    <comment ref="R33" authorId="0" shapeId="0" xr:uid="{00000000-0006-0000-0D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indexed="81"/>
            <rFont val="ＭＳ Ｐゴシック"/>
            <family val="3"/>
            <charset val="128"/>
          </rPr>
          <t>「表紙」シートで選択された○印が自動的に反映されます。</t>
        </r>
      </text>
    </comment>
    <comment ref="AU4" authorId="0" shapeId="0" xr:uid="{00000000-0006-0000-0E00-000002000000}">
      <text>
        <r>
          <rPr>
            <sz val="10"/>
            <color indexed="81"/>
            <rFont val="ＭＳ Ｐゴシック"/>
            <family val="3"/>
            <charset val="128"/>
          </rPr>
          <t>「表紙」シートで選択された○印が自動的に反映されます。</t>
        </r>
      </text>
    </comment>
    <comment ref="AF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E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indexed="81"/>
            <rFont val="ＭＳ Ｐゴシック"/>
            <family val="3"/>
            <charset val="128"/>
          </rPr>
          <t>同上</t>
        </r>
      </text>
    </comment>
    <comment ref="P18" authorId="0" shapeId="0" xr:uid="{00000000-0006-0000-0E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indexed="81"/>
            <rFont val="ＭＳ Ｐゴシック"/>
            <family val="3"/>
            <charset val="128"/>
          </rPr>
          <t>⑧、⑨、※3及びｂの合計から自動的に計算されます。</t>
        </r>
      </text>
    </comment>
    <comment ref="AH18" authorId="0" shapeId="0" xr:uid="{00000000-0006-0000-0E00-00000F000000}">
      <text>
        <r>
          <rPr>
            <sz val="9"/>
            <color indexed="81"/>
            <rFont val="ＭＳ Ｐゴシック"/>
            <family val="3"/>
            <charset val="128"/>
          </rPr>
          <t>右にあるｂ-1およびｂ-2から、自動的に計算されます。</t>
        </r>
      </text>
    </comment>
    <comment ref="AO18" authorId="0" shapeId="0" xr:uid="{00000000-0006-0000-0E00-000010000000}">
      <text>
        <r>
          <rPr>
            <sz val="9"/>
            <color indexed="81"/>
            <rFont val="ＭＳ Ｐゴシック"/>
            <family val="3"/>
            <charset val="128"/>
          </rPr>
          <t>右側にある3つの委託目的別内訳量から、自動的に計算されます。</t>
        </r>
      </text>
    </comment>
    <comment ref="AU18" authorId="0" shapeId="0" xr:uid="{00000000-0006-0000-0E00-000011000000}">
      <text>
        <r>
          <rPr>
            <sz val="9"/>
            <color indexed="81"/>
            <rFont val="ＭＳ Ｐゴシック"/>
            <family val="3"/>
            <charset val="128"/>
          </rPr>
          <t>同上</t>
        </r>
      </text>
    </comment>
    <comment ref="P21" authorId="0" shapeId="0" xr:uid="{00000000-0006-0000-0E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CE68A04-9EE3-4A1E-AAA8-4AC2C9EC5A2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9"/>
            <color indexed="81"/>
            <rFont val="ＭＳ Ｐゴシック"/>
            <family val="3"/>
            <charset val="128"/>
          </rPr>
          <t>右上のフローから、自動的に計算されます。</t>
        </r>
      </text>
    </comment>
    <comment ref="P24" authorId="0" shapeId="0" xr:uid="{00000000-0006-0000-0E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F7DF048-1648-4DFD-AFF5-79EBFB39DFF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9"/>
            <color indexed="81"/>
            <rFont val="ＭＳ Ｐゴシック"/>
            <family val="3"/>
            <charset val="128"/>
          </rPr>
          <t>右上のフローから、自動的に計算されます。</t>
        </r>
      </text>
    </comment>
    <comment ref="D26" authorId="0" shapeId="0" xr:uid="{A3370D1C-1326-42FF-A23C-745F50E609C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9"/>
            <color indexed="81"/>
            <rFont val="ＭＳ Ｐゴシック"/>
            <family val="3"/>
            <charset val="128"/>
          </rPr>
          <t>右上のフローから、自動的に計算されます。</t>
        </r>
      </text>
    </comment>
    <comment ref="D27" authorId="0" shapeId="0" xr:uid="{99DD4E82-A9D1-41A6-A07B-992443817A7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9"/>
            <color indexed="81"/>
            <rFont val="ＭＳ Ｐゴシック"/>
            <family val="3"/>
            <charset val="128"/>
          </rPr>
          <t>右上のフローから、自動的に計算されます。</t>
        </r>
      </text>
    </comment>
    <comment ref="P27" authorId="0" shapeId="0" xr:uid="{00000000-0006-0000-0E00-00001F000000}">
      <text>
        <r>
          <rPr>
            <sz val="9"/>
            <color indexed="81"/>
            <rFont val="ＭＳ Ｐゴシック"/>
            <family val="3"/>
            <charset val="128"/>
          </rPr>
          <t>下にあるＢ-1およびＢ-2から、自動的に計算されます。</t>
        </r>
      </text>
    </comment>
    <comment ref="AL27" authorId="0" shapeId="0" xr:uid="{00000000-0006-0000-0E00-000020000000}">
      <text>
        <r>
          <rPr>
            <sz val="9"/>
            <color indexed="81"/>
            <rFont val="ＭＳ Ｐゴシック"/>
            <family val="3"/>
            <charset val="128"/>
          </rPr>
          <t>Ｂとｂの合計が自動的に計算されます。</t>
        </r>
      </text>
    </comment>
    <comment ref="AS27" authorId="0" shapeId="0" xr:uid="{00000000-0006-0000-0E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76241C5-3F07-4BAD-B3C8-D864E0FAB8E3}">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9"/>
            <color indexed="81"/>
            <rFont val="ＭＳ Ｐゴシック"/>
            <family val="3"/>
            <charset val="128"/>
          </rPr>
          <t>右上のフローから、自動的に計算されます。</t>
        </r>
      </text>
    </comment>
    <comment ref="AA28" authorId="0" shapeId="0" xr:uid="{00000000-0006-0000-0E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1DA23055-B97B-4737-846E-CD78503FD7D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9"/>
            <color indexed="81"/>
            <rFont val="ＭＳ Ｐゴシック"/>
            <family val="3"/>
            <charset val="128"/>
          </rPr>
          <t>右上のフローから、自動的に計算されます。</t>
        </r>
      </text>
    </comment>
    <comment ref="AA29" authorId="0" shapeId="0" xr:uid="{00000000-0006-0000-0E00-000027000000}">
      <text>
        <r>
          <rPr>
            <sz val="9"/>
            <color indexed="81"/>
            <rFont val="ＭＳ Ｐゴシック"/>
            <family val="3"/>
            <charset val="128"/>
          </rPr>
          <t>同上</t>
        </r>
      </text>
    </comment>
    <comment ref="D30" authorId="0" shapeId="0" xr:uid="{7EB20A27-8065-41EB-A557-0255682D99C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9"/>
            <color indexed="81"/>
            <rFont val="ＭＳ Ｐゴシック"/>
            <family val="3"/>
            <charset val="128"/>
          </rPr>
          <t>右上のフローから、自動的に計算されます。</t>
        </r>
      </text>
    </comment>
    <comment ref="R30" authorId="0" shapeId="0" xr:uid="{00000000-0006-0000-0E00-00002A000000}">
      <text>
        <r>
          <rPr>
            <sz val="9"/>
            <color indexed="81"/>
            <rFont val="ＭＳ Ｐゴシック"/>
            <family val="3"/>
            <charset val="128"/>
          </rPr>
          <t>右側にある3つの委託目的別内訳量から、自動的に計算されます。</t>
        </r>
      </text>
    </comment>
    <comment ref="AA30" authorId="0" shapeId="0" xr:uid="{00000000-0006-0000-0E00-00002B000000}">
      <text>
        <r>
          <rPr>
            <sz val="9"/>
            <color indexed="81"/>
            <rFont val="ＭＳ Ｐゴシック"/>
            <family val="3"/>
            <charset val="128"/>
          </rPr>
          <t>同上</t>
        </r>
      </text>
    </comment>
    <comment ref="AL30" authorId="0" shapeId="0" xr:uid="{00000000-0006-0000-0E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5A8B684-BAA6-48F8-80C7-D3A31CB31ADF}">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9"/>
            <color indexed="81"/>
            <rFont val="ＭＳ Ｐゴシック"/>
            <family val="3"/>
            <charset val="128"/>
          </rPr>
          <t>右上のフローから、自動的に計算されます。</t>
        </r>
      </text>
    </comment>
    <comment ref="AS31" authorId="0" shapeId="0" xr:uid="{00000000-0006-0000-0E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B094F1-A55C-40BB-A286-097FB9A8DAF9}">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9"/>
            <color indexed="81"/>
            <rFont val="ＭＳ Ｐゴシック"/>
            <family val="3"/>
            <charset val="128"/>
          </rPr>
          <t>右上のフローから、自動的に計算されます。</t>
        </r>
      </text>
    </comment>
    <comment ref="D33" authorId="0" shapeId="0" xr:uid="{AD6904E1-56BC-4AC2-86B0-386AC43C3F3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9"/>
            <color indexed="81"/>
            <rFont val="ＭＳ Ｐゴシック"/>
            <family val="3"/>
            <charset val="128"/>
          </rPr>
          <t>右上のフローから、自動的に計算されます。</t>
        </r>
      </text>
    </comment>
    <comment ref="R33" authorId="0" shapeId="0" xr:uid="{00000000-0006-0000-0E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indexed="81"/>
            <rFont val="ＭＳ Ｐゴシック"/>
            <family val="3"/>
            <charset val="128"/>
          </rPr>
          <t>「表紙」シートで選択された○印が自動的に反映されます。</t>
        </r>
      </text>
    </comment>
    <comment ref="AU4" authorId="0" shapeId="0" xr:uid="{00000000-0006-0000-0F00-000002000000}">
      <text>
        <r>
          <rPr>
            <sz val="10"/>
            <color indexed="81"/>
            <rFont val="ＭＳ Ｐゴシック"/>
            <family val="3"/>
            <charset val="128"/>
          </rPr>
          <t>「表紙」シートで選択された○印が自動的に反映されます。</t>
        </r>
      </text>
    </comment>
    <comment ref="AF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F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indexed="81"/>
            <rFont val="ＭＳ Ｐゴシック"/>
            <family val="3"/>
            <charset val="128"/>
          </rPr>
          <t>同上</t>
        </r>
      </text>
    </comment>
    <comment ref="P18" authorId="0" shapeId="0" xr:uid="{00000000-0006-0000-0F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indexed="81"/>
            <rFont val="ＭＳ Ｐゴシック"/>
            <family val="3"/>
            <charset val="128"/>
          </rPr>
          <t>⑧、⑨、※3及びｂの合計から自動的に計算されます。</t>
        </r>
      </text>
    </comment>
    <comment ref="AH18" authorId="0" shapeId="0" xr:uid="{00000000-0006-0000-0F00-00000F000000}">
      <text>
        <r>
          <rPr>
            <sz val="9"/>
            <color indexed="81"/>
            <rFont val="ＭＳ Ｐゴシック"/>
            <family val="3"/>
            <charset val="128"/>
          </rPr>
          <t>右にあるｂ-1およびｂ-2から、自動的に計算されます。</t>
        </r>
      </text>
    </comment>
    <comment ref="AO18" authorId="0" shapeId="0" xr:uid="{00000000-0006-0000-0F00-000010000000}">
      <text>
        <r>
          <rPr>
            <sz val="9"/>
            <color indexed="81"/>
            <rFont val="ＭＳ Ｐゴシック"/>
            <family val="3"/>
            <charset val="128"/>
          </rPr>
          <t>右側にある3つの委託目的別内訳量から、自動的に計算されます。</t>
        </r>
      </text>
    </comment>
    <comment ref="AU18" authorId="0" shapeId="0" xr:uid="{00000000-0006-0000-0F00-000011000000}">
      <text>
        <r>
          <rPr>
            <sz val="9"/>
            <color indexed="81"/>
            <rFont val="ＭＳ Ｐゴシック"/>
            <family val="3"/>
            <charset val="128"/>
          </rPr>
          <t>同上</t>
        </r>
      </text>
    </comment>
    <comment ref="P21" authorId="0" shapeId="0" xr:uid="{00000000-0006-0000-0F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632994C-54EF-458B-BCE7-E8A8C52E1ACC}">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9"/>
            <color indexed="81"/>
            <rFont val="ＭＳ Ｐゴシック"/>
            <family val="3"/>
            <charset val="128"/>
          </rPr>
          <t>右上のフローから、自動的に計算されます。</t>
        </r>
      </text>
    </comment>
    <comment ref="P24" authorId="0" shapeId="0" xr:uid="{00000000-0006-0000-0F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BA173697-FD4D-4E1B-9DF3-D08D9E9F39B7}">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9"/>
            <color indexed="81"/>
            <rFont val="ＭＳ Ｐゴシック"/>
            <family val="3"/>
            <charset val="128"/>
          </rPr>
          <t>右上のフローから、自動的に計算されます。</t>
        </r>
      </text>
    </comment>
    <comment ref="D26" authorId="0" shapeId="0" xr:uid="{D7B27CA0-01AD-4B10-A30E-2BD68F52F12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9"/>
            <color indexed="81"/>
            <rFont val="ＭＳ Ｐゴシック"/>
            <family val="3"/>
            <charset val="128"/>
          </rPr>
          <t>右上のフローから、自動的に計算されます。</t>
        </r>
      </text>
    </comment>
    <comment ref="D27" authorId="0" shapeId="0" xr:uid="{0CD9CF05-E6F2-4C25-9AB4-5BA046A6585C}">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9"/>
            <color indexed="81"/>
            <rFont val="ＭＳ Ｐゴシック"/>
            <family val="3"/>
            <charset val="128"/>
          </rPr>
          <t>右上のフローから、自動的に計算されます。</t>
        </r>
      </text>
    </comment>
    <comment ref="P27" authorId="0" shapeId="0" xr:uid="{00000000-0006-0000-0F00-00001F000000}">
      <text>
        <r>
          <rPr>
            <sz val="9"/>
            <color indexed="81"/>
            <rFont val="ＭＳ Ｐゴシック"/>
            <family val="3"/>
            <charset val="128"/>
          </rPr>
          <t>下にあるＢ-1およびＢ-2から、自動的に計算されます。</t>
        </r>
      </text>
    </comment>
    <comment ref="AL27" authorId="0" shapeId="0" xr:uid="{00000000-0006-0000-0F00-000020000000}">
      <text>
        <r>
          <rPr>
            <sz val="9"/>
            <color indexed="81"/>
            <rFont val="ＭＳ Ｐゴシック"/>
            <family val="3"/>
            <charset val="128"/>
          </rPr>
          <t>Ｂとｂの合計が自動的に計算されます。</t>
        </r>
      </text>
    </comment>
    <comment ref="AS27" authorId="0" shapeId="0" xr:uid="{00000000-0006-0000-0F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73EDD3B4-8E86-4762-8415-A3A44E59B8A4}">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9"/>
            <color indexed="81"/>
            <rFont val="ＭＳ Ｐゴシック"/>
            <family val="3"/>
            <charset val="128"/>
          </rPr>
          <t>右上のフローから、自動的に計算されます。</t>
        </r>
      </text>
    </comment>
    <comment ref="AA28" authorId="0" shapeId="0" xr:uid="{00000000-0006-0000-0F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D51002D-D929-4930-B0F6-2C3535390AB4}">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9"/>
            <color indexed="81"/>
            <rFont val="ＭＳ Ｐゴシック"/>
            <family val="3"/>
            <charset val="128"/>
          </rPr>
          <t>右上のフローから、自動的に計算されます。</t>
        </r>
      </text>
    </comment>
    <comment ref="AA29" authorId="0" shapeId="0" xr:uid="{00000000-0006-0000-0F00-000027000000}">
      <text>
        <r>
          <rPr>
            <sz val="9"/>
            <color indexed="81"/>
            <rFont val="ＭＳ Ｐゴシック"/>
            <family val="3"/>
            <charset val="128"/>
          </rPr>
          <t>同上</t>
        </r>
      </text>
    </comment>
    <comment ref="D30" authorId="0" shapeId="0" xr:uid="{DB681B66-21DC-4702-935E-675BF7C4F8E5}">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9"/>
            <color indexed="81"/>
            <rFont val="ＭＳ Ｐゴシック"/>
            <family val="3"/>
            <charset val="128"/>
          </rPr>
          <t>右上のフローから、自動的に計算されます。</t>
        </r>
      </text>
    </comment>
    <comment ref="R30" authorId="0" shapeId="0" xr:uid="{00000000-0006-0000-0F00-00002A000000}">
      <text>
        <r>
          <rPr>
            <sz val="9"/>
            <color indexed="81"/>
            <rFont val="ＭＳ Ｐゴシック"/>
            <family val="3"/>
            <charset val="128"/>
          </rPr>
          <t>右側にある3つの委託目的別内訳量から、自動的に計算されます。</t>
        </r>
      </text>
    </comment>
    <comment ref="AA30" authorId="0" shapeId="0" xr:uid="{00000000-0006-0000-0F00-00002B000000}">
      <text>
        <r>
          <rPr>
            <sz val="9"/>
            <color indexed="81"/>
            <rFont val="ＭＳ Ｐゴシック"/>
            <family val="3"/>
            <charset val="128"/>
          </rPr>
          <t>同上</t>
        </r>
      </text>
    </comment>
    <comment ref="AL30" authorId="0" shapeId="0" xr:uid="{00000000-0006-0000-0F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8EDEBB4-95B5-42F3-B214-7FA4C2D37BFD}">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9"/>
            <color indexed="81"/>
            <rFont val="ＭＳ Ｐゴシック"/>
            <family val="3"/>
            <charset val="128"/>
          </rPr>
          <t>右上のフローから、自動的に計算されます。</t>
        </r>
      </text>
    </comment>
    <comment ref="AS31" authorId="0" shapeId="0" xr:uid="{00000000-0006-0000-0F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13F9C339-F161-46CF-B93B-B7FE2ADD6D22}">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9"/>
            <color indexed="81"/>
            <rFont val="ＭＳ Ｐゴシック"/>
            <family val="3"/>
            <charset val="128"/>
          </rPr>
          <t>右上のフローから、自動的に計算されます。</t>
        </r>
      </text>
    </comment>
    <comment ref="D33" authorId="0" shapeId="0" xr:uid="{0016BD2F-03FC-4483-8CE5-7B239F2A5D1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9"/>
            <color indexed="81"/>
            <rFont val="ＭＳ Ｐゴシック"/>
            <family val="3"/>
            <charset val="128"/>
          </rPr>
          <t>右上のフローから、自動的に計算されます。</t>
        </r>
      </text>
    </comment>
    <comment ref="R33" authorId="0" shapeId="0" xr:uid="{00000000-0006-0000-0F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indexed="81"/>
            <rFont val="ＭＳ Ｐゴシック"/>
            <family val="3"/>
            <charset val="128"/>
          </rPr>
          <t>「表紙」シートで選択された○印が自動的に反映されます。</t>
        </r>
      </text>
    </comment>
    <comment ref="AU4" authorId="0" shapeId="0" xr:uid="{00000000-0006-0000-1000-000002000000}">
      <text>
        <r>
          <rPr>
            <sz val="10"/>
            <color indexed="81"/>
            <rFont val="ＭＳ Ｐゴシック"/>
            <family val="3"/>
            <charset val="128"/>
          </rPr>
          <t>「表紙」シートで選択された○印が自動的に反映されます。</t>
        </r>
      </text>
    </comment>
    <comment ref="AF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0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indexed="81"/>
            <rFont val="ＭＳ Ｐゴシック"/>
            <family val="3"/>
            <charset val="128"/>
          </rPr>
          <t>同上</t>
        </r>
      </text>
    </comment>
    <comment ref="P18" authorId="0" shapeId="0" xr:uid="{00000000-0006-0000-10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indexed="81"/>
            <rFont val="ＭＳ Ｐゴシック"/>
            <family val="3"/>
            <charset val="128"/>
          </rPr>
          <t>⑧、⑨、※3及びｂの合計から自動的に計算されます。</t>
        </r>
      </text>
    </comment>
    <comment ref="AH18" authorId="0" shapeId="0" xr:uid="{00000000-0006-0000-1000-00000F000000}">
      <text>
        <r>
          <rPr>
            <sz val="9"/>
            <color indexed="81"/>
            <rFont val="ＭＳ Ｐゴシック"/>
            <family val="3"/>
            <charset val="128"/>
          </rPr>
          <t>右にあるｂ-1およびｂ-2から、自動的に計算されます。</t>
        </r>
      </text>
    </comment>
    <comment ref="AO18" authorId="0" shapeId="0" xr:uid="{00000000-0006-0000-1000-000010000000}">
      <text>
        <r>
          <rPr>
            <sz val="9"/>
            <color indexed="81"/>
            <rFont val="ＭＳ Ｐゴシック"/>
            <family val="3"/>
            <charset val="128"/>
          </rPr>
          <t>右側にある3つの委託目的別内訳量から、自動的に計算されます。</t>
        </r>
      </text>
    </comment>
    <comment ref="AU18" authorId="0" shapeId="0" xr:uid="{00000000-0006-0000-1000-000011000000}">
      <text>
        <r>
          <rPr>
            <sz val="9"/>
            <color indexed="81"/>
            <rFont val="ＭＳ Ｐゴシック"/>
            <family val="3"/>
            <charset val="128"/>
          </rPr>
          <t>同上</t>
        </r>
      </text>
    </comment>
    <comment ref="P21" authorId="0" shapeId="0" xr:uid="{00000000-0006-0000-10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2FA3DA8D-2964-48BE-B9D6-88CF302FEEBA}">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9"/>
            <color indexed="81"/>
            <rFont val="ＭＳ Ｐゴシック"/>
            <family val="3"/>
            <charset val="128"/>
          </rPr>
          <t>右上のフローから、自動的に計算されます。</t>
        </r>
      </text>
    </comment>
    <comment ref="P24" authorId="0" shapeId="0" xr:uid="{00000000-0006-0000-10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201271E-150E-4DD4-838D-E87E5B65124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9"/>
            <color indexed="81"/>
            <rFont val="ＭＳ Ｐゴシック"/>
            <family val="3"/>
            <charset val="128"/>
          </rPr>
          <t>右上のフローから、自動的に計算されます。</t>
        </r>
      </text>
    </comment>
    <comment ref="D26" authorId="0" shapeId="0" xr:uid="{4C55715E-44F3-48D7-92E5-BBE895EDD767}">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9"/>
            <color indexed="81"/>
            <rFont val="ＭＳ Ｐゴシック"/>
            <family val="3"/>
            <charset val="128"/>
          </rPr>
          <t>右上のフローから、自動的に計算されます。</t>
        </r>
      </text>
    </comment>
    <comment ref="D27" authorId="0" shapeId="0" xr:uid="{7F6AA73F-1690-4AD5-A5FC-439393EA7F08}">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9"/>
            <color indexed="81"/>
            <rFont val="ＭＳ Ｐゴシック"/>
            <family val="3"/>
            <charset val="128"/>
          </rPr>
          <t>右上のフローから、自動的に計算されます。</t>
        </r>
      </text>
    </comment>
    <comment ref="P27" authorId="0" shapeId="0" xr:uid="{00000000-0006-0000-1000-00001F000000}">
      <text>
        <r>
          <rPr>
            <sz val="9"/>
            <color indexed="81"/>
            <rFont val="ＭＳ Ｐゴシック"/>
            <family val="3"/>
            <charset val="128"/>
          </rPr>
          <t>下にあるＢ-1およびＢ-2から、自動的に計算されます。</t>
        </r>
      </text>
    </comment>
    <comment ref="AL27" authorId="0" shapeId="0" xr:uid="{00000000-0006-0000-1000-000020000000}">
      <text>
        <r>
          <rPr>
            <sz val="9"/>
            <color indexed="81"/>
            <rFont val="ＭＳ Ｐゴシック"/>
            <family val="3"/>
            <charset val="128"/>
          </rPr>
          <t>Ｂとｂの合計が自動的に計算されます。</t>
        </r>
      </text>
    </comment>
    <comment ref="AS27" authorId="0" shapeId="0" xr:uid="{00000000-0006-0000-10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70D15B6-E396-45FA-A38A-CC5EB5DB7227}">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9"/>
            <color indexed="81"/>
            <rFont val="ＭＳ Ｐゴシック"/>
            <family val="3"/>
            <charset val="128"/>
          </rPr>
          <t>右上のフローから、自動的に計算されます。</t>
        </r>
      </text>
    </comment>
    <comment ref="AA28" authorId="0" shapeId="0" xr:uid="{00000000-0006-0000-10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8517CF1-B6E4-49FA-ADCD-D0E6B770AB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9"/>
            <color indexed="81"/>
            <rFont val="ＭＳ Ｐゴシック"/>
            <family val="3"/>
            <charset val="128"/>
          </rPr>
          <t>右上のフローから、自動的に計算されます。</t>
        </r>
      </text>
    </comment>
    <comment ref="AA29" authorId="0" shapeId="0" xr:uid="{00000000-0006-0000-1000-000027000000}">
      <text>
        <r>
          <rPr>
            <sz val="9"/>
            <color indexed="81"/>
            <rFont val="ＭＳ Ｐゴシック"/>
            <family val="3"/>
            <charset val="128"/>
          </rPr>
          <t>同上</t>
        </r>
      </text>
    </comment>
    <comment ref="D30" authorId="0" shapeId="0" xr:uid="{388BCB82-FB07-441B-BBB6-9382975E2EFC}">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9"/>
            <color indexed="81"/>
            <rFont val="ＭＳ Ｐゴシック"/>
            <family val="3"/>
            <charset val="128"/>
          </rPr>
          <t>右上のフローから、自動的に計算されます。</t>
        </r>
      </text>
    </comment>
    <comment ref="R30" authorId="0" shapeId="0" xr:uid="{00000000-0006-0000-1000-00002A000000}">
      <text>
        <r>
          <rPr>
            <sz val="9"/>
            <color indexed="81"/>
            <rFont val="ＭＳ Ｐゴシック"/>
            <family val="3"/>
            <charset val="128"/>
          </rPr>
          <t>右側にある3つの委託目的別内訳量から、自動的に計算されます。</t>
        </r>
      </text>
    </comment>
    <comment ref="AA30" authorId="0" shapeId="0" xr:uid="{00000000-0006-0000-1000-00002B000000}">
      <text>
        <r>
          <rPr>
            <sz val="9"/>
            <color indexed="81"/>
            <rFont val="ＭＳ Ｐゴシック"/>
            <family val="3"/>
            <charset val="128"/>
          </rPr>
          <t>同上</t>
        </r>
      </text>
    </comment>
    <comment ref="AL30" authorId="0" shapeId="0" xr:uid="{00000000-0006-0000-10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A248517-8B7F-4672-B29B-859E01B9F6D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9"/>
            <color indexed="81"/>
            <rFont val="ＭＳ Ｐゴシック"/>
            <family val="3"/>
            <charset val="128"/>
          </rPr>
          <t>右上のフローから、自動的に計算されます。</t>
        </r>
      </text>
    </comment>
    <comment ref="AS31" authorId="0" shapeId="0" xr:uid="{00000000-0006-0000-10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CB9619C-9355-4712-9FAF-D76E4D4BA9A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9"/>
            <color indexed="81"/>
            <rFont val="ＭＳ Ｐゴシック"/>
            <family val="3"/>
            <charset val="128"/>
          </rPr>
          <t>右上のフローから、自動的に計算されます。</t>
        </r>
      </text>
    </comment>
    <comment ref="D33" authorId="0" shapeId="0" xr:uid="{EE9891B2-48C4-4DBC-987D-43505D2B09B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9"/>
            <color indexed="81"/>
            <rFont val="ＭＳ Ｐゴシック"/>
            <family val="3"/>
            <charset val="128"/>
          </rPr>
          <t>右上のフローから、自動的に計算されます。</t>
        </r>
      </text>
    </comment>
    <comment ref="R33" authorId="0" shapeId="0" xr:uid="{00000000-0006-0000-10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indexed="81"/>
            <rFont val="ＭＳ Ｐゴシック"/>
            <family val="3"/>
            <charset val="128"/>
          </rPr>
          <t>「表紙」シートで選択された○印が自動的に反映されます。</t>
        </r>
      </text>
    </comment>
    <comment ref="AU4" authorId="0" shapeId="0" xr:uid="{00000000-0006-0000-1100-000002000000}">
      <text>
        <r>
          <rPr>
            <sz val="10"/>
            <color indexed="81"/>
            <rFont val="ＭＳ Ｐゴシック"/>
            <family val="3"/>
            <charset val="128"/>
          </rPr>
          <t>「表紙」シートで選択された○印が自動的に反映されます。</t>
        </r>
      </text>
    </comment>
    <comment ref="AF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indexed="81"/>
            <rFont val="ＭＳ Ｐゴシック"/>
            <family val="3"/>
            <charset val="128"/>
          </rPr>
          <t>同上</t>
        </r>
      </text>
    </comment>
    <comment ref="P18" authorId="0" shapeId="0" xr:uid="{00000000-0006-0000-1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indexed="81"/>
            <rFont val="ＭＳ Ｐゴシック"/>
            <family val="3"/>
            <charset val="128"/>
          </rPr>
          <t>⑧、⑨、※3及びｂの合計から自動的に計算されます。</t>
        </r>
      </text>
    </comment>
    <comment ref="AH18" authorId="0" shapeId="0" xr:uid="{00000000-0006-0000-1100-00000F000000}">
      <text>
        <r>
          <rPr>
            <sz val="9"/>
            <color indexed="81"/>
            <rFont val="ＭＳ Ｐゴシック"/>
            <family val="3"/>
            <charset val="128"/>
          </rPr>
          <t>右にあるｂ-1およびｂ-2から、自動的に計算されます。</t>
        </r>
      </text>
    </comment>
    <comment ref="AO18" authorId="0" shapeId="0" xr:uid="{00000000-0006-0000-1100-000010000000}">
      <text>
        <r>
          <rPr>
            <sz val="9"/>
            <color indexed="81"/>
            <rFont val="ＭＳ Ｐゴシック"/>
            <family val="3"/>
            <charset val="128"/>
          </rPr>
          <t>右側にある3つの委託目的別内訳量から、自動的に計算されます。</t>
        </r>
      </text>
    </comment>
    <comment ref="AU18" authorId="0" shapeId="0" xr:uid="{00000000-0006-0000-1100-000011000000}">
      <text>
        <r>
          <rPr>
            <sz val="9"/>
            <color indexed="81"/>
            <rFont val="ＭＳ Ｐゴシック"/>
            <family val="3"/>
            <charset val="128"/>
          </rPr>
          <t>同上</t>
        </r>
      </text>
    </comment>
    <comment ref="P21" authorId="0" shapeId="0" xr:uid="{00000000-0006-0000-1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7E2AC2D-17AE-4DB0-92A4-D6D7EEDE1A2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9"/>
            <color indexed="81"/>
            <rFont val="ＭＳ Ｐゴシック"/>
            <family val="3"/>
            <charset val="128"/>
          </rPr>
          <t>右上のフローから、自動的に計算されます。</t>
        </r>
      </text>
    </comment>
    <comment ref="P24" authorId="0" shapeId="0" xr:uid="{00000000-0006-0000-1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D209CA9-5179-4578-89F6-7C616382187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9"/>
            <color indexed="81"/>
            <rFont val="ＭＳ Ｐゴシック"/>
            <family val="3"/>
            <charset val="128"/>
          </rPr>
          <t>右上のフローから、自動的に計算されます。</t>
        </r>
      </text>
    </comment>
    <comment ref="D26" authorId="0" shapeId="0" xr:uid="{01231109-68E6-496A-B670-759C20092DF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9"/>
            <color indexed="81"/>
            <rFont val="ＭＳ Ｐゴシック"/>
            <family val="3"/>
            <charset val="128"/>
          </rPr>
          <t>右上のフローから、自動的に計算されます。</t>
        </r>
      </text>
    </comment>
    <comment ref="D27" authorId="0" shapeId="0" xr:uid="{A0A8DAB7-FB82-45E2-82C5-A84FB27B1E42}">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9"/>
            <color indexed="81"/>
            <rFont val="ＭＳ Ｐゴシック"/>
            <family val="3"/>
            <charset val="128"/>
          </rPr>
          <t>右上のフローから、自動的に計算されます。</t>
        </r>
      </text>
    </comment>
    <comment ref="P27" authorId="0" shapeId="0" xr:uid="{00000000-0006-0000-1100-00001F000000}">
      <text>
        <r>
          <rPr>
            <sz val="9"/>
            <color indexed="81"/>
            <rFont val="ＭＳ Ｐゴシック"/>
            <family val="3"/>
            <charset val="128"/>
          </rPr>
          <t>下にあるＢ-1およびＢ-2から、自動的に計算されます。</t>
        </r>
      </text>
    </comment>
    <comment ref="AL27" authorId="0" shapeId="0" xr:uid="{00000000-0006-0000-1100-000020000000}">
      <text>
        <r>
          <rPr>
            <sz val="9"/>
            <color indexed="81"/>
            <rFont val="ＭＳ Ｐゴシック"/>
            <family val="3"/>
            <charset val="128"/>
          </rPr>
          <t>Ｂとｂの合計が自動的に計算されます。</t>
        </r>
      </text>
    </comment>
    <comment ref="AS27" authorId="0" shapeId="0" xr:uid="{00000000-0006-0000-1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72651DD-9538-468C-8473-F762BA70BAE5}">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9"/>
            <color indexed="81"/>
            <rFont val="ＭＳ Ｐゴシック"/>
            <family val="3"/>
            <charset val="128"/>
          </rPr>
          <t>右上のフローから、自動的に計算されます。</t>
        </r>
      </text>
    </comment>
    <comment ref="AA28" authorId="0" shapeId="0" xr:uid="{00000000-0006-0000-1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315CCC1B-6D72-492B-B7F3-D15BBE77435E}">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9"/>
            <color indexed="81"/>
            <rFont val="ＭＳ Ｐゴシック"/>
            <family val="3"/>
            <charset val="128"/>
          </rPr>
          <t>右上のフローから、自動的に計算されます。</t>
        </r>
      </text>
    </comment>
    <comment ref="AA29" authorId="0" shapeId="0" xr:uid="{00000000-0006-0000-1100-000027000000}">
      <text>
        <r>
          <rPr>
            <sz val="9"/>
            <color indexed="81"/>
            <rFont val="ＭＳ Ｐゴシック"/>
            <family val="3"/>
            <charset val="128"/>
          </rPr>
          <t>同上</t>
        </r>
      </text>
    </comment>
    <comment ref="D30" authorId="0" shapeId="0" xr:uid="{646DD9D1-4C44-45D3-B40E-0F51F422071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9"/>
            <color indexed="81"/>
            <rFont val="ＭＳ Ｐゴシック"/>
            <family val="3"/>
            <charset val="128"/>
          </rPr>
          <t>右上のフローから、自動的に計算されます。</t>
        </r>
      </text>
    </comment>
    <comment ref="R30" authorId="0" shapeId="0" xr:uid="{00000000-0006-0000-1100-00002A000000}">
      <text>
        <r>
          <rPr>
            <sz val="9"/>
            <color indexed="81"/>
            <rFont val="ＭＳ Ｐゴシック"/>
            <family val="3"/>
            <charset val="128"/>
          </rPr>
          <t>右側にある3つの委託目的別内訳量から、自動的に計算されます。</t>
        </r>
      </text>
    </comment>
    <comment ref="AA30" authorId="0" shapeId="0" xr:uid="{00000000-0006-0000-1100-00002B000000}">
      <text>
        <r>
          <rPr>
            <sz val="9"/>
            <color indexed="81"/>
            <rFont val="ＭＳ Ｐゴシック"/>
            <family val="3"/>
            <charset val="128"/>
          </rPr>
          <t>同上</t>
        </r>
      </text>
    </comment>
    <comment ref="AL30" authorId="0" shapeId="0" xr:uid="{00000000-0006-0000-1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C1C90C0-C56F-4C7D-9A16-F4D0D9F7359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9"/>
            <color indexed="81"/>
            <rFont val="ＭＳ Ｐゴシック"/>
            <family val="3"/>
            <charset val="128"/>
          </rPr>
          <t>右上のフローから、自動的に計算されます。</t>
        </r>
      </text>
    </comment>
    <comment ref="AS31" authorId="0" shapeId="0" xr:uid="{00000000-0006-0000-1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A173F28-5156-43B8-9A4F-67D0E7B2E10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9"/>
            <color indexed="81"/>
            <rFont val="ＭＳ Ｐゴシック"/>
            <family val="3"/>
            <charset val="128"/>
          </rPr>
          <t>右上のフローから、自動的に計算されます。</t>
        </r>
      </text>
    </comment>
    <comment ref="D33" authorId="0" shapeId="0" xr:uid="{D6FA82FB-A5A9-4251-A69D-43355D3EA751}">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9"/>
            <color indexed="81"/>
            <rFont val="ＭＳ Ｐゴシック"/>
            <family val="3"/>
            <charset val="128"/>
          </rPr>
          <t>右上のフローから、自動的に計算されます。</t>
        </r>
      </text>
    </comment>
    <comment ref="R33" authorId="0" shapeId="0" xr:uid="{00000000-0006-0000-1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0"/>
            <color indexed="81"/>
            <rFont val="ＭＳ Ｐゴシック"/>
            <family val="3"/>
            <charset val="128"/>
          </rPr>
          <t>「表紙」シートで選択された○印が自動的に反映されます。</t>
        </r>
      </text>
    </comment>
    <comment ref="AU4" authorId="0" shapeId="0" xr:uid="{00000000-0006-0000-1200-000002000000}">
      <text>
        <r>
          <rPr>
            <sz val="10"/>
            <color indexed="81"/>
            <rFont val="ＭＳ Ｐゴシック"/>
            <family val="3"/>
            <charset val="128"/>
          </rPr>
          <t>「表紙」シートで選択された○印が自動的に反映されます。</t>
        </r>
      </text>
    </comment>
    <comment ref="AF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9"/>
            <color indexed="81"/>
            <rFont val="ＭＳ Ｐゴシック"/>
            <family val="3"/>
            <charset val="128"/>
          </rPr>
          <t>同上</t>
        </r>
      </text>
    </comment>
    <comment ref="P18" authorId="0" shapeId="0" xr:uid="{00000000-0006-0000-1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200-00000E000000}">
      <text>
        <r>
          <rPr>
            <sz val="9"/>
            <color indexed="81"/>
            <rFont val="ＭＳ Ｐゴシック"/>
            <family val="3"/>
            <charset val="128"/>
          </rPr>
          <t>⑧、⑨、※3及びｂの合計から自動的に計算されます。</t>
        </r>
      </text>
    </comment>
    <comment ref="AH18" authorId="0" shapeId="0" xr:uid="{00000000-0006-0000-1200-00000F000000}">
      <text>
        <r>
          <rPr>
            <sz val="9"/>
            <color indexed="81"/>
            <rFont val="ＭＳ Ｐゴシック"/>
            <family val="3"/>
            <charset val="128"/>
          </rPr>
          <t>右にあるｂ-1およびｂ-2から、自動的に計算されます。</t>
        </r>
      </text>
    </comment>
    <comment ref="AO18" authorId="0" shapeId="0" xr:uid="{00000000-0006-0000-1200-000010000000}">
      <text>
        <r>
          <rPr>
            <sz val="9"/>
            <color indexed="81"/>
            <rFont val="ＭＳ Ｐゴシック"/>
            <family val="3"/>
            <charset val="128"/>
          </rPr>
          <t>右側にある3つの委託目的別内訳量から、自動的に計算されます。</t>
        </r>
      </text>
    </comment>
    <comment ref="AU18" authorId="0" shapeId="0" xr:uid="{00000000-0006-0000-1200-000011000000}">
      <text>
        <r>
          <rPr>
            <sz val="9"/>
            <color indexed="81"/>
            <rFont val="ＭＳ Ｐゴシック"/>
            <family val="3"/>
            <charset val="128"/>
          </rPr>
          <t>同上</t>
        </r>
      </text>
    </comment>
    <comment ref="P21" authorId="0" shapeId="0" xr:uid="{00000000-0006-0000-1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AAFCB99E-1415-4D72-80E0-D9113F98B50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9"/>
            <color indexed="81"/>
            <rFont val="ＭＳ Ｐゴシック"/>
            <family val="3"/>
            <charset val="128"/>
          </rPr>
          <t>右上のフローから、自動的に計算されます。</t>
        </r>
      </text>
    </comment>
    <comment ref="P24" authorId="0" shapeId="0" xr:uid="{00000000-0006-0000-1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E2D7725-B7AC-414F-A706-F0508648B08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9"/>
            <color indexed="81"/>
            <rFont val="ＭＳ Ｐゴシック"/>
            <family val="3"/>
            <charset val="128"/>
          </rPr>
          <t>右上のフローから、自動的に計算されます。</t>
        </r>
      </text>
    </comment>
    <comment ref="D26" authorId="0" shapeId="0" xr:uid="{0751E073-EEE0-424E-A668-D6718E230DA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9"/>
            <color indexed="81"/>
            <rFont val="ＭＳ Ｐゴシック"/>
            <family val="3"/>
            <charset val="128"/>
          </rPr>
          <t>右上のフローから、自動的に計算されます。</t>
        </r>
      </text>
    </comment>
    <comment ref="D27" authorId="0" shapeId="0" xr:uid="{5E60928D-C21D-48EC-AB6A-84B0A3750036}">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9"/>
            <color indexed="81"/>
            <rFont val="ＭＳ Ｐゴシック"/>
            <family val="3"/>
            <charset val="128"/>
          </rPr>
          <t>右上のフローから、自動的に計算されます。</t>
        </r>
      </text>
    </comment>
    <comment ref="P27" authorId="0" shapeId="0" xr:uid="{00000000-0006-0000-1200-00001F000000}">
      <text>
        <r>
          <rPr>
            <sz val="9"/>
            <color indexed="81"/>
            <rFont val="ＭＳ Ｐゴシック"/>
            <family val="3"/>
            <charset val="128"/>
          </rPr>
          <t>下にあるＢ-1およびＢ-2から、自動的に計算されます。</t>
        </r>
      </text>
    </comment>
    <comment ref="AL27" authorId="0" shapeId="0" xr:uid="{00000000-0006-0000-1200-000020000000}">
      <text>
        <r>
          <rPr>
            <sz val="9"/>
            <color indexed="81"/>
            <rFont val="ＭＳ Ｐゴシック"/>
            <family val="3"/>
            <charset val="128"/>
          </rPr>
          <t>Ｂとｂの合計が自動的に計算されます。</t>
        </r>
      </text>
    </comment>
    <comment ref="AS27" authorId="0" shapeId="0" xr:uid="{00000000-0006-0000-1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D4F5D98-7E8B-466B-BB1A-4C7403A5A6E2}">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9"/>
            <color indexed="81"/>
            <rFont val="ＭＳ Ｐゴシック"/>
            <family val="3"/>
            <charset val="128"/>
          </rPr>
          <t>右上のフローから、自動的に計算されます。</t>
        </r>
      </text>
    </comment>
    <comment ref="AA28" authorId="0" shapeId="0" xr:uid="{00000000-0006-0000-1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D66432-42A0-42B4-9901-C3F8F6553D8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9"/>
            <color indexed="81"/>
            <rFont val="ＭＳ Ｐゴシック"/>
            <family val="3"/>
            <charset val="128"/>
          </rPr>
          <t>右上のフローから、自動的に計算されます。</t>
        </r>
      </text>
    </comment>
    <comment ref="AA29" authorId="0" shapeId="0" xr:uid="{00000000-0006-0000-1200-000027000000}">
      <text>
        <r>
          <rPr>
            <sz val="9"/>
            <color indexed="81"/>
            <rFont val="ＭＳ Ｐゴシック"/>
            <family val="3"/>
            <charset val="128"/>
          </rPr>
          <t>同上</t>
        </r>
      </text>
    </comment>
    <comment ref="D30" authorId="0" shapeId="0" xr:uid="{2B7FE23B-A475-42B4-B3B7-E8E61461CBB4}">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9"/>
            <color indexed="81"/>
            <rFont val="ＭＳ Ｐゴシック"/>
            <family val="3"/>
            <charset val="128"/>
          </rPr>
          <t>右上のフローから、自動的に計算されます。</t>
        </r>
      </text>
    </comment>
    <comment ref="R30" authorId="0" shapeId="0" xr:uid="{00000000-0006-0000-1200-00002A000000}">
      <text>
        <r>
          <rPr>
            <sz val="9"/>
            <color indexed="81"/>
            <rFont val="ＭＳ Ｐゴシック"/>
            <family val="3"/>
            <charset val="128"/>
          </rPr>
          <t>右側にある3つの委託目的別内訳量から、自動的に計算されます。</t>
        </r>
      </text>
    </comment>
    <comment ref="AA30" authorId="0" shapeId="0" xr:uid="{00000000-0006-0000-1200-00002B000000}">
      <text>
        <r>
          <rPr>
            <sz val="9"/>
            <color indexed="81"/>
            <rFont val="ＭＳ Ｐゴシック"/>
            <family val="3"/>
            <charset val="128"/>
          </rPr>
          <t>同上</t>
        </r>
      </text>
    </comment>
    <comment ref="AL30" authorId="0" shapeId="0" xr:uid="{00000000-0006-0000-1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CA601E9-2D1B-4BA7-A834-0DCB85842F7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9"/>
            <color indexed="81"/>
            <rFont val="ＭＳ Ｐゴシック"/>
            <family val="3"/>
            <charset val="128"/>
          </rPr>
          <t>右上のフローから、自動的に計算されます。</t>
        </r>
      </text>
    </comment>
    <comment ref="AS31" authorId="0" shapeId="0" xr:uid="{00000000-0006-0000-1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B3DA0BB9-F428-4273-8473-B704264E361C}">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9"/>
            <color indexed="81"/>
            <rFont val="ＭＳ Ｐゴシック"/>
            <family val="3"/>
            <charset val="128"/>
          </rPr>
          <t>右上のフローから、自動的に計算されます。</t>
        </r>
      </text>
    </comment>
    <comment ref="D33" authorId="0" shapeId="0" xr:uid="{3B12E5B0-31FA-4BB2-B654-E7AC5B26789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9"/>
            <color indexed="81"/>
            <rFont val="ＭＳ Ｐゴシック"/>
            <family val="3"/>
            <charset val="128"/>
          </rPr>
          <t>右上のフローから、自動的に計算されます。</t>
        </r>
      </text>
    </comment>
    <comment ref="R33" authorId="0" shapeId="0" xr:uid="{00000000-0006-0000-1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0"/>
            <color indexed="81"/>
            <rFont val="ＭＳ Ｐゴシック"/>
            <family val="3"/>
            <charset val="128"/>
          </rPr>
          <t>「表紙」シートで選択された○印が自動的に反映されます。</t>
        </r>
      </text>
    </comment>
    <comment ref="AU4" authorId="0" shapeId="0" xr:uid="{00000000-0006-0000-1300-000002000000}">
      <text>
        <r>
          <rPr>
            <sz val="10"/>
            <color indexed="81"/>
            <rFont val="ＭＳ Ｐゴシック"/>
            <family val="3"/>
            <charset val="128"/>
          </rPr>
          <t>「表紙」シートで選択された○印が自動的に反映されます。</t>
        </r>
      </text>
    </comment>
    <comment ref="AF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9"/>
            <color indexed="81"/>
            <rFont val="ＭＳ Ｐゴシック"/>
            <family val="3"/>
            <charset val="128"/>
          </rPr>
          <t>同上</t>
        </r>
      </text>
    </comment>
    <comment ref="P18" authorId="0" shapeId="0" xr:uid="{00000000-0006-0000-1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300-00000E000000}">
      <text>
        <r>
          <rPr>
            <sz val="9"/>
            <color indexed="81"/>
            <rFont val="ＭＳ Ｐゴシック"/>
            <family val="3"/>
            <charset val="128"/>
          </rPr>
          <t>⑧、⑨、※3及びｂの合計から自動的に計算されます。</t>
        </r>
      </text>
    </comment>
    <comment ref="AH18" authorId="0" shapeId="0" xr:uid="{00000000-0006-0000-1300-00000F000000}">
      <text>
        <r>
          <rPr>
            <sz val="9"/>
            <color indexed="81"/>
            <rFont val="ＭＳ Ｐゴシック"/>
            <family val="3"/>
            <charset val="128"/>
          </rPr>
          <t>右にあるｂ-1およびｂ-2から、自動的に計算されます。</t>
        </r>
      </text>
    </comment>
    <comment ref="AO18" authorId="0" shapeId="0" xr:uid="{00000000-0006-0000-1300-000010000000}">
      <text>
        <r>
          <rPr>
            <sz val="9"/>
            <color indexed="81"/>
            <rFont val="ＭＳ Ｐゴシック"/>
            <family val="3"/>
            <charset val="128"/>
          </rPr>
          <t>右側にある3つの委託目的別内訳量から、自動的に計算されます。</t>
        </r>
      </text>
    </comment>
    <comment ref="AU18" authorId="0" shapeId="0" xr:uid="{00000000-0006-0000-1300-000011000000}">
      <text>
        <r>
          <rPr>
            <sz val="9"/>
            <color indexed="81"/>
            <rFont val="ＭＳ Ｐゴシック"/>
            <family val="3"/>
            <charset val="128"/>
          </rPr>
          <t>同上</t>
        </r>
      </text>
    </comment>
    <comment ref="P21" authorId="0" shapeId="0" xr:uid="{00000000-0006-0000-1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92A963-7D03-4815-9351-DA97AFC60B6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9"/>
            <color indexed="81"/>
            <rFont val="ＭＳ Ｐゴシック"/>
            <family val="3"/>
            <charset val="128"/>
          </rPr>
          <t>右上のフローから、自動的に計算されます。</t>
        </r>
      </text>
    </comment>
    <comment ref="P24" authorId="0" shapeId="0" xr:uid="{00000000-0006-0000-1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60BDD06-F6CE-435D-83FA-7CB79136FB98}">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9"/>
            <color indexed="81"/>
            <rFont val="ＭＳ Ｐゴシック"/>
            <family val="3"/>
            <charset val="128"/>
          </rPr>
          <t>右上のフローから、自動的に計算されます。</t>
        </r>
      </text>
    </comment>
    <comment ref="D26" authorId="0" shapeId="0" xr:uid="{C0F98961-65B3-4460-AC20-D6E947BE3185}">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9"/>
            <color indexed="81"/>
            <rFont val="ＭＳ Ｐゴシック"/>
            <family val="3"/>
            <charset val="128"/>
          </rPr>
          <t>右上のフローから、自動的に計算されます。</t>
        </r>
      </text>
    </comment>
    <comment ref="D27" authorId="0" shapeId="0" xr:uid="{9C7964BB-6736-4C35-A701-A844C0DC5EF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9"/>
            <color indexed="81"/>
            <rFont val="ＭＳ Ｐゴシック"/>
            <family val="3"/>
            <charset val="128"/>
          </rPr>
          <t>右上のフローから、自動的に計算されます。</t>
        </r>
      </text>
    </comment>
    <comment ref="P27" authorId="0" shapeId="0" xr:uid="{00000000-0006-0000-1300-00001F000000}">
      <text>
        <r>
          <rPr>
            <sz val="9"/>
            <color indexed="81"/>
            <rFont val="ＭＳ Ｐゴシック"/>
            <family val="3"/>
            <charset val="128"/>
          </rPr>
          <t>下にあるＢ-1およびＢ-2から、自動的に計算されます。</t>
        </r>
      </text>
    </comment>
    <comment ref="AL27" authorId="0" shapeId="0" xr:uid="{00000000-0006-0000-1300-000020000000}">
      <text>
        <r>
          <rPr>
            <sz val="9"/>
            <color indexed="81"/>
            <rFont val="ＭＳ Ｐゴシック"/>
            <family val="3"/>
            <charset val="128"/>
          </rPr>
          <t>Ｂとｂの合計が自動的に計算されます。</t>
        </r>
      </text>
    </comment>
    <comment ref="AS27" authorId="0" shapeId="0" xr:uid="{00000000-0006-0000-1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3CAAF85-2753-47D9-90DC-7DB665B81B7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9"/>
            <color indexed="81"/>
            <rFont val="ＭＳ Ｐゴシック"/>
            <family val="3"/>
            <charset val="128"/>
          </rPr>
          <t>右上のフローから、自動的に計算されます。</t>
        </r>
      </text>
    </comment>
    <comment ref="AA28" authorId="0" shapeId="0" xr:uid="{00000000-0006-0000-1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88078B-0DD9-4E70-82E2-C1425CA3C2F6}">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9"/>
            <color indexed="81"/>
            <rFont val="ＭＳ Ｐゴシック"/>
            <family val="3"/>
            <charset val="128"/>
          </rPr>
          <t>右上のフローから、自動的に計算されます。</t>
        </r>
      </text>
    </comment>
    <comment ref="AA29" authorId="0" shapeId="0" xr:uid="{00000000-0006-0000-1300-000027000000}">
      <text>
        <r>
          <rPr>
            <sz val="9"/>
            <color indexed="81"/>
            <rFont val="ＭＳ Ｐゴシック"/>
            <family val="3"/>
            <charset val="128"/>
          </rPr>
          <t>同上</t>
        </r>
      </text>
    </comment>
    <comment ref="D30" authorId="0" shapeId="0" xr:uid="{B7501DB2-10FF-4B18-B840-E59153A690F2}">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9"/>
            <color indexed="81"/>
            <rFont val="ＭＳ Ｐゴシック"/>
            <family val="3"/>
            <charset val="128"/>
          </rPr>
          <t>右上のフローから、自動的に計算されます。</t>
        </r>
      </text>
    </comment>
    <comment ref="R30" authorId="0" shapeId="0" xr:uid="{00000000-0006-0000-1300-00002A000000}">
      <text>
        <r>
          <rPr>
            <sz val="9"/>
            <color indexed="81"/>
            <rFont val="ＭＳ Ｐゴシック"/>
            <family val="3"/>
            <charset val="128"/>
          </rPr>
          <t>右側にある3つの委託目的別内訳量から、自動的に計算されます。</t>
        </r>
      </text>
    </comment>
    <comment ref="AA30" authorId="0" shapeId="0" xr:uid="{00000000-0006-0000-1300-00002B000000}">
      <text>
        <r>
          <rPr>
            <sz val="9"/>
            <color indexed="81"/>
            <rFont val="ＭＳ Ｐゴシック"/>
            <family val="3"/>
            <charset val="128"/>
          </rPr>
          <t>同上</t>
        </r>
      </text>
    </comment>
    <comment ref="AL30" authorId="0" shapeId="0" xr:uid="{00000000-0006-0000-1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4D1BF73-038D-4DD6-89D2-2660CB894123}">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9"/>
            <color indexed="81"/>
            <rFont val="ＭＳ Ｐゴシック"/>
            <family val="3"/>
            <charset val="128"/>
          </rPr>
          <t>右上のフローから、自動的に計算されます。</t>
        </r>
      </text>
    </comment>
    <comment ref="AS31" authorId="0" shapeId="0" xr:uid="{00000000-0006-0000-1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CFF3CA6-05E3-434A-B367-095AF0EE1DB4}">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9"/>
            <color indexed="81"/>
            <rFont val="ＭＳ Ｐゴシック"/>
            <family val="3"/>
            <charset val="128"/>
          </rPr>
          <t>右上のフローから、自動的に計算されます。</t>
        </r>
      </text>
    </comment>
    <comment ref="D33" authorId="0" shapeId="0" xr:uid="{C1419718-11AB-4089-B1B4-F507587D19A3}">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9"/>
            <color indexed="81"/>
            <rFont val="ＭＳ Ｐゴシック"/>
            <family val="3"/>
            <charset val="128"/>
          </rPr>
          <t>右上のフローから、自動的に計算されます。</t>
        </r>
      </text>
    </comment>
    <comment ref="R33" authorId="0" shapeId="0" xr:uid="{00000000-0006-0000-1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0"/>
            <color indexed="81"/>
            <rFont val="ＭＳ Ｐゴシック"/>
            <family val="3"/>
            <charset val="128"/>
          </rPr>
          <t>「表紙」シートで選択された○印が自動的に反映されます。</t>
        </r>
      </text>
    </comment>
    <comment ref="AU4" authorId="0" shapeId="0" xr:uid="{00000000-0006-0000-1400-000002000000}">
      <text>
        <r>
          <rPr>
            <sz val="10"/>
            <color indexed="81"/>
            <rFont val="ＭＳ Ｐゴシック"/>
            <family val="3"/>
            <charset val="128"/>
          </rPr>
          <t>「表紙」シートで選択された○印が自動的に反映されます。</t>
        </r>
      </text>
    </comment>
    <comment ref="AF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9"/>
            <color indexed="81"/>
            <rFont val="ＭＳ Ｐゴシック"/>
            <family val="3"/>
            <charset val="128"/>
          </rPr>
          <t>同上</t>
        </r>
      </text>
    </comment>
    <comment ref="P18" authorId="0" shapeId="0" xr:uid="{00000000-0006-0000-1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400-00000E000000}">
      <text>
        <r>
          <rPr>
            <sz val="9"/>
            <color indexed="81"/>
            <rFont val="ＭＳ Ｐゴシック"/>
            <family val="3"/>
            <charset val="128"/>
          </rPr>
          <t>⑧、⑨、※3及びｂの合計から自動的に計算されます。</t>
        </r>
      </text>
    </comment>
    <comment ref="AH18" authorId="0" shapeId="0" xr:uid="{00000000-0006-0000-1400-00000F000000}">
      <text>
        <r>
          <rPr>
            <sz val="9"/>
            <color indexed="81"/>
            <rFont val="ＭＳ Ｐゴシック"/>
            <family val="3"/>
            <charset val="128"/>
          </rPr>
          <t>右にあるｂ-1およびｂ-2から、自動的に計算されます。</t>
        </r>
      </text>
    </comment>
    <comment ref="AO18" authorId="0" shapeId="0" xr:uid="{00000000-0006-0000-1400-000010000000}">
      <text>
        <r>
          <rPr>
            <sz val="9"/>
            <color indexed="81"/>
            <rFont val="ＭＳ Ｐゴシック"/>
            <family val="3"/>
            <charset val="128"/>
          </rPr>
          <t>右側にある3つの委託目的別内訳量から、自動的に計算されます。</t>
        </r>
      </text>
    </comment>
    <comment ref="AU18" authorId="0" shapeId="0" xr:uid="{00000000-0006-0000-1400-000011000000}">
      <text>
        <r>
          <rPr>
            <sz val="9"/>
            <color indexed="81"/>
            <rFont val="ＭＳ Ｐゴシック"/>
            <family val="3"/>
            <charset val="128"/>
          </rPr>
          <t>同上</t>
        </r>
      </text>
    </comment>
    <comment ref="P21" authorId="0" shapeId="0" xr:uid="{00000000-0006-0000-1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5E2C982-8C73-432E-832A-D20E6C35E27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9"/>
            <color indexed="81"/>
            <rFont val="ＭＳ Ｐゴシック"/>
            <family val="3"/>
            <charset val="128"/>
          </rPr>
          <t>右上のフローから、自動的に計算されます。</t>
        </r>
      </text>
    </comment>
    <comment ref="P24" authorId="0" shapeId="0" xr:uid="{00000000-0006-0000-1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2E43C04-EB16-481E-A667-A0B08EB5C7A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9"/>
            <color indexed="81"/>
            <rFont val="ＭＳ Ｐゴシック"/>
            <family val="3"/>
            <charset val="128"/>
          </rPr>
          <t>右上のフローから、自動的に計算されます。</t>
        </r>
      </text>
    </comment>
    <comment ref="D26" authorId="0" shapeId="0" xr:uid="{33BD6287-E57B-47B0-8448-56BFA0D5F5F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9"/>
            <color indexed="81"/>
            <rFont val="ＭＳ Ｐゴシック"/>
            <family val="3"/>
            <charset val="128"/>
          </rPr>
          <t>右上のフローから、自動的に計算されます。</t>
        </r>
      </text>
    </comment>
    <comment ref="D27" authorId="0" shapeId="0" xr:uid="{EEEA9312-9D5E-48D8-8547-0711131395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9"/>
            <color indexed="81"/>
            <rFont val="ＭＳ Ｐゴシック"/>
            <family val="3"/>
            <charset val="128"/>
          </rPr>
          <t>右上のフローから、自動的に計算されます。</t>
        </r>
      </text>
    </comment>
    <comment ref="P27" authorId="0" shapeId="0" xr:uid="{00000000-0006-0000-1400-00001F000000}">
      <text>
        <r>
          <rPr>
            <sz val="9"/>
            <color indexed="81"/>
            <rFont val="ＭＳ Ｐゴシック"/>
            <family val="3"/>
            <charset val="128"/>
          </rPr>
          <t>下にあるＢ-1およびＢ-2から、自動的に計算されます。</t>
        </r>
      </text>
    </comment>
    <comment ref="AL27" authorId="0" shapeId="0" xr:uid="{00000000-0006-0000-1400-000020000000}">
      <text>
        <r>
          <rPr>
            <sz val="9"/>
            <color indexed="81"/>
            <rFont val="ＭＳ Ｐゴシック"/>
            <family val="3"/>
            <charset val="128"/>
          </rPr>
          <t>Ｂとｂの合計が自動的に計算されます。</t>
        </r>
      </text>
    </comment>
    <comment ref="AS27" authorId="0" shapeId="0" xr:uid="{00000000-0006-0000-1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903CABD-2E3E-44C9-99C3-B391F484503C}">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9"/>
            <color indexed="81"/>
            <rFont val="ＭＳ Ｐゴシック"/>
            <family val="3"/>
            <charset val="128"/>
          </rPr>
          <t>右上のフローから、自動的に計算されます。</t>
        </r>
      </text>
    </comment>
    <comment ref="AA28" authorId="0" shapeId="0" xr:uid="{00000000-0006-0000-1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287584C-E9A1-4F50-BCDF-B8B12D9BA45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9"/>
            <color indexed="81"/>
            <rFont val="ＭＳ Ｐゴシック"/>
            <family val="3"/>
            <charset val="128"/>
          </rPr>
          <t>右上のフローから、自動的に計算されます。</t>
        </r>
      </text>
    </comment>
    <comment ref="AA29" authorId="0" shapeId="0" xr:uid="{00000000-0006-0000-1400-000027000000}">
      <text>
        <r>
          <rPr>
            <sz val="9"/>
            <color indexed="81"/>
            <rFont val="ＭＳ Ｐゴシック"/>
            <family val="3"/>
            <charset val="128"/>
          </rPr>
          <t>同上</t>
        </r>
      </text>
    </comment>
    <comment ref="D30" authorId="0" shapeId="0" xr:uid="{7A467F8E-B440-4FE3-BC19-629E74D451D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9"/>
            <color indexed="81"/>
            <rFont val="ＭＳ Ｐゴシック"/>
            <family val="3"/>
            <charset val="128"/>
          </rPr>
          <t>右上のフローから、自動的に計算されます。</t>
        </r>
      </text>
    </comment>
    <comment ref="R30" authorId="0" shapeId="0" xr:uid="{00000000-0006-0000-1400-00002A000000}">
      <text>
        <r>
          <rPr>
            <sz val="9"/>
            <color indexed="81"/>
            <rFont val="ＭＳ Ｐゴシック"/>
            <family val="3"/>
            <charset val="128"/>
          </rPr>
          <t>右側にある3つの委託目的別内訳量から、自動的に計算されます。</t>
        </r>
      </text>
    </comment>
    <comment ref="AA30" authorId="0" shapeId="0" xr:uid="{00000000-0006-0000-1400-00002B000000}">
      <text>
        <r>
          <rPr>
            <sz val="9"/>
            <color indexed="81"/>
            <rFont val="ＭＳ Ｐゴシック"/>
            <family val="3"/>
            <charset val="128"/>
          </rPr>
          <t>同上</t>
        </r>
      </text>
    </comment>
    <comment ref="AL30" authorId="0" shapeId="0" xr:uid="{00000000-0006-0000-1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78DA199-1CEE-4C58-AE00-A1F6C9053E8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9"/>
            <color indexed="81"/>
            <rFont val="ＭＳ Ｐゴシック"/>
            <family val="3"/>
            <charset val="128"/>
          </rPr>
          <t>右上のフローから、自動的に計算されます。</t>
        </r>
      </text>
    </comment>
    <comment ref="AS31" authorId="0" shapeId="0" xr:uid="{00000000-0006-0000-1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D4466AB-2780-4393-8C44-2B59BFAD3E5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9"/>
            <color indexed="81"/>
            <rFont val="ＭＳ Ｐゴシック"/>
            <family val="3"/>
            <charset val="128"/>
          </rPr>
          <t>右上のフローから、自動的に計算されます。</t>
        </r>
      </text>
    </comment>
    <comment ref="D33" authorId="0" shapeId="0" xr:uid="{DE395CF8-A6C6-4819-AE7B-BE5E9894F88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9"/>
            <color indexed="81"/>
            <rFont val="ＭＳ Ｐゴシック"/>
            <family val="3"/>
            <charset val="128"/>
          </rPr>
          <t>右上のフローから、自動的に計算されます。</t>
        </r>
      </text>
    </comment>
    <comment ref="R33" authorId="0" shapeId="0" xr:uid="{00000000-0006-0000-1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<sst xmlns="http://schemas.openxmlformats.org/spreadsheetml/2006/main" count="3303" uniqueCount="476">
  <si>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</si>
  <si>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</si>
  <si>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</si>
  <si>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</si>
  <si>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</si>
  <si>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</si>
  <si>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</si>
  <si>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</si>
  <si>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</si>
  <si>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</si>
  <si>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</si>
  <si>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</si>
  <si>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</si>
  <si>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</si>
  <si>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</si>
  <si>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</si>
  <si>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</si>
  <si>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</si>
  <si>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</si>
  <si>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</si>
  <si>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</si>
  <si>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</si>
  <si>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</si>
  <si>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</si>
  <si>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</si>
  <si>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</si>
  <si>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</si>
  <si>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</si>
  <si>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</si>
  <si>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</si>
  <si>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</si>
  <si>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</si>
  <si>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</si>
  <si>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</si>
  <si>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</si>
  <si>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</si>
  <si>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</si>
  <si>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</si>
  <si>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</si>
  <si>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</si>
  <si>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</si>
  <si>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</si>
  <si>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</si>
  <si>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</si>
  <si>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</si>
  <si>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</si>
  <si>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</si>
  <si>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</si>
  <si>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</si>
  <si>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</si>
  <si>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</si>
  <si>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</si>
  <si>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</si>
  <si>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</si>
  <si>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</si>
  <si>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</si>
  <si>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</si>
  <si>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</si>
  <si>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</si>
  <si>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</si>
  <si>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</si>
  <si>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</si>
  <si>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</si>
  <si>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</si>
  <si>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</si>
  <si>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</si>
  <si>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</si>
  <si>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</si>
  <si>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</si>
  <si>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</si>
  <si>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</si>
  <si>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</si>
  <si>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</si>
  <si>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</si>
  <si>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</si>
  <si>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</si>
  <si>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</si>
  <si>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</si>
  <si>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</si>
  <si>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</si>
  <si>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</si>
  <si>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</si>
  <si>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</si>
  <si>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</si>
  <si>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</si>
  <si>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</si>
  <si>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</si>
  <si>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</si>
  <si>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</si>
  <si>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</si>
  <si>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</si>
  <si>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</si>
  <si>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</si>
  <si>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</si>
  <si>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</si>
  <si>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</si>
  <si>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</si>
  <si>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</si>
  <si>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</si>
  <si>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</si>
  <si>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</si>
  <si>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</si>
  <si>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</si>
  <si>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</si>
  <si>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※この一括表には、産業廃棄物の種類ごとの処理フローに入力した量が表示されます。</t>
    <rPh sb="3" eb="5">
      <t>イッカツ</t>
    </rPh>
    <rPh sb="5" eb="6">
      <t>オモテ</t>
    </rPh>
    <rPh sb="9" eb="11">
      <t>サンギョウ</t>
    </rPh>
    <rPh sb="11" eb="14">
      <t>ハイキブツ</t>
    </rPh>
    <rPh sb="15" eb="17">
      <t>シュルイ</t>
    </rPh>
    <rPh sb="20" eb="22">
      <t>ショリ</t>
    </rPh>
    <rPh sb="26" eb="28">
      <t>ニュウリョク</t>
    </rPh>
    <rPh sb="30" eb="31">
      <t>リョウ</t>
    </rPh>
    <rPh sb="32" eb="34">
      <t>ヒョウジ</t>
    </rPh>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</si>
  <si>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</si>
  <si>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</si>
  <si>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</si>
  <si>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</si>
  <si>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</si>
  <si>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</si>
  <si>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</si>
  <si>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</si>
  <si>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</si>
  <si>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</si>
  <si>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</si>
  <si>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</si>
  <si>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</si>
  <si>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</si>
  <si>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</si>
  <si>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</si>
  <si>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</si>
  <si>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</si>
  <si>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</si>
  <si>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</si>
  <si>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</si>
  <si>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</si>
  <si>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</si>
  <si>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</si>
  <si>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</si>
  <si>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</si>
  <si>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</si>
  <si>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</si>
  <si>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</si>
  <si>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</si>
  <si>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</si>
  <si>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</si>
  <si>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</si>
  <si>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</si>
  <si>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</si>
  <si>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</si>
  <si>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</si>
  <si>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</si>
  <si>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</si>
  <si>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</si>
  <si>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</si>
  <si>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</si>
  <si>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</si>
  <si>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</si>
  <si>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</si>
  <si>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</si>
  <si>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</si>
  <si>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</si>
  <si>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</si>
  <si>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</si>
  <si>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</si>
  <si>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</si>
  <si>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</si>
  <si>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</si>
  <si>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</si>
  <si>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</si>
  <si>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</si>
  <si>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</si>
  <si>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</si>
  <si>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</si>
  <si>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</si>
  <si>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</si>
  <si>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</si>
  <si>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</si>
  <si>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</si>
  <si>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</si>
  <si>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</si>
  <si>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</si>
  <si>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</si>
  <si>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</si>
  <si>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</si>
  <si>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</si>
  <si>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</si>
  <si>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</si>
  <si>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</si>
  <si>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</si>
  <si>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</si>
  <si>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</si>
  <si>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</si>
  <si>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</si>
  <si>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</si>
  <si>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</si>
  <si>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</si>
  <si>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</si>
  <si>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</si>
  <si>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</si>
  <si>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</si>
  <si>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</si>
  <si>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</si>
  <si>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</si>
  <si>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</si>
  <si>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</si>
  <si>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</si>
  <si>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</si>
  <si>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</si>
  <si>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</si>
  <si>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</si>
  <si>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</si>
  <si>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</si>
  <si>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</si>
  <si>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</si>
  <si>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</si>
  <si>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</si>
  <si>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</si>
  <si>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</si>
  <si>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</si>
  <si>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</si>
  <si>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</si>
  <si>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</si>
  <si>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</si>
  <si>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</si>
  <si>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</si>
  <si>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</si>
  <si>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</si>
  <si>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</si>
  <si>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</si>
  <si>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</si>
  <si>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</si>
  <si>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</si>
  <si>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</si>
  <si>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</si>
  <si>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</si>
  <si>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</si>
  <si>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</si>
  <si>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</si>
  <si>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</si>
  <si>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</si>
  <si>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</si>
  <si>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</si>
  <si>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</si>
  <si>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</si>
  <si>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</si>
  <si>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</si>
  <si>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</si>
  <si>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</si>
  <si>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</si>
  <si>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</si>
  <si>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</si>
  <si>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</si>
  <si>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</si>
  <si>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</si>
  <si>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</si>
  <si>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</si>
  <si>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</si>
  <si>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</si>
  <si>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</si>
  <si>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</si>
  <si>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</si>
  <si>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</si>
  <si>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</si>
  <si>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</si>
  <si>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</si>
  <si>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</si>
  <si>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</si>
  <si>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</si>
  <si>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</si>
  <si>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</si>
  <si>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</si>
  <si>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</si>
  <si>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</si>
  <si>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</si>
  <si>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</si>
  <si>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</si>
  <si>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</si>
  <si>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</si>
  <si>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</si>
  <si>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</si>
  <si>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</si>
  <si>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産業廃棄物処理計画実施状況報告書</t>
    <rPh sb="9" eb="10">
      <t>ジツ</t>
    </rPh>
    <rPh sb="10" eb="11">
      <t>シ</t>
    </rPh>
    <rPh sb="11" eb="13">
      <t>ジョウキョウ</t>
    </rPh>
    <rPh sb="13" eb="15">
      <t>ホウコク</t>
    </rPh>
    <phoneticPr fontId="3"/>
  </si>
  <si>
    <t>自ら直接再生利用した量</t>
    <rPh sb="0" eb="1">
      <t>ミズカ</t>
    </rPh>
    <rPh sb="2" eb="4">
      <t>チョクセツ</t>
    </rPh>
    <rPh sb="4" eb="6">
      <t>サイセイ</t>
    </rPh>
    <rPh sb="6" eb="8">
      <t>リヨウ</t>
    </rPh>
    <rPh sb="10" eb="11">
      <t>リョウ</t>
    </rPh>
    <phoneticPr fontId="3"/>
  </si>
  <si>
    <t>自ら直接埋立処分又は海洋投入処分した量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</si>
  <si>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</si>
  <si>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</si>
  <si>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</si>
  <si>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</si>
  <si>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</si>
  <si>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</si>
  <si>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</si>
  <si>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</si>
  <si>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</si>
  <si>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自ら直接埋立処分又は海洋投入処分した量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</si>
  <si>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</si>
  <si>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</si>
  <si>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</si>
  <si>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</si>
  <si>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</si>
  <si>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</si>
  <si>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</si>
  <si>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</si>
  <si>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</si>
  <si>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様式第二号の九（第八条の四の六関係）</t>
    <rPh sb="6" eb="7">
      <t>キュウ</t>
    </rPh>
    <rPh sb="14" eb="15">
      <t>ロク</t>
    </rPh>
    <phoneticPr fontId="3"/>
  </si>
  <si>
    <t>産業廃棄物処理計画実施状況報告書</t>
    <rPh sb="0" eb="2">
      <t>サンギョウ</t>
    </rPh>
    <rPh sb="2" eb="5">
      <t>ハイキブツ</t>
    </rPh>
    <rPh sb="5" eb="7">
      <t>ショリ</t>
    </rPh>
    <rPh sb="7" eb="9">
      <t>ケイカク</t>
    </rPh>
    <rPh sb="9" eb="11">
      <t>ジッシ</t>
    </rPh>
    <rPh sb="11" eb="13">
      <t>ジョウキョウ</t>
    </rPh>
    <rPh sb="13" eb="15">
      <t>ホウコク</t>
    </rPh>
    <rPh sb="15" eb="16">
      <t>ショ</t>
    </rPh>
    <phoneticPr fontId="3"/>
  </si>
  <si>
    <t>産業廃棄物処理計画における計画期間</t>
    <rPh sb="0" eb="2">
      <t>サンギョウ</t>
    </rPh>
    <rPh sb="2" eb="5">
      <t>ハイキブツ</t>
    </rPh>
    <rPh sb="5" eb="7">
      <t>ショリ</t>
    </rPh>
    <rPh sb="7" eb="9">
      <t>ケイカク</t>
    </rPh>
    <rPh sb="13" eb="15">
      <t>ケイカク</t>
    </rPh>
    <rPh sb="15" eb="17">
      <t>キカン</t>
    </rPh>
    <phoneticPr fontId="3"/>
  </si>
  <si>
    <t>項目</t>
    <rPh sb="0" eb="2">
      <t>コウモク</t>
    </rPh>
    <phoneticPr fontId="3"/>
  </si>
  <si>
    <t>項目</t>
    <phoneticPr fontId="3"/>
  </si>
  <si>
    <t>排出量</t>
    <phoneticPr fontId="3"/>
  </si>
  <si>
    <t>自ら再生利用を行う産業廃棄物の量</t>
    <rPh sb="9" eb="11">
      <t>サンギョウ</t>
    </rPh>
    <rPh sb="11" eb="14">
      <t>ハイキブツ</t>
    </rPh>
    <phoneticPr fontId="3"/>
  </si>
  <si>
    <t>自ら熱回収を行う産業廃棄物の量</t>
    <phoneticPr fontId="3"/>
  </si>
  <si>
    <t>自ら中間処理により減量する産業廃棄物の量</t>
    <phoneticPr fontId="3"/>
  </si>
  <si>
    <t>自ら埋立処分又は海洋投入処分を行う産業廃棄物の量</t>
    <phoneticPr fontId="3"/>
  </si>
  <si>
    <t>優良認定処理業者への処理委託量</t>
    <phoneticPr fontId="3"/>
  </si>
  <si>
    <t>再生利用業者への処理委託量</t>
    <phoneticPr fontId="3"/>
  </si>
  <si>
    <t>(10)</t>
  </si>
  <si>
    <t>(11)</t>
  </si>
  <si>
    <t>(12)</t>
  </si>
  <si>
    <t>(13)</t>
  </si>
  <si>
    <t>(14)</t>
  </si>
  <si>
    <t>　①欄　当該事業場において生じた産業廃棄物の量</t>
    <phoneticPr fontId="3"/>
  </si>
  <si>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</si>
  <si>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</si>
  <si>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</si>
  <si>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</si>
  <si>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産業廃棄物処理計画における目標値</t>
    <rPh sb="0" eb="2">
      <t>サンギョウ</t>
    </rPh>
    <rPh sb="2" eb="5">
      <t>ハイキブツ</t>
    </rPh>
    <rPh sb="5" eb="7">
      <t>ショリ</t>
    </rPh>
    <rPh sb="7" eb="9">
      <t>ケイカク</t>
    </rPh>
    <rPh sb="13" eb="15">
      <t>モクヒョウ</t>
    </rPh>
    <rPh sb="15" eb="16">
      <t>アタイ</t>
    </rPh>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</si>
  <si>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</si>
  <si>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</si>
  <si>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</si>
  <si>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</si>
  <si>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</si>
  <si>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</si>
  <si>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全処理委託量</t>
    <phoneticPr fontId="3"/>
  </si>
  <si>
    <t>３</t>
    <phoneticPr fontId="3"/>
  </si>
  <si>
    <t>３</t>
    <phoneticPr fontId="3"/>
  </si>
  <si>
    <t>３－１</t>
    <phoneticPr fontId="3"/>
  </si>
  <si>
    <t>３－２</t>
    <phoneticPr fontId="3"/>
  </si>
  <si>
    <t>ア.　燃え殻</t>
    <rPh sb="5" eb="6">
      <t>ガラ</t>
    </rPh>
    <phoneticPr fontId="3"/>
  </si>
  <si>
    <t>ｱ.　燃え殻
ｲ.　汚泥
ｳ.　廃油
ｴ.　廃酸
ｵ.　廃アルカリ
ｶ.　廃ﾌﾟﾗｽﾁｯｸ類
ｷ.　紙くず</t>
    <rPh sb="5" eb="6">
      <t>ガラ</t>
    </rPh>
    <phoneticPr fontId="3"/>
  </si>
  <si>
    <t>当該事業場における排出量</t>
    <rPh sb="9" eb="11">
      <t>ハイシュツ</t>
    </rPh>
    <phoneticPr fontId="3"/>
  </si>
  <si>
    <t>③＋⑨　自ら埋立処分又は海洋投入処分を行った量</t>
    <phoneticPr fontId="3"/>
  </si>
  <si>
    <t>燃え殻</t>
    <rPh sb="2" eb="3">
      <t>ガラ</t>
    </rPh>
    <phoneticPr fontId="3"/>
  </si>
  <si>
    <t>①</t>
    <phoneticPr fontId="3"/>
  </si>
  <si>
    <t>当該事業場における排出量</t>
    <phoneticPr fontId="3"/>
  </si>
  <si>
    <t>3－１</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</si>
  <si>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</si>
  <si>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</si>
  <si>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</si>
  <si>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</si>
  <si>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提出者</t>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</si>
  <si>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</si>
  <si>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</si>
  <si>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</si>
  <si>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</si>
  <si>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</si>
  <si>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</si>
  <si>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</si>
  <si>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</si>
  <si>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</si>
  <si>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 xml:space="preserve">  直接入力することも可能です。</t>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</si>
  <si>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</si>
  <si>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</si>
  <si>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</si>
  <si>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</si>
  <si>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</si>
  <si>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</si>
  <si>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</si>
  <si>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</si>
  <si>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</si>
  <si>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Ｒ－サービス業（他に分類されないもの）</t>
    <phoneticPr fontId="3"/>
  </si>
  <si>
    <t>　「当該事業場において現に行っている事業に関する事項」の欄は、以下に従って記入してください。</t>
    <phoneticPr fontId="3"/>
  </si>
  <si>
    <t>(1) 　①欄には、日本標準産業分類（中分類）の区分を記入してください。</t>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</si>
  <si>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</si>
  <si>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</si>
  <si>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45"/>
  </si>
  <si>
    <t>製造品出荷額</t>
    <phoneticPr fontId="45"/>
  </si>
  <si>
    <t>百万円／年</t>
    <rPh sb="0" eb="2">
      <t>ヒャクマン</t>
    </rPh>
    <rPh sb="2" eb="3">
      <t>エン</t>
    </rPh>
    <rPh sb="4" eb="5">
      <t>ネン</t>
    </rPh>
    <phoneticPr fontId="3"/>
  </si>
  <si>
    <t>建設業</t>
    <phoneticPr fontId="45"/>
  </si>
  <si>
    <t>エリア内元請完成工事高</t>
    <phoneticPr fontId="45"/>
  </si>
  <si>
    <t>※　前年度実績を記入、医療機関は前年度末時点の病床数を記入。</t>
    <phoneticPr fontId="45"/>
  </si>
  <si>
    <t>医療機関</t>
    <phoneticPr fontId="45"/>
  </si>
  <si>
    <t>病床数</t>
    <phoneticPr fontId="45"/>
  </si>
  <si>
    <t>床</t>
    <rPh sb="0" eb="1">
      <t>ユカ</t>
    </rPh>
    <phoneticPr fontId="3"/>
  </si>
  <si>
    <t>その他の業種</t>
    <phoneticPr fontId="45"/>
  </si>
  <si>
    <t>売上高</t>
    <phoneticPr fontId="45"/>
  </si>
  <si>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</si>
  <si>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</si>
  <si>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phoneticPr fontId="3"/>
  </si>
  <si>
    <t>動物の
死体</t>
    <phoneticPr fontId="3"/>
  </si>
  <si>
    <t>動物の
ふん尿</t>
    <rPh sb="6" eb="7">
      <t>ニョウ</t>
    </rPh>
    <phoneticPr fontId="3"/>
  </si>
  <si>
    <t>動物系
固形不要物</t>
    <phoneticPr fontId="3"/>
  </si>
  <si>
    <t>廃
ﾌﾟﾗｽﾁｯｸ</t>
    <phoneticPr fontId="3"/>
  </si>
  <si>
    <t>混合廃棄物
その他</t>
    <phoneticPr fontId="3"/>
  </si>
  <si>
    <t>　第１面の※欄には、何も記入しないでください。</t>
    <rPh sb="1" eb="2">
      <t>ダイ</t>
    </rPh>
    <rPh sb="3" eb="4">
      <t>メン</t>
    </rPh>
    <phoneticPr fontId="3"/>
  </si>
  <si>
    <t>　第２面（様式３-２）の左下の表には、項目ごとに、産業廃棄物処理計画に記載したそれぞれの実績値を記入してください。</t>
    <rPh sb="25" eb="27">
      <t>サンギョウ</t>
    </rPh>
    <rPh sb="27" eb="30">
      <t>ハイキブツ</t>
    </rPh>
    <rPh sb="30" eb="32">
      <t>ショリ</t>
    </rPh>
    <rPh sb="32" eb="34">
      <t>ケイカク</t>
    </rPh>
    <rPh sb="35" eb="37">
      <t>キサイ</t>
    </rPh>
    <rPh sb="44" eb="47">
      <t>ジッセキチ</t>
    </rPh>
    <rPh sb="48" eb="50">
      <t>キニュウ</t>
    </rPh>
    <phoneticPr fontId="3"/>
  </si>
  <si>
    <t>認定熱回収業者への処理委託量</t>
    <phoneticPr fontId="3"/>
  </si>
  <si>
    <t>認定熱回収業者以外の熱回収を行う業者への処理委託量</t>
    <phoneticPr fontId="3"/>
  </si>
  <si>
    <t>動植物性
残さ</t>
    <phoneticPr fontId="3"/>
  </si>
  <si>
    <t>（第１面）</t>
    <rPh sb="1" eb="2">
      <t>ダイ</t>
    </rPh>
    <rPh sb="3" eb="4">
      <t>メン</t>
    </rPh>
    <phoneticPr fontId="3"/>
  </si>
  <si>
    <t>(１)</t>
    <phoneticPr fontId="3"/>
  </si>
  <si>
    <t>(２)</t>
    <phoneticPr fontId="3"/>
  </si>
  <si>
    <t>　②欄　(１)の量のうち、中間処理をせず直接自ら再生利用した量</t>
    <rPh sb="13" eb="15">
      <t>チュウカン</t>
    </rPh>
    <rPh sb="15" eb="17">
      <t>ショリ</t>
    </rPh>
    <phoneticPr fontId="3"/>
  </si>
  <si>
    <t>(３)</t>
    <phoneticPr fontId="3"/>
  </si>
  <si>
    <t>　③欄　(１)の量のうち、中間処理をせず直接自ら埋立処分した量又は海洋投入処分した量</t>
    <rPh sb="13" eb="15">
      <t>チュウカン</t>
    </rPh>
    <rPh sb="15" eb="17">
      <t>ショリ</t>
    </rPh>
    <rPh sb="31" eb="32">
      <t>マタ</t>
    </rPh>
    <phoneticPr fontId="3"/>
  </si>
  <si>
    <t>(４)</t>
    <phoneticPr fontId="3"/>
  </si>
  <si>
    <t>　④欄　(１)の量のうち、自ら中間処理をした産業廃棄物の当該中間処理前の量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</si>
  <si>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</si>
  <si>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</si>
  <si>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</si>
  <si>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</si>
  <si>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</si>
  <si>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</si>
  <si>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</si>
  <si>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</si>
  <si>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</si>
  <si>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</si>
  <si>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</si>
  <si>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</si>
  <si>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(8)</t>
    <phoneticPr fontId="3"/>
  </si>
  <si>
    <t>(10)</t>
    <phoneticPr fontId="3"/>
  </si>
  <si>
    <t>(1)</t>
    <phoneticPr fontId="3"/>
  </si>
  <si>
    <t>(2)</t>
    <phoneticPr fontId="3"/>
  </si>
  <si>
    <t>(3)</t>
    <phoneticPr fontId="3"/>
  </si>
  <si>
    <t>(4)</t>
    <phoneticPr fontId="3"/>
  </si>
  <si>
    <t>(5)</t>
    <phoneticPr fontId="3"/>
  </si>
  <si>
    <t>(6)</t>
    <phoneticPr fontId="3"/>
  </si>
  <si>
    <t>(7)</t>
    <phoneticPr fontId="3"/>
  </si>
  <si>
    <t>(9)</t>
    <phoneticPr fontId="3"/>
  </si>
  <si>
    <t>　②欄　(1)の量のうち、中間処理をせず直接自ら再生利用した量</t>
    <rPh sb="13" eb="15">
      <t>チュウカン</t>
    </rPh>
    <rPh sb="15" eb="17">
      <t>ショリ</t>
    </rPh>
    <phoneticPr fontId="3"/>
  </si>
  <si>
    <t>　③欄　(1)の量のうち、中間処理をせず直接自ら埋立処分した量又は海洋投入処分した量</t>
    <rPh sb="13" eb="15">
      <t>チュウカン</t>
    </rPh>
    <rPh sb="15" eb="17">
      <t>ショリ</t>
    </rPh>
    <rPh sb="31" eb="32">
      <t>マタ</t>
    </rPh>
    <phoneticPr fontId="3"/>
  </si>
  <si>
    <t>　④欄　(1)の量のうち、自ら中間処理をした産業廃棄物の当該中間処理前の量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</si>
  <si>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</si>
  <si>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</si>
  <si>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</si>
  <si>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</si>
  <si>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※１</t>
    <phoneticPr fontId="3"/>
  </si>
  <si>
    <t>⑬　認定熱回収業者への処理委託量</t>
    <phoneticPr fontId="3"/>
  </si>
  <si>
    <t>⑭　認定熱回収業者以外の熱回収を行う業者への処理委託量</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</si>
  <si>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</si>
  <si>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</si>
  <si>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phoneticPr fontId="3"/>
  </si>
  <si>
    <t>⑩のうち認定熱回収業者以外の熱回収を行う業者への処理委託量</t>
    <phoneticPr fontId="3"/>
  </si>
  <si>
    <t>（様式１から反映→提出先、提出者情報、事業場情報、事業の種類、事業規模）</t>
  </si>
  <si>
    <t>自主管理事業登録番号</t>
    <rPh sb="0" eb="2">
      <t>ジシュ</t>
    </rPh>
    <rPh sb="2" eb="4">
      <t>カンリ</t>
    </rPh>
    <rPh sb="4" eb="6">
      <t>ジギョウ</t>
    </rPh>
    <rPh sb="6" eb="8">
      <t>トウロク</t>
    </rPh>
    <rPh sb="8" eb="10">
      <t>バンゴウ</t>
    </rPh>
    <phoneticPr fontId="3"/>
  </si>
  <si>
    <t>自主管理事業登録番号</t>
    <rPh sb="0" eb="4">
      <t>ジシュカンリ</t>
    </rPh>
    <rPh sb="4" eb="6">
      <t>ジギョウ</t>
    </rPh>
    <rPh sb="6" eb="8">
      <t>トウロク</t>
    </rPh>
    <rPh sb="8" eb="10">
      <t>バンゴウ</t>
    </rPh>
    <phoneticPr fontId="3"/>
  </si>
  <si>
    <t>（第2面）</t>
    <phoneticPr fontId="3"/>
  </si>
  <si>
    <t>ア　マテリアル</t>
    <phoneticPr fontId="3"/>
  </si>
  <si>
    <t>イ　ケミカル</t>
    <phoneticPr fontId="3"/>
  </si>
  <si>
    <t>ウ　燃料化</t>
    <rPh sb="2" eb="5">
      <t>ネンリョウカ</t>
    </rPh>
    <phoneticPr fontId="3"/>
  </si>
  <si>
    <t>エ　その他</t>
    <rPh sb="4" eb="5">
      <t>タ</t>
    </rPh>
    <phoneticPr fontId="3"/>
  </si>
  <si>
    <t>参考</t>
    <rPh sb="0" eb="2">
      <t>サンコウ</t>
    </rPh>
    <phoneticPr fontId="3"/>
  </si>
  <si>
    <t>排出量等のうち有効利用の割合</t>
    <rPh sb="0" eb="3">
      <t>ハイシュツリョウ</t>
    </rPh>
    <rPh sb="3" eb="4">
      <t>ナド</t>
    </rPh>
    <rPh sb="7" eb="11">
      <t>ユウコウリヨウ</t>
    </rPh>
    <rPh sb="12" eb="14">
      <t>ワリアイ</t>
    </rPh>
    <phoneticPr fontId="3"/>
  </si>
  <si>
    <t>（内訳）サーマルリカバリーの割合</t>
    <rPh sb="1" eb="3">
      <t>ウチワケ</t>
    </rPh>
    <rPh sb="14" eb="16">
      <t>ワリアイ</t>
    </rPh>
    <phoneticPr fontId="3"/>
  </si>
  <si>
    <t>％</t>
    <phoneticPr fontId="3"/>
  </si>
  <si>
    <t>ア マテリアル</t>
    <phoneticPr fontId="3"/>
  </si>
  <si>
    <t>イ ケミカル</t>
    <phoneticPr fontId="3"/>
  </si>
  <si>
    <t>ウ 燃料化</t>
    <rPh sb="2" eb="5">
      <t>ネンリョウカ</t>
    </rPh>
    <phoneticPr fontId="3"/>
  </si>
  <si>
    <t>エ その他</t>
    <rPh sb="4" eb="5">
      <t>タ</t>
    </rPh>
    <phoneticPr fontId="3"/>
  </si>
  <si>
    <t xml:space="preserve">   本ファイルは閉じ、2026form6.xlsmを開き、「④事業場情報等の反映」をクリックして下さい。</t>
    <rPh sb="32" eb="35">
      <t>ジギョウジョウ</t>
    </rPh>
    <rPh sb="35" eb="37">
      <t>ジョウホウ</t>
    </rPh>
    <rPh sb="37" eb="38">
      <t>トウ</t>
    </rPh>
    <rPh sb="39" eb="41">
      <t>ハンエイ</t>
    </rPh>
    <phoneticPr fontId="3"/>
  </si>
  <si>
    <r>
      <t>　＊　印刷を行いたい場合は、</t>
    </r>
    <r>
      <rPr>
        <b/>
        <u/>
        <sz val="11"/>
        <color rgb="FFFF0000"/>
        <rFont val="ＭＳ Ｐゴシック"/>
        <family val="3"/>
        <charset val="128"/>
      </rPr>
      <t>本ファイルを閉じ、2026form6.xlsmを開き「印刷ボタン（様式3）」をクリックしてください。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</si>
  <si>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廃棄物の処理及び清掃に関する法律第12条第10項の規定に基づき、令和</t>
    </r>
    <r>
      <rPr>
        <u/>
        <sz val="11"/>
        <rFont val="ＭＳ Ｐゴシック"/>
        <family val="3"/>
        <charset val="128"/>
      </rPr>
      <t>７</t>
    </r>
    <r>
      <rPr>
        <sz val="11"/>
        <rFont val="ＭＳ Ｐゴシック"/>
        <family val="3"/>
        <charset val="128"/>
      </rPr>
      <t>年度の産業廃棄物処理計画の実施状況を報告します。</t>
    </r>
    <rPh sb="33" eb="35">
      <t>レイワ</t>
    </rPh>
    <rPh sb="36" eb="38">
      <t>ネンド</t>
    </rPh>
    <rPh sb="49" eb="51">
      <t>ジッシ</t>
    </rPh>
    <rPh sb="51" eb="53">
      <t>ジョウキョウ</t>
    </rPh>
    <rPh sb="54" eb="56">
      <t>ホウコク</t>
    </rPh>
    <phoneticPr fontId="3"/>
  </si>
  <si>
    <r>
      <t xml:space="preserve">令和 ７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</si>
  <si>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rPh sb="1" eb="3">
      <t>トウガイ</t>
    </rPh>
    <rPh sb="3" eb="5">
      <t>ネンド</t>
    </rPh>
    <phoneticPr fontId="3"/>
  </si>
  <si>
    <r>
      <t>　「産業廃棄物処理計画における目標値」の欄には、前年度（令和</t>
    </r>
    <r>
      <rPr>
        <u/>
        <sz val="10"/>
        <rFont val="ＭＳ Ｐゴシック"/>
        <family val="3"/>
        <charset val="128"/>
      </rPr>
      <t>７</t>
    </r>
    <r>
      <rPr>
        <sz val="10"/>
        <rFont val="ＭＳ Ｐゴシック"/>
        <family val="3"/>
        <charset val="128"/>
      </rPr>
      <t>年度）提出の産業廃棄物処理計画に記載した目標量を記入してください。</t>
    </r>
    <phoneticPr fontId="3"/>
  </si>
  <si>
    <r>
      <t>　第２面（様式３-２）には、前年度（令和</t>
    </r>
    <r>
      <rPr>
        <u/>
        <sz val="10"/>
        <rFont val="ＭＳ Ｐゴシック"/>
        <family val="3"/>
        <charset val="128"/>
      </rPr>
      <t>７</t>
    </r>
    <r>
      <rPr>
        <sz val="10"/>
        <rFont val="ＭＳ Ｐゴシック"/>
        <family val="3"/>
        <charset val="128"/>
      </rPr>
      <t>年度）の産業廃棄物処理実績に関して①～⑭の欄のそれぞれに、(1)から(14)に掲げる量を記入してください。</t>
    </r>
    <rPh sb="1" eb="2">
      <t>ダイ</t>
    </rPh>
    <rPh sb="3" eb="4">
      <t>メン</t>
    </rPh>
    <rPh sb="5" eb="7">
      <t>ヨウシキ</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</si>
  <si>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</si>
  <si>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</si>
  <si>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年度の実績値を記載してください。下表の中央列には、令和７年度目標値を記載してください。下表の右列は、右上フローに記載された令和７年度実績値が自動的に計算されます。</t>
    </r>
    <rPh sb="0" eb="1">
      <t>チュウ</t>
    </rPh>
    <rPh sb="2" eb="4">
      <t>ミギウエ</t>
    </rPh>
    <rPh sb="11" eb="13">
      <t>レイワ</t>
    </rPh>
    <rPh sb="14" eb="16">
      <t>ネンド</t>
    </rPh>
    <rPh sb="17" eb="19">
      <t>ジッセキ</t>
    </rPh>
    <rPh sb="19" eb="20">
      <t>アタイ</t>
    </rPh>
    <rPh sb="21" eb="23">
      <t>キサイ</t>
    </rPh>
    <rPh sb="30" eb="31">
      <t>シタ</t>
    </rPh>
    <rPh sb="31" eb="32">
      <t>ヒョウ</t>
    </rPh>
    <rPh sb="33" eb="35">
      <t>チュウオウ</t>
    </rPh>
    <rPh sb="35" eb="36">
      <t>レツ</t>
    </rPh>
    <rPh sb="44" eb="46">
      <t>モクヒョウ</t>
    </rPh>
    <rPh sb="46" eb="47">
      <t>アタイ</t>
    </rPh>
    <rPh sb="48" eb="50">
      <t>キサイ</t>
    </rPh>
    <rPh sb="57" eb="58">
      <t>カ</t>
    </rPh>
    <rPh sb="58" eb="59">
      <t>ヒョウ</t>
    </rPh>
    <rPh sb="60" eb="61">
      <t>ミギ</t>
    </rPh>
    <rPh sb="61" eb="62">
      <t>レツ</t>
    </rPh>
    <rPh sb="64" eb="66">
      <t>ミギウエ</t>
    </rPh>
    <rPh sb="70" eb="72">
      <t>キサイ</t>
    </rPh>
    <rPh sb="80" eb="81">
      <t>ジツ</t>
    </rPh>
    <rPh sb="81" eb="82">
      <t>セキ</t>
    </rPh>
    <rPh sb="82" eb="83">
      <t>アタイ</t>
    </rPh>
    <rPh sb="84" eb="87">
      <t>ジドウテキ</t>
    </rPh>
    <rPh sb="88" eb="90">
      <t>ケイサン</t>
    </rPh>
    <phoneticPr fontId="3"/>
  </si>
  <si>
    <t>令和７年度
目標値</t>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</si>
  <si>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</si>
  <si>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　廃棄物の処理及び清掃に関する法律第12条第10項の規定に基づき、令和７年度の産業廃棄物処理計画の実施状況を報告します。</t>
    <rPh sb="33" eb="35">
      <t>レイワ</t>
    </rPh>
    <rPh sb="49" eb="51">
      <t>ジッシ</t>
    </rPh>
    <rPh sb="51" eb="53">
      <t>ジョウキョウ</t>
    </rPh>
    <rPh sb="54" eb="56">
      <t>ホウコク</t>
    </rPh>
    <phoneticPr fontId="3"/>
  </si>
  <si>
    <t>　当該年度（令和８年度）の６月30日までに提出してください。</t>
    <rPh sb="1" eb="3">
      <t>トウガイ</t>
    </rPh>
    <rPh sb="3" eb="5">
      <t>ネンド</t>
    </rPh>
    <phoneticPr fontId="3"/>
  </si>
  <si>
    <t>　「産業廃棄物処理計画における目標値」の欄には、前年度（令和７年度）提出の産業廃棄物処理計画に記載した目標量を記入してください。</t>
    <phoneticPr fontId="3"/>
  </si>
  <si>
    <t>　第２面（様式３-２）には、前年度（令和７年度）の産業廃棄物処理実績に関して①～⑭の欄のそれぞれに、(１)から(14)に掲げる量を記入してください。</t>
    <rPh sb="1" eb="2">
      <t>ダイ</t>
    </rPh>
    <rPh sb="3" eb="4">
      <t>メン</t>
    </rPh>
    <rPh sb="5" eb="7">
      <t>ヨウシキ</t>
    </rPh>
    <phoneticPr fontId="3"/>
  </si>
  <si>
    <t>○</t>
  </si>
  <si>
    <t>神奈川県川崎市川崎区浅野町１番１７号</t>
    <phoneticPr fontId="3"/>
  </si>
  <si>
    <t>第一コンクリート株式会社　横浜工場</t>
    <phoneticPr fontId="3"/>
  </si>
  <si>
    <t>横浜市戸塚区平戸1丁目１７番20号</t>
    <phoneticPr fontId="3"/>
  </si>
  <si>
    <t>横浜市長</t>
    <phoneticPr fontId="3"/>
  </si>
  <si>
    <t>Ｅ21－窯業・土石製品製造業</t>
    <phoneticPr fontId="3"/>
  </si>
  <si>
    <t>生コンクリート製造業</t>
    <phoneticPr fontId="3"/>
  </si>
  <si>
    <t>045-328-3083</t>
    <phoneticPr fontId="3"/>
  </si>
  <si>
    <t>第一コンクリート株式会社　　　　　　　　　　　　　                                            代表取締役社長　市瀬　明宏</t>
    <phoneticPr fontId="3"/>
  </si>
  <si>
    <t>045-822-3461</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</si>
</sst>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Red]\-#,##0.0\ "/>
    <numFmt numFmtId="177" formatCode="#,##0.0;[Red]\-#,##0.0"/>
    <numFmt numFmtId="178" formatCode="_ * #,###.0_ ;_ * \-#,###.0_ ;_ * &quot;&quot;_ ;_ @_ "/>
    <numFmt numFmtId="179" formatCode="\(\ \ \ \ \ ###\ \ \ \ \ \)"/>
    <numFmt numFmtId="180" formatCode="0;0;"/>
    <numFmt numFmtId="181" formatCode="#,##0_ "/>
    <numFmt numFmtId="182" formatCode="_ * #,##0.0_ ;_ * \-#,##0.0_ ;_ * &quot;&quot;_ ;_ @_ "/>
  </numFmts>
  <fonts count="5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sz val="9"/>
      <color indexed="81"/>
      <name val="MS P ゴシック"/>
      <family val="3"/>
      <charset val="128"/>
    </font>
    <font>
      <b/>
      <sz val="10"/>
      <color rgb="FFFF000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1">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theme="2" tint="-0.499984740745262"/>
        <bgColor indexed="64"/>
      </patternFill>
    </fill>
    <fill>
      <patternFill patternType="solid">
        <fgColor theme="9" tint="0.39997558519241921"/>
        <bgColor indexed="64"/>
      </patternFill>
    </fill>
  </fills>
  <borders count="169">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12">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9" fillId="0" borderId="49" xfId="0" applyFont="1" applyBorder="1" applyAlignment="1">
      <alignment horizontal="left" vertical="center" wrapText="1"/>
    </xf>
    <xf numFmtId="0" fontId="19"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7" xfId="0" applyFont="1" applyBorder="1" applyAlignment="1">
      <alignment horizontal="center"/>
    </xf>
    <xf numFmtId="38" fontId="7" fillId="0" borderId="0" xfId="1" applyFont="1" applyFill="1" applyBorder="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55" xfId="0" applyFont="1" applyBorder="1">
      <alignment vertical="center"/>
    </xf>
    <xf numFmtId="0" fontId="5" fillId="0" borderId="0" xfId="0" applyFont="1" applyAlignment="1">
      <alignment vertical="center" shrinkToFit="1"/>
    </xf>
    <xf numFmtId="0" fontId="7" fillId="0" borderId="56"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7" xfId="1" applyFont="1" applyBorder="1" applyAlignment="1">
      <alignment vertical="center" wrapText="1"/>
    </xf>
    <xf numFmtId="38" fontId="4" fillId="0" borderId="58" xfId="1" applyFont="1" applyBorder="1" applyAlignment="1">
      <alignment vertical="center" wrapText="1"/>
    </xf>
    <xf numFmtId="38" fontId="4" fillId="0" borderId="52" xfId="1" applyFont="1" applyBorder="1" applyAlignment="1">
      <alignment vertical="center" wrapText="1"/>
    </xf>
    <xf numFmtId="38" fontId="4" fillId="0" borderId="59"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60"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1" xfId="4" applyFont="1" applyBorder="1" applyAlignment="1">
      <alignment vertical="top" wrapText="1"/>
    </xf>
    <xf numFmtId="0" fontId="22" fillId="0" borderId="0" xfId="0" applyFont="1" applyAlignment="1">
      <alignment vertical="top" wrapText="1"/>
    </xf>
    <xf numFmtId="0" fontId="26" fillId="0" borderId="61" xfId="4" applyFont="1" applyBorder="1"/>
    <xf numFmtId="38" fontId="4" fillId="0" borderId="62" xfId="1" applyFont="1" applyBorder="1" applyAlignment="1">
      <alignment vertical="center" wrapText="1"/>
    </xf>
    <xf numFmtId="38" fontId="4" fillId="0" borderId="63" xfId="1" applyFont="1" applyBorder="1" applyAlignment="1">
      <alignment horizontal="center" vertical="center" wrapText="1"/>
    </xf>
    <xf numFmtId="0" fontId="5" fillId="0" borderId="21" xfId="0" applyFont="1" applyBorder="1">
      <alignment vertical="center"/>
    </xf>
    <xf numFmtId="0" fontId="7" fillId="0" borderId="68"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9" xfId="0" applyFont="1" applyBorder="1">
      <alignment vertical="center"/>
    </xf>
    <xf numFmtId="0" fontId="5" fillId="0" borderId="70" xfId="0" applyFont="1" applyBorder="1">
      <alignment vertical="center"/>
    </xf>
    <xf numFmtId="0" fontId="5" fillId="0" borderId="23" xfId="0" applyFont="1" applyBorder="1" applyAlignment="1">
      <alignment vertical="center" shrinkToFit="1"/>
    </xf>
    <xf numFmtId="0" fontId="5" fillId="0" borderId="56" xfId="0" applyFont="1" applyBorder="1">
      <alignment vertical="center"/>
    </xf>
    <xf numFmtId="0" fontId="5" fillId="0" borderId="76" xfId="0" applyFont="1" applyBorder="1">
      <alignment vertical="center"/>
    </xf>
    <xf numFmtId="0" fontId="2" fillId="0" borderId="80" xfId="4" applyBorder="1" applyAlignment="1">
      <alignment horizontal="center" vertical="center"/>
    </xf>
    <xf numFmtId="0" fontId="4" fillId="0" borderId="1" xfId="4" applyFont="1" applyBorder="1" applyAlignment="1">
      <alignment horizontal="distributed" vertical="center"/>
    </xf>
    <xf numFmtId="0" fontId="4" fillId="0" borderId="78"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1" xfId="4" applyFont="1" applyBorder="1" applyAlignment="1">
      <alignment vertical="top"/>
    </xf>
    <xf numFmtId="49" fontId="4" fillId="0" borderId="0" xfId="0" applyNumberFormat="1" applyFont="1" applyAlignment="1">
      <alignment vertical="top"/>
    </xf>
    <xf numFmtId="0" fontId="4" fillId="0" borderId="81"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3"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5" xfId="1" applyFont="1" applyBorder="1" applyAlignment="1">
      <alignment vertical="center" wrapText="1"/>
    </xf>
    <xf numFmtId="38" fontId="4" fillId="0" borderId="61" xfId="1" applyFont="1" applyBorder="1" applyAlignment="1">
      <alignment vertical="center" wrapText="1"/>
    </xf>
    <xf numFmtId="38" fontId="15" fillId="0" borderId="55" xfId="1" applyFont="1" applyBorder="1" applyAlignment="1">
      <alignment vertical="center" wrapText="1"/>
    </xf>
    <xf numFmtId="38" fontId="4" fillId="0" borderId="55" xfId="1" applyFont="1" applyBorder="1" applyAlignment="1">
      <alignment vertical="center" wrapText="1"/>
    </xf>
    <xf numFmtId="0" fontId="0" fillId="0" borderId="86" xfId="0" applyBorder="1">
      <alignment vertical="center"/>
    </xf>
    <xf numFmtId="38" fontId="4" fillId="0" borderId="39" xfId="1" applyFont="1" applyBorder="1" applyAlignment="1">
      <alignment vertical="center" wrapText="1"/>
    </xf>
    <xf numFmtId="38" fontId="4" fillId="0" borderId="87" xfId="1" applyFont="1" applyBorder="1" applyAlignment="1">
      <alignment vertical="center" wrapText="1"/>
    </xf>
    <xf numFmtId="38" fontId="12" fillId="0" borderId="88" xfId="1" applyFont="1" applyBorder="1" applyAlignment="1">
      <alignment vertical="center" wrapText="1"/>
    </xf>
    <xf numFmtId="0" fontId="5" fillId="0" borderId="89" xfId="0" applyFont="1" applyBorder="1" applyAlignment="1">
      <alignment vertical="center" shrinkToFit="1"/>
    </xf>
    <xf numFmtId="0" fontId="5" fillId="0" borderId="81" xfId="0" applyFont="1" applyBorder="1" applyAlignment="1">
      <alignment horizontal="left" vertical="center" wrapText="1" shrinkToFit="1"/>
    </xf>
    <xf numFmtId="0" fontId="5" fillId="0" borderId="93" xfId="0" applyFont="1" applyBorder="1" applyAlignment="1">
      <alignment horizontal="left" vertical="center" wrapText="1" shrinkToFit="1"/>
    </xf>
    <xf numFmtId="0" fontId="5" fillId="0" borderId="94" xfId="0" applyFont="1" applyBorder="1" applyAlignment="1">
      <alignment horizontal="left" vertical="center" shrinkToFit="1"/>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01" xfId="0" applyFont="1" applyBorder="1">
      <alignment vertical="center"/>
    </xf>
    <xf numFmtId="0" fontId="5" fillId="0" borderId="1" xfId="0" applyFont="1" applyBorder="1">
      <alignment vertical="center"/>
    </xf>
    <xf numFmtId="0" fontId="5" fillId="0" borderId="72" xfId="0" applyFont="1" applyBorder="1">
      <alignment vertical="center"/>
    </xf>
    <xf numFmtId="49" fontId="5" fillId="0" borderId="80" xfId="0" applyNumberFormat="1" applyFont="1" applyBorder="1">
      <alignment vertical="center"/>
    </xf>
    <xf numFmtId="0" fontId="5" fillId="0" borderId="80" xfId="0" applyFont="1" applyBorder="1" applyAlignment="1">
      <alignment vertical="center" shrinkToFit="1"/>
    </xf>
    <xf numFmtId="49" fontId="5" fillId="0" borderId="102" xfId="0" applyNumberFormat="1" applyFont="1" applyBorder="1">
      <alignment vertical="center"/>
    </xf>
    <xf numFmtId="0" fontId="5" fillId="0" borderId="80"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6" xfId="0" applyFont="1" applyBorder="1">
      <alignment vertical="center"/>
    </xf>
    <xf numFmtId="0" fontId="5" fillId="0" borderId="102" xfId="0" applyFont="1" applyBorder="1">
      <alignment vertical="center"/>
    </xf>
    <xf numFmtId="0" fontId="5" fillId="0" borderId="109" xfId="0" applyFont="1" applyBorder="1">
      <alignment vertical="center"/>
    </xf>
    <xf numFmtId="0" fontId="5" fillId="0" borderId="81" xfId="0" applyFont="1" applyBorder="1" applyAlignment="1">
      <alignment vertical="center" shrinkToFit="1"/>
    </xf>
    <xf numFmtId="0" fontId="5" fillId="0" borderId="111" xfId="0" applyFont="1" applyBorder="1">
      <alignment vertical="center"/>
    </xf>
    <xf numFmtId="0" fontId="4" fillId="0" borderId="13" xfId="0" applyFont="1" applyBorder="1" applyAlignment="1" applyProtection="1">
      <alignment vertical="center" shrinkToFit="1"/>
      <protection locked="0"/>
    </xf>
    <xf numFmtId="0" fontId="2"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8" xfId="4" applyFont="1" applyBorder="1" applyAlignment="1">
      <alignment vertical="center"/>
    </xf>
    <xf numFmtId="0" fontId="4" fillId="0" borderId="16" xfId="4" applyFont="1" applyBorder="1" applyAlignment="1">
      <alignment horizontal="left" vertical="center"/>
    </xf>
    <xf numFmtId="0" fontId="0" fillId="0" borderId="61"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2" xfId="0" applyFont="1" applyBorder="1" applyAlignment="1">
      <alignment horizontal="center" vertical="center"/>
    </xf>
    <xf numFmtId="0" fontId="6" fillId="0" borderId="87"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104" xfId="4" applyBorder="1" applyAlignment="1">
      <alignment horizontal="center" vertical="center"/>
    </xf>
    <xf numFmtId="177" fontId="4" fillId="0" borderId="15"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Fill="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8" xfId="1" applyFont="1" applyBorder="1" applyAlignment="1">
      <alignment vertical="center" wrapText="1"/>
    </xf>
    <xf numFmtId="38" fontId="15" fillId="0" borderId="22" xfId="1" applyFont="1" applyBorder="1" applyAlignment="1">
      <alignment vertical="center" wrapText="1"/>
    </xf>
    <xf numFmtId="38" fontId="12" fillId="0" borderId="58" xfId="1" applyFont="1" applyBorder="1" applyAlignment="1">
      <alignment vertical="center" wrapText="1"/>
    </xf>
    <xf numFmtId="38" fontId="12" fillId="0" borderId="22" xfId="1" applyFont="1" applyBorder="1" applyAlignment="1">
      <alignment vertical="center" wrapText="1"/>
    </xf>
    <xf numFmtId="38" fontId="4" fillId="0" borderId="114" xfId="1" applyFont="1" applyBorder="1" applyAlignment="1">
      <alignment vertical="center" wrapText="1"/>
    </xf>
    <xf numFmtId="38" fontId="4" fillId="0" borderId="76" xfId="1" applyFont="1" applyBorder="1" applyAlignment="1">
      <alignment vertical="center" wrapText="1"/>
    </xf>
    <xf numFmtId="38" fontId="4" fillId="0" borderId="115" xfId="1" applyFont="1" applyBorder="1" applyAlignment="1">
      <alignment vertical="center" wrapText="1"/>
    </xf>
    <xf numFmtId="0" fontId="0" fillId="0" borderId="26" xfId="0" applyBorder="1">
      <alignment vertical="center"/>
    </xf>
    <xf numFmtId="38" fontId="34" fillId="0" borderId="55" xfId="1" applyFont="1" applyBorder="1" applyAlignment="1"/>
    <xf numFmtId="38" fontId="34" fillId="0" borderId="0" xfId="1" applyFont="1" applyBorder="1" applyAlignment="1">
      <alignment vertical="center"/>
    </xf>
    <xf numFmtId="0" fontId="35" fillId="0" borderId="0" xfId="4" applyFont="1"/>
    <xf numFmtId="0" fontId="36" fillId="0" borderId="0" xfId="0" applyFont="1">
      <alignment vertical="center"/>
    </xf>
    <xf numFmtId="0" fontId="36" fillId="0" borderId="0" xfId="4" applyFont="1"/>
    <xf numFmtId="49" fontId="36" fillId="0" borderId="0" xfId="0" applyNumberFormat="1" applyFont="1">
      <alignment vertical="center"/>
    </xf>
    <xf numFmtId="0" fontId="5" fillId="0" borderId="15" xfId="0" applyFont="1" applyBorder="1" applyAlignment="1">
      <alignment vertical="center" wrapText="1" shrinkToFit="1"/>
    </xf>
    <xf numFmtId="38" fontId="12" fillId="0" borderId="116" xfId="1" applyFont="1" applyBorder="1" applyAlignment="1">
      <alignment vertical="center" wrapText="1"/>
    </xf>
    <xf numFmtId="38" fontId="4" fillId="0" borderId="116" xfId="1" applyFont="1" applyBorder="1" applyAlignment="1">
      <alignment vertical="center" wrapText="1"/>
    </xf>
    <xf numFmtId="38" fontId="0" fillId="0" borderId="26" xfId="1" applyFont="1" applyBorder="1" applyAlignment="1">
      <alignment vertical="center"/>
    </xf>
    <xf numFmtId="38" fontId="0" fillId="0" borderId="117" xfId="1" applyFont="1" applyBorder="1" applyAlignment="1">
      <alignment vertical="center"/>
    </xf>
    <xf numFmtId="38" fontId="0" fillId="0" borderId="60" xfId="1" applyFont="1" applyBorder="1" applyAlignment="1">
      <alignment vertical="center"/>
    </xf>
    <xf numFmtId="38" fontId="0" fillId="0" borderId="22" xfId="1" applyFont="1" applyBorder="1" applyAlignment="1">
      <alignment vertical="center"/>
    </xf>
    <xf numFmtId="38" fontId="0" fillId="0" borderId="118" xfId="1" applyFont="1" applyBorder="1" applyAlignment="1">
      <alignment vertical="center"/>
    </xf>
    <xf numFmtId="176" fontId="4" fillId="4" borderId="23" xfId="1" applyNumberFormat="1" applyFont="1" applyFill="1" applyBorder="1" applyAlignment="1">
      <alignment vertical="center" shrinkToFit="1"/>
    </xf>
    <xf numFmtId="0" fontId="2" fillId="4" borderId="29" xfId="0" applyFont="1" applyFill="1" applyBorder="1" applyAlignment="1">
      <alignment horizontal="center" vertical="center"/>
    </xf>
    <xf numFmtId="0" fontId="20" fillId="0" borderId="0" xfId="0" applyFont="1">
      <alignment vertical="center"/>
    </xf>
    <xf numFmtId="0" fontId="1" fillId="0" borderId="0" xfId="4" applyFont="1"/>
    <xf numFmtId="0" fontId="4" fillId="0" borderId="18" xfId="0" applyFont="1" applyBorder="1" applyAlignment="1">
      <alignment horizontal="center" vertical="center" shrinkToFit="1"/>
    </xf>
    <xf numFmtId="176" fontId="4" fillId="0" borderId="0" xfId="1" applyNumberFormat="1" applyFont="1" applyFill="1" applyBorder="1" applyAlignment="1" applyProtection="1">
      <alignment vertical="center" shrinkToFit="1"/>
    </xf>
    <xf numFmtId="38" fontId="4" fillId="0" borderId="0" xfId="1" applyFont="1" applyAlignment="1" applyProtection="1">
      <alignment vertical="center" wrapText="1"/>
    </xf>
    <xf numFmtId="0" fontId="1" fillId="0" borderId="0" xfId="2"/>
    <xf numFmtId="0" fontId="0" fillId="0" borderId="0" xfId="0" applyAlignment="1">
      <alignment horizontal="left" vertical="center" wrapText="1" indent="2"/>
    </xf>
    <xf numFmtId="0" fontId="37" fillId="0" borderId="0" xfId="4" applyFont="1" applyProtection="1">
      <protection hidden="1"/>
    </xf>
    <xf numFmtId="0" fontId="38" fillId="0" borderId="0" xfId="4" applyFont="1"/>
    <xf numFmtId="0" fontId="37"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3"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1" xfId="4" applyFont="1" applyBorder="1" applyAlignment="1">
      <alignment horizontal="distributed" vertical="center"/>
    </xf>
    <xf numFmtId="0" fontId="4" fillId="0" borderId="80"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1" xfId="4" applyFont="1" applyBorder="1" applyAlignment="1">
      <alignment horizontal="distributed" vertical="center"/>
    </xf>
    <xf numFmtId="38" fontId="1" fillId="0" borderId="0" xfId="1" applyFont="1" applyFill="1" applyBorder="1" applyAlignme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8"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82" fontId="6" fillId="0" borderId="64" xfId="1" applyNumberFormat="1" applyFont="1" applyFill="1" applyBorder="1" applyAlignment="1">
      <alignment horizontal="right" vertical="center" shrinkToFit="1"/>
    </xf>
    <xf numFmtId="182" fontId="6" fillId="0" borderId="65" xfId="1" applyNumberFormat="1" applyFont="1" applyFill="1" applyBorder="1" applyAlignment="1">
      <alignment horizontal="right" vertical="center" shrinkToFit="1"/>
    </xf>
    <xf numFmtId="182" fontId="6" fillId="0" borderId="77" xfId="1" applyNumberFormat="1" applyFont="1" applyFill="1" applyBorder="1" applyAlignment="1">
      <alignment horizontal="right" vertical="center" shrinkToFit="1"/>
    </xf>
    <xf numFmtId="182" fontId="6" fillId="0" borderId="64" xfId="1" applyNumberFormat="1" applyFont="1" applyBorder="1" applyAlignment="1">
      <alignment horizontal="right" vertical="center" shrinkToFit="1"/>
    </xf>
    <xf numFmtId="182" fontId="6" fillId="0" borderId="65" xfId="1" applyNumberFormat="1" applyFont="1" applyBorder="1" applyAlignment="1">
      <alignment horizontal="right" vertical="center" shrinkToFit="1"/>
    </xf>
    <xf numFmtId="182" fontId="6" fillId="0" borderId="77" xfId="1" applyNumberFormat="1" applyFont="1" applyBorder="1" applyAlignment="1">
      <alignment horizontal="right" vertical="center" shrinkToFit="1"/>
    </xf>
    <xf numFmtId="182" fontId="6" fillId="0" borderId="40" xfId="1" applyNumberFormat="1" applyFont="1" applyBorder="1" applyAlignment="1">
      <alignment horizontal="right" vertical="center" shrinkToFit="1"/>
    </xf>
    <xf numFmtId="182" fontId="6" fillId="0" borderId="41" xfId="1" applyNumberFormat="1" applyFont="1" applyBorder="1" applyAlignment="1">
      <alignment horizontal="right" vertical="center" shrinkToFit="1"/>
    </xf>
    <xf numFmtId="182" fontId="6" fillId="0" borderId="42" xfId="1" applyNumberFormat="1" applyFont="1" applyBorder="1" applyAlignment="1">
      <alignment horizontal="right" vertical="center" shrinkToFit="1"/>
    </xf>
    <xf numFmtId="182" fontId="6" fillId="0" borderId="66" xfId="1" applyNumberFormat="1" applyFont="1" applyBorder="1" applyAlignment="1">
      <alignment horizontal="right" vertical="center" shrinkToFit="1"/>
    </xf>
    <xf numFmtId="182" fontId="6" fillId="0" borderId="67" xfId="1" applyNumberFormat="1" applyFont="1" applyBorder="1" applyAlignment="1">
      <alignment horizontal="right" vertical="center" shrinkToFit="1"/>
    </xf>
    <xf numFmtId="182" fontId="6" fillId="0" borderId="113" xfId="1" applyNumberFormat="1" applyFont="1" applyBorder="1" applyAlignment="1">
      <alignment horizontal="right" vertical="center" shrinkToFit="1"/>
    </xf>
    <xf numFmtId="182" fontId="6" fillId="5" borderId="119" xfId="1" applyNumberFormat="1" applyFont="1" applyFill="1" applyBorder="1" applyAlignment="1">
      <alignment vertical="center" shrinkToFit="1"/>
    </xf>
    <xf numFmtId="182" fontId="6" fillId="5" borderId="120" xfId="1" applyNumberFormat="1" applyFont="1" applyFill="1" applyBorder="1" applyAlignment="1">
      <alignment vertical="center" shrinkToFit="1"/>
    </xf>
    <xf numFmtId="182" fontId="6" fillId="5" borderId="121" xfId="1" applyNumberFormat="1" applyFont="1" applyFill="1" applyBorder="1" applyAlignment="1">
      <alignment vertical="center" shrinkToFit="1"/>
    </xf>
    <xf numFmtId="182" fontId="6" fillId="0" borderId="107" xfId="1" applyNumberFormat="1" applyFont="1" applyBorder="1" applyAlignment="1">
      <alignment vertical="center" shrinkToFit="1"/>
    </xf>
    <xf numFmtId="182" fontId="6" fillId="0" borderId="108" xfId="1" applyNumberFormat="1" applyFont="1" applyBorder="1" applyAlignment="1">
      <alignment vertical="center" shrinkToFit="1"/>
    </xf>
    <xf numFmtId="182" fontId="6" fillId="0" borderId="87" xfId="1" applyNumberFormat="1" applyFont="1" applyBorder="1" applyAlignment="1">
      <alignment vertical="center" shrinkToFit="1"/>
    </xf>
    <xf numFmtId="182" fontId="6" fillId="0" borderId="73" xfId="1" applyNumberFormat="1" applyFont="1" applyFill="1" applyBorder="1" applyAlignment="1">
      <alignment vertical="center" shrinkToFit="1"/>
    </xf>
    <xf numFmtId="182" fontId="6" fillId="0" borderId="74" xfId="1" applyNumberFormat="1" applyFont="1" applyFill="1" applyBorder="1" applyAlignment="1">
      <alignment vertical="center" shrinkToFit="1"/>
    </xf>
    <xf numFmtId="182" fontId="6" fillId="0" borderId="75" xfId="1" applyNumberFormat="1" applyFont="1" applyFill="1" applyBorder="1" applyAlignment="1">
      <alignment vertical="center" shrinkToFit="1"/>
    </xf>
    <xf numFmtId="182" fontId="6" fillId="0" borderId="64" xfId="1" applyNumberFormat="1" applyFont="1" applyFill="1" applyBorder="1" applyAlignment="1">
      <alignment vertical="center" shrinkToFit="1"/>
    </xf>
    <xf numFmtId="182" fontId="6" fillId="0" borderId="65" xfId="1" applyNumberFormat="1" applyFont="1" applyFill="1" applyBorder="1" applyAlignment="1">
      <alignment vertical="center" shrinkToFit="1"/>
    </xf>
    <xf numFmtId="182" fontId="6" fillId="0" borderId="77" xfId="1" applyNumberFormat="1" applyFont="1" applyFill="1" applyBorder="1" applyAlignment="1">
      <alignment vertical="center" shrinkToFit="1"/>
    </xf>
    <xf numFmtId="182" fontId="6" fillId="0" borderId="90" xfId="1" applyNumberFormat="1" applyFont="1" applyBorder="1" applyAlignment="1">
      <alignment vertical="center" shrinkToFit="1"/>
    </xf>
    <xf numFmtId="182" fontId="6" fillId="0" borderId="91" xfId="1" applyNumberFormat="1" applyFont="1" applyBorder="1" applyAlignment="1">
      <alignment vertical="center" shrinkToFit="1"/>
    </xf>
    <xf numFmtId="182" fontId="6" fillId="0" borderId="92" xfId="1" applyNumberFormat="1" applyFont="1" applyBorder="1" applyAlignment="1">
      <alignment vertical="center" shrinkToFit="1"/>
    </xf>
    <xf numFmtId="182" fontId="6" fillId="0" borderId="95" xfId="1" applyNumberFormat="1" applyFont="1" applyBorder="1" applyAlignment="1">
      <alignment vertical="center" shrinkToFit="1"/>
    </xf>
    <xf numFmtId="182" fontId="6" fillId="0" borderId="96" xfId="1" applyNumberFormat="1" applyFont="1" applyBorder="1" applyAlignment="1">
      <alignment vertical="center" shrinkToFit="1"/>
    </xf>
    <xf numFmtId="182" fontId="6" fillId="0" borderId="97" xfId="1" applyNumberFormat="1" applyFont="1" applyBorder="1" applyAlignment="1">
      <alignment vertical="center" shrinkToFit="1"/>
    </xf>
    <xf numFmtId="182" fontId="6" fillId="0" borderId="43" xfId="1" applyNumberFormat="1" applyFont="1" applyBorder="1" applyAlignment="1">
      <alignment vertical="center" shrinkToFit="1"/>
    </xf>
    <xf numFmtId="182" fontId="6" fillId="0" borderId="44" xfId="1" applyNumberFormat="1" applyFont="1" applyBorder="1" applyAlignment="1">
      <alignment vertical="center" shrinkToFit="1"/>
    </xf>
    <xf numFmtId="182" fontId="6" fillId="0" borderId="45" xfId="1" applyNumberFormat="1" applyFont="1" applyBorder="1" applyAlignment="1">
      <alignment vertical="center" shrinkToFit="1"/>
    </xf>
    <xf numFmtId="182" fontId="6" fillId="5" borderId="37" xfId="1" applyNumberFormat="1" applyFont="1" applyFill="1" applyBorder="1" applyAlignment="1">
      <alignment vertical="center" shrinkToFit="1"/>
    </xf>
    <xf numFmtId="182" fontId="6" fillId="5" borderId="38" xfId="1" applyNumberFormat="1" applyFont="1" applyFill="1" applyBorder="1" applyAlignment="1">
      <alignment vertical="center" shrinkToFit="1"/>
    </xf>
    <xf numFmtId="182" fontId="6" fillId="5" borderId="39" xfId="1" applyNumberFormat="1" applyFont="1" applyFill="1" applyBorder="1" applyAlignment="1">
      <alignment vertical="center" shrinkToFit="1"/>
    </xf>
    <xf numFmtId="182" fontId="6" fillId="0" borderId="82" xfId="1" applyNumberFormat="1" applyFont="1" applyBorder="1" applyAlignment="1">
      <alignment vertical="center" shrinkToFit="1"/>
    </xf>
    <xf numFmtId="182" fontId="6" fillId="0" borderId="83" xfId="1" applyNumberFormat="1" applyFont="1" applyBorder="1" applyAlignment="1">
      <alignment vertical="center" shrinkToFit="1"/>
    </xf>
    <xf numFmtId="182" fontId="6" fillId="0" borderId="84" xfId="1" applyNumberFormat="1" applyFont="1" applyBorder="1" applyAlignment="1">
      <alignment vertical="center" shrinkToFit="1"/>
    </xf>
    <xf numFmtId="182" fontId="6" fillId="5" borderId="64" xfId="1" applyNumberFormat="1" applyFont="1" applyFill="1" applyBorder="1" applyAlignment="1">
      <alignment vertical="center" shrinkToFit="1"/>
    </xf>
    <xf numFmtId="182" fontId="6" fillId="5" borderId="65" xfId="1" applyNumberFormat="1" applyFont="1" applyFill="1" applyBorder="1" applyAlignment="1">
      <alignment vertical="center" shrinkToFit="1"/>
    </xf>
    <xf numFmtId="182" fontId="6" fillId="5" borderId="77" xfId="1" applyNumberFormat="1" applyFont="1" applyFill="1" applyBorder="1" applyAlignment="1">
      <alignment vertical="center" shrinkToFit="1"/>
    </xf>
    <xf numFmtId="182" fontId="6" fillId="0" borderId="40" xfId="1" applyNumberFormat="1" applyFont="1" applyBorder="1" applyAlignment="1">
      <alignment vertical="center" shrinkToFit="1"/>
    </xf>
    <xf numFmtId="182" fontId="6" fillId="0" borderId="41" xfId="1" applyNumberFormat="1" applyFont="1" applyBorder="1" applyAlignment="1">
      <alignment vertical="center" shrinkToFit="1"/>
    </xf>
    <xf numFmtId="182" fontId="6" fillId="0" borderId="42" xfId="1" applyNumberFormat="1" applyFont="1" applyBorder="1" applyAlignment="1">
      <alignment vertical="center" shrinkToFit="1"/>
    </xf>
    <xf numFmtId="182" fontId="6" fillId="0" borderId="107" xfId="1" applyNumberFormat="1" applyFont="1" applyFill="1" applyBorder="1" applyAlignment="1">
      <alignment vertical="center" shrinkToFit="1"/>
    </xf>
    <xf numFmtId="182" fontId="6" fillId="0" borderId="108" xfId="1" applyNumberFormat="1" applyFont="1" applyFill="1" applyBorder="1" applyAlignment="1">
      <alignment vertical="center" shrinkToFit="1"/>
    </xf>
    <xf numFmtId="182" fontId="6" fillId="0" borderId="87" xfId="1" applyNumberFormat="1" applyFont="1" applyFill="1" applyBorder="1" applyAlignment="1">
      <alignment vertical="center" shrinkToFit="1"/>
    </xf>
    <xf numFmtId="182" fontId="6" fillId="5" borderId="104" xfId="1" applyNumberFormat="1" applyFont="1" applyFill="1" applyBorder="1" applyAlignment="1">
      <alignment vertical="center" shrinkToFit="1"/>
    </xf>
    <xf numFmtId="182" fontId="6" fillId="5" borderId="105" xfId="1" applyNumberFormat="1" applyFont="1" applyFill="1" applyBorder="1" applyAlignment="1">
      <alignment vertical="center" shrinkToFit="1"/>
    </xf>
    <xf numFmtId="182" fontId="6" fillId="5" borderId="106" xfId="1" applyNumberFormat="1" applyFont="1" applyFill="1" applyBorder="1" applyAlignment="1">
      <alignment vertical="center" shrinkToFit="1"/>
    </xf>
    <xf numFmtId="182" fontId="6" fillId="0" borderId="104" xfId="1" applyNumberFormat="1" applyFont="1" applyFill="1" applyBorder="1" applyAlignment="1">
      <alignment vertical="center" shrinkToFit="1"/>
    </xf>
    <xf numFmtId="182" fontId="6" fillId="0" borderId="105" xfId="1" applyNumberFormat="1" applyFont="1" applyFill="1" applyBorder="1" applyAlignment="1">
      <alignment vertical="center" shrinkToFit="1"/>
    </xf>
    <xf numFmtId="182" fontId="6" fillId="0" borderId="106" xfId="1" applyNumberFormat="1" applyFont="1" applyFill="1" applyBorder="1" applyAlignment="1">
      <alignment vertical="center" shrinkToFit="1"/>
    </xf>
    <xf numFmtId="182" fontId="6" fillId="0" borderId="37" xfId="1" applyNumberFormat="1" applyFont="1" applyBorder="1" applyAlignment="1">
      <alignment vertical="center" shrinkToFit="1"/>
    </xf>
    <xf numFmtId="182" fontId="6" fillId="0" borderId="38" xfId="1" applyNumberFormat="1" applyFont="1" applyBorder="1" applyAlignment="1">
      <alignment vertical="center" shrinkToFit="1"/>
    </xf>
    <xf numFmtId="182" fontId="6" fillId="0" borderId="39" xfId="1" applyNumberFormat="1" applyFont="1" applyBorder="1" applyAlignment="1">
      <alignment vertical="center" shrinkToFit="1"/>
    </xf>
    <xf numFmtId="182" fontId="6" fillId="0" borderId="73" xfId="1" applyNumberFormat="1" applyFont="1" applyBorder="1" applyAlignment="1">
      <alignment vertical="center" shrinkToFit="1"/>
    </xf>
    <xf numFmtId="182" fontId="6" fillId="0" borderId="75"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10" xfId="0" applyFont="1" applyBorder="1" applyAlignment="1">
      <alignment vertical="center" shrinkToFit="1"/>
    </xf>
    <xf numFmtId="0" fontId="5" fillId="0" borderId="1" xfId="0" applyFont="1" applyBorder="1" applyAlignment="1">
      <alignment vertical="center" shrinkToFit="1"/>
    </xf>
    <xf numFmtId="0" fontId="5" fillId="0" borderId="79" xfId="0" applyFont="1" applyBorder="1" applyAlignment="1">
      <alignment vertical="center" shrinkToFit="1"/>
    </xf>
    <xf numFmtId="0" fontId="5" fillId="0" borderId="13" xfId="0" applyFont="1" applyBorder="1" applyAlignment="1">
      <alignment vertical="center" shrinkToFit="1"/>
    </xf>
    <xf numFmtId="0" fontId="48"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80" xfId="4" applyFont="1" applyBorder="1" applyAlignment="1">
      <alignment horizontal="center" vertical="center"/>
    </xf>
    <xf numFmtId="0" fontId="1" fillId="0" borderId="104"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1"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3" xfId="0" applyFont="1" applyBorder="1" applyAlignment="1">
      <alignment horizontal="center" vertical="center" wrapText="1"/>
    </xf>
    <xf numFmtId="38" fontId="34" fillId="0" borderId="88" xfId="1" applyFont="1" applyBorder="1" applyAlignment="1">
      <alignment vertical="center" wrapText="1"/>
    </xf>
    <xf numFmtId="38" fontId="34" fillId="0" borderId="134" xfId="1" applyFont="1" applyBorder="1" applyAlignment="1">
      <alignment vertical="center" wrapText="1"/>
    </xf>
    <xf numFmtId="38" fontId="15" fillId="0" borderId="88" xfId="1" applyFont="1" applyBorder="1" applyAlignment="1">
      <alignment horizontal="left" vertical="center"/>
    </xf>
    <xf numFmtId="38" fontId="15" fillId="0" borderId="134" xfId="1" applyFont="1" applyBorder="1" applyAlignment="1">
      <alignment vertical="center"/>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0" fontId="49" fillId="0" borderId="0" xfId="0" applyFont="1">
      <alignment vertical="center"/>
    </xf>
    <xf numFmtId="38" fontId="49" fillId="0" borderId="0" xfId="0" applyNumberFormat="1" applyFont="1">
      <alignment vertical="center"/>
    </xf>
    <xf numFmtId="38" fontId="50" fillId="0" borderId="0" xfId="1" applyFont="1" applyAlignment="1">
      <alignment vertical="center"/>
    </xf>
    <xf numFmtId="0" fontId="5" fillId="0" borderId="78" xfId="0" applyFont="1" applyBorder="1" applyAlignment="1">
      <alignment vertical="center" shrinkToFit="1"/>
    </xf>
    <xf numFmtId="0" fontId="5" fillId="0" borderId="61" xfId="0" applyFont="1" applyBorder="1" applyAlignment="1">
      <alignment vertical="center" shrinkToFit="1"/>
    </xf>
    <xf numFmtId="182" fontId="6" fillId="9" borderId="64" xfId="1" applyNumberFormat="1" applyFont="1" applyFill="1" applyBorder="1" applyAlignment="1">
      <alignment vertical="center" shrinkToFit="1"/>
    </xf>
    <xf numFmtId="0" fontId="5" fillId="0" borderId="159" xfId="0" applyFont="1" applyBorder="1" applyAlignment="1">
      <alignment vertical="center" shrinkToFit="1"/>
    </xf>
    <xf numFmtId="0" fontId="5" fillId="0" borderId="64" xfId="0" applyFont="1" applyBorder="1" applyAlignment="1">
      <alignment vertical="center" wrapText="1" shrinkToFit="1"/>
    </xf>
    <xf numFmtId="0" fontId="5" fillId="0" borderId="40" xfId="0" applyFont="1" applyBorder="1" applyAlignment="1">
      <alignment vertical="center" wrapText="1" shrinkToFit="1"/>
    </xf>
    <xf numFmtId="182" fontId="6" fillId="9" borderId="40" xfId="1" applyNumberFormat="1" applyFont="1" applyFill="1" applyBorder="1" applyAlignment="1">
      <alignment vertical="center" shrinkToFit="1"/>
    </xf>
    <xf numFmtId="182" fontId="6" fillId="0" borderId="40" xfId="1" applyNumberFormat="1" applyFont="1" applyFill="1" applyBorder="1" applyAlignment="1">
      <alignment vertical="center" shrinkToFit="1"/>
    </xf>
    <xf numFmtId="182" fontId="6" fillId="0" borderId="42" xfId="1" applyNumberFormat="1" applyFont="1" applyFill="1" applyBorder="1" applyAlignment="1">
      <alignment vertical="center" shrinkToFit="1"/>
    </xf>
    <xf numFmtId="0" fontId="5" fillId="0" borderId="160" xfId="0" applyFont="1" applyBorder="1" applyAlignment="1">
      <alignment vertical="center" wrapText="1" shrinkToFit="1"/>
    </xf>
    <xf numFmtId="182" fontId="6" fillId="9" borderId="160" xfId="1" applyNumberFormat="1" applyFont="1" applyFill="1" applyBorder="1" applyAlignment="1">
      <alignment vertical="center" shrinkToFit="1"/>
    </xf>
    <xf numFmtId="182" fontId="6" fillId="0" borderId="160" xfId="1" applyNumberFormat="1" applyFont="1" applyFill="1" applyBorder="1" applyAlignment="1">
      <alignment vertical="center" shrinkToFit="1"/>
    </xf>
    <xf numFmtId="182" fontId="6" fillId="0" borderId="162" xfId="1" applyNumberFormat="1" applyFont="1" applyFill="1" applyBorder="1" applyAlignment="1">
      <alignment vertical="center" shrinkToFit="1"/>
    </xf>
    <xf numFmtId="182" fontId="6" fillId="0" borderId="64" xfId="1" applyNumberFormat="1" applyFont="1" applyBorder="1" applyAlignment="1">
      <alignment vertical="center" shrinkToFit="1"/>
    </xf>
    <xf numFmtId="182" fontId="6" fillId="0" borderId="65" xfId="1" applyNumberFormat="1" applyFont="1" applyBorder="1" applyAlignment="1">
      <alignment vertical="center" shrinkToFit="1"/>
    </xf>
    <xf numFmtId="182" fontId="6" fillId="0" borderId="77" xfId="1" applyNumberFormat="1" applyFont="1" applyBorder="1" applyAlignment="1">
      <alignment vertical="center" shrinkToFit="1"/>
    </xf>
    <xf numFmtId="182" fontId="6" fillId="0" borderId="104" xfId="1" applyNumberFormat="1" applyFont="1" applyBorder="1" applyAlignment="1">
      <alignment vertical="center" shrinkToFit="1"/>
    </xf>
    <xf numFmtId="182" fontId="6" fillId="0" borderId="106" xfId="1" applyNumberFormat="1" applyFont="1" applyBorder="1" applyAlignment="1">
      <alignment vertical="center" shrinkToFit="1"/>
    </xf>
    <xf numFmtId="182" fontId="6" fillId="0" borderId="102" xfId="1" applyNumberFormat="1" applyFont="1" applyBorder="1" applyAlignment="1">
      <alignment vertical="center" shrinkToFit="1"/>
    </xf>
    <xf numFmtId="182" fontId="6" fillId="0" borderId="28" xfId="1" applyNumberFormat="1" applyFont="1" applyBorder="1" applyAlignment="1">
      <alignment vertical="center" shrinkToFit="1"/>
    </xf>
    <xf numFmtId="182" fontId="6" fillId="0" borderId="29" xfId="1" applyNumberFormat="1" applyFont="1" applyBorder="1" applyAlignment="1">
      <alignment vertical="center" shrinkToFit="1"/>
    </xf>
    <xf numFmtId="182" fontId="6" fillId="9" borderId="65" xfId="1" applyNumberFormat="1" applyFont="1" applyFill="1" applyBorder="1" applyAlignment="1">
      <alignment vertical="center" shrinkToFit="1"/>
    </xf>
    <xf numFmtId="182" fontId="6" fillId="9" borderId="41" xfId="1" applyNumberFormat="1" applyFont="1" applyFill="1" applyBorder="1" applyAlignment="1">
      <alignment vertical="center" shrinkToFit="1"/>
    </xf>
    <xf numFmtId="182" fontId="6" fillId="9" borderId="161" xfId="1" applyNumberFormat="1" applyFont="1" applyFill="1" applyBorder="1" applyAlignment="1">
      <alignment vertical="center" shrinkToFit="1"/>
    </xf>
    <xf numFmtId="182" fontId="6" fillId="9" borderId="74" xfId="1" applyNumberFormat="1" applyFont="1" applyFill="1" applyBorder="1" applyAlignment="1">
      <alignment vertical="center" shrinkToFit="1"/>
    </xf>
    <xf numFmtId="182" fontId="6" fillId="9" borderId="105" xfId="1" applyNumberFormat="1" applyFont="1" applyFill="1" applyBorder="1" applyAlignment="1">
      <alignment vertical="center" shrinkToFit="1"/>
    </xf>
    <xf numFmtId="38" fontId="34" fillId="0" borderId="0" xfId="1" applyFont="1" applyBorder="1" applyAlignment="1"/>
    <xf numFmtId="38" fontId="4" fillId="0" borderId="47" xfId="1" applyFont="1" applyBorder="1" applyAlignment="1">
      <alignment vertical="center" wrapText="1"/>
    </xf>
    <xf numFmtId="38" fontId="4" fillId="0" borderId="87" xfId="1" applyFont="1" applyBorder="1" applyAlignment="1">
      <alignment vertical="center"/>
    </xf>
    <xf numFmtId="38" fontId="4" fillId="0" borderId="37" xfId="1" applyFont="1" applyBorder="1" applyAlignment="1">
      <alignment vertical="center" wrapText="1"/>
    </xf>
    <xf numFmtId="38" fontId="43" fillId="0" borderId="0" xfId="1" applyFont="1" applyAlignment="1">
      <alignment vertical="center"/>
    </xf>
    <xf numFmtId="38" fontId="43" fillId="0" borderId="0" xfId="1" applyFont="1" applyAlignment="1">
      <alignment vertical="center" wrapText="1"/>
    </xf>
    <xf numFmtId="38" fontId="52" fillId="0" borderId="0" xfId="1" applyFont="1" applyAlignment="1">
      <alignment vertical="center"/>
    </xf>
    <xf numFmtId="38" fontId="52" fillId="0" borderId="0" xfId="1" applyFont="1" applyFill="1" applyAlignment="1">
      <alignment horizontal="left" vertical="center"/>
    </xf>
    <xf numFmtId="0" fontId="55" fillId="0" borderId="27" xfId="0" applyFont="1" applyBorder="1" applyAlignment="1">
      <alignment horizontal="center" vertical="center"/>
    </xf>
    <xf numFmtId="38" fontId="4" fillId="0" borderId="164" xfId="1" applyFont="1" applyBorder="1" applyAlignment="1">
      <alignment vertical="center" wrapText="1"/>
    </xf>
    <xf numFmtId="38" fontId="4" fillId="0" borderId="9" xfId="1" applyFont="1" applyBorder="1" applyAlignment="1">
      <alignment vertical="center" wrapText="1"/>
    </xf>
    <xf numFmtId="38" fontId="4" fillId="0" borderId="165" xfId="1" applyFont="1" applyBorder="1" applyAlignment="1">
      <alignment vertical="center" wrapText="1"/>
    </xf>
    <xf numFmtId="38" fontId="4" fillId="0" borderId="56" xfId="1" applyFont="1" applyBorder="1" applyAlignment="1">
      <alignment vertical="center" wrapText="1"/>
    </xf>
    <xf numFmtId="38" fontId="4" fillId="0" borderId="54" xfId="1" applyFont="1" applyFill="1" applyBorder="1" applyAlignment="1">
      <alignment vertical="center" wrapText="1"/>
    </xf>
    <xf numFmtId="38" fontId="4" fillId="0" borderId="166" xfId="1" applyFont="1" applyFill="1" applyBorder="1" applyAlignment="1">
      <alignment vertical="center" wrapText="1"/>
    </xf>
    <xf numFmtId="38" fontId="2" fillId="0" borderId="132" xfId="1" applyFont="1" applyBorder="1" applyAlignment="1">
      <alignment vertical="center" textRotation="180" wrapText="1"/>
    </xf>
    <xf numFmtId="38" fontId="2" fillId="0" borderId="26" xfId="1" applyFont="1" applyBorder="1" applyAlignment="1">
      <alignment vertical="center" textRotation="180" wrapText="1"/>
    </xf>
    <xf numFmtId="38" fontId="2" fillId="0" borderId="8" xfId="1" applyFont="1" applyBorder="1" applyAlignment="1">
      <alignment vertical="center" textRotation="180" wrapText="1"/>
    </xf>
    <xf numFmtId="38" fontId="2" fillId="0" borderId="167" xfId="1" applyFont="1" applyBorder="1" applyAlignment="1">
      <alignment vertical="center" textRotation="180" wrapText="1"/>
    </xf>
    <xf numFmtId="38" fontId="2" fillId="0" borderId="28" xfId="1" applyFont="1" applyBorder="1" applyAlignment="1">
      <alignment vertical="center" textRotation="180" wrapText="1"/>
    </xf>
    <xf numFmtId="0" fontId="4" fillId="0" borderId="23" xfId="0" applyFont="1" applyBorder="1" applyAlignment="1" applyProtection="1">
      <alignment horizontal="center" vertical="center" wrapText="1"/>
      <protection locked="0"/>
    </xf>
    <xf numFmtId="0" fontId="46"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 fillId="0" borderId="14" xfId="0" applyFont="1" applyBorder="1" applyAlignment="1" applyProtection="1">
      <alignment horizontal="center" vertical="center" wrapText="1"/>
      <protection locked="0"/>
    </xf>
    <xf numFmtId="0" fontId="46" fillId="0" borderId="14" xfId="0" applyFont="1" applyBorder="1">
      <alignment vertical="center"/>
    </xf>
    <xf numFmtId="181" fontId="4" fillId="7" borderId="157" xfId="4" applyNumberFormat="1" applyFont="1" applyFill="1" applyBorder="1" applyAlignment="1" applyProtection="1">
      <alignment horizontal="center" vertical="center" wrapText="1"/>
      <protection locked="0"/>
    </xf>
    <xf numFmtId="0" fontId="1" fillId="7" borderId="14" xfId="0" applyFont="1" applyFill="1" applyBorder="1" applyAlignment="1">
      <alignment horizontal="center" vertical="center" wrapText="1"/>
    </xf>
    <xf numFmtId="0" fontId="8" fillId="0" borderId="61" xfId="4" applyFont="1" applyBorder="1" applyAlignment="1">
      <alignment vertical="center" wrapText="1"/>
    </xf>
    <xf numFmtId="0" fontId="8" fillId="0" borderId="17" xfId="4" applyFont="1" applyBorder="1" applyAlignment="1">
      <alignment vertical="center" wrapTex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7" borderId="14" xfId="4" applyFont="1" applyFill="1" applyBorder="1" applyAlignment="1" applyProtection="1">
      <alignment horizontal="left" vertical="center" wrapText="1"/>
      <protection locked="0"/>
    </xf>
    <xf numFmtId="0" fontId="4" fillId="7" borderId="14" xfId="0" applyFont="1" applyFill="1" applyBorder="1" applyAlignment="1" applyProtection="1">
      <alignment horizontal="left" vertical="center" wrapText="1"/>
      <protection locked="0"/>
    </xf>
    <xf numFmtId="0" fontId="4" fillId="7" borderId="15" xfId="0" applyFont="1" applyFill="1" applyBorder="1" applyAlignment="1" applyProtection="1">
      <alignment horizontal="left" vertical="center" wrapText="1"/>
      <protection locked="0"/>
    </xf>
    <xf numFmtId="0" fontId="46" fillId="0" borderId="156" xfId="0" applyFont="1" applyBorder="1">
      <alignment vertical="center"/>
    </xf>
    <xf numFmtId="0" fontId="22" fillId="0" borderId="61" xfId="4" applyFont="1" applyBorder="1" applyAlignment="1">
      <alignment horizontal="center" vertical="top" wrapText="1"/>
    </xf>
    <xf numFmtId="0" fontId="22" fillId="0" borderId="0" xfId="4" applyFont="1" applyAlignment="1">
      <alignment horizontal="center" vertical="top" wrapText="1"/>
    </xf>
    <xf numFmtId="0" fontId="4" fillId="0" borderId="0" xfId="0" applyFont="1" applyAlignment="1">
      <alignment vertical="top" wrapText="1"/>
    </xf>
    <xf numFmtId="0" fontId="4" fillId="0" borderId="17" xfId="0" applyFont="1" applyBorder="1" applyAlignment="1">
      <alignment vertical="top" wrapText="1"/>
    </xf>
    <xf numFmtId="0" fontId="4" fillId="7" borderId="81" xfId="0" applyFont="1" applyFill="1" applyBorder="1" applyAlignment="1" applyProtection="1">
      <alignment horizontal="left" vertical="center" wrapText="1"/>
      <protection locked="0"/>
    </xf>
    <xf numFmtId="0" fontId="1" fillId="7" borderId="13" xfId="0" applyFont="1" applyFill="1" applyBorder="1" applyAlignment="1">
      <alignment horizontal="left" vertical="center"/>
    </xf>
    <xf numFmtId="0" fontId="1" fillId="7" borderId="18" xfId="0" applyFont="1" applyFill="1" applyBorder="1" applyAlignment="1">
      <alignment horizontal="left" vertical="center"/>
    </xf>
    <xf numFmtId="0" fontId="4" fillId="7" borderId="23" xfId="0" applyFont="1" applyFill="1" applyBorder="1" applyAlignment="1" applyProtection="1">
      <alignment horizontal="left" vertical="center" wrapText="1"/>
      <protection locked="0"/>
    </xf>
    <xf numFmtId="0" fontId="46" fillId="7" borderId="14" xfId="0" applyFont="1" applyFill="1" applyBorder="1" applyAlignment="1">
      <alignment horizontal="left" vertical="center"/>
    </xf>
    <xf numFmtId="0" fontId="46" fillId="7" borderId="15" xfId="0" applyFont="1" applyFill="1" applyBorder="1" applyAlignment="1">
      <alignment horizontal="left" vertical="center"/>
    </xf>
    <xf numFmtId="177" fontId="4" fillId="4" borderId="23" xfId="1" applyNumberFormat="1" applyFont="1" applyFill="1" applyBorder="1" applyAlignment="1">
      <alignment horizontal="right" vertical="center"/>
    </xf>
    <xf numFmtId="177" fontId="4" fillId="4" borderId="14" xfId="1" applyNumberFormat="1" applyFont="1" applyFill="1" applyBorder="1" applyAlignment="1">
      <alignment horizontal="right" vertical="center"/>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5" xfId="4" applyFont="1" applyBorder="1" applyAlignment="1">
      <alignment vertical="center" wrapText="1"/>
    </xf>
    <xf numFmtId="177" fontId="4" fillId="0" borderId="23" xfId="1" applyNumberFormat="1" applyFont="1" applyFill="1" applyBorder="1" applyAlignment="1">
      <alignment vertical="center" wrapText="1"/>
    </xf>
    <xf numFmtId="177" fontId="4" fillId="0" borderId="14" xfId="1" applyNumberFormat="1" applyFont="1" applyFill="1" applyBorder="1" applyAlignment="1">
      <alignment vertical="center" wrapText="1"/>
    </xf>
    <xf numFmtId="177" fontId="4" fillId="0" borderId="15" xfId="1" applyNumberFormat="1" applyFont="1" applyFill="1" applyBorder="1" applyAlignment="1">
      <alignment vertical="center" wrapText="1"/>
    </xf>
    <xf numFmtId="0" fontId="4" fillId="0" borderId="0" xfId="4" applyFont="1" applyAlignment="1">
      <alignment horizontal="center"/>
    </xf>
    <xf numFmtId="0" fontId="1" fillId="0" borderId="0" xfId="0" applyFont="1" applyAlignment="1">
      <alignment horizontal="center"/>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4" fillId="0" borderId="2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23" xfId="4" applyFont="1" applyBorder="1" applyAlignment="1">
      <alignment horizontal="center" vertical="center"/>
    </xf>
    <xf numFmtId="0" fontId="4" fillId="0" borderId="15" xfId="4" applyFont="1" applyBorder="1" applyAlignment="1">
      <alignment horizontal="center" vertical="center"/>
    </xf>
    <xf numFmtId="0" fontId="4" fillId="0" borderId="14" xfId="4" applyFont="1" applyBorder="1" applyAlignment="1">
      <alignment horizontal="center" vertical="center"/>
    </xf>
    <xf numFmtId="0" fontId="1" fillId="0" borderId="80" xfId="4" applyFont="1" applyBorder="1" applyAlignment="1">
      <alignment horizontal="center" vertical="center"/>
    </xf>
    <xf numFmtId="0" fontId="4"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4" fillId="0" borderId="78"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1"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4" xfId="0" applyFont="1" applyFill="1" applyBorder="1" applyAlignment="1" applyProtection="1">
      <alignment horizontal="left" vertical="center" wrapText="1"/>
      <protection locked="0"/>
    </xf>
    <xf numFmtId="0" fontId="5" fillId="0" borderId="33" xfId="4"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3" xfId="0" applyFont="1" applyBorder="1" applyAlignment="1">
      <alignment vertical="center" wrapText="1"/>
    </xf>
    <xf numFmtId="0" fontId="1" fillId="0" borderId="0" xfId="0" applyFont="1" applyAlignment="1">
      <alignment vertical="center" wrapText="1"/>
    </xf>
    <xf numFmtId="0" fontId="1" fillId="0" borderId="34"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4" xfId="0" applyNumberFormat="1" applyFont="1" applyFill="1" applyBorder="1" applyAlignment="1" applyProtection="1">
      <alignment horizontal="right" indent="1"/>
      <protection locked="0"/>
    </xf>
    <xf numFmtId="0" fontId="0"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179" fontId="4" fillId="5" borderId="81" xfId="0" applyNumberFormat="1" applyFont="1" applyFill="1" applyBorder="1" applyAlignment="1" applyProtection="1">
      <alignment horizontal="center" vertical="center" wrapText="1"/>
      <protection locked="0"/>
    </xf>
    <xf numFmtId="179" fontId="4" fillId="5" borderId="13" xfId="0" applyNumberFormat="1" applyFont="1" applyFill="1" applyBorder="1" applyAlignment="1" applyProtection="1">
      <alignment horizontal="center" vertical="center" wrapText="1"/>
      <protection locked="0"/>
    </xf>
    <xf numFmtId="179" fontId="4" fillId="5" borderId="18" xfId="0" applyNumberFormat="1" applyFont="1" applyFill="1" applyBorder="1" applyAlignment="1" applyProtection="1">
      <alignment horizontal="center" vertical="center" wrapText="1"/>
      <protection locked="0"/>
    </xf>
    <xf numFmtId="0" fontId="4" fillId="8" borderId="1" xfId="0" applyFont="1" applyFill="1" applyBorder="1" applyAlignment="1" applyProtection="1">
      <alignment horizontal="center" vertical="center" shrinkToFit="1"/>
      <protection locked="0"/>
    </xf>
    <xf numFmtId="0" fontId="4" fillId="8" borderId="16" xfId="0" applyFont="1" applyFill="1" applyBorder="1" applyAlignment="1" applyProtection="1">
      <alignment horizontal="center" vertical="center" shrinkToFit="1"/>
      <protection locked="0"/>
    </xf>
    <xf numFmtId="0" fontId="12" fillId="0" borderId="23" xfId="4" applyFont="1" applyBorder="1" applyAlignment="1">
      <alignment horizontal="center"/>
    </xf>
    <xf numFmtId="0" fontId="12" fillId="0" borderId="15" xfId="4" applyFont="1" applyBorder="1" applyAlignment="1">
      <alignment horizontal="center"/>
    </xf>
    <xf numFmtId="0" fontId="44" fillId="0" borderId="0" xfId="2" applyFont="1" applyAlignment="1">
      <alignment horizontal="left" vertical="center" wrapText="1" indent="2"/>
    </xf>
    <xf numFmtId="0" fontId="42" fillId="0" borderId="0" xfId="0" applyFont="1" applyAlignment="1">
      <alignment horizontal="left" vertical="center" wrapText="1" indent="2"/>
    </xf>
    <xf numFmtId="0" fontId="7" fillId="2" borderId="23" xfId="4" applyFont="1" applyFill="1" applyBorder="1" applyAlignment="1">
      <alignment horizontal="center"/>
    </xf>
    <xf numFmtId="0" fontId="7" fillId="2" borderId="15" xfId="4" applyFont="1" applyFill="1" applyBorder="1" applyAlignment="1">
      <alignment horizontal="center"/>
    </xf>
    <xf numFmtId="49" fontId="25" fillId="0" borderId="25" xfId="4" applyNumberFormat="1" applyFont="1" applyBorder="1" applyAlignment="1">
      <alignment horizontal="center" vertical="center"/>
    </xf>
    <xf numFmtId="49" fontId="1" fillId="0" borderId="52" xfId="0" applyNumberFormat="1" applyFont="1" applyBorder="1" applyAlignment="1">
      <alignment horizontal="center" vertical="center"/>
    </xf>
    <xf numFmtId="0" fontId="4" fillId="0" borderId="78" xfId="4" applyFont="1" applyBorder="1" applyAlignment="1">
      <alignment horizontal="center" vertical="center"/>
    </xf>
    <xf numFmtId="0" fontId="46" fillId="0" borderId="1" xfId="0" applyFont="1" applyBorder="1" applyAlignment="1">
      <alignment horizontal="center" vertical="center"/>
    </xf>
    <xf numFmtId="0" fontId="46" fillId="0" borderId="16" xfId="0" applyFont="1" applyBorder="1" applyAlignment="1">
      <alignment horizontal="center" vertical="center"/>
    </xf>
    <xf numFmtId="0" fontId="4" fillId="0" borderId="1" xfId="0" applyFont="1" applyBorder="1">
      <alignment vertical="center"/>
    </xf>
    <xf numFmtId="0" fontId="4" fillId="0" borderId="16" xfId="0" applyFont="1" applyBorder="1">
      <alignment vertical="center"/>
    </xf>
    <xf numFmtId="0" fontId="4" fillId="0" borderId="81"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5" borderId="78"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1" xfId="0" applyFont="1" applyFill="1" applyBorder="1" applyProtection="1">
      <alignment vertical="center"/>
      <protection locked="0"/>
    </xf>
    <xf numFmtId="0" fontId="4" fillId="5" borderId="13" xfId="0" applyFont="1" applyFill="1" applyBorder="1" applyProtection="1">
      <alignment vertical="center"/>
      <protection locked="0"/>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5" borderId="78"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1"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0" xfId="4" applyFont="1" applyFill="1" applyAlignment="1" applyProtection="1">
      <alignment horizontal="left"/>
      <protection locked="0"/>
    </xf>
    <xf numFmtId="0" fontId="4" fillId="7" borderId="34" xfId="4" applyFont="1" applyFill="1" applyBorder="1" applyAlignment="1" applyProtection="1">
      <alignment horizontal="left"/>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34" fillId="0" borderId="0" xfId="1" applyFont="1" applyAlignment="1">
      <alignment vertical="center" wrapText="1"/>
    </xf>
    <xf numFmtId="38" fontId="4" fillId="0" borderId="130" xfId="1" applyFont="1" applyBorder="1" applyAlignment="1">
      <alignment vertical="center" wrapText="1"/>
    </xf>
    <xf numFmtId="38" fontId="4" fillId="0" borderId="131" xfId="1" applyFont="1" applyBorder="1" applyAlignment="1">
      <alignment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176" fontId="4" fillId="3" borderId="128" xfId="1" applyNumberFormat="1" applyFont="1" applyFill="1" applyBorder="1" applyAlignment="1" applyProtection="1">
      <alignment vertical="center" shrinkToFit="1"/>
      <protection locked="0"/>
    </xf>
    <xf numFmtId="176" fontId="4" fillId="3" borderId="129"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2" xfId="1" applyFont="1" applyBorder="1" applyAlignment="1">
      <alignment vertical="center" wrapText="1"/>
    </xf>
    <xf numFmtId="38" fontId="4" fillId="0" borderId="127" xfId="1" applyFont="1" applyBorder="1" applyAlignment="1">
      <alignment horizontal="center" vertical="center" wrapText="1"/>
    </xf>
    <xf numFmtId="38" fontId="4" fillId="0" borderId="47" xfId="1" applyFont="1" applyBorder="1" applyAlignment="1">
      <alignment horizontal="center" vertical="center" wrapTex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4" fillId="0" borderId="143" xfId="1" applyFont="1" applyBorder="1" applyAlignment="1">
      <alignment horizontal="center" vertical="center"/>
    </xf>
    <xf numFmtId="38" fontId="4" fillId="0" borderId="88" xfId="1" applyFont="1" applyBorder="1" applyAlignment="1">
      <alignment horizontal="center" vertical="center"/>
    </xf>
    <xf numFmtId="38" fontId="4" fillId="0" borderId="144" xfId="1" applyFont="1" applyBorder="1" applyAlignment="1">
      <alignment horizontal="center" vertical="center"/>
    </xf>
    <xf numFmtId="38" fontId="10" fillId="0" borderId="0" xfId="1" applyFont="1" applyBorder="1" applyAlignment="1">
      <alignment vertical="top" wrapText="1"/>
    </xf>
    <xf numFmtId="176" fontId="4" fillId="4" borderId="128" xfId="1" applyNumberFormat="1" applyFont="1" applyFill="1" applyBorder="1" applyAlignment="1">
      <alignment vertical="center" shrinkToFit="1"/>
    </xf>
    <xf numFmtId="176" fontId="4" fillId="4" borderId="129" xfId="1" applyNumberFormat="1" applyFont="1" applyFill="1" applyBorder="1" applyAlignment="1">
      <alignment vertical="center" shrinkToFit="1"/>
    </xf>
    <xf numFmtId="38" fontId="4" fillId="0" borderId="130" xfId="1" applyFont="1" applyBorder="1" applyAlignment="1">
      <alignment vertical="center" wrapText="1" shrinkToFit="1"/>
    </xf>
    <xf numFmtId="38" fontId="4" fillId="0" borderId="131" xfId="1" applyFont="1" applyBorder="1" applyAlignment="1">
      <alignment vertical="center" wrapText="1" shrinkToFit="1"/>
    </xf>
    <xf numFmtId="0" fontId="0" fillId="0" borderId="129" xfId="0" applyBorder="1" applyProtection="1">
      <alignment vertical="center"/>
      <protection locked="0"/>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2" xfId="1" applyFont="1" applyFill="1" applyBorder="1" applyAlignment="1">
      <alignment horizontal="center" vertical="center" textRotation="255"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15" fillId="0" borderId="0" xfId="1" applyFont="1" applyAlignment="1">
      <alignment vertical="center" wrapText="1"/>
    </xf>
    <xf numFmtId="38" fontId="8" fillId="0" borderId="61" xfId="1" applyFont="1" applyBorder="1" applyAlignment="1">
      <alignment horizontal="center" vertical="center" wrapText="1"/>
    </xf>
    <xf numFmtId="38" fontId="0" fillId="0" borderId="0" xfId="1" applyFont="1" applyBorder="1" applyAlignment="1">
      <alignment horizontal="center" vertical="center" wrapText="1"/>
    </xf>
    <xf numFmtId="176" fontId="0" fillId="3" borderId="129" xfId="1" applyNumberFormat="1" applyFont="1" applyFill="1" applyBorder="1" applyAlignment="1" applyProtection="1">
      <alignment vertical="center" shrinkToFit="1"/>
      <protection locked="0"/>
    </xf>
    <xf numFmtId="176" fontId="0" fillId="3" borderId="14" xfId="1" applyNumberFormat="1" applyFont="1" applyFill="1" applyBorder="1" applyAlignment="1" applyProtection="1">
      <alignment vertical="center" shrinkToFit="1"/>
      <protection locked="0"/>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2" xfId="1" applyFont="1" applyFill="1" applyBorder="1" applyAlignment="1">
      <alignment horizontal="center" vertical="center" textRotation="255" shrinkToFit="1"/>
    </xf>
    <xf numFmtId="38" fontId="7" fillId="0" borderId="130" xfId="1" applyFont="1" applyBorder="1" applyAlignment="1">
      <alignment vertical="center" wrapText="1" shrinkToFit="1"/>
    </xf>
    <xf numFmtId="38" fontId="7" fillId="0" borderId="131" xfId="1" applyFont="1" applyBorder="1" applyAlignment="1">
      <alignment vertical="center" wrapText="1" shrinkToFit="1"/>
    </xf>
    <xf numFmtId="177" fontId="4" fillId="3" borderId="111" xfId="1" applyNumberFormat="1" applyFont="1" applyFill="1" applyBorder="1" applyAlignment="1" applyProtection="1">
      <alignment vertical="center" shrinkToFit="1"/>
      <protection locked="0"/>
    </xf>
    <xf numFmtId="177" fontId="4" fillId="3" borderId="109" xfId="1" applyNumberFormat="1" applyFont="1" applyFill="1" applyBorder="1" applyAlignment="1" applyProtection="1">
      <alignment vertical="center" shrinkToFit="1"/>
      <protection locked="0"/>
    </xf>
    <xf numFmtId="38" fontId="0" fillId="0" borderId="14" xfId="1" applyFont="1" applyBorder="1" applyAlignment="1">
      <alignment vertical="center" wrapText="1"/>
    </xf>
    <xf numFmtId="38" fontId="0" fillId="0" borderId="15" xfId="1" applyFont="1" applyBorder="1" applyAlignment="1">
      <alignment vertical="center" wrapText="1"/>
    </xf>
    <xf numFmtId="176" fontId="4" fillId="3" borderId="135" xfId="1" applyNumberFormat="1" applyFont="1" applyFill="1" applyBorder="1" applyAlignment="1" applyProtection="1">
      <alignment vertical="center" shrinkToFit="1"/>
      <protection locked="0"/>
    </xf>
    <xf numFmtId="176" fontId="4" fillId="3" borderId="53" xfId="1" applyNumberFormat="1" applyFont="1" applyFill="1" applyBorder="1" applyAlignment="1" applyProtection="1">
      <alignment vertical="center" shrinkToFit="1"/>
      <protection locked="0"/>
    </xf>
    <xf numFmtId="38" fontId="4" fillId="0" borderId="134" xfId="1" applyFont="1" applyBorder="1" applyAlignment="1">
      <alignment vertical="center" wrapText="1"/>
    </xf>
    <xf numFmtId="38" fontId="4" fillId="0" borderId="136" xfId="1" applyFont="1" applyBorder="1" applyAlignment="1">
      <alignment vertical="center" wrapText="1"/>
    </xf>
    <xf numFmtId="38" fontId="4" fillId="0" borderId="13" xfId="1" applyFont="1" applyBorder="1" applyAlignment="1">
      <alignment vertical="center" wrapText="1"/>
    </xf>
    <xf numFmtId="38" fontId="4" fillId="0" borderId="137" xfId="1" applyFont="1" applyBorder="1" applyAlignment="1">
      <alignment vertical="center" wrapText="1"/>
    </xf>
    <xf numFmtId="38" fontId="4" fillId="0" borderId="132" xfId="1" applyFont="1" applyBorder="1" applyAlignment="1">
      <alignment horizontal="center" vertical="center" wrapText="1"/>
    </xf>
    <xf numFmtId="38" fontId="4" fillId="0" borderId="133"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176" fontId="4" fillId="4" borderId="111" xfId="1" applyNumberFormat="1" applyFont="1" applyFill="1" applyBorder="1" applyAlignment="1">
      <alignment vertical="center" shrinkToFit="1"/>
    </xf>
    <xf numFmtId="176" fontId="4" fillId="4" borderId="109" xfId="1" applyNumberFormat="1" applyFont="1" applyFill="1" applyBorder="1" applyAlignment="1">
      <alignment vertical="center" shrinkToFit="1"/>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0" xfId="1" applyFont="1" applyFill="1" applyAlignment="1">
      <alignment vertical="center" shrinkToFit="1"/>
    </xf>
    <xf numFmtId="0" fontId="0" fillId="0" borderId="0" xfId="0" applyAlignment="1">
      <alignment vertical="center" shrinkToFit="1"/>
    </xf>
    <xf numFmtId="49" fontId="0" fillId="0" borderId="54" xfId="1" applyNumberFormat="1" applyFont="1" applyFill="1" applyBorder="1" applyAlignment="1">
      <alignment horizontal="center" vertical="center" shrinkToFit="1"/>
    </xf>
    <xf numFmtId="49" fontId="2" fillId="0" borderId="55"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8"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0" fontId="2" fillId="0" borderId="126" xfId="0" applyFont="1" applyBorder="1" applyAlignment="1">
      <alignment horizontal="center"/>
    </xf>
    <xf numFmtId="0" fontId="0" fillId="0" borderId="47" xfId="0" applyBorder="1" applyAlignment="1">
      <alignment horizontal="center"/>
    </xf>
    <xf numFmtId="0" fontId="2" fillId="4" borderId="111" xfId="0" applyFont="1" applyFill="1" applyBorder="1" applyAlignment="1">
      <alignment horizontal="center" vertical="center"/>
    </xf>
    <xf numFmtId="0" fontId="0" fillId="4" borderId="87" xfId="0" applyFill="1" applyBorder="1" applyAlignment="1">
      <alignment horizontal="center" vertical="center"/>
    </xf>
    <xf numFmtId="38" fontId="4" fillId="0" borderId="126" xfId="1" applyFont="1" applyBorder="1" applyAlignment="1">
      <alignment horizontal="center" vertical="center" wrapText="1"/>
    </xf>
    <xf numFmtId="177" fontId="4" fillId="3" borderId="23" xfId="1" applyNumberFormat="1" applyFont="1" applyFill="1" applyBorder="1" applyAlignment="1" applyProtection="1">
      <alignment vertical="center" shrinkToFit="1"/>
      <protection locked="0"/>
    </xf>
    <xf numFmtId="177" fontId="4" fillId="3" borderId="14" xfId="1" applyNumberFormat="1" applyFont="1" applyFill="1" applyBorder="1" applyAlignment="1" applyProtection="1">
      <alignment vertical="center" shrinkToFit="1"/>
      <protection locked="0"/>
    </xf>
    <xf numFmtId="38" fontId="4" fillId="0" borderId="0" xfId="1" applyFont="1" applyAlignment="1">
      <alignment vertical="top" wrapText="1"/>
    </xf>
    <xf numFmtId="38" fontId="4" fillId="0" borderId="21" xfId="1" applyFont="1" applyBorder="1" applyAlignment="1">
      <alignment vertical="top"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0" borderId="0" xfId="1" applyFont="1" applyFill="1" applyAlignment="1">
      <alignment horizontal="right" vertical="center"/>
    </xf>
    <xf numFmtId="0" fontId="0" fillId="0" borderId="0" xfId="0" applyAlignment="1">
      <alignment horizontal="right" vertical="center"/>
    </xf>
    <xf numFmtId="38" fontId="4" fillId="0" borderId="23" xfId="1" applyFont="1" applyBorder="1" applyAlignment="1">
      <alignment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0" borderId="140" xfId="1" applyFont="1" applyBorder="1" applyAlignment="1">
      <alignment horizontal="center" vertical="center" wrapText="1"/>
    </xf>
    <xf numFmtId="38" fontId="4" fillId="0" borderId="125" xfId="1" applyFont="1" applyBorder="1" applyAlignment="1">
      <alignment vertical="center" wrapText="1"/>
    </xf>
    <xf numFmtId="38" fontId="4" fillId="0" borderId="39" xfId="1" applyFont="1" applyBorder="1" applyAlignment="1">
      <alignment vertical="center" wrapText="1"/>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38" fontId="8" fillId="0" borderId="111" xfId="1" applyFont="1" applyBorder="1" applyAlignment="1">
      <alignment vertical="center" wrapText="1"/>
    </xf>
    <xf numFmtId="38" fontId="8" fillId="0" borderId="87" xfId="1" applyFont="1" applyBorder="1" applyAlignment="1">
      <alignment vertical="center" wrapText="1"/>
    </xf>
    <xf numFmtId="38" fontId="5" fillId="0" borderId="0" xfId="1" applyFont="1" applyFill="1" applyAlignment="1">
      <alignment vertical="top"/>
    </xf>
    <xf numFmtId="38" fontId="7" fillId="0" borderId="30" xfId="1" applyFont="1" applyBorder="1" applyAlignment="1">
      <alignment vertical="top" wrapText="1"/>
    </xf>
    <xf numFmtId="38" fontId="7" fillId="0" borderId="31" xfId="1" applyFont="1" applyBorder="1" applyAlignment="1">
      <alignment vertical="top" wrapText="1"/>
    </xf>
    <xf numFmtId="38" fontId="7" fillId="0" borderId="33"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38" fontId="7" fillId="0" borderId="123" xfId="1" applyFont="1" applyBorder="1" applyAlignment="1">
      <alignment vertical="top"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24" xfId="1" applyFont="1" applyBorder="1" applyAlignment="1">
      <alignment vertical="top" wrapText="1"/>
    </xf>
    <xf numFmtId="178" fontId="4" fillId="4" borderId="0" xfId="1" applyNumberFormat="1" applyFont="1" applyFill="1" applyAlignment="1">
      <alignment vertical="center" shrinkToFit="1"/>
    </xf>
    <xf numFmtId="38" fontId="7" fillId="0" borderId="125" xfId="1" applyFont="1" applyBorder="1" applyAlignment="1">
      <alignment vertical="center" wrapText="1"/>
    </xf>
    <xf numFmtId="38" fontId="7" fillId="0" borderId="39" xfId="1" applyFont="1" applyBorder="1" applyAlignment="1">
      <alignment vertical="center" wrapText="1"/>
    </xf>
    <xf numFmtId="49" fontId="2" fillId="0" borderId="54"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2" fillId="0" borderId="0" xfId="1" applyFont="1" applyAlignment="1">
      <alignment horizontal="center" vertical="center" textRotation="180" wrapText="1"/>
    </xf>
    <xf numFmtId="38" fontId="4" fillId="0" borderId="54" xfId="1" applyFont="1" applyBorder="1" applyAlignment="1">
      <alignment vertical="center" wrapText="1"/>
    </xf>
    <xf numFmtId="38" fontId="4" fillId="0" borderId="55" xfId="1" applyFont="1" applyBorder="1" applyAlignment="1">
      <alignment vertical="center" wrapText="1"/>
    </xf>
    <xf numFmtId="38" fontId="4" fillId="0" borderId="159" xfId="1" applyFont="1" applyBorder="1" applyAlignment="1">
      <alignment horizontal="left" vertical="center" wrapText="1"/>
    </xf>
    <xf numFmtId="38" fontId="4" fillId="0" borderId="109" xfId="1" applyFont="1" applyBorder="1" applyAlignment="1">
      <alignment horizontal="left" vertical="center" wrapText="1"/>
    </xf>
    <xf numFmtId="38" fontId="4" fillId="0" borderId="0" xfId="1" applyFont="1" applyAlignment="1">
      <alignment horizontal="left" vertical="center" wrapText="1"/>
    </xf>
    <xf numFmtId="177" fontId="4" fillId="10" borderId="163" xfId="1" applyNumberFormat="1" applyFont="1" applyFill="1" applyBorder="1" applyAlignment="1">
      <alignment horizontal="right" vertical="center" wrapText="1"/>
    </xf>
    <xf numFmtId="177" fontId="4" fillId="10" borderId="127" xfId="1" applyNumberFormat="1" applyFont="1" applyFill="1" applyBorder="1" applyAlignment="1">
      <alignment horizontal="right" vertical="center" wrapText="1"/>
    </xf>
    <xf numFmtId="177" fontId="4" fillId="10" borderId="159" xfId="1" applyNumberFormat="1" applyFont="1" applyFill="1" applyBorder="1" applyAlignment="1">
      <alignment horizontal="right" vertical="center" wrapText="1"/>
    </xf>
    <xf numFmtId="177" fontId="4" fillId="10" borderId="109" xfId="1" applyNumberFormat="1" applyFont="1" applyFill="1" applyBorder="1" applyAlignment="1">
      <alignment horizontal="right" vertical="center" wrapText="1"/>
    </xf>
    <xf numFmtId="38" fontId="4" fillId="0" borderId="37" xfId="1" applyFont="1" applyBorder="1" applyAlignment="1">
      <alignment horizontal="left" vertical="center" wrapText="1"/>
    </xf>
    <xf numFmtId="38" fontId="2" fillId="0" borderId="168" xfId="1" applyFont="1" applyBorder="1" applyAlignment="1">
      <alignment horizontal="center" vertical="center" textRotation="180" wrapTex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22" xfId="1" applyFont="1" applyFill="1" applyBorder="1" applyAlignment="1">
      <alignment vertical="center" wrapText="1"/>
    </xf>
    <xf numFmtId="38" fontId="23" fillId="0" borderId="123" xfId="1" applyFont="1" applyFill="1" applyBorder="1" applyAlignment="1">
      <alignment vertical="center" wrapText="1"/>
    </xf>
    <xf numFmtId="38" fontId="23" fillId="0" borderId="124"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22" xfId="1" applyFont="1" applyFill="1" applyBorder="1" applyAlignment="1">
      <alignment vertical="center" wrapText="1"/>
    </xf>
    <xf numFmtId="38" fontId="30" fillId="0" borderId="123" xfId="1" applyFont="1" applyFill="1" applyBorder="1" applyAlignment="1">
      <alignment vertical="center" wrapText="1"/>
    </xf>
    <xf numFmtId="38" fontId="30" fillId="0" borderId="124" xfId="1" applyFont="1" applyFill="1" applyBorder="1" applyAlignment="1">
      <alignment vertical="center" wrapText="1"/>
    </xf>
    <xf numFmtId="0" fontId="5" fillId="0" borderId="14" xfId="0" applyFont="1" applyBorder="1" applyAlignment="1">
      <alignment vertical="center" shrinkToFit="1"/>
    </xf>
    <xf numFmtId="0" fontId="5" fillId="0" borderId="15" xfId="0" applyFont="1" applyBorder="1" applyAlignment="1">
      <alignment vertical="center" shrinkToFit="1"/>
    </xf>
    <xf numFmtId="0" fontId="4" fillId="0" borderId="21" xfId="0" applyFont="1" applyBorder="1" applyAlignment="1">
      <alignment vertical="center" wrapText="1" shrinkToFit="1"/>
    </xf>
    <xf numFmtId="0" fontId="4" fillId="0" borderId="114" xfId="0" applyFont="1" applyBorder="1" applyAlignment="1">
      <alignment vertical="center" wrapText="1" shrinkToFit="1"/>
    </xf>
    <xf numFmtId="0" fontId="5" fillId="0" borderId="56" xfId="0" applyFont="1" applyBorder="1" applyAlignment="1">
      <alignment horizontal="center" vertical="center" textRotation="255"/>
    </xf>
    <xf numFmtId="0" fontId="5" fillId="0" borderId="76" xfId="0" applyFont="1" applyBorder="1" applyAlignment="1">
      <alignment horizontal="center" vertical="center" textRotation="255"/>
    </xf>
    <xf numFmtId="0" fontId="4" fillId="0" borderId="90"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4" fillId="0" borderId="104" xfId="0" applyFont="1" applyBorder="1" applyAlignment="1">
      <alignment horizontal="center" vertical="center" textRotation="255" wrapText="1" shrinkToFit="1"/>
    </xf>
    <xf numFmtId="0" fontId="5" fillId="0" borderId="127" xfId="0" applyFont="1" applyBorder="1" applyAlignment="1">
      <alignment vertical="center" shrinkToFit="1"/>
    </xf>
    <xf numFmtId="0" fontId="5" fillId="0" borderId="154"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98" xfId="0" applyFont="1" applyBorder="1" applyAlignment="1">
      <alignment horizontal="left" vertical="center" wrapText="1" shrinkToFit="1"/>
    </xf>
    <xf numFmtId="0" fontId="5" fillId="0" borderId="149" xfId="0" applyFont="1" applyBorder="1" applyAlignment="1">
      <alignment horizontal="left" vertical="center" wrapText="1" shrinkToFit="1"/>
    </xf>
    <xf numFmtId="0" fontId="5" fillId="0" borderId="98" xfId="0" applyFont="1" applyBorder="1" applyAlignment="1">
      <alignment vertical="center" wrapText="1" shrinkToFit="1"/>
    </xf>
    <xf numFmtId="0" fontId="5" fillId="0" borderId="149" xfId="0" applyFont="1" applyBorder="1" applyAlignment="1">
      <alignment vertical="center" wrapText="1" shrinkToFit="1"/>
    </xf>
    <xf numFmtId="0" fontId="5" fillId="0" borderId="99" xfId="0" applyFont="1" applyBorder="1" applyAlignment="1">
      <alignment vertical="center" wrapText="1" shrinkToFit="1"/>
    </xf>
    <xf numFmtId="0" fontId="5" fillId="0" borderId="158" xfId="0" applyFont="1" applyBorder="1" applyAlignment="1">
      <alignment vertical="center" wrapText="1" shrinkToFit="1"/>
    </xf>
    <xf numFmtId="0" fontId="5" fillId="0" borderId="56" xfId="0" applyFont="1" applyBorder="1" applyAlignment="1">
      <alignment vertical="center" textRotation="255"/>
    </xf>
    <xf numFmtId="0" fontId="7" fillId="0" borderId="56" xfId="0" applyFont="1" applyBorder="1" applyAlignment="1">
      <alignment vertical="center" textRotation="255"/>
    </xf>
    <xf numFmtId="0" fontId="5" fillId="0" borderId="130" xfId="0" applyFont="1" applyBorder="1" applyAlignment="1">
      <alignment vertical="center" shrinkToFit="1"/>
    </xf>
    <xf numFmtId="0" fontId="5" fillId="0" borderId="145" xfId="0" applyFont="1" applyBorder="1" applyAlignment="1">
      <alignment vertical="center" shrinkToFit="1"/>
    </xf>
    <xf numFmtId="0" fontId="5" fillId="0" borderId="109" xfId="0" applyFont="1" applyBorder="1" applyAlignment="1">
      <alignment vertical="center" shrinkToFit="1"/>
    </xf>
    <xf numFmtId="0" fontId="5" fillId="0" borderId="110" xfId="0" applyFont="1" applyBorder="1" applyAlignment="1">
      <alignment vertical="center" shrinkToFit="1"/>
    </xf>
    <xf numFmtId="0" fontId="5" fillId="0" borderId="72" xfId="0" applyFont="1" applyBorder="1" applyAlignment="1">
      <alignment vertical="center" shrinkToFit="1"/>
    </xf>
    <xf numFmtId="0" fontId="5" fillId="0" borderId="151" xfId="0" applyFont="1" applyBorder="1" applyAlignment="1">
      <alignment vertical="center" shrinkToFit="1"/>
    </xf>
    <xf numFmtId="0" fontId="5" fillId="0" borderId="152" xfId="0" applyFont="1" applyBorder="1" applyAlignment="1">
      <alignment vertical="center" shrinkToFit="1"/>
    </xf>
    <xf numFmtId="0" fontId="5" fillId="0" borderId="153" xfId="0" applyFont="1" applyBorder="1" applyAlignment="1">
      <alignment vertical="center" shrinkToFit="1"/>
    </xf>
    <xf numFmtId="0" fontId="5" fillId="0" borderId="148" xfId="0" applyFont="1" applyBorder="1" applyAlignment="1">
      <alignment vertical="center" shrinkToFit="1"/>
    </xf>
    <xf numFmtId="0" fontId="5" fillId="0" borderId="79" xfId="0" applyFont="1" applyBorder="1" applyAlignment="1">
      <alignment vertical="center" shrinkToFit="1"/>
    </xf>
    <xf numFmtId="0" fontId="5" fillId="0" borderId="146" xfId="0" applyFont="1" applyBorder="1" applyAlignment="1">
      <alignment horizontal="left" vertical="center" shrinkToFit="1"/>
    </xf>
    <xf numFmtId="0" fontId="5" fillId="0" borderId="147" xfId="0" applyFont="1" applyBorder="1" applyAlignment="1">
      <alignment horizontal="left" vertical="center" shrinkToFit="1"/>
    </xf>
    <xf numFmtId="0" fontId="5" fillId="0" borderId="148" xfId="0" applyFont="1" applyBorder="1" applyAlignment="1">
      <alignment vertical="center" wrapText="1" shrinkToFit="1"/>
    </xf>
    <xf numFmtId="0" fontId="5" fillId="0" borderId="79" xfId="0" applyFont="1" applyBorder="1" applyAlignment="1">
      <alignment vertical="center" wrapText="1" shrinkToFit="1"/>
    </xf>
    <xf numFmtId="0" fontId="5" fillId="0" borderId="71" xfId="0" applyFont="1" applyBorder="1" applyAlignment="1">
      <alignment vertical="center" wrapText="1" shrinkToFit="1"/>
    </xf>
    <xf numFmtId="0" fontId="5" fillId="0" borderId="150" xfId="0" applyFont="1" applyBorder="1" applyAlignment="1">
      <alignment vertical="center" shrinkToFit="1"/>
    </xf>
    <xf numFmtId="0" fontId="5" fillId="0" borderId="71" xfId="0" applyFont="1" applyBorder="1" applyAlignment="1">
      <alignment vertical="center" shrinkToFit="1"/>
    </xf>
    <xf numFmtId="0" fontId="5" fillId="0" borderId="149" xfId="0" applyFont="1" applyBorder="1" applyAlignment="1">
      <alignment vertical="center"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30" xfId="0" applyFont="1" applyBorder="1" applyAlignment="1">
      <alignment vertical="center" wrapText="1" shrinkToFit="1"/>
    </xf>
    <xf numFmtId="0" fontId="5" fillId="0" borderId="145"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2" xfId="0" applyNumberFormat="1" applyBorder="1" applyAlignment="1">
      <alignment horizontal="center" vertical="center"/>
    </xf>
    <xf numFmtId="180" fontId="5" fillId="0" borderId="21" xfId="0" applyNumberFormat="1" applyFont="1" applyBorder="1" applyAlignment="1">
      <alignment vertical="center" shrinkToFit="1"/>
    </xf>
    <xf numFmtId="0" fontId="4" fillId="0" borderId="23" xfId="0" applyFont="1" applyBorder="1" applyAlignment="1">
      <alignment horizontal="center" vertical="center" wrapText="1"/>
    </xf>
    <xf numFmtId="0" fontId="0" fillId="0" borderId="15" xfId="0" applyBorder="1" applyAlignment="1">
      <alignment horizontal="center" vertical="center" wrapText="1"/>
    </xf>
    <xf numFmtId="0" fontId="4" fillId="0" borderId="14" xfId="0" applyFont="1" applyBorder="1" applyAlignment="1">
      <alignment horizontal="center" vertical="center" wrapText="1"/>
    </xf>
    <xf numFmtId="181" fontId="4" fillId="0" borderId="157" xfId="4" applyNumberFormat="1" applyFont="1" applyBorder="1" applyAlignment="1">
      <alignment horizontal="center" vertical="center" wrapText="1"/>
    </xf>
    <xf numFmtId="0" fontId="0" fillId="0" borderId="14" xfId="0" applyBorder="1" applyAlignment="1">
      <alignment horizontal="center" vertical="center" wrapText="1"/>
    </xf>
    <xf numFmtId="0" fontId="4" fillId="0" borderId="81"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xf numFmtId="0" fontId="4" fillId="0" borderId="23" xfId="0"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4" xfId="0" applyNumberFormat="1" applyBorder="1" applyAlignment="1">
      <alignment horizontal="left"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4" xfId="0" applyNumberFormat="1" applyFont="1" applyBorder="1" applyAlignment="1"/>
    <xf numFmtId="178" fontId="0" fillId="0" borderId="33" xfId="0" applyNumberFormat="1" applyBorder="1" applyAlignment="1">
      <alignment horizontal="center" vertical="center"/>
    </xf>
    <xf numFmtId="178" fontId="0" fillId="0" borderId="0" xfId="0" applyNumberFormat="1" applyAlignment="1">
      <alignment horizontal="center" vertical="center"/>
    </xf>
    <xf numFmtId="0" fontId="4" fillId="0" borderId="0" xfId="4" applyFont="1" applyAlignment="1">
      <alignment horizontal="left"/>
    </xf>
    <xf numFmtId="0" fontId="4" fillId="0" borderId="34" xfId="4" applyFont="1" applyBorder="1" applyAlignment="1">
      <alignment horizontal="left"/>
    </xf>
    <xf numFmtId="0" fontId="47" fillId="0" borderId="23" xfId="0" applyFont="1" applyBorder="1" applyAlignment="1">
      <alignment vertical="center" wrapText="1"/>
    </xf>
    <xf numFmtId="0" fontId="47" fillId="0" borderId="14" xfId="0" applyFont="1" applyBorder="1" applyAlignment="1">
      <alignment vertical="center" wrapText="1"/>
    </xf>
    <xf numFmtId="0" fontId="47" fillId="0" borderId="15" xfId="0" applyFont="1" applyBorder="1" applyAlignment="1">
      <alignment vertical="center" wrapText="1"/>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0" fontId="2" fillId="0" borderId="0" xfId="4" applyAlignment="1">
      <alignment vertical="top" wrapText="1"/>
    </xf>
    <xf numFmtId="0" fontId="2" fillId="0" borderId="34" xfId="4" applyBorder="1" applyAlignment="1">
      <alignment vertical="top" wrapText="1"/>
    </xf>
    <xf numFmtId="178" fontId="4" fillId="0" borderId="78"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81" xfId="4" applyNumberFormat="1" applyFont="1" applyBorder="1" applyAlignment="1">
      <alignment vertical="center" wrapText="1"/>
    </xf>
    <xf numFmtId="178" fontId="4" fillId="0" borderId="13" xfId="4" applyNumberFormat="1" applyFont="1" applyBorder="1" applyAlignment="1">
      <alignment vertical="center" wrapText="1"/>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178" fontId="4" fillId="0" borderId="78"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81" xfId="0" applyNumberFormat="1" applyFont="1" applyBorder="1">
      <alignment vertical="center"/>
    </xf>
    <xf numFmtId="178" fontId="4" fillId="0" borderId="13" xfId="0" applyNumberFormat="1" applyFont="1" applyBorder="1">
      <alignment vertical="center"/>
    </xf>
    <xf numFmtId="0" fontId="0" fillId="0" borderId="1" xfId="0" applyBorder="1" applyAlignment="1">
      <alignment horizontal="center" vertical="center"/>
    </xf>
    <xf numFmtId="0" fontId="0" fillId="0" borderId="16" xfId="0" applyBorder="1" applyAlignment="1">
      <alignment horizontal="center" vertical="center"/>
    </xf>
    <xf numFmtId="179" fontId="4" fillId="0" borderId="81" xfId="0" applyNumberFormat="1" applyFont="1" applyBorder="1" applyAlignment="1">
      <alignment horizontal="center" vertical="center" wrapText="1"/>
    </xf>
    <xf numFmtId="179" fontId="4" fillId="0" borderId="13" xfId="0" applyNumberFormat="1" applyFont="1" applyBorder="1" applyAlignment="1">
      <alignment horizontal="center" vertical="center" wrapText="1"/>
    </xf>
    <xf numFmtId="179" fontId="4" fillId="0" borderId="18" xfId="0" applyNumberFormat="1" applyFont="1" applyBorder="1" applyAlignment="1">
      <alignment horizontal="center" vertical="center" wrapText="1"/>
    </xf>
    <xf numFmtId="0" fontId="4" fillId="0" borderId="14" xfId="4" applyFont="1" applyBorder="1" applyAlignment="1">
      <alignment horizontal="left" vertical="center" wrapText="1"/>
    </xf>
    <xf numFmtId="177" fontId="4" fillId="0" borderId="23" xfId="1" applyNumberFormat="1" applyFont="1" applyFill="1" applyBorder="1" applyAlignment="1">
      <alignment horizontal="right" vertical="center"/>
    </xf>
    <xf numFmtId="177" fontId="4" fillId="0" borderId="14" xfId="1" applyNumberFormat="1" applyFont="1" applyFill="1" applyBorder="1" applyAlignment="1">
      <alignment horizontal="right" vertical="center"/>
    </xf>
    <xf numFmtId="0" fontId="4" fillId="0" borderId="23"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4" fillId="0" borderId="15" xfId="4" applyFont="1" applyBorder="1" applyAlignment="1" applyProtection="1">
      <alignment vertical="center" wrapText="1"/>
      <protection locked="0"/>
    </xf>
    <xf numFmtId="0" fontId="0" fillId="0" borderId="80" xfId="4" applyFont="1" applyBorder="1" applyAlignment="1">
      <alignment horizontal="center" vertical="center"/>
    </xf>
    <xf numFmtId="0" fontId="2" fillId="0" borderId="80" xfId="4" applyBorder="1" applyAlignment="1">
      <alignment horizontal="center" vertical="center"/>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0" fillId="0" borderId="0" xfId="0" applyAlignment="1">
      <alignment horizontal="center"/>
    </xf>
    <xf numFmtId="0" fontId="17" fillId="0" borderId="0" xfId="0" applyFont="1" applyAlignment="1">
      <alignment vertical="center" wrapText="1"/>
    </xf>
    <xf numFmtId="0" fontId="29" fillId="0" borderId="155"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FF"/>
      <color rgb="FFCCFFCC"/>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300" name="Line 1">
          <a:extLst>
            <a:ext uri="{FF2B5EF4-FFF2-40B4-BE49-F238E27FC236}">
              <a16:creationId xmlns:a16="http://schemas.microsoft.com/office/drawing/2014/main" id="{00000000-0008-0000-0100-0000647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301" name="Line 2">
          <a:extLst>
            <a:ext uri="{FF2B5EF4-FFF2-40B4-BE49-F238E27FC236}">
              <a16:creationId xmlns:a16="http://schemas.microsoft.com/office/drawing/2014/main" id="{00000000-0008-0000-0100-0000657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302" name="Line 3">
          <a:extLst>
            <a:ext uri="{FF2B5EF4-FFF2-40B4-BE49-F238E27FC236}">
              <a16:creationId xmlns:a16="http://schemas.microsoft.com/office/drawing/2014/main" id="{00000000-0008-0000-0100-0000667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303" name="Line 4">
          <a:extLst>
            <a:ext uri="{FF2B5EF4-FFF2-40B4-BE49-F238E27FC236}">
              <a16:creationId xmlns:a16="http://schemas.microsoft.com/office/drawing/2014/main" id="{00000000-0008-0000-0100-0000677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304" name="Line 5">
          <a:extLst>
            <a:ext uri="{FF2B5EF4-FFF2-40B4-BE49-F238E27FC236}">
              <a16:creationId xmlns:a16="http://schemas.microsoft.com/office/drawing/2014/main" id="{00000000-0008-0000-0100-0000687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305" name="Line 6">
          <a:extLst>
            <a:ext uri="{FF2B5EF4-FFF2-40B4-BE49-F238E27FC236}">
              <a16:creationId xmlns:a16="http://schemas.microsoft.com/office/drawing/2014/main" id="{00000000-0008-0000-0100-0000697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306" name="Line 7">
          <a:extLst>
            <a:ext uri="{FF2B5EF4-FFF2-40B4-BE49-F238E27FC236}">
              <a16:creationId xmlns:a16="http://schemas.microsoft.com/office/drawing/2014/main" id="{00000000-0008-0000-0100-00006A7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307" name="Line 8">
          <a:extLst>
            <a:ext uri="{FF2B5EF4-FFF2-40B4-BE49-F238E27FC236}">
              <a16:creationId xmlns:a16="http://schemas.microsoft.com/office/drawing/2014/main" id="{00000000-0008-0000-0100-00006B7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308" name="Line 9">
          <a:extLst>
            <a:ext uri="{FF2B5EF4-FFF2-40B4-BE49-F238E27FC236}">
              <a16:creationId xmlns:a16="http://schemas.microsoft.com/office/drawing/2014/main" id="{00000000-0008-0000-0100-00006C7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309" name="AutoShape 15">
          <a:extLst>
            <a:ext uri="{FF2B5EF4-FFF2-40B4-BE49-F238E27FC236}">
              <a16:creationId xmlns:a16="http://schemas.microsoft.com/office/drawing/2014/main" id="{00000000-0008-0000-0100-00006D7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310" name="Line 16">
          <a:extLst>
            <a:ext uri="{FF2B5EF4-FFF2-40B4-BE49-F238E27FC236}">
              <a16:creationId xmlns:a16="http://schemas.microsoft.com/office/drawing/2014/main" id="{00000000-0008-0000-0100-00006E7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7311" name="AutoShape 18">
          <a:extLst>
            <a:ext uri="{FF2B5EF4-FFF2-40B4-BE49-F238E27FC236}">
              <a16:creationId xmlns:a16="http://schemas.microsoft.com/office/drawing/2014/main" id="{00000000-0008-0000-0100-00006F74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312" name="Line 27">
          <a:extLst>
            <a:ext uri="{FF2B5EF4-FFF2-40B4-BE49-F238E27FC236}">
              <a16:creationId xmlns:a16="http://schemas.microsoft.com/office/drawing/2014/main" id="{00000000-0008-0000-0100-0000707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313" name="Line 28">
          <a:extLst>
            <a:ext uri="{FF2B5EF4-FFF2-40B4-BE49-F238E27FC236}">
              <a16:creationId xmlns:a16="http://schemas.microsoft.com/office/drawing/2014/main" id="{00000000-0008-0000-0100-0000717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314" name="Line 29">
          <a:extLst>
            <a:ext uri="{FF2B5EF4-FFF2-40B4-BE49-F238E27FC236}">
              <a16:creationId xmlns:a16="http://schemas.microsoft.com/office/drawing/2014/main" id="{00000000-0008-0000-0100-0000727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7315" name="Line 30">
          <a:extLst>
            <a:ext uri="{FF2B5EF4-FFF2-40B4-BE49-F238E27FC236}">
              <a16:creationId xmlns:a16="http://schemas.microsoft.com/office/drawing/2014/main" id="{00000000-0008-0000-0100-0000737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7316" name="Line 28">
          <a:extLst>
            <a:ext uri="{FF2B5EF4-FFF2-40B4-BE49-F238E27FC236}">
              <a16:creationId xmlns:a16="http://schemas.microsoft.com/office/drawing/2014/main" id="{00000000-0008-0000-0100-0000747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7317" name="グループ化 31">
          <a:extLst>
            <a:ext uri="{FF2B5EF4-FFF2-40B4-BE49-F238E27FC236}">
              <a16:creationId xmlns:a16="http://schemas.microsoft.com/office/drawing/2014/main" id="{00000000-0008-0000-0100-000075740E00}"/>
            </a:ext>
          </a:extLst>
        </xdr:cNvPr>
        <xdr:cNvGrpSpPr>
          <a:grpSpLocks/>
        </xdr:cNvGrpSpPr>
      </xdr:nvGrpSpPr>
      <xdr:grpSpPr bwMode="auto">
        <a:xfrm>
          <a:off x="1847850" y="2200275"/>
          <a:ext cx="657225" cy="638175"/>
          <a:chOff x="145542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1130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71902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47318" name="Line 5">
          <a:extLst>
            <a:ext uri="{FF2B5EF4-FFF2-40B4-BE49-F238E27FC236}">
              <a16:creationId xmlns:a16="http://schemas.microsoft.com/office/drawing/2014/main" id="{00000000-0008-0000-0100-00007674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47319" name="Line 5">
          <a:extLst>
            <a:ext uri="{FF2B5EF4-FFF2-40B4-BE49-F238E27FC236}">
              <a16:creationId xmlns:a16="http://schemas.microsoft.com/office/drawing/2014/main" id="{00000000-0008-0000-0100-00007774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7320" name="Line 19">
          <a:extLst>
            <a:ext uri="{FF2B5EF4-FFF2-40B4-BE49-F238E27FC236}">
              <a16:creationId xmlns:a16="http://schemas.microsoft.com/office/drawing/2014/main" id="{00000000-0008-0000-0100-00007874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47321" name="Line 30">
          <a:extLst>
            <a:ext uri="{FF2B5EF4-FFF2-40B4-BE49-F238E27FC236}">
              <a16:creationId xmlns:a16="http://schemas.microsoft.com/office/drawing/2014/main" id="{00000000-0008-0000-0100-000079740E00}"/>
            </a:ext>
          </a:extLst>
        </xdr:cNvPr>
        <xdr:cNvSpPr>
          <a:spLocks noChangeShapeType="1"/>
        </xdr:cNvSpPr>
      </xdr:nvSpPr>
      <xdr:spPr bwMode="auto">
        <a:xfrm rot="-5400000">
          <a:off x="73056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322" name="Line 1">
          <a:extLst>
            <a:ext uri="{FF2B5EF4-FFF2-40B4-BE49-F238E27FC236}">
              <a16:creationId xmlns:a16="http://schemas.microsoft.com/office/drawing/2014/main" id="{00000000-0008-0000-0100-00007A7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323" name="Line 1">
          <a:extLst>
            <a:ext uri="{FF2B5EF4-FFF2-40B4-BE49-F238E27FC236}">
              <a16:creationId xmlns:a16="http://schemas.microsoft.com/office/drawing/2014/main" id="{00000000-0008-0000-0100-00007B7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21535" name="Line 1">
          <a:extLst>
            <a:ext uri="{FF2B5EF4-FFF2-40B4-BE49-F238E27FC236}">
              <a16:creationId xmlns:a16="http://schemas.microsoft.com/office/drawing/2014/main" id="{00000000-0008-0000-0200-0000BF0F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21536" name="Line 2">
          <a:extLst>
            <a:ext uri="{FF2B5EF4-FFF2-40B4-BE49-F238E27FC236}">
              <a16:creationId xmlns:a16="http://schemas.microsoft.com/office/drawing/2014/main" id="{00000000-0008-0000-0200-0000C00F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21537" name="Line 3">
          <a:extLst>
            <a:ext uri="{FF2B5EF4-FFF2-40B4-BE49-F238E27FC236}">
              <a16:creationId xmlns:a16="http://schemas.microsoft.com/office/drawing/2014/main" id="{00000000-0008-0000-0200-0000C10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21538" name="Line 4">
          <a:extLst>
            <a:ext uri="{FF2B5EF4-FFF2-40B4-BE49-F238E27FC236}">
              <a16:creationId xmlns:a16="http://schemas.microsoft.com/office/drawing/2014/main" id="{00000000-0008-0000-0200-0000C20F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21539" name="Line 5">
          <a:extLst>
            <a:ext uri="{FF2B5EF4-FFF2-40B4-BE49-F238E27FC236}">
              <a16:creationId xmlns:a16="http://schemas.microsoft.com/office/drawing/2014/main" id="{00000000-0008-0000-0200-0000C30F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21540" name="Line 6">
          <a:extLst>
            <a:ext uri="{FF2B5EF4-FFF2-40B4-BE49-F238E27FC236}">
              <a16:creationId xmlns:a16="http://schemas.microsoft.com/office/drawing/2014/main" id="{00000000-0008-0000-0200-0000C40F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21541" name="Line 7">
          <a:extLst>
            <a:ext uri="{FF2B5EF4-FFF2-40B4-BE49-F238E27FC236}">
              <a16:creationId xmlns:a16="http://schemas.microsoft.com/office/drawing/2014/main" id="{00000000-0008-0000-0200-0000C50F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2" name="Line 8">
          <a:extLst>
            <a:ext uri="{FF2B5EF4-FFF2-40B4-BE49-F238E27FC236}">
              <a16:creationId xmlns:a16="http://schemas.microsoft.com/office/drawing/2014/main" id="{00000000-0008-0000-0200-0000C6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21543" name="Line 9">
          <a:extLst>
            <a:ext uri="{FF2B5EF4-FFF2-40B4-BE49-F238E27FC236}">
              <a16:creationId xmlns:a16="http://schemas.microsoft.com/office/drawing/2014/main" id="{00000000-0008-0000-0200-0000C70F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44" name="Line 16">
          <a:extLst>
            <a:ext uri="{FF2B5EF4-FFF2-40B4-BE49-F238E27FC236}">
              <a16:creationId xmlns:a16="http://schemas.microsoft.com/office/drawing/2014/main" id="{00000000-0008-0000-0200-0000C80F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21545" name="Line 27">
          <a:extLst>
            <a:ext uri="{FF2B5EF4-FFF2-40B4-BE49-F238E27FC236}">
              <a16:creationId xmlns:a16="http://schemas.microsoft.com/office/drawing/2014/main" id="{00000000-0008-0000-0200-0000C90F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21546" name="Line 28">
          <a:extLst>
            <a:ext uri="{FF2B5EF4-FFF2-40B4-BE49-F238E27FC236}">
              <a16:creationId xmlns:a16="http://schemas.microsoft.com/office/drawing/2014/main" id="{00000000-0008-0000-0200-0000CA0F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21547" name="Line 29">
          <a:extLst>
            <a:ext uri="{FF2B5EF4-FFF2-40B4-BE49-F238E27FC236}">
              <a16:creationId xmlns:a16="http://schemas.microsoft.com/office/drawing/2014/main" id="{00000000-0008-0000-0200-0000CB0F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8" name="Line 79">
          <a:extLst>
            <a:ext uri="{FF2B5EF4-FFF2-40B4-BE49-F238E27FC236}">
              <a16:creationId xmlns:a16="http://schemas.microsoft.com/office/drawing/2014/main" id="{00000000-0008-0000-0200-0000CC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21549" name="AutoShape 86">
          <a:extLst>
            <a:ext uri="{FF2B5EF4-FFF2-40B4-BE49-F238E27FC236}">
              <a16:creationId xmlns:a16="http://schemas.microsoft.com/office/drawing/2014/main" id="{00000000-0008-0000-0200-0000CD0F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50" name="Line 87">
          <a:extLst>
            <a:ext uri="{FF2B5EF4-FFF2-40B4-BE49-F238E27FC236}">
              <a16:creationId xmlns:a16="http://schemas.microsoft.com/office/drawing/2014/main" id="{00000000-0008-0000-0200-0000CE0F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21551" name="AutoShape 89">
          <a:extLst>
            <a:ext uri="{FF2B5EF4-FFF2-40B4-BE49-F238E27FC236}">
              <a16:creationId xmlns:a16="http://schemas.microsoft.com/office/drawing/2014/main" id="{00000000-0008-0000-0200-0000CF0F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21552" name="Line 101">
          <a:extLst>
            <a:ext uri="{FF2B5EF4-FFF2-40B4-BE49-F238E27FC236}">
              <a16:creationId xmlns:a16="http://schemas.microsoft.com/office/drawing/2014/main" id="{00000000-0008-0000-0200-0000D00F0E00}"/>
            </a:ext>
          </a:extLst>
        </xdr:cNvPr>
        <xdr:cNvSpPr>
          <a:spLocks noChangeShapeType="1"/>
        </xdr:cNvSpPr>
      </xdr:nvSpPr>
      <xdr:spPr bwMode="auto">
        <a:xfrm rot="-5400000">
          <a:off x="9648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21553" name="Line 99">
          <a:extLst>
            <a:ext uri="{FF2B5EF4-FFF2-40B4-BE49-F238E27FC236}">
              <a16:creationId xmlns:a16="http://schemas.microsoft.com/office/drawing/2014/main" id="{00000000-0008-0000-0200-0000D10F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21554" name="グループ化 33">
          <a:extLst>
            <a:ext uri="{FF2B5EF4-FFF2-40B4-BE49-F238E27FC236}">
              <a16:creationId xmlns:a16="http://schemas.microsoft.com/office/drawing/2014/main" id="{00000000-0008-0000-0200-0000D20F0E00}"/>
            </a:ext>
          </a:extLst>
        </xdr:cNvPr>
        <xdr:cNvGrpSpPr>
          <a:grpSpLocks/>
        </xdr:cNvGrpSpPr>
      </xdr:nvGrpSpPr>
      <xdr:grpSpPr bwMode="auto">
        <a:xfrm>
          <a:off x="1838325" y="2190750"/>
          <a:ext cx="657225" cy="638175"/>
          <a:chOff x="144780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21555" name="Line 5">
          <a:extLst>
            <a:ext uri="{FF2B5EF4-FFF2-40B4-BE49-F238E27FC236}">
              <a16:creationId xmlns:a16="http://schemas.microsoft.com/office/drawing/2014/main" id="{00000000-0008-0000-0200-0000D30F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21556" name="Line 5">
          <a:extLst>
            <a:ext uri="{FF2B5EF4-FFF2-40B4-BE49-F238E27FC236}">
              <a16:creationId xmlns:a16="http://schemas.microsoft.com/office/drawing/2014/main" id="{00000000-0008-0000-0200-0000D40F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21557" name="Line 90">
          <a:extLst>
            <a:ext uri="{FF2B5EF4-FFF2-40B4-BE49-F238E27FC236}">
              <a16:creationId xmlns:a16="http://schemas.microsoft.com/office/drawing/2014/main" id="{00000000-0008-0000-0200-0000D50F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21558" name="Line 101">
          <a:extLst>
            <a:ext uri="{FF2B5EF4-FFF2-40B4-BE49-F238E27FC236}">
              <a16:creationId xmlns:a16="http://schemas.microsoft.com/office/drawing/2014/main" id="{00000000-0008-0000-0200-0000D60F0E00}"/>
            </a:ext>
          </a:extLst>
        </xdr:cNvPr>
        <xdr:cNvSpPr>
          <a:spLocks noChangeShapeType="1"/>
        </xdr:cNvSpPr>
      </xdr:nvSpPr>
      <xdr:spPr bwMode="auto">
        <a:xfrm rot="-5400000">
          <a:off x="73771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21559" name="Line 1">
          <a:extLst>
            <a:ext uri="{FF2B5EF4-FFF2-40B4-BE49-F238E27FC236}">
              <a16:creationId xmlns:a16="http://schemas.microsoft.com/office/drawing/2014/main" id="{00000000-0008-0000-0200-0000D70F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21560" name="Line 1">
          <a:extLst>
            <a:ext uri="{FF2B5EF4-FFF2-40B4-BE49-F238E27FC236}">
              <a16:creationId xmlns:a16="http://schemas.microsoft.com/office/drawing/2014/main" id="{00000000-0008-0000-0200-0000D80F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8433" name="Line 1">
          <a:extLst>
            <a:ext uri="{FF2B5EF4-FFF2-40B4-BE49-F238E27FC236}">
              <a16:creationId xmlns:a16="http://schemas.microsoft.com/office/drawing/2014/main" id="{00000000-0008-0000-0300-0000C151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8434" name="Line 2">
          <a:extLst>
            <a:ext uri="{FF2B5EF4-FFF2-40B4-BE49-F238E27FC236}">
              <a16:creationId xmlns:a16="http://schemas.microsoft.com/office/drawing/2014/main" id="{00000000-0008-0000-0300-0000C25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8435" name="Line 3">
          <a:extLst>
            <a:ext uri="{FF2B5EF4-FFF2-40B4-BE49-F238E27FC236}">
              <a16:creationId xmlns:a16="http://schemas.microsoft.com/office/drawing/2014/main" id="{00000000-0008-0000-0300-0000C35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8436" name="Line 4">
          <a:extLst>
            <a:ext uri="{FF2B5EF4-FFF2-40B4-BE49-F238E27FC236}">
              <a16:creationId xmlns:a16="http://schemas.microsoft.com/office/drawing/2014/main" id="{00000000-0008-0000-0300-0000C45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8437" name="Line 5">
          <a:extLst>
            <a:ext uri="{FF2B5EF4-FFF2-40B4-BE49-F238E27FC236}">
              <a16:creationId xmlns:a16="http://schemas.microsoft.com/office/drawing/2014/main" id="{00000000-0008-0000-0300-0000C55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8438" name="Line 6">
          <a:extLst>
            <a:ext uri="{FF2B5EF4-FFF2-40B4-BE49-F238E27FC236}">
              <a16:creationId xmlns:a16="http://schemas.microsoft.com/office/drawing/2014/main" id="{00000000-0008-0000-0300-0000C65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8439" name="Line 7">
          <a:extLst>
            <a:ext uri="{FF2B5EF4-FFF2-40B4-BE49-F238E27FC236}">
              <a16:creationId xmlns:a16="http://schemas.microsoft.com/office/drawing/2014/main" id="{00000000-0008-0000-0300-0000C751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0" name="Line 8">
          <a:extLst>
            <a:ext uri="{FF2B5EF4-FFF2-40B4-BE49-F238E27FC236}">
              <a16:creationId xmlns:a16="http://schemas.microsoft.com/office/drawing/2014/main" id="{00000000-0008-0000-0300-0000C8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8441" name="Line 9">
          <a:extLst>
            <a:ext uri="{FF2B5EF4-FFF2-40B4-BE49-F238E27FC236}">
              <a16:creationId xmlns:a16="http://schemas.microsoft.com/office/drawing/2014/main" id="{00000000-0008-0000-0300-0000C951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2" name="Line 16">
          <a:extLst>
            <a:ext uri="{FF2B5EF4-FFF2-40B4-BE49-F238E27FC236}">
              <a16:creationId xmlns:a16="http://schemas.microsoft.com/office/drawing/2014/main" id="{00000000-0008-0000-0300-0000CA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8443" name="Line 27">
          <a:extLst>
            <a:ext uri="{FF2B5EF4-FFF2-40B4-BE49-F238E27FC236}">
              <a16:creationId xmlns:a16="http://schemas.microsoft.com/office/drawing/2014/main" id="{00000000-0008-0000-0300-0000CB5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8444" name="Line 28">
          <a:extLst>
            <a:ext uri="{FF2B5EF4-FFF2-40B4-BE49-F238E27FC236}">
              <a16:creationId xmlns:a16="http://schemas.microsoft.com/office/drawing/2014/main" id="{00000000-0008-0000-0300-0000CC5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8445" name="Line 29">
          <a:extLst>
            <a:ext uri="{FF2B5EF4-FFF2-40B4-BE49-F238E27FC236}">
              <a16:creationId xmlns:a16="http://schemas.microsoft.com/office/drawing/2014/main" id="{00000000-0008-0000-0300-0000CD5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6" name="Line 78">
          <a:extLst>
            <a:ext uri="{FF2B5EF4-FFF2-40B4-BE49-F238E27FC236}">
              <a16:creationId xmlns:a16="http://schemas.microsoft.com/office/drawing/2014/main" id="{00000000-0008-0000-0300-0000CE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7" name="Line 86">
          <a:extLst>
            <a:ext uri="{FF2B5EF4-FFF2-40B4-BE49-F238E27FC236}">
              <a16:creationId xmlns:a16="http://schemas.microsoft.com/office/drawing/2014/main" id="{00000000-0008-0000-0300-0000CF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8" name="Line 109">
          <a:extLst>
            <a:ext uri="{FF2B5EF4-FFF2-40B4-BE49-F238E27FC236}">
              <a16:creationId xmlns:a16="http://schemas.microsoft.com/office/drawing/2014/main" id="{00000000-0008-0000-0300-0000D0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9" name="Line 117">
          <a:extLst>
            <a:ext uri="{FF2B5EF4-FFF2-40B4-BE49-F238E27FC236}">
              <a16:creationId xmlns:a16="http://schemas.microsoft.com/office/drawing/2014/main" id="{00000000-0008-0000-0300-0000D1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0" name="Line 176">
          <a:extLst>
            <a:ext uri="{FF2B5EF4-FFF2-40B4-BE49-F238E27FC236}">
              <a16:creationId xmlns:a16="http://schemas.microsoft.com/office/drawing/2014/main" id="{00000000-0008-0000-0300-0000D2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1" name="Line 184">
          <a:extLst>
            <a:ext uri="{FF2B5EF4-FFF2-40B4-BE49-F238E27FC236}">
              <a16:creationId xmlns:a16="http://schemas.microsoft.com/office/drawing/2014/main" id="{00000000-0008-0000-0300-0000D3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2" name="Line 207">
          <a:extLst>
            <a:ext uri="{FF2B5EF4-FFF2-40B4-BE49-F238E27FC236}">
              <a16:creationId xmlns:a16="http://schemas.microsoft.com/office/drawing/2014/main" id="{00000000-0008-0000-0300-0000D4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8453" name="AutoShape 214">
          <a:extLst>
            <a:ext uri="{FF2B5EF4-FFF2-40B4-BE49-F238E27FC236}">
              <a16:creationId xmlns:a16="http://schemas.microsoft.com/office/drawing/2014/main" id="{00000000-0008-0000-0300-0000D551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4" name="Line 215">
          <a:extLst>
            <a:ext uri="{FF2B5EF4-FFF2-40B4-BE49-F238E27FC236}">
              <a16:creationId xmlns:a16="http://schemas.microsoft.com/office/drawing/2014/main" id="{00000000-0008-0000-0300-0000D651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8455" name="AutoShape 217">
          <a:extLst>
            <a:ext uri="{FF2B5EF4-FFF2-40B4-BE49-F238E27FC236}">
              <a16:creationId xmlns:a16="http://schemas.microsoft.com/office/drawing/2014/main" id="{00000000-0008-0000-0300-0000D751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8456" name="Line 229">
          <a:extLst>
            <a:ext uri="{FF2B5EF4-FFF2-40B4-BE49-F238E27FC236}">
              <a16:creationId xmlns:a16="http://schemas.microsoft.com/office/drawing/2014/main" id="{00000000-0008-0000-0300-0000D851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38457" name="Line 227">
          <a:extLst>
            <a:ext uri="{FF2B5EF4-FFF2-40B4-BE49-F238E27FC236}">
              <a16:creationId xmlns:a16="http://schemas.microsoft.com/office/drawing/2014/main" id="{00000000-0008-0000-0300-0000D951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8458" name="グループ化 39">
          <a:extLst>
            <a:ext uri="{FF2B5EF4-FFF2-40B4-BE49-F238E27FC236}">
              <a16:creationId xmlns:a16="http://schemas.microsoft.com/office/drawing/2014/main" id="{00000000-0008-0000-0300-0000DA510E00}"/>
            </a:ext>
          </a:extLst>
        </xdr:cNvPr>
        <xdr:cNvGrpSpPr>
          <a:grpSpLocks/>
        </xdr:cNvGrpSpPr>
      </xdr:nvGrpSpPr>
      <xdr:grpSpPr bwMode="auto">
        <a:xfrm>
          <a:off x="1838325" y="2200275"/>
          <a:ext cx="657225" cy="638175"/>
          <a:chOff x="144780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8459" name="Line 5">
          <a:extLst>
            <a:ext uri="{FF2B5EF4-FFF2-40B4-BE49-F238E27FC236}">
              <a16:creationId xmlns:a16="http://schemas.microsoft.com/office/drawing/2014/main" id="{00000000-0008-0000-0300-0000DB51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8460" name="Line 5">
          <a:extLst>
            <a:ext uri="{FF2B5EF4-FFF2-40B4-BE49-F238E27FC236}">
              <a16:creationId xmlns:a16="http://schemas.microsoft.com/office/drawing/2014/main" id="{00000000-0008-0000-0300-0000DC51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38461" name="Line 218">
          <a:extLst>
            <a:ext uri="{FF2B5EF4-FFF2-40B4-BE49-F238E27FC236}">
              <a16:creationId xmlns:a16="http://schemas.microsoft.com/office/drawing/2014/main" id="{00000000-0008-0000-0300-0000DD51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38462" name="Line 229">
          <a:extLst>
            <a:ext uri="{FF2B5EF4-FFF2-40B4-BE49-F238E27FC236}">
              <a16:creationId xmlns:a16="http://schemas.microsoft.com/office/drawing/2014/main" id="{00000000-0008-0000-0300-0000DE51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8463" name="Line 1">
          <a:extLst>
            <a:ext uri="{FF2B5EF4-FFF2-40B4-BE49-F238E27FC236}">
              <a16:creationId xmlns:a16="http://schemas.microsoft.com/office/drawing/2014/main" id="{00000000-0008-0000-0300-0000DF51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8464" name="Line 1">
          <a:extLst>
            <a:ext uri="{FF2B5EF4-FFF2-40B4-BE49-F238E27FC236}">
              <a16:creationId xmlns:a16="http://schemas.microsoft.com/office/drawing/2014/main" id="{00000000-0008-0000-0300-0000E051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382" name="Line 1">
          <a:extLst>
            <a:ext uri="{FF2B5EF4-FFF2-40B4-BE49-F238E27FC236}">
              <a16:creationId xmlns:a16="http://schemas.microsoft.com/office/drawing/2014/main" id="{00000000-0008-0000-0400-00009E7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383" name="Line 2">
          <a:extLst>
            <a:ext uri="{FF2B5EF4-FFF2-40B4-BE49-F238E27FC236}">
              <a16:creationId xmlns:a16="http://schemas.microsoft.com/office/drawing/2014/main" id="{00000000-0008-0000-0400-00009F7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384" name="Line 3">
          <a:extLst>
            <a:ext uri="{FF2B5EF4-FFF2-40B4-BE49-F238E27FC236}">
              <a16:creationId xmlns:a16="http://schemas.microsoft.com/office/drawing/2014/main" id="{00000000-0008-0000-0400-0000A07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385" name="Line 4">
          <a:extLst>
            <a:ext uri="{FF2B5EF4-FFF2-40B4-BE49-F238E27FC236}">
              <a16:creationId xmlns:a16="http://schemas.microsoft.com/office/drawing/2014/main" id="{00000000-0008-0000-0400-0000A17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386" name="Line 5">
          <a:extLst>
            <a:ext uri="{FF2B5EF4-FFF2-40B4-BE49-F238E27FC236}">
              <a16:creationId xmlns:a16="http://schemas.microsoft.com/office/drawing/2014/main" id="{00000000-0008-0000-0400-0000A27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387" name="Line 6">
          <a:extLst>
            <a:ext uri="{FF2B5EF4-FFF2-40B4-BE49-F238E27FC236}">
              <a16:creationId xmlns:a16="http://schemas.microsoft.com/office/drawing/2014/main" id="{00000000-0008-0000-0400-0000A37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388" name="Line 7">
          <a:extLst>
            <a:ext uri="{FF2B5EF4-FFF2-40B4-BE49-F238E27FC236}">
              <a16:creationId xmlns:a16="http://schemas.microsoft.com/office/drawing/2014/main" id="{00000000-0008-0000-0400-0000A47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89" name="Line 8">
          <a:extLst>
            <a:ext uri="{FF2B5EF4-FFF2-40B4-BE49-F238E27FC236}">
              <a16:creationId xmlns:a16="http://schemas.microsoft.com/office/drawing/2014/main" id="{00000000-0008-0000-0400-0000A5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390" name="Line 9">
          <a:extLst>
            <a:ext uri="{FF2B5EF4-FFF2-40B4-BE49-F238E27FC236}">
              <a16:creationId xmlns:a16="http://schemas.microsoft.com/office/drawing/2014/main" id="{00000000-0008-0000-0400-0000A67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1" name="Line 16">
          <a:extLst>
            <a:ext uri="{FF2B5EF4-FFF2-40B4-BE49-F238E27FC236}">
              <a16:creationId xmlns:a16="http://schemas.microsoft.com/office/drawing/2014/main" id="{00000000-0008-0000-0400-0000A7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392" name="Line 27">
          <a:extLst>
            <a:ext uri="{FF2B5EF4-FFF2-40B4-BE49-F238E27FC236}">
              <a16:creationId xmlns:a16="http://schemas.microsoft.com/office/drawing/2014/main" id="{00000000-0008-0000-0400-0000A87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393" name="Line 28">
          <a:extLst>
            <a:ext uri="{FF2B5EF4-FFF2-40B4-BE49-F238E27FC236}">
              <a16:creationId xmlns:a16="http://schemas.microsoft.com/office/drawing/2014/main" id="{00000000-0008-0000-0400-0000A97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394" name="Line 29">
          <a:extLst>
            <a:ext uri="{FF2B5EF4-FFF2-40B4-BE49-F238E27FC236}">
              <a16:creationId xmlns:a16="http://schemas.microsoft.com/office/drawing/2014/main" id="{00000000-0008-0000-0400-0000AA7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5" name="Line 78">
          <a:extLst>
            <a:ext uri="{FF2B5EF4-FFF2-40B4-BE49-F238E27FC236}">
              <a16:creationId xmlns:a16="http://schemas.microsoft.com/office/drawing/2014/main" id="{00000000-0008-0000-0400-0000AB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6" name="Line 86">
          <a:extLst>
            <a:ext uri="{FF2B5EF4-FFF2-40B4-BE49-F238E27FC236}">
              <a16:creationId xmlns:a16="http://schemas.microsoft.com/office/drawing/2014/main" id="{00000000-0008-0000-0400-0000AC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7" name="Line 109">
          <a:extLst>
            <a:ext uri="{FF2B5EF4-FFF2-40B4-BE49-F238E27FC236}">
              <a16:creationId xmlns:a16="http://schemas.microsoft.com/office/drawing/2014/main" id="{00000000-0008-0000-0400-0000AD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8" name="Line 117">
          <a:extLst>
            <a:ext uri="{FF2B5EF4-FFF2-40B4-BE49-F238E27FC236}">
              <a16:creationId xmlns:a16="http://schemas.microsoft.com/office/drawing/2014/main" id="{00000000-0008-0000-0400-0000AE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9" name="Line 140">
          <a:extLst>
            <a:ext uri="{FF2B5EF4-FFF2-40B4-BE49-F238E27FC236}">
              <a16:creationId xmlns:a16="http://schemas.microsoft.com/office/drawing/2014/main" id="{00000000-0008-0000-0400-0000AF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0" name="Line 148">
          <a:extLst>
            <a:ext uri="{FF2B5EF4-FFF2-40B4-BE49-F238E27FC236}">
              <a16:creationId xmlns:a16="http://schemas.microsoft.com/office/drawing/2014/main" id="{00000000-0008-0000-0400-0000B0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1" name="Line 171">
          <a:extLst>
            <a:ext uri="{FF2B5EF4-FFF2-40B4-BE49-F238E27FC236}">
              <a16:creationId xmlns:a16="http://schemas.microsoft.com/office/drawing/2014/main" id="{00000000-0008-0000-0400-0000B1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2" name="Line 179">
          <a:extLst>
            <a:ext uri="{FF2B5EF4-FFF2-40B4-BE49-F238E27FC236}">
              <a16:creationId xmlns:a16="http://schemas.microsoft.com/office/drawing/2014/main" id="{00000000-0008-0000-0400-0000B2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3" name="Line 202">
          <a:extLst>
            <a:ext uri="{FF2B5EF4-FFF2-40B4-BE49-F238E27FC236}">
              <a16:creationId xmlns:a16="http://schemas.microsoft.com/office/drawing/2014/main" id="{00000000-0008-0000-0400-0000B3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404" name="AutoShape 209">
          <a:extLst>
            <a:ext uri="{FF2B5EF4-FFF2-40B4-BE49-F238E27FC236}">
              <a16:creationId xmlns:a16="http://schemas.microsoft.com/office/drawing/2014/main" id="{00000000-0008-0000-0400-0000B47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5" name="Line 210">
          <a:extLst>
            <a:ext uri="{FF2B5EF4-FFF2-40B4-BE49-F238E27FC236}">
              <a16:creationId xmlns:a16="http://schemas.microsoft.com/office/drawing/2014/main" id="{00000000-0008-0000-0400-0000B57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48406" name="AutoShape 212">
          <a:extLst>
            <a:ext uri="{FF2B5EF4-FFF2-40B4-BE49-F238E27FC236}">
              <a16:creationId xmlns:a16="http://schemas.microsoft.com/office/drawing/2014/main" id="{00000000-0008-0000-0400-0000B6780E00}"/>
            </a:ext>
          </a:extLst>
        </xdr:cNvPr>
        <xdr:cNvSpPr>
          <a:spLocks/>
        </xdr:cNvSpPr>
      </xdr:nvSpPr>
      <xdr:spPr bwMode="auto">
        <a:xfrm>
          <a:off x="132111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8407" name="Line 213">
          <a:extLst>
            <a:ext uri="{FF2B5EF4-FFF2-40B4-BE49-F238E27FC236}">
              <a16:creationId xmlns:a16="http://schemas.microsoft.com/office/drawing/2014/main" id="{00000000-0008-0000-0400-0000B77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8408" name="Line 224">
          <a:extLst>
            <a:ext uri="{FF2B5EF4-FFF2-40B4-BE49-F238E27FC236}">
              <a16:creationId xmlns:a16="http://schemas.microsoft.com/office/drawing/2014/main" id="{00000000-0008-0000-0400-0000B87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8409" name="Line 222">
          <a:extLst>
            <a:ext uri="{FF2B5EF4-FFF2-40B4-BE49-F238E27FC236}">
              <a16:creationId xmlns:a16="http://schemas.microsoft.com/office/drawing/2014/main" id="{00000000-0008-0000-0400-0000B97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48410" name="グループ化 41">
          <a:extLst>
            <a:ext uri="{FF2B5EF4-FFF2-40B4-BE49-F238E27FC236}">
              <a16:creationId xmlns:a16="http://schemas.microsoft.com/office/drawing/2014/main" id="{00000000-0008-0000-0400-0000BA78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8411" name="Line 5">
          <a:extLst>
            <a:ext uri="{FF2B5EF4-FFF2-40B4-BE49-F238E27FC236}">
              <a16:creationId xmlns:a16="http://schemas.microsoft.com/office/drawing/2014/main" id="{00000000-0008-0000-0400-0000BB78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48412" name="Line 5">
          <a:extLst>
            <a:ext uri="{FF2B5EF4-FFF2-40B4-BE49-F238E27FC236}">
              <a16:creationId xmlns:a16="http://schemas.microsoft.com/office/drawing/2014/main" id="{00000000-0008-0000-0400-0000BC78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48413" name="Line 224">
          <a:extLst>
            <a:ext uri="{FF2B5EF4-FFF2-40B4-BE49-F238E27FC236}">
              <a16:creationId xmlns:a16="http://schemas.microsoft.com/office/drawing/2014/main" id="{00000000-0008-0000-0400-0000BD78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414" name="Line 1">
          <a:extLst>
            <a:ext uri="{FF2B5EF4-FFF2-40B4-BE49-F238E27FC236}">
              <a16:creationId xmlns:a16="http://schemas.microsoft.com/office/drawing/2014/main" id="{00000000-0008-0000-0400-0000BE7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415" name="Line 1">
          <a:extLst>
            <a:ext uri="{FF2B5EF4-FFF2-40B4-BE49-F238E27FC236}">
              <a16:creationId xmlns:a16="http://schemas.microsoft.com/office/drawing/2014/main" id="{00000000-0008-0000-0400-0000BF7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0191" name="Line 1">
          <a:extLst>
            <a:ext uri="{FF2B5EF4-FFF2-40B4-BE49-F238E27FC236}">
              <a16:creationId xmlns:a16="http://schemas.microsoft.com/office/drawing/2014/main" id="{00000000-0008-0000-0500-00009F5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0192" name="Line 2">
          <a:extLst>
            <a:ext uri="{FF2B5EF4-FFF2-40B4-BE49-F238E27FC236}">
              <a16:creationId xmlns:a16="http://schemas.microsoft.com/office/drawing/2014/main" id="{00000000-0008-0000-0500-0000A05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0193" name="Line 3">
          <a:extLst>
            <a:ext uri="{FF2B5EF4-FFF2-40B4-BE49-F238E27FC236}">
              <a16:creationId xmlns:a16="http://schemas.microsoft.com/office/drawing/2014/main" id="{00000000-0008-0000-0500-0000A15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0194" name="Line 4">
          <a:extLst>
            <a:ext uri="{FF2B5EF4-FFF2-40B4-BE49-F238E27FC236}">
              <a16:creationId xmlns:a16="http://schemas.microsoft.com/office/drawing/2014/main" id="{00000000-0008-0000-0500-0000A25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0195" name="Line 5">
          <a:extLst>
            <a:ext uri="{FF2B5EF4-FFF2-40B4-BE49-F238E27FC236}">
              <a16:creationId xmlns:a16="http://schemas.microsoft.com/office/drawing/2014/main" id="{00000000-0008-0000-0500-0000A35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0196" name="Line 6">
          <a:extLst>
            <a:ext uri="{FF2B5EF4-FFF2-40B4-BE49-F238E27FC236}">
              <a16:creationId xmlns:a16="http://schemas.microsoft.com/office/drawing/2014/main" id="{00000000-0008-0000-0500-0000A45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0197" name="Line 7">
          <a:extLst>
            <a:ext uri="{FF2B5EF4-FFF2-40B4-BE49-F238E27FC236}">
              <a16:creationId xmlns:a16="http://schemas.microsoft.com/office/drawing/2014/main" id="{00000000-0008-0000-0500-0000A55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198" name="Line 8">
          <a:extLst>
            <a:ext uri="{FF2B5EF4-FFF2-40B4-BE49-F238E27FC236}">
              <a16:creationId xmlns:a16="http://schemas.microsoft.com/office/drawing/2014/main" id="{00000000-0008-0000-0500-0000A6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0199" name="Line 9">
          <a:extLst>
            <a:ext uri="{FF2B5EF4-FFF2-40B4-BE49-F238E27FC236}">
              <a16:creationId xmlns:a16="http://schemas.microsoft.com/office/drawing/2014/main" id="{00000000-0008-0000-0500-0000A75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0" name="Line 16">
          <a:extLst>
            <a:ext uri="{FF2B5EF4-FFF2-40B4-BE49-F238E27FC236}">
              <a16:creationId xmlns:a16="http://schemas.microsoft.com/office/drawing/2014/main" id="{00000000-0008-0000-0500-0000A8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0201" name="Line 27">
          <a:extLst>
            <a:ext uri="{FF2B5EF4-FFF2-40B4-BE49-F238E27FC236}">
              <a16:creationId xmlns:a16="http://schemas.microsoft.com/office/drawing/2014/main" id="{00000000-0008-0000-0500-0000A95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0202" name="Line 28">
          <a:extLst>
            <a:ext uri="{FF2B5EF4-FFF2-40B4-BE49-F238E27FC236}">
              <a16:creationId xmlns:a16="http://schemas.microsoft.com/office/drawing/2014/main" id="{00000000-0008-0000-0500-0000AA5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0203" name="Line 29">
          <a:extLst>
            <a:ext uri="{FF2B5EF4-FFF2-40B4-BE49-F238E27FC236}">
              <a16:creationId xmlns:a16="http://schemas.microsoft.com/office/drawing/2014/main" id="{00000000-0008-0000-0500-0000AB5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4" name="Line 78">
          <a:extLst>
            <a:ext uri="{FF2B5EF4-FFF2-40B4-BE49-F238E27FC236}">
              <a16:creationId xmlns:a16="http://schemas.microsoft.com/office/drawing/2014/main" id="{00000000-0008-0000-0500-0000AC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5" name="Line 86">
          <a:extLst>
            <a:ext uri="{FF2B5EF4-FFF2-40B4-BE49-F238E27FC236}">
              <a16:creationId xmlns:a16="http://schemas.microsoft.com/office/drawing/2014/main" id="{00000000-0008-0000-0500-0000AD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6" name="Line 109">
          <a:extLst>
            <a:ext uri="{FF2B5EF4-FFF2-40B4-BE49-F238E27FC236}">
              <a16:creationId xmlns:a16="http://schemas.microsoft.com/office/drawing/2014/main" id="{00000000-0008-0000-0500-0000AE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7" name="Line 117">
          <a:extLst>
            <a:ext uri="{FF2B5EF4-FFF2-40B4-BE49-F238E27FC236}">
              <a16:creationId xmlns:a16="http://schemas.microsoft.com/office/drawing/2014/main" id="{00000000-0008-0000-0500-0000AF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8" name="Line 140">
          <a:extLst>
            <a:ext uri="{FF2B5EF4-FFF2-40B4-BE49-F238E27FC236}">
              <a16:creationId xmlns:a16="http://schemas.microsoft.com/office/drawing/2014/main" id="{00000000-0008-0000-0500-0000B0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9" name="Line 148">
          <a:extLst>
            <a:ext uri="{FF2B5EF4-FFF2-40B4-BE49-F238E27FC236}">
              <a16:creationId xmlns:a16="http://schemas.microsoft.com/office/drawing/2014/main" id="{00000000-0008-0000-0500-0000B1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0" name="Line 171">
          <a:extLst>
            <a:ext uri="{FF2B5EF4-FFF2-40B4-BE49-F238E27FC236}">
              <a16:creationId xmlns:a16="http://schemas.microsoft.com/office/drawing/2014/main" id="{00000000-0008-0000-0500-0000B2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1" name="Line 179">
          <a:extLst>
            <a:ext uri="{FF2B5EF4-FFF2-40B4-BE49-F238E27FC236}">
              <a16:creationId xmlns:a16="http://schemas.microsoft.com/office/drawing/2014/main" id="{00000000-0008-0000-0500-0000B3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2" name="Line 202">
          <a:extLst>
            <a:ext uri="{FF2B5EF4-FFF2-40B4-BE49-F238E27FC236}">
              <a16:creationId xmlns:a16="http://schemas.microsoft.com/office/drawing/2014/main" id="{00000000-0008-0000-0500-0000B4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0213" name="AutoShape 209">
          <a:extLst>
            <a:ext uri="{FF2B5EF4-FFF2-40B4-BE49-F238E27FC236}">
              <a16:creationId xmlns:a16="http://schemas.microsoft.com/office/drawing/2014/main" id="{00000000-0008-0000-0500-0000B55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4" name="Line 210">
          <a:extLst>
            <a:ext uri="{FF2B5EF4-FFF2-40B4-BE49-F238E27FC236}">
              <a16:creationId xmlns:a16="http://schemas.microsoft.com/office/drawing/2014/main" id="{00000000-0008-0000-0500-0000B65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0215" name="AutoShape 212">
          <a:extLst>
            <a:ext uri="{FF2B5EF4-FFF2-40B4-BE49-F238E27FC236}">
              <a16:creationId xmlns:a16="http://schemas.microsoft.com/office/drawing/2014/main" id="{00000000-0008-0000-0500-0000B758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0216" name="Line 213">
          <a:extLst>
            <a:ext uri="{FF2B5EF4-FFF2-40B4-BE49-F238E27FC236}">
              <a16:creationId xmlns:a16="http://schemas.microsoft.com/office/drawing/2014/main" id="{00000000-0008-0000-0500-0000B858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0217" name="Line 224">
          <a:extLst>
            <a:ext uri="{FF2B5EF4-FFF2-40B4-BE49-F238E27FC236}">
              <a16:creationId xmlns:a16="http://schemas.microsoft.com/office/drawing/2014/main" id="{00000000-0008-0000-0500-0000B95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0218" name="Line 222">
          <a:extLst>
            <a:ext uri="{FF2B5EF4-FFF2-40B4-BE49-F238E27FC236}">
              <a16:creationId xmlns:a16="http://schemas.microsoft.com/office/drawing/2014/main" id="{00000000-0008-0000-0500-0000BA5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40219" name="グループ化 41">
          <a:extLst>
            <a:ext uri="{FF2B5EF4-FFF2-40B4-BE49-F238E27FC236}">
              <a16:creationId xmlns:a16="http://schemas.microsoft.com/office/drawing/2014/main" id="{00000000-0008-0000-0500-0000BB580E00}"/>
            </a:ext>
          </a:extLst>
        </xdr:cNvPr>
        <xdr:cNvGrpSpPr>
          <a:grpSpLocks/>
        </xdr:cNvGrpSpPr>
      </xdr:nvGrpSpPr>
      <xdr:grpSpPr bwMode="auto">
        <a:xfrm>
          <a:off x="1838325" y="2219325"/>
          <a:ext cx="657225" cy="628650"/>
          <a:chOff x="144780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0368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71140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40220" name="Line 5">
          <a:extLst>
            <a:ext uri="{FF2B5EF4-FFF2-40B4-BE49-F238E27FC236}">
              <a16:creationId xmlns:a16="http://schemas.microsoft.com/office/drawing/2014/main" id="{00000000-0008-0000-0500-0000BC58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0221" name="Line 5">
          <a:extLst>
            <a:ext uri="{FF2B5EF4-FFF2-40B4-BE49-F238E27FC236}">
              <a16:creationId xmlns:a16="http://schemas.microsoft.com/office/drawing/2014/main" id="{00000000-0008-0000-0500-0000BD58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40222" name="Line 224">
          <a:extLst>
            <a:ext uri="{FF2B5EF4-FFF2-40B4-BE49-F238E27FC236}">
              <a16:creationId xmlns:a16="http://schemas.microsoft.com/office/drawing/2014/main" id="{00000000-0008-0000-0500-0000BE580E00}"/>
            </a:ext>
          </a:extLst>
        </xdr:cNvPr>
        <xdr:cNvSpPr>
          <a:spLocks noChangeShapeType="1"/>
        </xdr:cNvSpPr>
      </xdr:nvSpPr>
      <xdr:spPr bwMode="auto">
        <a:xfrm rot="-5400000">
          <a:off x="73342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0223" name="Line 1">
          <a:extLst>
            <a:ext uri="{FF2B5EF4-FFF2-40B4-BE49-F238E27FC236}">
              <a16:creationId xmlns:a16="http://schemas.microsoft.com/office/drawing/2014/main" id="{00000000-0008-0000-0500-0000BF5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0224" name="Line 1">
          <a:extLst>
            <a:ext uri="{FF2B5EF4-FFF2-40B4-BE49-F238E27FC236}">
              <a16:creationId xmlns:a16="http://schemas.microsoft.com/office/drawing/2014/main" id="{00000000-0008-0000-0500-0000C05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405" name="Line 1">
          <a:extLst>
            <a:ext uri="{FF2B5EF4-FFF2-40B4-BE49-F238E27FC236}">
              <a16:creationId xmlns:a16="http://schemas.microsoft.com/office/drawing/2014/main" id="{00000000-0008-0000-0600-00009D7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406" name="Line 2">
          <a:extLst>
            <a:ext uri="{FF2B5EF4-FFF2-40B4-BE49-F238E27FC236}">
              <a16:creationId xmlns:a16="http://schemas.microsoft.com/office/drawing/2014/main" id="{00000000-0008-0000-0600-00009E7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407" name="Line 3">
          <a:extLst>
            <a:ext uri="{FF2B5EF4-FFF2-40B4-BE49-F238E27FC236}">
              <a16:creationId xmlns:a16="http://schemas.microsoft.com/office/drawing/2014/main" id="{00000000-0008-0000-0600-00009F7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408" name="Line 4">
          <a:extLst>
            <a:ext uri="{FF2B5EF4-FFF2-40B4-BE49-F238E27FC236}">
              <a16:creationId xmlns:a16="http://schemas.microsoft.com/office/drawing/2014/main" id="{00000000-0008-0000-0600-0000A07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409" name="Line 5">
          <a:extLst>
            <a:ext uri="{FF2B5EF4-FFF2-40B4-BE49-F238E27FC236}">
              <a16:creationId xmlns:a16="http://schemas.microsoft.com/office/drawing/2014/main" id="{00000000-0008-0000-0600-0000A17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410" name="Line 6">
          <a:extLst>
            <a:ext uri="{FF2B5EF4-FFF2-40B4-BE49-F238E27FC236}">
              <a16:creationId xmlns:a16="http://schemas.microsoft.com/office/drawing/2014/main" id="{00000000-0008-0000-0600-0000A27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411" name="Line 7">
          <a:extLst>
            <a:ext uri="{FF2B5EF4-FFF2-40B4-BE49-F238E27FC236}">
              <a16:creationId xmlns:a16="http://schemas.microsoft.com/office/drawing/2014/main" id="{00000000-0008-0000-0600-0000A37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2" name="Line 8">
          <a:extLst>
            <a:ext uri="{FF2B5EF4-FFF2-40B4-BE49-F238E27FC236}">
              <a16:creationId xmlns:a16="http://schemas.microsoft.com/office/drawing/2014/main" id="{00000000-0008-0000-0600-0000A4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413" name="Line 9">
          <a:extLst>
            <a:ext uri="{FF2B5EF4-FFF2-40B4-BE49-F238E27FC236}">
              <a16:creationId xmlns:a16="http://schemas.microsoft.com/office/drawing/2014/main" id="{00000000-0008-0000-0600-0000A57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4" name="Line 16">
          <a:extLst>
            <a:ext uri="{FF2B5EF4-FFF2-40B4-BE49-F238E27FC236}">
              <a16:creationId xmlns:a16="http://schemas.microsoft.com/office/drawing/2014/main" id="{00000000-0008-0000-0600-0000A6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415" name="Line 27">
          <a:extLst>
            <a:ext uri="{FF2B5EF4-FFF2-40B4-BE49-F238E27FC236}">
              <a16:creationId xmlns:a16="http://schemas.microsoft.com/office/drawing/2014/main" id="{00000000-0008-0000-0600-0000A77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416" name="Line 28">
          <a:extLst>
            <a:ext uri="{FF2B5EF4-FFF2-40B4-BE49-F238E27FC236}">
              <a16:creationId xmlns:a16="http://schemas.microsoft.com/office/drawing/2014/main" id="{00000000-0008-0000-0600-0000A87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417" name="Line 29">
          <a:extLst>
            <a:ext uri="{FF2B5EF4-FFF2-40B4-BE49-F238E27FC236}">
              <a16:creationId xmlns:a16="http://schemas.microsoft.com/office/drawing/2014/main" id="{00000000-0008-0000-0600-0000A97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8" name="Line 77">
          <a:extLst>
            <a:ext uri="{FF2B5EF4-FFF2-40B4-BE49-F238E27FC236}">
              <a16:creationId xmlns:a16="http://schemas.microsoft.com/office/drawing/2014/main" id="{00000000-0008-0000-0600-0000AA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9" name="Line 85">
          <a:extLst>
            <a:ext uri="{FF2B5EF4-FFF2-40B4-BE49-F238E27FC236}">
              <a16:creationId xmlns:a16="http://schemas.microsoft.com/office/drawing/2014/main" id="{00000000-0008-0000-0600-0000AB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0" name="Line 108">
          <a:extLst>
            <a:ext uri="{FF2B5EF4-FFF2-40B4-BE49-F238E27FC236}">
              <a16:creationId xmlns:a16="http://schemas.microsoft.com/office/drawing/2014/main" id="{00000000-0008-0000-0600-0000AC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1" name="Line 116">
          <a:extLst>
            <a:ext uri="{FF2B5EF4-FFF2-40B4-BE49-F238E27FC236}">
              <a16:creationId xmlns:a16="http://schemas.microsoft.com/office/drawing/2014/main" id="{00000000-0008-0000-0600-0000AD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2" name="Line 139">
          <a:extLst>
            <a:ext uri="{FF2B5EF4-FFF2-40B4-BE49-F238E27FC236}">
              <a16:creationId xmlns:a16="http://schemas.microsoft.com/office/drawing/2014/main" id="{00000000-0008-0000-0600-0000AE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3" name="Line 147">
          <a:extLst>
            <a:ext uri="{FF2B5EF4-FFF2-40B4-BE49-F238E27FC236}">
              <a16:creationId xmlns:a16="http://schemas.microsoft.com/office/drawing/2014/main" id="{00000000-0008-0000-0600-0000AF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4" name="Line 170">
          <a:extLst>
            <a:ext uri="{FF2B5EF4-FFF2-40B4-BE49-F238E27FC236}">
              <a16:creationId xmlns:a16="http://schemas.microsoft.com/office/drawing/2014/main" id="{00000000-0008-0000-0600-0000B0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5" name="Line 178">
          <a:extLst>
            <a:ext uri="{FF2B5EF4-FFF2-40B4-BE49-F238E27FC236}">
              <a16:creationId xmlns:a16="http://schemas.microsoft.com/office/drawing/2014/main" id="{00000000-0008-0000-0600-0000B1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6" name="Line 201">
          <a:extLst>
            <a:ext uri="{FF2B5EF4-FFF2-40B4-BE49-F238E27FC236}">
              <a16:creationId xmlns:a16="http://schemas.microsoft.com/office/drawing/2014/main" id="{00000000-0008-0000-0600-0000B2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9431" name="Line 223">
          <a:extLst>
            <a:ext uri="{FF2B5EF4-FFF2-40B4-BE49-F238E27FC236}">
              <a16:creationId xmlns:a16="http://schemas.microsoft.com/office/drawing/2014/main" id="{00000000-0008-0000-0600-0000B77C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432" name="Line 221">
          <a:extLst>
            <a:ext uri="{FF2B5EF4-FFF2-40B4-BE49-F238E27FC236}">
              <a16:creationId xmlns:a16="http://schemas.microsoft.com/office/drawing/2014/main" id="{00000000-0008-0000-0600-0000B87C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433" name="グループ化 41">
          <a:extLst>
            <a:ext uri="{FF2B5EF4-FFF2-40B4-BE49-F238E27FC236}">
              <a16:creationId xmlns:a16="http://schemas.microsoft.com/office/drawing/2014/main" id="{00000000-0008-0000-0600-0000B97C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434" name="Line 5">
          <a:extLst>
            <a:ext uri="{FF2B5EF4-FFF2-40B4-BE49-F238E27FC236}">
              <a16:creationId xmlns:a16="http://schemas.microsoft.com/office/drawing/2014/main" id="{00000000-0008-0000-0600-0000BA7C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435" name="Line 5">
          <a:extLst>
            <a:ext uri="{FF2B5EF4-FFF2-40B4-BE49-F238E27FC236}">
              <a16:creationId xmlns:a16="http://schemas.microsoft.com/office/drawing/2014/main" id="{00000000-0008-0000-0600-0000BB7C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9436" name="Line 223">
          <a:extLst>
            <a:ext uri="{FF2B5EF4-FFF2-40B4-BE49-F238E27FC236}">
              <a16:creationId xmlns:a16="http://schemas.microsoft.com/office/drawing/2014/main" id="{00000000-0008-0000-0600-0000BC7C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437" name="Line 1">
          <a:extLst>
            <a:ext uri="{FF2B5EF4-FFF2-40B4-BE49-F238E27FC236}">
              <a16:creationId xmlns:a16="http://schemas.microsoft.com/office/drawing/2014/main" id="{00000000-0008-0000-0600-0000BD7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438" name="Line 1">
          <a:extLst>
            <a:ext uri="{FF2B5EF4-FFF2-40B4-BE49-F238E27FC236}">
              <a16:creationId xmlns:a16="http://schemas.microsoft.com/office/drawing/2014/main" id="{00000000-0008-0000-0600-0000BE7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6">
          <a:extLst>
            <a:ext uri="{FF2B5EF4-FFF2-40B4-BE49-F238E27FC236}">
              <a16:creationId xmlns:a16="http://schemas.microsoft.com/office/drawing/2014/main" id="{578DF35D-C4A7-464E-8D84-2464E25C2C7F}"/>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85">
          <a:extLst>
            <a:ext uri="{FF2B5EF4-FFF2-40B4-BE49-F238E27FC236}">
              <a16:creationId xmlns:a16="http://schemas.microsoft.com/office/drawing/2014/main" id="{A4479EA7-77D7-4903-97E4-A16A661D26BD}"/>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C776A2A3-A4B6-4C44-886B-C5FF34963909}"/>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9" name="Line 147">
          <a:extLst>
            <a:ext uri="{FF2B5EF4-FFF2-40B4-BE49-F238E27FC236}">
              <a16:creationId xmlns:a16="http://schemas.microsoft.com/office/drawing/2014/main" id="{708C1D81-9FF1-4932-BCE9-C03F28C257F3}"/>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1225" name="Line 1">
          <a:extLst>
            <a:ext uri="{FF2B5EF4-FFF2-40B4-BE49-F238E27FC236}">
              <a16:creationId xmlns:a16="http://schemas.microsoft.com/office/drawing/2014/main" id="{00000000-0008-0000-0700-0000A95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1226" name="Line 2">
          <a:extLst>
            <a:ext uri="{FF2B5EF4-FFF2-40B4-BE49-F238E27FC236}">
              <a16:creationId xmlns:a16="http://schemas.microsoft.com/office/drawing/2014/main" id="{00000000-0008-0000-0700-0000AA5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1227" name="Line 3">
          <a:extLst>
            <a:ext uri="{FF2B5EF4-FFF2-40B4-BE49-F238E27FC236}">
              <a16:creationId xmlns:a16="http://schemas.microsoft.com/office/drawing/2014/main" id="{00000000-0008-0000-0700-0000AB5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1228" name="Line 4">
          <a:extLst>
            <a:ext uri="{FF2B5EF4-FFF2-40B4-BE49-F238E27FC236}">
              <a16:creationId xmlns:a16="http://schemas.microsoft.com/office/drawing/2014/main" id="{00000000-0008-0000-0700-0000AC5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1229" name="Line 5">
          <a:extLst>
            <a:ext uri="{FF2B5EF4-FFF2-40B4-BE49-F238E27FC236}">
              <a16:creationId xmlns:a16="http://schemas.microsoft.com/office/drawing/2014/main" id="{00000000-0008-0000-0700-0000AD5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1230" name="Line 6">
          <a:extLst>
            <a:ext uri="{FF2B5EF4-FFF2-40B4-BE49-F238E27FC236}">
              <a16:creationId xmlns:a16="http://schemas.microsoft.com/office/drawing/2014/main" id="{00000000-0008-0000-0700-0000AE5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1231" name="Line 7">
          <a:extLst>
            <a:ext uri="{FF2B5EF4-FFF2-40B4-BE49-F238E27FC236}">
              <a16:creationId xmlns:a16="http://schemas.microsoft.com/office/drawing/2014/main" id="{00000000-0008-0000-0700-0000AF5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2" name="Line 8">
          <a:extLst>
            <a:ext uri="{FF2B5EF4-FFF2-40B4-BE49-F238E27FC236}">
              <a16:creationId xmlns:a16="http://schemas.microsoft.com/office/drawing/2014/main" id="{00000000-0008-0000-0700-0000B0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1233" name="Line 9">
          <a:extLst>
            <a:ext uri="{FF2B5EF4-FFF2-40B4-BE49-F238E27FC236}">
              <a16:creationId xmlns:a16="http://schemas.microsoft.com/office/drawing/2014/main" id="{00000000-0008-0000-0700-0000B15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4" name="Line 16">
          <a:extLst>
            <a:ext uri="{FF2B5EF4-FFF2-40B4-BE49-F238E27FC236}">
              <a16:creationId xmlns:a16="http://schemas.microsoft.com/office/drawing/2014/main" id="{00000000-0008-0000-0700-0000B2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1235" name="Line 27">
          <a:extLst>
            <a:ext uri="{FF2B5EF4-FFF2-40B4-BE49-F238E27FC236}">
              <a16:creationId xmlns:a16="http://schemas.microsoft.com/office/drawing/2014/main" id="{00000000-0008-0000-0700-0000B35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1236" name="Line 28">
          <a:extLst>
            <a:ext uri="{FF2B5EF4-FFF2-40B4-BE49-F238E27FC236}">
              <a16:creationId xmlns:a16="http://schemas.microsoft.com/office/drawing/2014/main" id="{00000000-0008-0000-0700-0000B45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1237" name="Line 29">
          <a:extLst>
            <a:ext uri="{FF2B5EF4-FFF2-40B4-BE49-F238E27FC236}">
              <a16:creationId xmlns:a16="http://schemas.microsoft.com/office/drawing/2014/main" id="{00000000-0008-0000-0700-0000B55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8" name="Line 78">
          <a:extLst>
            <a:ext uri="{FF2B5EF4-FFF2-40B4-BE49-F238E27FC236}">
              <a16:creationId xmlns:a16="http://schemas.microsoft.com/office/drawing/2014/main" id="{00000000-0008-0000-0700-0000B6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9" name="Line 86">
          <a:extLst>
            <a:ext uri="{FF2B5EF4-FFF2-40B4-BE49-F238E27FC236}">
              <a16:creationId xmlns:a16="http://schemas.microsoft.com/office/drawing/2014/main" id="{00000000-0008-0000-0700-0000B7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0" name="Line 109">
          <a:extLst>
            <a:ext uri="{FF2B5EF4-FFF2-40B4-BE49-F238E27FC236}">
              <a16:creationId xmlns:a16="http://schemas.microsoft.com/office/drawing/2014/main" id="{00000000-0008-0000-0700-0000B8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1" name="Line 117">
          <a:extLst>
            <a:ext uri="{FF2B5EF4-FFF2-40B4-BE49-F238E27FC236}">
              <a16:creationId xmlns:a16="http://schemas.microsoft.com/office/drawing/2014/main" id="{00000000-0008-0000-0700-0000B9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2" name="Line 140">
          <a:extLst>
            <a:ext uri="{FF2B5EF4-FFF2-40B4-BE49-F238E27FC236}">
              <a16:creationId xmlns:a16="http://schemas.microsoft.com/office/drawing/2014/main" id="{00000000-0008-0000-0700-0000BA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3" name="Line 148">
          <a:extLst>
            <a:ext uri="{FF2B5EF4-FFF2-40B4-BE49-F238E27FC236}">
              <a16:creationId xmlns:a16="http://schemas.microsoft.com/office/drawing/2014/main" id="{00000000-0008-0000-0700-0000BB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4" name="Line 171">
          <a:extLst>
            <a:ext uri="{FF2B5EF4-FFF2-40B4-BE49-F238E27FC236}">
              <a16:creationId xmlns:a16="http://schemas.microsoft.com/office/drawing/2014/main" id="{00000000-0008-0000-0700-0000BC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5" name="Line 179">
          <a:extLst>
            <a:ext uri="{FF2B5EF4-FFF2-40B4-BE49-F238E27FC236}">
              <a16:creationId xmlns:a16="http://schemas.microsoft.com/office/drawing/2014/main" id="{00000000-0008-0000-0700-0000BD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6" name="Line 202">
          <a:extLst>
            <a:ext uri="{FF2B5EF4-FFF2-40B4-BE49-F238E27FC236}">
              <a16:creationId xmlns:a16="http://schemas.microsoft.com/office/drawing/2014/main" id="{00000000-0008-0000-0700-0000BE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1247" name="AutoShape 209">
          <a:extLst>
            <a:ext uri="{FF2B5EF4-FFF2-40B4-BE49-F238E27FC236}">
              <a16:creationId xmlns:a16="http://schemas.microsoft.com/office/drawing/2014/main" id="{00000000-0008-0000-0700-0000BF5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8" name="Line 210">
          <a:extLst>
            <a:ext uri="{FF2B5EF4-FFF2-40B4-BE49-F238E27FC236}">
              <a16:creationId xmlns:a16="http://schemas.microsoft.com/office/drawing/2014/main" id="{00000000-0008-0000-0700-0000C05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1249" name="AutoShape 212">
          <a:extLst>
            <a:ext uri="{FF2B5EF4-FFF2-40B4-BE49-F238E27FC236}">
              <a16:creationId xmlns:a16="http://schemas.microsoft.com/office/drawing/2014/main" id="{00000000-0008-0000-0700-0000C15C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1250" name="Line 213">
          <a:extLst>
            <a:ext uri="{FF2B5EF4-FFF2-40B4-BE49-F238E27FC236}">
              <a16:creationId xmlns:a16="http://schemas.microsoft.com/office/drawing/2014/main" id="{00000000-0008-0000-0700-0000C25C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1251" name="Line 224">
          <a:extLst>
            <a:ext uri="{FF2B5EF4-FFF2-40B4-BE49-F238E27FC236}">
              <a16:creationId xmlns:a16="http://schemas.microsoft.com/office/drawing/2014/main" id="{00000000-0008-0000-0700-0000C35C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1252" name="Line 222">
          <a:extLst>
            <a:ext uri="{FF2B5EF4-FFF2-40B4-BE49-F238E27FC236}">
              <a16:creationId xmlns:a16="http://schemas.microsoft.com/office/drawing/2014/main" id="{00000000-0008-0000-0700-0000C45C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1253" name="グループ化 41">
          <a:extLst>
            <a:ext uri="{FF2B5EF4-FFF2-40B4-BE49-F238E27FC236}">
              <a16:creationId xmlns:a16="http://schemas.microsoft.com/office/drawing/2014/main" id="{00000000-0008-0000-0700-0000C55C0E00}"/>
            </a:ext>
          </a:extLst>
        </xdr:cNvPr>
        <xdr:cNvGrpSpPr>
          <a:grpSpLocks/>
        </xdr:cNvGrpSpPr>
      </xdr:nvGrpSpPr>
      <xdr:grpSpPr bwMode="auto">
        <a:xfrm>
          <a:off x="1838325" y="2190750"/>
          <a:ext cx="657225" cy="638175"/>
          <a:chOff x="144780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1254" name="Line 5">
          <a:extLst>
            <a:ext uri="{FF2B5EF4-FFF2-40B4-BE49-F238E27FC236}">
              <a16:creationId xmlns:a16="http://schemas.microsoft.com/office/drawing/2014/main" id="{00000000-0008-0000-0700-0000C65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1255" name="Line 5">
          <a:extLst>
            <a:ext uri="{FF2B5EF4-FFF2-40B4-BE49-F238E27FC236}">
              <a16:creationId xmlns:a16="http://schemas.microsoft.com/office/drawing/2014/main" id="{00000000-0008-0000-0700-0000C75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1256" name="Line 224">
          <a:extLst>
            <a:ext uri="{FF2B5EF4-FFF2-40B4-BE49-F238E27FC236}">
              <a16:creationId xmlns:a16="http://schemas.microsoft.com/office/drawing/2014/main" id="{00000000-0008-0000-0700-0000C85C0E00}"/>
            </a:ext>
          </a:extLst>
        </xdr:cNvPr>
        <xdr:cNvSpPr>
          <a:spLocks noChangeShapeType="1"/>
        </xdr:cNvSpPr>
      </xdr:nvSpPr>
      <xdr:spPr bwMode="auto">
        <a:xfrm rot="-5400000">
          <a:off x="73533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1257" name="Line 1">
          <a:extLst>
            <a:ext uri="{FF2B5EF4-FFF2-40B4-BE49-F238E27FC236}">
              <a16:creationId xmlns:a16="http://schemas.microsoft.com/office/drawing/2014/main" id="{00000000-0008-0000-0700-0000C95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1258" name="Line 1">
          <a:extLst>
            <a:ext uri="{FF2B5EF4-FFF2-40B4-BE49-F238E27FC236}">
              <a16:creationId xmlns:a16="http://schemas.microsoft.com/office/drawing/2014/main" id="{00000000-0008-0000-0700-0000CA5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9221" name="Line 1">
          <a:extLst>
            <a:ext uri="{FF2B5EF4-FFF2-40B4-BE49-F238E27FC236}">
              <a16:creationId xmlns:a16="http://schemas.microsoft.com/office/drawing/2014/main" id="{00000000-0008-0000-0800-0000D55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9222" name="Line 2">
          <a:extLst>
            <a:ext uri="{FF2B5EF4-FFF2-40B4-BE49-F238E27FC236}">
              <a16:creationId xmlns:a16="http://schemas.microsoft.com/office/drawing/2014/main" id="{00000000-0008-0000-0800-0000D65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9223" name="Line 3">
          <a:extLst>
            <a:ext uri="{FF2B5EF4-FFF2-40B4-BE49-F238E27FC236}">
              <a16:creationId xmlns:a16="http://schemas.microsoft.com/office/drawing/2014/main" id="{00000000-0008-0000-0800-0000D75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9224" name="Line 4">
          <a:extLst>
            <a:ext uri="{FF2B5EF4-FFF2-40B4-BE49-F238E27FC236}">
              <a16:creationId xmlns:a16="http://schemas.microsoft.com/office/drawing/2014/main" id="{00000000-0008-0000-0800-0000D85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9225" name="Line 5">
          <a:extLst>
            <a:ext uri="{FF2B5EF4-FFF2-40B4-BE49-F238E27FC236}">
              <a16:creationId xmlns:a16="http://schemas.microsoft.com/office/drawing/2014/main" id="{00000000-0008-0000-0800-0000D95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9226" name="Line 6">
          <a:extLst>
            <a:ext uri="{FF2B5EF4-FFF2-40B4-BE49-F238E27FC236}">
              <a16:creationId xmlns:a16="http://schemas.microsoft.com/office/drawing/2014/main" id="{00000000-0008-0000-0800-0000DA5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9227" name="Line 7">
          <a:extLst>
            <a:ext uri="{FF2B5EF4-FFF2-40B4-BE49-F238E27FC236}">
              <a16:creationId xmlns:a16="http://schemas.microsoft.com/office/drawing/2014/main" id="{00000000-0008-0000-0800-0000DB5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28" name="Line 8">
          <a:extLst>
            <a:ext uri="{FF2B5EF4-FFF2-40B4-BE49-F238E27FC236}">
              <a16:creationId xmlns:a16="http://schemas.microsoft.com/office/drawing/2014/main" id="{00000000-0008-0000-0800-0000DC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9229" name="Line 9">
          <a:extLst>
            <a:ext uri="{FF2B5EF4-FFF2-40B4-BE49-F238E27FC236}">
              <a16:creationId xmlns:a16="http://schemas.microsoft.com/office/drawing/2014/main" id="{00000000-0008-0000-0800-0000DD5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0" name="Line 16">
          <a:extLst>
            <a:ext uri="{FF2B5EF4-FFF2-40B4-BE49-F238E27FC236}">
              <a16:creationId xmlns:a16="http://schemas.microsoft.com/office/drawing/2014/main" id="{00000000-0008-0000-0800-0000DE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9231" name="Line 27">
          <a:extLst>
            <a:ext uri="{FF2B5EF4-FFF2-40B4-BE49-F238E27FC236}">
              <a16:creationId xmlns:a16="http://schemas.microsoft.com/office/drawing/2014/main" id="{00000000-0008-0000-0800-0000DF5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9232" name="Line 28">
          <a:extLst>
            <a:ext uri="{FF2B5EF4-FFF2-40B4-BE49-F238E27FC236}">
              <a16:creationId xmlns:a16="http://schemas.microsoft.com/office/drawing/2014/main" id="{00000000-0008-0000-0800-0000E05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9233" name="Line 29">
          <a:extLst>
            <a:ext uri="{FF2B5EF4-FFF2-40B4-BE49-F238E27FC236}">
              <a16:creationId xmlns:a16="http://schemas.microsoft.com/office/drawing/2014/main" id="{00000000-0008-0000-0800-0000E15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4" name="Line 77">
          <a:extLst>
            <a:ext uri="{FF2B5EF4-FFF2-40B4-BE49-F238E27FC236}">
              <a16:creationId xmlns:a16="http://schemas.microsoft.com/office/drawing/2014/main" id="{00000000-0008-0000-0800-0000E2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5" name="Line 85">
          <a:extLst>
            <a:ext uri="{FF2B5EF4-FFF2-40B4-BE49-F238E27FC236}">
              <a16:creationId xmlns:a16="http://schemas.microsoft.com/office/drawing/2014/main" id="{00000000-0008-0000-0800-0000E3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6" name="Line 108">
          <a:extLst>
            <a:ext uri="{FF2B5EF4-FFF2-40B4-BE49-F238E27FC236}">
              <a16:creationId xmlns:a16="http://schemas.microsoft.com/office/drawing/2014/main" id="{00000000-0008-0000-0800-0000E4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7" name="Line 116">
          <a:extLst>
            <a:ext uri="{FF2B5EF4-FFF2-40B4-BE49-F238E27FC236}">
              <a16:creationId xmlns:a16="http://schemas.microsoft.com/office/drawing/2014/main" id="{00000000-0008-0000-0800-0000E5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8" name="Line 139">
          <a:extLst>
            <a:ext uri="{FF2B5EF4-FFF2-40B4-BE49-F238E27FC236}">
              <a16:creationId xmlns:a16="http://schemas.microsoft.com/office/drawing/2014/main" id="{00000000-0008-0000-0800-0000E6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9" name="Line 147">
          <a:extLst>
            <a:ext uri="{FF2B5EF4-FFF2-40B4-BE49-F238E27FC236}">
              <a16:creationId xmlns:a16="http://schemas.microsoft.com/office/drawing/2014/main" id="{00000000-0008-0000-0800-0000E7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0" name="Line 170">
          <a:extLst>
            <a:ext uri="{FF2B5EF4-FFF2-40B4-BE49-F238E27FC236}">
              <a16:creationId xmlns:a16="http://schemas.microsoft.com/office/drawing/2014/main" id="{00000000-0008-0000-0800-0000E8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1" name="Line 178">
          <a:extLst>
            <a:ext uri="{FF2B5EF4-FFF2-40B4-BE49-F238E27FC236}">
              <a16:creationId xmlns:a16="http://schemas.microsoft.com/office/drawing/2014/main" id="{00000000-0008-0000-0800-0000E9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2" name="Line 201">
          <a:extLst>
            <a:ext uri="{FF2B5EF4-FFF2-40B4-BE49-F238E27FC236}">
              <a16:creationId xmlns:a16="http://schemas.microsoft.com/office/drawing/2014/main" id="{00000000-0008-0000-0800-0000EA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9243" name="AutoShape 208">
          <a:extLst>
            <a:ext uri="{FF2B5EF4-FFF2-40B4-BE49-F238E27FC236}">
              <a16:creationId xmlns:a16="http://schemas.microsoft.com/office/drawing/2014/main" id="{00000000-0008-0000-0800-0000EB5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4" name="Line 209">
          <a:extLst>
            <a:ext uri="{FF2B5EF4-FFF2-40B4-BE49-F238E27FC236}">
              <a16:creationId xmlns:a16="http://schemas.microsoft.com/office/drawing/2014/main" id="{00000000-0008-0000-0800-0000EC5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39245" name="AutoShape 211">
          <a:extLst>
            <a:ext uri="{FF2B5EF4-FFF2-40B4-BE49-F238E27FC236}">
              <a16:creationId xmlns:a16="http://schemas.microsoft.com/office/drawing/2014/main" id="{00000000-0008-0000-0800-0000ED540E00}"/>
            </a:ext>
          </a:extLst>
        </xdr:cNvPr>
        <xdr:cNvSpPr>
          <a:spLocks/>
        </xdr:cNvSpPr>
      </xdr:nvSpPr>
      <xdr:spPr bwMode="auto">
        <a:xfrm>
          <a:off x="132111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9246" name="Line 212">
          <a:extLst>
            <a:ext uri="{FF2B5EF4-FFF2-40B4-BE49-F238E27FC236}">
              <a16:creationId xmlns:a16="http://schemas.microsoft.com/office/drawing/2014/main" id="{00000000-0008-0000-0800-0000EE54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39247" name="Line 223">
          <a:extLst>
            <a:ext uri="{FF2B5EF4-FFF2-40B4-BE49-F238E27FC236}">
              <a16:creationId xmlns:a16="http://schemas.microsoft.com/office/drawing/2014/main" id="{00000000-0008-0000-0800-0000EF54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9248" name="Line 221">
          <a:extLst>
            <a:ext uri="{FF2B5EF4-FFF2-40B4-BE49-F238E27FC236}">
              <a16:creationId xmlns:a16="http://schemas.microsoft.com/office/drawing/2014/main" id="{00000000-0008-0000-0800-0000F054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9249" name="グループ化 41">
          <a:extLst>
            <a:ext uri="{FF2B5EF4-FFF2-40B4-BE49-F238E27FC236}">
              <a16:creationId xmlns:a16="http://schemas.microsoft.com/office/drawing/2014/main" id="{00000000-0008-0000-0800-0000F1540E00}"/>
            </a:ext>
          </a:extLst>
        </xdr:cNvPr>
        <xdr:cNvGrpSpPr>
          <a:grpSpLocks/>
        </xdr:cNvGrpSpPr>
      </xdr:nvGrpSpPr>
      <xdr:grpSpPr bwMode="auto">
        <a:xfrm>
          <a:off x="1838325" y="2190750"/>
          <a:ext cx="657225" cy="638175"/>
          <a:chOff x="144780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9250" name="Line 5">
          <a:extLst>
            <a:ext uri="{FF2B5EF4-FFF2-40B4-BE49-F238E27FC236}">
              <a16:creationId xmlns:a16="http://schemas.microsoft.com/office/drawing/2014/main" id="{00000000-0008-0000-0800-0000F25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9251" name="Line 5">
          <a:extLst>
            <a:ext uri="{FF2B5EF4-FFF2-40B4-BE49-F238E27FC236}">
              <a16:creationId xmlns:a16="http://schemas.microsoft.com/office/drawing/2014/main" id="{00000000-0008-0000-0800-0000F35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39252" name="Line 223">
          <a:extLst>
            <a:ext uri="{FF2B5EF4-FFF2-40B4-BE49-F238E27FC236}">
              <a16:creationId xmlns:a16="http://schemas.microsoft.com/office/drawing/2014/main" id="{00000000-0008-0000-0800-0000F4540E00}"/>
            </a:ext>
          </a:extLst>
        </xdr:cNvPr>
        <xdr:cNvSpPr>
          <a:spLocks noChangeShapeType="1"/>
        </xdr:cNvSpPr>
      </xdr:nvSpPr>
      <xdr:spPr bwMode="auto">
        <a:xfrm rot="-5400000">
          <a:off x="73866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9253" name="Line 1">
          <a:extLst>
            <a:ext uri="{FF2B5EF4-FFF2-40B4-BE49-F238E27FC236}">
              <a16:creationId xmlns:a16="http://schemas.microsoft.com/office/drawing/2014/main" id="{00000000-0008-0000-0800-0000F55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9254" name="Line 1">
          <a:extLst>
            <a:ext uri="{FF2B5EF4-FFF2-40B4-BE49-F238E27FC236}">
              <a16:creationId xmlns:a16="http://schemas.microsoft.com/office/drawing/2014/main" id="{00000000-0008-0000-0800-0000F65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2247" name="Line 1">
          <a:extLst>
            <a:ext uri="{FF2B5EF4-FFF2-40B4-BE49-F238E27FC236}">
              <a16:creationId xmlns:a16="http://schemas.microsoft.com/office/drawing/2014/main" id="{00000000-0008-0000-0900-0000A76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2248" name="Line 2">
          <a:extLst>
            <a:ext uri="{FF2B5EF4-FFF2-40B4-BE49-F238E27FC236}">
              <a16:creationId xmlns:a16="http://schemas.microsoft.com/office/drawing/2014/main" id="{00000000-0008-0000-0900-0000A86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2249" name="Line 3">
          <a:extLst>
            <a:ext uri="{FF2B5EF4-FFF2-40B4-BE49-F238E27FC236}">
              <a16:creationId xmlns:a16="http://schemas.microsoft.com/office/drawing/2014/main" id="{00000000-0008-0000-0900-0000A96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2250" name="Line 4">
          <a:extLst>
            <a:ext uri="{FF2B5EF4-FFF2-40B4-BE49-F238E27FC236}">
              <a16:creationId xmlns:a16="http://schemas.microsoft.com/office/drawing/2014/main" id="{00000000-0008-0000-0900-0000AA6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2251" name="Line 5">
          <a:extLst>
            <a:ext uri="{FF2B5EF4-FFF2-40B4-BE49-F238E27FC236}">
              <a16:creationId xmlns:a16="http://schemas.microsoft.com/office/drawing/2014/main" id="{00000000-0008-0000-0900-0000AB6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2252" name="Line 6">
          <a:extLst>
            <a:ext uri="{FF2B5EF4-FFF2-40B4-BE49-F238E27FC236}">
              <a16:creationId xmlns:a16="http://schemas.microsoft.com/office/drawing/2014/main" id="{00000000-0008-0000-0900-0000AC6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2253" name="Line 7">
          <a:extLst>
            <a:ext uri="{FF2B5EF4-FFF2-40B4-BE49-F238E27FC236}">
              <a16:creationId xmlns:a16="http://schemas.microsoft.com/office/drawing/2014/main" id="{00000000-0008-0000-0900-0000AD6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54" name="Line 8">
          <a:extLst>
            <a:ext uri="{FF2B5EF4-FFF2-40B4-BE49-F238E27FC236}">
              <a16:creationId xmlns:a16="http://schemas.microsoft.com/office/drawing/2014/main" id="{00000000-0008-0000-0900-0000AE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2255" name="Line 9">
          <a:extLst>
            <a:ext uri="{FF2B5EF4-FFF2-40B4-BE49-F238E27FC236}">
              <a16:creationId xmlns:a16="http://schemas.microsoft.com/office/drawing/2014/main" id="{00000000-0008-0000-0900-0000AF6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56" name="Line 16">
          <a:extLst>
            <a:ext uri="{FF2B5EF4-FFF2-40B4-BE49-F238E27FC236}">
              <a16:creationId xmlns:a16="http://schemas.microsoft.com/office/drawing/2014/main" id="{00000000-0008-0000-0900-0000B0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2257" name="Line 27">
          <a:extLst>
            <a:ext uri="{FF2B5EF4-FFF2-40B4-BE49-F238E27FC236}">
              <a16:creationId xmlns:a16="http://schemas.microsoft.com/office/drawing/2014/main" id="{00000000-0008-0000-0900-0000B16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2258" name="Line 28">
          <a:extLst>
            <a:ext uri="{FF2B5EF4-FFF2-40B4-BE49-F238E27FC236}">
              <a16:creationId xmlns:a16="http://schemas.microsoft.com/office/drawing/2014/main" id="{00000000-0008-0000-0900-0000B26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2259" name="Line 29">
          <a:extLst>
            <a:ext uri="{FF2B5EF4-FFF2-40B4-BE49-F238E27FC236}">
              <a16:creationId xmlns:a16="http://schemas.microsoft.com/office/drawing/2014/main" id="{00000000-0008-0000-0900-0000B36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0" name="Line 77">
          <a:extLst>
            <a:ext uri="{FF2B5EF4-FFF2-40B4-BE49-F238E27FC236}">
              <a16:creationId xmlns:a16="http://schemas.microsoft.com/office/drawing/2014/main" id="{00000000-0008-0000-0900-0000B4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1" name="Line 85">
          <a:extLst>
            <a:ext uri="{FF2B5EF4-FFF2-40B4-BE49-F238E27FC236}">
              <a16:creationId xmlns:a16="http://schemas.microsoft.com/office/drawing/2014/main" id="{00000000-0008-0000-0900-0000B5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2" name="Line 108">
          <a:extLst>
            <a:ext uri="{FF2B5EF4-FFF2-40B4-BE49-F238E27FC236}">
              <a16:creationId xmlns:a16="http://schemas.microsoft.com/office/drawing/2014/main" id="{00000000-0008-0000-0900-0000B6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3" name="Line 116">
          <a:extLst>
            <a:ext uri="{FF2B5EF4-FFF2-40B4-BE49-F238E27FC236}">
              <a16:creationId xmlns:a16="http://schemas.microsoft.com/office/drawing/2014/main" id="{00000000-0008-0000-0900-0000B7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4" name="Line 139">
          <a:extLst>
            <a:ext uri="{FF2B5EF4-FFF2-40B4-BE49-F238E27FC236}">
              <a16:creationId xmlns:a16="http://schemas.microsoft.com/office/drawing/2014/main" id="{00000000-0008-0000-0900-0000B8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5" name="Line 147">
          <a:extLst>
            <a:ext uri="{FF2B5EF4-FFF2-40B4-BE49-F238E27FC236}">
              <a16:creationId xmlns:a16="http://schemas.microsoft.com/office/drawing/2014/main" id="{00000000-0008-0000-0900-0000B9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6" name="Line 170">
          <a:extLst>
            <a:ext uri="{FF2B5EF4-FFF2-40B4-BE49-F238E27FC236}">
              <a16:creationId xmlns:a16="http://schemas.microsoft.com/office/drawing/2014/main" id="{00000000-0008-0000-0900-0000BA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7" name="Line 178">
          <a:extLst>
            <a:ext uri="{FF2B5EF4-FFF2-40B4-BE49-F238E27FC236}">
              <a16:creationId xmlns:a16="http://schemas.microsoft.com/office/drawing/2014/main" id="{00000000-0008-0000-0900-0000BB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8" name="Line 201">
          <a:extLst>
            <a:ext uri="{FF2B5EF4-FFF2-40B4-BE49-F238E27FC236}">
              <a16:creationId xmlns:a16="http://schemas.microsoft.com/office/drawing/2014/main" id="{00000000-0008-0000-0900-0000BC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2269" name="AutoShape 208">
          <a:extLst>
            <a:ext uri="{FF2B5EF4-FFF2-40B4-BE49-F238E27FC236}">
              <a16:creationId xmlns:a16="http://schemas.microsoft.com/office/drawing/2014/main" id="{00000000-0008-0000-0900-0000BD6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70" name="Line 209">
          <a:extLst>
            <a:ext uri="{FF2B5EF4-FFF2-40B4-BE49-F238E27FC236}">
              <a16:creationId xmlns:a16="http://schemas.microsoft.com/office/drawing/2014/main" id="{00000000-0008-0000-0900-0000BE6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2271" name="AutoShape 211">
          <a:extLst>
            <a:ext uri="{FF2B5EF4-FFF2-40B4-BE49-F238E27FC236}">
              <a16:creationId xmlns:a16="http://schemas.microsoft.com/office/drawing/2014/main" id="{00000000-0008-0000-0900-0000BF60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2272" name="Line 212">
          <a:extLst>
            <a:ext uri="{FF2B5EF4-FFF2-40B4-BE49-F238E27FC236}">
              <a16:creationId xmlns:a16="http://schemas.microsoft.com/office/drawing/2014/main" id="{00000000-0008-0000-0900-0000C0600E00}"/>
            </a:ext>
          </a:extLst>
        </xdr:cNvPr>
        <xdr:cNvSpPr>
          <a:spLocks noChangeShapeType="1"/>
        </xdr:cNvSpPr>
      </xdr:nvSpPr>
      <xdr:spPr bwMode="auto">
        <a:xfrm flipH="1">
          <a:off x="132111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2273" name="Line 223">
          <a:extLst>
            <a:ext uri="{FF2B5EF4-FFF2-40B4-BE49-F238E27FC236}">
              <a16:creationId xmlns:a16="http://schemas.microsoft.com/office/drawing/2014/main" id="{00000000-0008-0000-0900-0000C16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2274" name="Line 221">
          <a:extLst>
            <a:ext uri="{FF2B5EF4-FFF2-40B4-BE49-F238E27FC236}">
              <a16:creationId xmlns:a16="http://schemas.microsoft.com/office/drawing/2014/main" id="{00000000-0008-0000-0900-0000C26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2275" name="グループ化 41">
          <a:extLst>
            <a:ext uri="{FF2B5EF4-FFF2-40B4-BE49-F238E27FC236}">
              <a16:creationId xmlns:a16="http://schemas.microsoft.com/office/drawing/2014/main" id="{00000000-0008-0000-0900-0000C360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2276" name="Line 5">
          <a:extLst>
            <a:ext uri="{FF2B5EF4-FFF2-40B4-BE49-F238E27FC236}">
              <a16:creationId xmlns:a16="http://schemas.microsoft.com/office/drawing/2014/main" id="{00000000-0008-0000-0900-0000C460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2277" name="Line 5">
          <a:extLst>
            <a:ext uri="{FF2B5EF4-FFF2-40B4-BE49-F238E27FC236}">
              <a16:creationId xmlns:a16="http://schemas.microsoft.com/office/drawing/2014/main" id="{00000000-0008-0000-0900-0000C560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2278" name="Line 223">
          <a:extLst>
            <a:ext uri="{FF2B5EF4-FFF2-40B4-BE49-F238E27FC236}">
              <a16:creationId xmlns:a16="http://schemas.microsoft.com/office/drawing/2014/main" id="{00000000-0008-0000-0900-0000C6600E00}"/>
            </a:ext>
          </a:extLst>
        </xdr:cNvPr>
        <xdr:cNvSpPr>
          <a:spLocks noChangeShapeType="1"/>
        </xdr:cNvSpPr>
      </xdr:nvSpPr>
      <xdr:spPr bwMode="auto">
        <a:xfrm rot="-5400000">
          <a:off x="73533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2279" name="Line 1">
          <a:extLst>
            <a:ext uri="{FF2B5EF4-FFF2-40B4-BE49-F238E27FC236}">
              <a16:creationId xmlns:a16="http://schemas.microsoft.com/office/drawing/2014/main" id="{00000000-0008-0000-0900-0000C76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2280" name="Line 1">
          <a:extLst>
            <a:ext uri="{FF2B5EF4-FFF2-40B4-BE49-F238E27FC236}">
              <a16:creationId xmlns:a16="http://schemas.microsoft.com/office/drawing/2014/main" id="{00000000-0008-0000-0900-0000C86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3273" name="Line 1">
          <a:extLst>
            <a:ext uri="{FF2B5EF4-FFF2-40B4-BE49-F238E27FC236}">
              <a16:creationId xmlns:a16="http://schemas.microsoft.com/office/drawing/2014/main" id="{00000000-0008-0000-0A00-0000A96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3274" name="Line 2">
          <a:extLst>
            <a:ext uri="{FF2B5EF4-FFF2-40B4-BE49-F238E27FC236}">
              <a16:creationId xmlns:a16="http://schemas.microsoft.com/office/drawing/2014/main" id="{00000000-0008-0000-0A00-0000AA6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3275" name="Line 3">
          <a:extLst>
            <a:ext uri="{FF2B5EF4-FFF2-40B4-BE49-F238E27FC236}">
              <a16:creationId xmlns:a16="http://schemas.microsoft.com/office/drawing/2014/main" id="{00000000-0008-0000-0A00-0000AB6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3276" name="Line 4">
          <a:extLst>
            <a:ext uri="{FF2B5EF4-FFF2-40B4-BE49-F238E27FC236}">
              <a16:creationId xmlns:a16="http://schemas.microsoft.com/office/drawing/2014/main" id="{00000000-0008-0000-0A00-0000AC6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3277" name="Line 5">
          <a:extLst>
            <a:ext uri="{FF2B5EF4-FFF2-40B4-BE49-F238E27FC236}">
              <a16:creationId xmlns:a16="http://schemas.microsoft.com/office/drawing/2014/main" id="{00000000-0008-0000-0A00-0000AD6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3278" name="Line 6">
          <a:extLst>
            <a:ext uri="{FF2B5EF4-FFF2-40B4-BE49-F238E27FC236}">
              <a16:creationId xmlns:a16="http://schemas.microsoft.com/office/drawing/2014/main" id="{00000000-0008-0000-0A00-0000AE6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3279" name="Line 7">
          <a:extLst>
            <a:ext uri="{FF2B5EF4-FFF2-40B4-BE49-F238E27FC236}">
              <a16:creationId xmlns:a16="http://schemas.microsoft.com/office/drawing/2014/main" id="{00000000-0008-0000-0A00-0000AF6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0" name="Line 8">
          <a:extLst>
            <a:ext uri="{FF2B5EF4-FFF2-40B4-BE49-F238E27FC236}">
              <a16:creationId xmlns:a16="http://schemas.microsoft.com/office/drawing/2014/main" id="{00000000-0008-0000-0A00-0000B0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3281" name="Line 9">
          <a:extLst>
            <a:ext uri="{FF2B5EF4-FFF2-40B4-BE49-F238E27FC236}">
              <a16:creationId xmlns:a16="http://schemas.microsoft.com/office/drawing/2014/main" id="{00000000-0008-0000-0A00-0000B16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2" name="Line 16">
          <a:extLst>
            <a:ext uri="{FF2B5EF4-FFF2-40B4-BE49-F238E27FC236}">
              <a16:creationId xmlns:a16="http://schemas.microsoft.com/office/drawing/2014/main" id="{00000000-0008-0000-0A00-0000B2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3283" name="Line 27">
          <a:extLst>
            <a:ext uri="{FF2B5EF4-FFF2-40B4-BE49-F238E27FC236}">
              <a16:creationId xmlns:a16="http://schemas.microsoft.com/office/drawing/2014/main" id="{00000000-0008-0000-0A00-0000B36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3284" name="Line 28">
          <a:extLst>
            <a:ext uri="{FF2B5EF4-FFF2-40B4-BE49-F238E27FC236}">
              <a16:creationId xmlns:a16="http://schemas.microsoft.com/office/drawing/2014/main" id="{00000000-0008-0000-0A00-0000B46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3285" name="Line 29">
          <a:extLst>
            <a:ext uri="{FF2B5EF4-FFF2-40B4-BE49-F238E27FC236}">
              <a16:creationId xmlns:a16="http://schemas.microsoft.com/office/drawing/2014/main" id="{00000000-0008-0000-0A00-0000B56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6" name="Line 78">
          <a:extLst>
            <a:ext uri="{FF2B5EF4-FFF2-40B4-BE49-F238E27FC236}">
              <a16:creationId xmlns:a16="http://schemas.microsoft.com/office/drawing/2014/main" id="{00000000-0008-0000-0A00-0000B6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7" name="Line 86">
          <a:extLst>
            <a:ext uri="{FF2B5EF4-FFF2-40B4-BE49-F238E27FC236}">
              <a16:creationId xmlns:a16="http://schemas.microsoft.com/office/drawing/2014/main" id="{00000000-0008-0000-0A00-0000B7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8" name="Line 109">
          <a:extLst>
            <a:ext uri="{FF2B5EF4-FFF2-40B4-BE49-F238E27FC236}">
              <a16:creationId xmlns:a16="http://schemas.microsoft.com/office/drawing/2014/main" id="{00000000-0008-0000-0A00-0000B8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9" name="Line 117">
          <a:extLst>
            <a:ext uri="{FF2B5EF4-FFF2-40B4-BE49-F238E27FC236}">
              <a16:creationId xmlns:a16="http://schemas.microsoft.com/office/drawing/2014/main" id="{00000000-0008-0000-0A00-0000B9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0" name="Line 140">
          <a:extLst>
            <a:ext uri="{FF2B5EF4-FFF2-40B4-BE49-F238E27FC236}">
              <a16:creationId xmlns:a16="http://schemas.microsoft.com/office/drawing/2014/main" id="{00000000-0008-0000-0A00-0000BA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1" name="Line 148">
          <a:extLst>
            <a:ext uri="{FF2B5EF4-FFF2-40B4-BE49-F238E27FC236}">
              <a16:creationId xmlns:a16="http://schemas.microsoft.com/office/drawing/2014/main" id="{00000000-0008-0000-0A00-0000BB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2" name="Line 171">
          <a:extLst>
            <a:ext uri="{FF2B5EF4-FFF2-40B4-BE49-F238E27FC236}">
              <a16:creationId xmlns:a16="http://schemas.microsoft.com/office/drawing/2014/main" id="{00000000-0008-0000-0A00-0000BC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3" name="Line 179">
          <a:extLst>
            <a:ext uri="{FF2B5EF4-FFF2-40B4-BE49-F238E27FC236}">
              <a16:creationId xmlns:a16="http://schemas.microsoft.com/office/drawing/2014/main" id="{00000000-0008-0000-0A00-0000BD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4" name="Line 202">
          <a:extLst>
            <a:ext uri="{FF2B5EF4-FFF2-40B4-BE49-F238E27FC236}">
              <a16:creationId xmlns:a16="http://schemas.microsoft.com/office/drawing/2014/main" id="{00000000-0008-0000-0A00-0000BE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3295" name="AutoShape 209">
          <a:extLst>
            <a:ext uri="{FF2B5EF4-FFF2-40B4-BE49-F238E27FC236}">
              <a16:creationId xmlns:a16="http://schemas.microsoft.com/office/drawing/2014/main" id="{00000000-0008-0000-0A00-0000BF6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6" name="Line 210">
          <a:extLst>
            <a:ext uri="{FF2B5EF4-FFF2-40B4-BE49-F238E27FC236}">
              <a16:creationId xmlns:a16="http://schemas.microsoft.com/office/drawing/2014/main" id="{00000000-0008-0000-0A00-0000C06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3297" name="AutoShape 212">
          <a:extLst>
            <a:ext uri="{FF2B5EF4-FFF2-40B4-BE49-F238E27FC236}">
              <a16:creationId xmlns:a16="http://schemas.microsoft.com/office/drawing/2014/main" id="{00000000-0008-0000-0A00-0000C164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3298" name="Line 213">
          <a:extLst>
            <a:ext uri="{FF2B5EF4-FFF2-40B4-BE49-F238E27FC236}">
              <a16:creationId xmlns:a16="http://schemas.microsoft.com/office/drawing/2014/main" id="{00000000-0008-0000-0A00-0000C264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3299" name="Line 224">
          <a:extLst>
            <a:ext uri="{FF2B5EF4-FFF2-40B4-BE49-F238E27FC236}">
              <a16:creationId xmlns:a16="http://schemas.microsoft.com/office/drawing/2014/main" id="{00000000-0008-0000-0A00-0000C36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3300" name="Line 222">
          <a:extLst>
            <a:ext uri="{FF2B5EF4-FFF2-40B4-BE49-F238E27FC236}">
              <a16:creationId xmlns:a16="http://schemas.microsoft.com/office/drawing/2014/main" id="{00000000-0008-0000-0A00-0000C464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3301" name="グループ化 41">
          <a:extLst>
            <a:ext uri="{FF2B5EF4-FFF2-40B4-BE49-F238E27FC236}">
              <a16:creationId xmlns:a16="http://schemas.microsoft.com/office/drawing/2014/main" id="{00000000-0008-0000-0A00-0000C564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3302" name="Line 5">
          <a:extLst>
            <a:ext uri="{FF2B5EF4-FFF2-40B4-BE49-F238E27FC236}">
              <a16:creationId xmlns:a16="http://schemas.microsoft.com/office/drawing/2014/main" id="{00000000-0008-0000-0A00-0000C66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3303" name="Line 5">
          <a:extLst>
            <a:ext uri="{FF2B5EF4-FFF2-40B4-BE49-F238E27FC236}">
              <a16:creationId xmlns:a16="http://schemas.microsoft.com/office/drawing/2014/main" id="{00000000-0008-0000-0A00-0000C76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43304" name="Line 224">
          <a:extLst>
            <a:ext uri="{FF2B5EF4-FFF2-40B4-BE49-F238E27FC236}">
              <a16:creationId xmlns:a16="http://schemas.microsoft.com/office/drawing/2014/main" id="{00000000-0008-0000-0A00-0000C8640E00}"/>
            </a:ext>
          </a:extLst>
        </xdr:cNvPr>
        <xdr:cNvSpPr>
          <a:spLocks noChangeShapeType="1"/>
        </xdr:cNvSpPr>
      </xdr:nvSpPr>
      <xdr:spPr bwMode="auto">
        <a:xfrm rot="-5400000">
          <a:off x="73675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3305" name="Line 1">
          <a:extLst>
            <a:ext uri="{FF2B5EF4-FFF2-40B4-BE49-F238E27FC236}">
              <a16:creationId xmlns:a16="http://schemas.microsoft.com/office/drawing/2014/main" id="{00000000-0008-0000-0A00-0000C96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3306" name="Line 1">
          <a:extLst>
            <a:ext uri="{FF2B5EF4-FFF2-40B4-BE49-F238E27FC236}">
              <a16:creationId xmlns:a16="http://schemas.microsoft.com/office/drawing/2014/main" id="{00000000-0008-0000-0A00-0000CA6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296" name="Line 1">
          <a:extLst>
            <a:ext uri="{FF2B5EF4-FFF2-40B4-BE49-F238E27FC236}">
              <a16:creationId xmlns:a16="http://schemas.microsoft.com/office/drawing/2014/main" id="{00000000-0008-0000-0B00-0000A86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297" name="Line 2">
          <a:extLst>
            <a:ext uri="{FF2B5EF4-FFF2-40B4-BE49-F238E27FC236}">
              <a16:creationId xmlns:a16="http://schemas.microsoft.com/office/drawing/2014/main" id="{00000000-0008-0000-0B00-0000A96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298" name="Line 3">
          <a:extLst>
            <a:ext uri="{FF2B5EF4-FFF2-40B4-BE49-F238E27FC236}">
              <a16:creationId xmlns:a16="http://schemas.microsoft.com/office/drawing/2014/main" id="{00000000-0008-0000-0B00-0000AA6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299" name="Line 4">
          <a:extLst>
            <a:ext uri="{FF2B5EF4-FFF2-40B4-BE49-F238E27FC236}">
              <a16:creationId xmlns:a16="http://schemas.microsoft.com/office/drawing/2014/main" id="{00000000-0008-0000-0B00-0000AB6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300" name="Line 5">
          <a:extLst>
            <a:ext uri="{FF2B5EF4-FFF2-40B4-BE49-F238E27FC236}">
              <a16:creationId xmlns:a16="http://schemas.microsoft.com/office/drawing/2014/main" id="{00000000-0008-0000-0B00-0000AC6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301" name="Line 6">
          <a:extLst>
            <a:ext uri="{FF2B5EF4-FFF2-40B4-BE49-F238E27FC236}">
              <a16:creationId xmlns:a16="http://schemas.microsoft.com/office/drawing/2014/main" id="{00000000-0008-0000-0B00-0000AD6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302" name="Line 7">
          <a:extLst>
            <a:ext uri="{FF2B5EF4-FFF2-40B4-BE49-F238E27FC236}">
              <a16:creationId xmlns:a16="http://schemas.microsoft.com/office/drawing/2014/main" id="{00000000-0008-0000-0B00-0000AE6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3" name="Line 8">
          <a:extLst>
            <a:ext uri="{FF2B5EF4-FFF2-40B4-BE49-F238E27FC236}">
              <a16:creationId xmlns:a16="http://schemas.microsoft.com/office/drawing/2014/main" id="{00000000-0008-0000-0B00-0000AF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304" name="Line 9">
          <a:extLst>
            <a:ext uri="{FF2B5EF4-FFF2-40B4-BE49-F238E27FC236}">
              <a16:creationId xmlns:a16="http://schemas.microsoft.com/office/drawing/2014/main" id="{00000000-0008-0000-0B00-0000B06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05" name="Line 16">
          <a:extLst>
            <a:ext uri="{FF2B5EF4-FFF2-40B4-BE49-F238E27FC236}">
              <a16:creationId xmlns:a16="http://schemas.microsoft.com/office/drawing/2014/main" id="{00000000-0008-0000-0B00-0000B1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306" name="Line 27">
          <a:extLst>
            <a:ext uri="{FF2B5EF4-FFF2-40B4-BE49-F238E27FC236}">
              <a16:creationId xmlns:a16="http://schemas.microsoft.com/office/drawing/2014/main" id="{00000000-0008-0000-0B00-0000B26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307" name="Line 28">
          <a:extLst>
            <a:ext uri="{FF2B5EF4-FFF2-40B4-BE49-F238E27FC236}">
              <a16:creationId xmlns:a16="http://schemas.microsoft.com/office/drawing/2014/main" id="{00000000-0008-0000-0B00-0000B36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308" name="Line 29">
          <a:extLst>
            <a:ext uri="{FF2B5EF4-FFF2-40B4-BE49-F238E27FC236}">
              <a16:creationId xmlns:a16="http://schemas.microsoft.com/office/drawing/2014/main" id="{00000000-0008-0000-0B00-0000B46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9" name="Line 78">
          <a:extLst>
            <a:ext uri="{FF2B5EF4-FFF2-40B4-BE49-F238E27FC236}">
              <a16:creationId xmlns:a16="http://schemas.microsoft.com/office/drawing/2014/main" id="{00000000-0008-0000-0B00-0000B5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0" name="Line 86">
          <a:extLst>
            <a:ext uri="{FF2B5EF4-FFF2-40B4-BE49-F238E27FC236}">
              <a16:creationId xmlns:a16="http://schemas.microsoft.com/office/drawing/2014/main" id="{00000000-0008-0000-0B00-0000B6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1" name="Line 109">
          <a:extLst>
            <a:ext uri="{FF2B5EF4-FFF2-40B4-BE49-F238E27FC236}">
              <a16:creationId xmlns:a16="http://schemas.microsoft.com/office/drawing/2014/main" id="{00000000-0008-0000-0B00-0000B7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2" name="Line 117">
          <a:extLst>
            <a:ext uri="{FF2B5EF4-FFF2-40B4-BE49-F238E27FC236}">
              <a16:creationId xmlns:a16="http://schemas.microsoft.com/office/drawing/2014/main" id="{00000000-0008-0000-0B00-0000B8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3" name="Line 140">
          <a:extLst>
            <a:ext uri="{FF2B5EF4-FFF2-40B4-BE49-F238E27FC236}">
              <a16:creationId xmlns:a16="http://schemas.microsoft.com/office/drawing/2014/main" id="{00000000-0008-0000-0B00-0000B9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4" name="Line 148">
          <a:extLst>
            <a:ext uri="{FF2B5EF4-FFF2-40B4-BE49-F238E27FC236}">
              <a16:creationId xmlns:a16="http://schemas.microsoft.com/office/drawing/2014/main" id="{00000000-0008-0000-0B00-0000BA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5" name="Line 171">
          <a:extLst>
            <a:ext uri="{FF2B5EF4-FFF2-40B4-BE49-F238E27FC236}">
              <a16:creationId xmlns:a16="http://schemas.microsoft.com/office/drawing/2014/main" id="{00000000-0008-0000-0B00-0000BB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6" name="Line 179">
          <a:extLst>
            <a:ext uri="{FF2B5EF4-FFF2-40B4-BE49-F238E27FC236}">
              <a16:creationId xmlns:a16="http://schemas.microsoft.com/office/drawing/2014/main" id="{00000000-0008-0000-0B00-0000BC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7" name="Line 202">
          <a:extLst>
            <a:ext uri="{FF2B5EF4-FFF2-40B4-BE49-F238E27FC236}">
              <a16:creationId xmlns:a16="http://schemas.microsoft.com/office/drawing/2014/main" id="{00000000-0008-0000-0B00-0000BD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318" name="AutoShape 209">
          <a:extLst>
            <a:ext uri="{FF2B5EF4-FFF2-40B4-BE49-F238E27FC236}">
              <a16:creationId xmlns:a16="http://schemas.microsoft.com/office/drawing/2014/main" id="{00000000-0008-0000-0B00-0000BE6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9" name="Line 210">
          <a:extLst>
            <a:ext uri="{FF2B5EF4-FFF2-40B4-BE49-F238E27FC236}">
              <a16:creationId xmlns:a16="http://schemas.microsoft.com/office/drawing/2014/main" id="{00000000-0008-0000-0B00-0000BF6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4320" name="AutoShape 212">
          <a:extLst>
            <a:ext uri="{FF2B5EF4-FFF2-40B4-BE49-F238E27FC236}">
              <a16:creationId xmlns:a16="http://schemas.microsoft.com/office/drawing/2014/main" id="{00000000-0008-0000-0B00-0000C068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4321" name="Line 213">
          <a:extLst>
            <a:ext uri="{FF2B5EF4-FFF2-40B4-BE49-F238E27FC236}">
              <a16:creationId xmlns:a16="http://schemas.microsoft.com/office/drawing/2014/main" id="{00000000-0008-0000-0B00-0000C16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4322" name="Line 224">
          <a:extLst>
            <a:ext uri="{FF2B5EF4-FFF2-40B4-BE49-F238E27FC236}">
              <a16:creationId xmlns:a16="http://schemas.microsoft.com/office/drawing/2014/main" id="{00000000-0008-0000-0B00-0000C268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4323" name="Line 222">
          <a:extLst>
            <a:ext uri="{FF2B5EF4-FFF2-40B4-BE49-F238E27FC236}">
              <a16:creationId xmlns:a16="http://schemas.microsoft.com/office/drawing/2014/main" id="{00000000-0008-0000-0B00-0000C36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4324" name="グループ化 41">
          <a:extLst>
            <a:ext uri="{FF2B5EF4-FFF2-40B4-BE49-F238E27FC236}">
              <a16:creationId xmlns:a16="http://schemas.microsoft.com/office/drawing/2014/main" id="{00000000-0008-0000-0B00-0000C468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4325" name="Line 5">
          <a:extLst>
            <a:ext uri="{FF2B5EF4-FFF2-40B4-BE49-F238E27FC236}">
              <a16:creationId xmlns:a16="http://schemas.microsoft.com/office/drawing/2014/main" id="{00000000-0008-0000-0B00-0000C56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4326" name="Line 5">
          <a:extLst>
            <a:ext uri="{FF2B5EF4-FFF2-40B4-BE49-F238E27FC236}">
              <a16:creationId xmlns:a16="http://schemas.microsoft.com/office/drawing/2014/main" id="{00000000-0008-0000-0B00-0000C66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327" name="Line 224">
          <a:extLst>
            <a:ext uri="{FF2B5EF4-FFF2-40B4-BE49-F238E27FC236}">
              <a16:creationId xmlns:a16="http://schemas.microsoft.com/office/drawing/2014/main" id="{00000000-0008-0000-0B00-0000C768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328" name="Line 1">
          <a:extLst>
            <a:ext uri="{FF2B5EF4-FFF2-40B4-BE49-F238E27FC236}">
              <a16:creationId xmlns:a16="http://schemas.microsoft.com/office/drawing/2014/main" id="{00000000-0008-0000-0B00-0000C86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329" name="Line 1">
          <a:extLst>
            <a:ext uri="{FF2B5EF4-FFF2-40B4-BE49-F238E27FC236}">
              <a16:creationId xmlns:a16="http://schemas.microsoft.com/office/drawing/2014/main" id="{00000000-0008-0000-0B00-0000C96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319" name="Line 1">
          <a:extLst>
            <a:ext uri="{FF2B5EF4-FFF2-40B4-BE49-F238E27FC236}">
              <a16:creationId xmlns:a16="http://schemas.microsoft.com/office/drawing/2014/main" id="{00000000-0008-0000-0C00-0000A76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320" name="Line 2">
          <a:extLst>
            <a:ext uri="{FF2B5EF4-FFF2-40B4-BE49-F238E27FC236}">
              <a16:creationId xmlns:a16="http://schemas.microsoft.com/office/drawing/2014/main" id="{00000000-0008-0000-0C00-0000A86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321" name="Line 3">
          <a:extLst>
            <a:ext uri="{FF2B5EF4-FFF2-40B4-BE49-F238E27FC236}">
              <a16:creationId xmlns:a16="http://schemas.microsoft.com/office/drawing/2014/main" id="{00000000-0008-0000-0C00-0000A96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322" name="Line 4">
          <a:extLst>
            <a:ext uri="{FF2B5EF4-FFF2-40B4-BE49-F238E27FC236}">
              <a16:creationId xmlns:a16="http://schemas.microsoft.com/office/drawing/2014/main" id="{00000000-0008-0000-0C00-0000AA6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323" name="Line 5">
          <a:extLst>
            <a:ext uri="{FF2B5EF4-FFF2-40B4-BE49-F238E27FC236}">
              <a16:creationId xmlns:a16="http://schemas.microsoft.com/office/drawing/2014/main" id="{00000000-0008-0000-0C00-0000AB6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324" name="Line 6">
          <a:extLst>
            <a:ext uri="{FF2B5EF4-FFF2-40B4-BE49-F238E27FC236}">
              <a16:creationId xmlns:a16="http://schemas.microsoft.com/office/drawing/2014/main" id="{00000000-0008-0000-0C00-0000AC6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325" name="Line 7">
          <a:extLst>
            <a:ext uri="{FF2B5EF4-FFF2-40B4-BE49-F238E27FC236}">
              <a16:creationId xmlns:a16="http://schemas.microsoft.com/office/drawing/2014/main" id="{00000000-0008-0000-0C00-0000AD6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26" name="Line 8">
          <a:extLst>
            <a:ext uri="{FF2B5EF4-FFF2-40B4-BE49-F238E27FC236}">
              <a16:creationId xmlns:a16="http://schemas.microsoft.com/office/drawing/2014/main" id="{00000000-0008-0000-0C00-0000AE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327" name="Line 9">
          <a:extLst>
            <a:ext uri="{FF2B5EF4-FFF2-40B4-BE49-F238E27FC236}">
              <a16:creationId xmlns:a16="http://schemas.microsoft.com/office/drawing/2014/main" id="{00000000-0008-0000-0C00-0000AF6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28" name="Line 16">
          <a:extLst>
            <a:ext uri="{FF2B5EF4-FFF2-40B4-BE49-F238E27FC236}">
              <a16:creationId xmlns:a16="http://schemas.microsoft.com/office/drawing/2014/main" id="{00000000-0008-0000-0C00-0000B0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329" name="Line 27">
          <a:extLst>
            <a:ext uri="{FF2B5EF4-FFF2-40B4-BE49-F238E27FC236}">
              <a16:creationId xmlns:a16="http://schemas.microsoft.com/office/drawing/2014/main" id="{00000000-0008-0000-0C00-0000B16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330" name="Line 28">
          <a:extLst>
            <a:ext uri="{FF2B5EF4-FFF2-40B4-BE49-F238E27FC236}">
              <a16:creationId xmlns:a16="http://schemas.microsoft.com/office/drawing/2014/main" id="{00000000-0008-0000-0C00-0000B26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331" name="Line 29">
          <a:extLst>
            <a:ext uri="{FF2B5EF4-FFF2-40B4-BE49-F238E27FC236}">
              <a16:creationId xmlns:a16="http://schemas.microsoft.com/office/drawing/2014/main" id="{00000000-0008-0000-0C00-0000B36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2" name="Line 77">
          <a:extLst>
            <a:ext uri="{FF2B5EF4-FFF2-40B4-BE49-F238E27FC236}">
              <a16:creationId xmlns:a16="http://schemas.microsoft.com/office/drawing/2014/main" id="{00000000-0008-0000-0C00-0000B4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3" name="Line 85">
          <a:extLst>
            <a:ext uri="{FF2B5EF4-FFF2-40B4-BE49-F238E27FC236}">
              <a16:creationId xmlns:a16="http://schemas.microsoft.com/office/drawing/2014/main" id="{00000000-0008-0000-0C00-0000B5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4" name="Line 108">
          <a:extLst>
            <a:ext uri="{FF2B5EF4-FFF2-40B4-BE49-F238E27FC236}">
              <a16:creationId xmlns:a16="http://schemas.microsoft.com/office/drawing/2014/main" id="{00000000-0008-0000-0C00-0000B6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5" name="Line 116">
          <a:extLst>
            <a:ext uri="{FF2B5EF4-FFF2-40B4-BE49-F238E27FC236}">
              <a16:creationId xmlns:a16="http://schemas.microsoft.com/office/drawing/2014/main" id="{00000000-0008-0000-0C00-0000B7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6" name="Line 139">
          <a:extLst>
            <a:ext uri="{FF2B5EF4-FFF2-40B4-BE49-F238E27FC236}">
              <a16:creationId xmlns:a16="http://schemas.microsoft.com/office/drawing/2014/main" id="{00000000-0008-0000-0C00-0000B8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7" name="Line 147">
          <a:extLst>
            <a:ext uri="{FF2B5EF4-FFF2-40B4-BE49-F238E27FC236}">
              <a16:creationId xmlns:a16="http://schemas.microsoft.com/office/drawing/2014/main" id="{00000000-0008-0000-0C00-0000B9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8" name="Line 170">
          <a:extLst>
            <a:ext uri="{FF2B5EF4-FFF2-40B4-BE49-F238E27FC236}">
              <a16:creationId xmlns:a16="http://schemas.microsoft.com/office/drawing/2014/main" id="{00000000-0008-0000-0C00-0000BA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9" name="Line 178">
          <a:extLst>
            <a:ext uri="{FF2B5EF4-FFF2-40B4-BE49-F238E27FC236}">
              <a16:creationId xmlns:a16="http://schemas.microsoft.com/office/drawing/2014/main" id="{00000000-0008-0000-0C00-0000BB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40" name="Line 201">
          <a:extLst>
            <a:ext uri="{FF2B5EF4-FFF2-40B4-BE49-F238E27FC236}">
              <a16:creationId xmlns:a16="http://schemas.microsoft.com/office/drawing/2014/main" id="{00000000-0008-0000-0C00-0000BC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341" name="AutoShape 208">
          <a:extLst>
            <a:ext uri="{FF2B5EF4-FFF2-40B4-BE49-F238E27FC236}">
              <a16:creationId xmlns:a16="http://schemas.microsoft.com/office/drawing/2014/main" id="{00000000-0008-0000-0C00-0000BD6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42" name="Line 209">
          <a:extLst>
            <a:ext uri="{FF2B5EF4-FFF2-40B4-BE49-F238E27FC236}">
              <a16:creationId xmlns:a16="http://schemas.microsoft.com/office/drawing/2014/main" id="{00000000-0008-0000-0C00-0000BE6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5343" name="AutoShape 211">
          <a:extLst>
            <a:ext uri="{FF2B5EF4-FFF2-40B4-BE49-F238E27FC236}">
              <a16:creationId xmlns:a16="http://schemas.microsoft.com/office/drawing/2014/main" id="{00000000-0008-0000-0C00-0000BF6C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45344" name="Line 212">
          <a:extLst>
            <a:ext uri="{FF2B5EF4-FFF2-40B4-BE49-F238E27FC236}">
              <a16:creationId xmlns:a16="http://schemas.microsoft.com/office/drawing/2014/main" id="{00000000-0008-0000-0C00-0000C06C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5345" name="Line 223">
          <a:extLst>
            <a:ext uri="{FF2B5EF4-FFF2-40B4-BE49-F238E27FC236}">
              <a16:creationId xmlns:a16="http://schemas.microsoft.com/office/drawing/2014/main" id="{00000000-0008-0000-0C00-0000C16C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5346" name="Line 221">
          <a:extLst>
            <a:ext uri="{FF2B5EF4-FFF2-40B4-BE49-F238E27FC236}">
              <a16:creationId xmlns:a16="http://schemas.microsoft.com/office/drawing/2014/main" id="{00000000-0008-0000-0C00-0000C26C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5347" name="グループ化 41">
          <a:extLst>
            <a:ext uri="{FF2B5EF4-FFF2-40B4-BE49-F238E27FC236}">
              <a16:creationId xmlns:a16="http://schemas.microsoft.com/office/drawing/2014/main" id="{00000000-0008-0000-0C00-0000C36C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5348" name="Line 5">
          <a:extLst>
            <a:ext uri="{FF2B5EF4-FFF2-40B4-BE49-F238E27FC236}">
              <a16:creationId xmlns:a16="http://schemas.microsoft.com/office/drawing/2014/main" id="{00000000-0008-0000-0C00-0000C46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5349" name="Line 5">
          <a:extLst>
            <a:ext uri="{FF2B5EF4-FFF2-40B4-BE49-F238E27FC236}">
              <a16:creationId xmlns:a16="http://schemas.microsoft.com/office/drawing/2014/main" id="{00000000-0008-0000-0C00-0000C56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5350" name="Line 223">
          <a:extLst>
            <a:ext uri="{FF2B5EF4-FFF2-40B4-BE49-F238E27FC236}">
              <a16:creationId xmlns:a16="http://schemas.microsoft.com/office/drawing/2014/main" id="{00000000-0008-0000-0C00-0000C66C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351" name="Line 1">
          <a:extLst>
            <a:ext uri="{FF2B5EF4-FFF2-40B4-BE49-F238E27FC236}">
              <a16:creationId xmlns:a16="http://schemas.microsoft.com/office/drawing/2014/main" id="{00000000-0008-0000-0C00-0000C76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352" name="Line 1">
          <a:extLst>
            <a:ext uri="{FF2B5EF4-FFF2-40B4-BE49-F238E27FC236}">
              <a16:creationId xmlns:a16="http://schemas.microsoft.com/office/drawing/2014/main" id="{00000000-0008-0000-0C00-0000C86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343" name="Line 1">
          <a:extLst>
            <a:ext uri="{FF2B5EF4-FFF2-40B4-BE49-F238E27FC236}">
              <a16:creationId xmlns:a16="http://schemas.microsoft.com/office/drawing/2014/main" id="{00000000-0008-0000-0D00-0000A77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344" name="Line 2">
          <a:extLst>
            <a:ext uri="{FF2B5EF4-FFF2-40B4-BE49-F238E27FC236}">
              <a16:creationId xmlns:a16="http://schemas.microsoft.com/office/drawing/2014/main" id="{00000000-0008-0000-0D00-0000A87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345" name="Line 3">
          <a:extLst>
            <a:ext uri="{FF2B5EF4-FFF2-40B4-BE49-F238E27FC236}">
              <a16:creationId xmlns:a16="http://schemas.microsoft.com/office/drawing/2014/main" id="{00000000-0008-0000-0D00-0000A97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346" name="Line 4">
          <a:extLst>
            <a:ext uri="{FF2B5EF4-FFF2-40B4-BE49-F238E27FC236}">
              <a16:creationId xmlns:a16="http://schemas.microsoft.com/office/drawing/2014/main" id="{00000000-0008-0000-0D00-0000AA7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347" name="Line 5">
          <a:extLst>
            <a:ext uri="{FF2B5EF4-FFF2-40B4-BE49-F238E27FC236}">
              <a16:creationId xmlns:a16="http://schemas.microsoft.com/office/drawing/2014/main" id="{00000000-0008-0000-0D00-0000AB7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348" name="Line 6">
          <a:extLst>
            <a:ext uri="{FF2B5EF4-FFF2-40B4-BE49-F238E27FC236}">
              <a16:creationId xmlns:a16="http://schemas.microsoft.com/office/drawing/2014/main" id="{00000000-0008-0000-0D00-0000AC7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349" name="Line 7">
          <a:extLst>
            <a:ext uri="{FF2B5EF4-FFF2-40B4-BE49-F238E27FC236}">
              <a16:creationId xmlns:a16="http://schemas.microsoft.com/office/drawing/2014/main" id="{00000000-0008-0000-0D00-0000AD7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0" name="Line 8">
          <a:extLst>
            <a:ext uri="{FF2B5EF4-FFF2-40B4-BE49-F238E27FC236}">
              <a16:creationId xmlns:a16="http://schemas.microsoft.com/office/drawing/2014/main" id="{00000000-0008-0000-0D00-0000AE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351" name="Line 9">
          <a:extLst>
            <a:ext uri="{FF2B5EF4-FFF2-40B4-BE49-F238E27FC236}">
              <a16:creationId xmlns:a16="http://schemas.microsoft.com/office/drawing/2014/main" id="{00000000-0008-0000-0D00-0000AF7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2" name="Line 16">
          <a:extLst>
            <a:ext uri="{FF2B5EF4-FFF2-40B4-BE49-F238E27FC236}">
              <a16:creationId xmlns:a16="http://schemas.microsoft.com/office/drawing/2014/main" id="{00000000-0008-0000-0D00-0000B0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353" name="Line 27">
          <a:extLst>
            <a:ext uri="{FF2B5EF4-FFF2-40B4-BE49-F238E27FC236}">
              <a16:creationId xmlns:a16="http://schemas.microsoft.com/office/drawing/2014/main" id="{00000000-0008-0000-0D00-0000B17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354" name="Line 28">
          <a:extLst>
            <a:ext uri="{FF2B5EF4-FFF2-40B4-BE49-F238E27FC236}">
              <a16:creationId xmlns:a16="http://schemas.microsoft.com/office/drawing/2014/main" id="{00000000-0008-0000-0D00-0000B27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355" name="Line 29">
          <a:extLst>
            <a:ext uri="{FF2B5EF4-FFF2-40B4-BE49-F238E27FC236}">
              <a16:creationId xmlns:a16="http://schemas.microsoft.com/office/drawing/2014/main" id="{00000000-0008-0000-0D00-0000B37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6" name="Line 77">
          <a:extLst>
            <a:ext uri="{FF2B5EF4-FFF2-40B4-BE49-F238E27FC236}">
              <a16:creationId xmlns:a16="http://schemas.microsoft.com/office/drawing/2014/main" id="{00000000-0008-0000-0D00-0000B4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7" name="Line 85">
          <a:extLst>
            <a:ext uri="{FF2B5EF4-FFF2-40B4-BE49-F238E27FC236}">
              <a16:creationId xmlns:a16="http://schemas.microsoft.com/office/drawing/2014/main" id="{00000000-0008-0000-0D00-0000B5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8" name="Line 108">
          <a:extLst>
            <a:ext uri="{FF2B5EF4-FFF2-40B4-BE49-F238E27FC236}">
              <a16:creationId xmlns:a16="http://schemas.microsoft.com/office/drawing/2014/main" id="{00000000-0008-0000-0D00-0000B6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9" name="Line 116">
          <a:extLst>
            <a:ext uri="{FF2B5EF4-FFF2-40B4-BE49-F238E27FC236}">
              <a16:creationId xmlns:a16="http://schemas.microsoft.com/office/drawing/2014/main" id="{00000000-0008-0000-0D00-0000B7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0" name="Line 139">
          <a:extLst>
            <a:ext uri="{FF2B5EF4-FFF2-40B4-BE49-F238E27FC236}">
              <a16:creationId xmlns:a16="http://schemas.microsoft.com/office/drawing/2014/main" id="{00000000-0008-0000-0D00-0000B8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1" name="Line 147">
          <a:extLst>
            <a:ext uri="{FF2B5EF4-FFF2-40B4-BE49-F238E27FC236}">
              <a16:creationId xmlns:a16="http://schemas.microsoft.com/office/drawing/2014/main" id="{00000000-0008-0000-0D00-0000B9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2" name="Line 170">
          <a:extLst>
            <a:ext uri="{FF2B5EF4-FFF2-40B4-BE49-F238E27FC236}">
              <a16:creationId xmlns:a16="http://schemas.microsoft.com/office/drawing/2014/main" id="{00000000-0008-0000-0D00-0000BA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3" name="Line 178">
          <a:extLst>
            <a:ext uri="{FF2B5EF4-FFF2-40B4-BE49-F238E27FC236}">
              <a16:creationId xmlns:a16="http://schemas.microsoft.com/office/drawing/2014/main" id="{00000000-0008-0000-0D00-0000BB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4" name="Line 201">
          <a:extLst>
            <a:ext uri="{FF2B5EF4-FFF2-40B4-BE49-F238E27FC236}">
              <a16:creationId xmlns:a16="http://schemas.microsoft.com/office/drawing/2014/main" id="{00000000-0008-0000-0D00-0000BC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365" name="AutoShape 208">
          <a:extLst>
            <a:ext uri="{FF2B5EF4-FFF2-40B4-BE49-F238E27FC236}">
              <a16:creationId xmlns:a16="http://schemas.microsoft.com/office/drawing/2014/main" id="{00000000-0008-0000-0D00-0000BD7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6" name="Line 209">
          <a:extLst>
            <a:ext uri="{FF2B5EF4-FFF2-40B4-BE49-F238E27FC236}">
              <a16:creationId xmlns:a16="http://schemas.microsoft.com/office/drawing/2014/main" id="{00000000-0008-0000-0D00-0000BE7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367" name="AutoShape 211">
          <a:extLst>
            <a:ext uri="{FF2B5EF4-FFF2-40B4-BE49-F238E27FC236}">
              <a16:creationId xmlns:a16="http://schemas.microsoft.com/office/drawing/2014/main" id="{00000000-0008-0000-0D00-0000BF70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6368" name="Line 212">
          <a:extLst>
            <a:ext uri="{FF2B5EF4-FFF2-40B4-BE49-F238E27FC236}">
              <a16:creationId xmlns:a16="http://schemas.microsoft.com/office/drawing/2014/main" id="{00000000-0008-0000-0D00-0000C070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6369" name="Line 223">
          <a:extLst>
            <a:ext uri="{FF2B5EF4-FFF2-40B4-BE49-F238E27FC236}">
              <a16:creationId xmlns:a16="http://schemas.microsoft.com/office/drawing/2014/main" id="{00000000-0008-0000-0D00-0000C17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6370" name="Line 221">
          <a:extLst>
            <a:ext uri="{FF2B5EF4-FFF2-40B4-BE49-F238E27FC236}">
              <a16:creationId xmlns:a16="http://schemas.microsoft.com/office/drawing/2014/main" id="{00000000-0008-0000-0D00-0000C27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46371" name="グループ化 41">
          <a:extLst>
            <a:ext uri="{FF2B5EF4-FFF2-40B4-BE49-F238E27FC236}">
              <a16:creationId xmlns:a16="http://schemas.microsoft.com/office/drawing/2014/main" id="{00000000-0008-0000-0D00-0000C3700E00}"/>
            </a:ext>
          </a:extLst>
        </xdr:cNvPr>
        <xdr:cNvGrpSpPr>
          <a:grpSpLocks/>
        </xdr:cNvGrpSpPr>
      </xdr:nvGrpSpPr>
      <xdr:grpSpPr bwMode="auto">
        <a:xfrm>
          <a:off x="1838325" y="2181225"/>
          <a:ext cx="657225" cy="628650"/>
          <a:chOff x="144780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0368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71140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6372" name="Line 5">
          <a:extLst>
            <a:ext uri="{FF2B5EF4-FFF2-40B4-BE49-F238E27FC236}">
              <a16:creationId xmlns:a16="http://schemas.microsoft.com/office/drawing/2014/main" id="{00000000-0008-0000-0D00-0000C470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46373" name="Line 5">
          <a:extLst>
            <a:ext uri="{FF2B5EF4-FFF2-40B4-BE49-F238E27FC236}">
              <a16:creationId xmlns:a16="http://schemas.microsoft.com/office/drawing/2014/main" id="{00000000-0008-0000-0D00-0000C570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46374" name="Line 223">
          <a:extLst>
            <a:ext uri="{FF2B5EF4-FFF2-40B4-BE49-F238E27FC236}">
              <a16:creationId xmlns:a16="http://schemas.microsoft.com/office/drawing/2014/main" id="{00000000-0008-0000-0D00-0000C6700E00}"/>
            </a:ext>
          </a:extLst>
        </xdr:cNvPr>
        <xdr:cNvSpPr>
          <a:spLocks noChangeShapeType="1"/>
        </xdr:cNvSpPr>
      </xdr:nvSpPr>
      <xdr:spPr bwMode="auto">
        <a:xfrm rot="-5400000">
          <a:off x="73533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375" name="Line 1">
          <a:extLst>
            <a:ext uri="{FF2B5EF4-FFF2-40B4-BE49-F238E27FC236}">
              <a16:creationId xmlns:a16="http://schemas.microsoft.com/office/drawing/2014/main" id="{00000000-0008-0000-0D00-0000C77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376" name="Line 1">
          <a:extLst>
            <a:ext uri="{FF2B5EF4-FFF2-40B4-BE49-F238E27FC236}">
              <a16:creationId xmlns:a16="http://schemas.microsoft.com/office/drawing/2014/main" id="{00000000-0008-0000-0D00-0000C87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3445" name="Line 1">
          <a:extLst>
            <a:ext uri="{FF2B5EF4-FFF2-40B4-BE49-F238E27FC236}">
              <a16:creationId xmlns:a16="http://schemas.microsoft.com/office/drawing/2014/main" id="{00000000-0008-0000-0E00-0000453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3446" name="Line 2">
          <a:extLst>
            <a:ext uri="{FF2B5EF4-FFF2-40B4-BE49-F238E27FC236}">
              <a16:creationId xmlns:a16="http://schemas.microsoft.com/office/drawing/2014/main" id="{00000000-0008-0000-0E00-0000463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3447" name="Line 3">
          <a:extLst>
            <a:ext uri="{FF2B5EF4-FFF2-40B4-BE49-F238E27FC236}">
              <a16:creationId xmlns:a16="http://schemas.microsoft.com/office/drawing/2014/main" id="{00000000-0008-0000-0E00-0000473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3448" name="Line 4">
          <a:extLst>
            <a:ext uri="{FF2B5EF4-FFF2-40B4-BE49-F238E27FC236}">
              <a16:creationId xmlns:a16="http://schemas.microsoft.com/office/drawing/2014/main" id="{00000000-0008-0000-0E00-0000483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3449" name="Line 5">
          <a:extLst>
            <a:ext uri="{FF2B5EF4-FFF2-40B4-BE49-F238E27FC236}">
              <a16:creationId xmlns:a16="http://schemas.microsoft.com/office/drawing/2014/main" id="{00000000-0008-0000-0E00-0000493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3450" name="Line 6">
          <a:extLst>
            <a:ext uri="{FF2B5EF4-FFF2-40B4-BE49-F238E27FC236}">
              <a16:creationId xmlns:a16="http://schemas.microsoft.com/office/drawing/2014/main" id="{00000000-0008-0000-0E00-00004A3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3451" name="Line 7">
          <a:extLst>
            <a:ext uri="{FF2B5EF4-FFF2-40B4-BE49-F238E27FC236}">
              <a16:creationId xmlns:a16="http://schemas.microsoft.com/office/drawing/2014/main" id="{00000000-0008-0000-0E00-00004B3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3452" name="Line 8">
          <a:extLst>
            <a:ext uri="{FF2B5EF4-FFF2-40B4-BE49-F238E27FC236}">
              <a16:creationId xmlns:a16="http://schemas.microsoft.com/office/drawing/2014/main" id="{00000000-0008-0000-0E00-00004C3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3453" name="Line 9">
          <a:extLst>
            <a:ext uri="{FF2B5EF4-FFF2-40B4-BE49-F238E27FC236}">
              <a16:creationId xmlns:a16="http://schemas.microsoft.com/office/drawing/2014/main" id="{00000000-0008-0000-0E00-00004D3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4" name="Line 16">
          <a:extLst>
            <a:ext uri="{FF2B5EF4-FFF2-40B4-BE49-F238E27FC236}">
              <a16:creationId xmlns:a16="http://schemas.microsoft.com/office/drawing/2014/main" id="{00000000-0008-0000-0E00-00004E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3455" name="Line 27">
          <a:extLst>
            <a:ext uri="{FF2B5EF4-FFF2-40B4-BE49-F238E27FC236}">
              <a16:creationId xmlns:a16="http://schemas.microsoft.com/office/drawing/2014/main" id="{00000000-0008-0000-0E00-00004F3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3456" name="Line 28">
          <a:extLst>
            <a:ext uri="{FF2B5EF4-FFF2-40B4-BE49-F238E27FC236}">
              <a16:creationId xmlns:a16="http://schemas.microsoft.com/office/drawing/2014/main" id="{00000000-0008-0000-0E00-0000503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3457" name="Line 29">
          <a:extLst>
            <a:ext uri="{FF2B5EF4-FFF2-40B4-BE49-F238E27FC236}">
              <a16:creationId xmlns:a16="http://schemas.microsoft.com/office/drawing/2014/main" id="{00000000-0008-0000-0E00-0000513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8" name="Line 85">
          <a:extLst>
            <a:ext uri="{FF2B5EF4-FFF2-40B4-BE49-F238E27FC236}">
              <a16:creationId xmlns:a16="http://schemas.microsoft.com/office/drawing/2014/main" id="{00000000-0008-0000-0E00-000052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9" name="Line 116">
          <a:extLst>
            <a:ext uri="{FF2B5EF4-FFF2-40B4-BE49-F238E27FC236}">
              <a16:creationId xmlns:a16="http://schemas.microsoft.com/office/drawing/2014/main" id="{00000000-0008-0000-0E00-000053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0" name="Line 147">
          <a:extLst>
            <a:ext uri="{FF2B5EF4-FFF2-40B4-BE49-F238E27FC236}">
              <a16:creationId xmlns:a16="http://schemas.microsoft.com/office/drawing/2014/main" id="{00000000-0008-0000-0E00-000054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1" name="Line 178">
          <a:extLst>
            <a:ext uri="{FF2B5EF4-FFF2-40B4-BE49-F238E27FC236}">
              <a16:creationId xmlns:a16="http://schemas.microsoft.com/office/drawing/2014/main" id="{00000000-0008-0000-0E00-000055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3462" name="AutoShape 208">
          <a:extLst>
            <a:ext uri="{FF2B5EF4-FFF2-40B4-BE49-F238E27FC236}">
              <a16:creationId xmlns:a16="http://schemas.microsoft.com/office/drawing/2014/main" id="{00000000-0008-0000-0E00-0000563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3" name="Line 209">
          <a:extLst>
            <a:ext uri="{FF2B5EF4-FFF2-40B4-BE49-F238E27FC236}">
              <a16:creationId xmlns:a16="http://schemas.microsoft.com/office/drawing/2014/main" id="{00000000-0008-0000-0E00-0000573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3464" name="AutoShape 211">
          <a:extLst>
            <a:ext uri="{FF2B5EF4-FFF2-40B4-BE49-F238E27FC236}">
              <a16:creationId xmlns:a16="http://schemas.microsoft.com/office/drawing/2014/main" id="{00000000-0008-0000-0E00-0000583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3465" name="Line 212">
          <a:extLst>
            <a:ext uri="{FF2B5EF4-FFF2-40B4-BE49-F238E27FC236}">
              <a16:creationId xmlns:a16="http://schemas.microsoft.com/office/drawing/2014/main" id="{00000000-0008-0000-0E00-0000593E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3466" name="Line 223">
          <a:extLst>
            <a:ext uri="{FF2B5EF4-FFF2-40B4-BE49-F238E27FC236}">
              <a16:creationId xmlns:a16="http://schemas.microsoft.com/office/drawing/2014/main" id="{00000000-0008-0000-0E00-00005A3E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3467" name="Line 221">
          <a:extLst>
            <a:ext uri="{FF2B5EF4-FFF2-40B4-BE49-F238E27FC236}">
              <a16:creationId xmlns:a16="http://schemas.microsoft.com/office/drawing/2014/main" id="{00000000-0008-0000-0E00-00005B3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3468" name="グループ化 36">
          <a:extLst>
            <a:ext uri="{FF2B5EF4-FFF2-40B4-BE49-F238E27FC236}">
              <a16:creationId xmlns:a16="http://schemas.microsoft.com/office/drawing/2014/main" id="{00000000-0008-0000-0E00-00005C3E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3469" name="Line 5">
          <a:extLst>
            <a:ext uri="{FF2B5EF4-FFF2-40B4-BE49-F238E27FC236}">
              <a16:creationId xmlns:a16="http://schemas.microsoft.com/office/drawing/2014/main" id="{00000000-0008-0000-0E00-00005D3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3470" name="Line 5">
          <a:extLst>
            <a:ext uri="{FF2B5EF4-FFF2-40B4-BE49-F238E27FC236}">
              <a16:creationId xmlns:a16="http://schemas.microsoft.com/office/drawing/2014/main" id="{00000000-0008-0000-0E00-00005E3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33471" name="Line 223">
          <a:extLst>
            <a:ext uri="{FF2B5EF4-FFF2-40B4-BE49-F238E27FC236}">
              <a16:creationId xmlns:a16="http://schemas.microsoft.com/office/drawing/2014/main" id="{00000000-0008-0000-0E00-00005F3E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3472" name="Line 1">
          <a:extLst>
            <a:ext uri="{FF2B5EF4-FFF2-40B4-BE49-F238E27FC236}">
              <a16:creationId xmlns:a16="http://schemas.microsoft.com/office/drawing/2014/main" id="{00000000-0008-0000-0E00-0000603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3473" name="Line 1">
          <a:extLst>
            <a:ext uri="{FF2B5EF4-FFF2-40B4-BE49-F238E27FC236}">
              <a16:creationId xmlns:a16="http://schemas.microsoft.com/office/drawing/2014/main" id="{00000000-0008-0000-0E00-0000613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4464" name="Line 1">
          <a:extLst>
            <a:ext uri="{FF2B5EF4-FFF2-40B4-BE49-F238E27FC236}">
              <a16:creationId xmlns:a16="http://schemas.microsoft.com/office/drawing/2014/main" id="{00000000-0008-0000-0F00-00004042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4465" name="Line 2">
          <a:extLst>
            <a:ext uri="{FF2B5EF4-FFF2-40B4-BE49-F238E27FC236}">
              <a16:creationId xmlns:a16="http://schemas.microsoft.com/office/drawing/2014/main" id="{00000000-0008-0000-0F00-0000414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4466" name="Line 3">
          <a:extLst>
            <a:ext uri="{FF2B5EF4-FFF2-40B4-BE49-F238E27FC236}">
              <a16:creationId xmlns:a16="http://schemas.microsoft.com/office/drawing/2014/main" id="{00000000-0008-0000-0F00-0000424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4467" name="Line 4">
          <a:extLst>
            <a:ext uri="{FF2B5EF4-FFF2-40B4-BE49-F238E27FC236}">
              <a16:creationId xmlns:a16="http://schemas.microsoft.com/office/drawing/2014/main" id="{00000000-0008-0000-0F00-0000434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4468" name="Line 5">
          <a:extLst>
            <a:ext uri="{FF2B5EF4-FFF2-40B4-BE49-F238E27FC236}">
              <a16:creationId xmlns:a16="http://schemas.microsoft.com/office/drawing/2014/main" id="{00000000-0008-0000-0F00-0000444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4469" name="Line 6">
          <a:extLst>
            <a:ext uri="{FF2B5EF4-FFF2-40B4-BE49-F238E27FC236}">
              <a16:creationId xmlns:a16="http://schemas.microsoft.com/office/drawing/2014/main" id="{00000000-0008-0000-0F00-0000454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4470" name="Line 7">
          <a:extLst>
            <a:ext uri="{FF2B5EF4-FFF2-40B4-BE49-F238E27FC236}">
              <a16:creationId xmlns:a16="http://schemas.microsoft.com/office/drawing/2014/main" id="{00000000-0008-0000-0F00-00004642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4471" name="Line 8">
          <a:extLst>
            <a:ext uri="{FF2B5EF4-FFF2-40B4-BE49-F238E27FC236}">
              <a16:creationId xmlns:a16="http://schemas.microsoft.com/office/drawing/2014/main" id="{00000000-0008-0000-0F00-00004742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4472" name="Line 9">
          <a:extLst>
            <a:ext uri="{FF2B5EF4-FFF2-40B4-BE49-F238E27FC236}">
              <a16:creationId xmlns:a16="http://schemas.microsoft.com/office/drawing/2014/main" id="{00000000-0008-0000-0F00-00004842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3" name="Line 16">
          <a:extLst>
            <a:ext uri="{FF2B5EF4-FFF2-40B4-BE49-F238E27FC236}">
              <a16:creationId xmlns:a16="http://schemas.microsoft.com/office/drawing/2014/main" id="{00000000-0008-0000-0F00-000049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4474" name="Line 27">
          <a:extLst>
            <a:ext uri="{FF2B5EF4-FFF2-40B4-BE49-F238E27FC236}">
              <a16:creationId xmlns:a16="http://schemas.microsoft.com/office/drawing/2014/main" id="{00000000-0008-0000-0F00-00004A4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4475" name="Line 28">
          <a:extLst>
            <a:ext uri="{FF2B5EF4-FFF2-40B4-BE49-F238E27FC236}">
              <a16:creationId xmlns:a16="http://schemas.microsoft.com/office/drawing/2014/main" id="{00000000-0008-0000-0F00-00004B4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4476" name="Line 29">
          <a:extLst>
            <a:ext uri="{FF2B5EF4-FFF2-40B4-BE49-F238E27FC236}">
              <a16:creationId xmlns:a16="http://schemas.microsoft.com/office/drawing/2014/main" id="{00000000-0008-0000-0F00-00004C4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7" name="Line 85">
          <a:extLst>
            <a:ext uri="{FF2B5EF4-FFF2-40B4-BE49-F238E27FC236}">
              <a16:creationId xmlns:a16="http://schemas.microsoft.com/office/drawing/2014/main" id="{00000000-0008-0000-0F00-00004D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8" name="Line 116">
          <a:extLst>
            <a:ext uri="{FF2B5EF4-FFF2-40B4-BE49-F238E27FC236}">
              <a16:creationId xmlns:a16="http://schemas.microsoft.com/office/drawing/2014/main" id="{00000000-0008-0000-0F00-00004E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9" name="Line 147">
          <a:extLst>
            <a:ext uri="{FF2B5EF4-FFF2-40B4-BE49-F238E27FC236}">
              <a16:creationId xmlns:a16="http://schemas.microsoft.com/office/drawing/2014/main" id="{00000000-0008-0000-0F00-00004F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0" name="Line 178">
          <a:extLst>
            <a:ext uri="{FF2B5EF4-FFF2-40B4-BE49-F238E27FC236}">
              <a16:creationId xmlns:a16="http://schemas.microsoft.com/office/drawing/2014/main" id="{00000000-0008-0000-0F00-000050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4481" name="AutoShape 208">
          <a:extLst>
            <a:ext uri="{FF2B5EF4-FFF2-40B4-BE49-F238E27FC236}">
              <a16:creationId xmlns:a16="http://schemas.microsoft.com/office/drawing/2014/main" id="{00000000-0008-0000-0F00-00005142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2" name="Line 209">
          <a:extLst>
            <a:ext uri="{FF2B5EF4-FFF2-40B4-BE49-F238E27FC236}">
              <a16:creationId xmlns:a16="http://schemas.microsoft.com/office/drawing/2014/main" id="{00000000-0008-0000-0F00-00005242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4483" name="AutoShape 211">
          <a:extLst>
            <a:ext uri="{FF2B5EF4-FFF2-40B4-BE49-F238E27FC236}">
              <a16:creationId xmlns:a16="http://schemas.microsoft.com/office/drawing/2014/main" id="{00000000-0008-0000-0F00-00005342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4484" name="Line 212">
          <a:extLst>
            <a:ext uri="{FF2B5EF4-FFF2-40B4-BE49-F238E27FC236}">
              <a16:creationId xmlns:a16="http://schemas.microsoft.com/office/drawing/2014/main" id="{00000000-0008-0000-0F00-00005442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4485" name="Line 223">
          <a:extLst>
            <a:ext uri="{FF2B5EF4-FFF2-40B4-BE49-F238E27FC236}">
              <a16:creationId xmlns:a16="http://schemas.microsoft.com/office/drawing/2014/main" id="{00000000-0008-0000-0F00-00005542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4486" name="Line 221">
          <a:extLst>
            <a:ext uri="{FF2B5EF4-FFF2-40B4-BE49-F238E27FC236}">
              <a16:creationId xmlns:a16="http://schemas.microsoft.com/office/drawing/2014/main" id="{00000000-0008-0000-0F00-0000564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4487" name="グループ化 36">
          <a:extLst>
            <a:ext uri="{FF2B5EF4-FFF2-40B4-BE49-F238E27FC236}">
              <a16:creationId xmlns:a16="http://schemas.microsoft.com/office/drawing/2014/main" id="{00000000-0008-0000-0F00-00005742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4488" name="Line 5">
          <a:extLst>
            <a:ext uri="{FF2B5EF4-FFF2-40B4-BE49-F238E27FC236}">
              <a16:creationId xmlns:a16="http://schemas.microsoft.com/office/drawing/2014/main" id="{00000000-0008-0000-0F00-0000584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4489" name="Line 5">
          <a:extLst>
            <a:ext uri="{FF2B5EF4-FFF2-40B4-BE49-F238E27FC236}">
              <a16:creationId xmlns:a16="http://schemas.microsoft.com/office/drawing/2014/main" id="{00000000-0008-0000-0F00-0000594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34490" name="Line 223">
          <a:extLst>
            <a:ext uri="{FF2B5EF4-FFF2-40B4-BE49-F238E27FC236}">
              <a16:creationId xmlns:a16="http://schemas.microsoft.com/office/drawing/2014/main" id="{00000000-0008-0000-0F00-00005A420E00}"/>
            </a:ext>
          </a:extLst>
        </xdr:cNvPr>
        <xdr:cNvSpPr>
          <a:spLocks noChangeShapeType="1"/>
        </xdr:cNvSpPr>
      </xdr:nvSpPr>
      <xdr:spPr bwMode="auto">
        <a:xfrm rot="-5400000">
          <a:off x="73628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4491" name="Line 1">
          <a:extLst>
            <a:ext uri="{FF2B5EF4-FFF2-40B4-BE49-F238E27FC236}">
              <a16:creationId xmlns:a16="http://schemas.microsoft.com/office/drawing/2014/main" id="{00000000-0008-0000-0F00-00005B42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4492" name="Line 1">
          <a:extLst>
            <a:ext uri="{FF2B5EF4-FFF2-40B4-BE49-F238E27FC236}">
              <a16:creationId xmlns:a16="http://schemas.microsoft.com/office/drawing/2014/main" id="{00000000-0008-0000-0F00-00005C42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7485" name="Line 1">
          <a:extLst>
            <a:ext uri="{FF2B5EF4-FFF2-40B4-BE49-F238E27FC236}">
              <a16:creationId xmlns:a16="http://schemas.microsoft.com/office/drawing/2014/main" id="{00000000-0008-0000-1000-00000D4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7486" name="Line 2">
          <a:extLst>
            <a:ext uri="{FF2B5EF4-FFF2-40B4-BE49-F238E27FC236}">
              <a16:creationId xmlns:a16="http://schemas.microsoft.com/office/drawing/2014/main" id="{00000000-0008-0000-1000-00000E4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7487" name="Line 3">
          <a:extLst>
            <a:ext uri="{FF2B5EF4-FFF2-40B4-BE49-F238E27FC236}">
              <a16:creationId xmlns:a16="http://schemas.microsoft.com/office/drawing/2014/main" id="{00000000-0008-0000-1000-00000F4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7488" name="Line 4">
          <a:extLst>
            <a:ext uri="{FF2B5EF4-FFF2-40B4-BE49-F238E27FC236}">
              <a16:creationId xmlns:a16="http://schemas.microsoft.com/office/drawing/2014/main" id="{00000000-0008-0000-1000-0000104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7489" name="Line 5">
          <a:extLst>
            <a:ext uri="{FF2B5EF4-FFF2-40B4-BE49-F238E27FC236}">
              <a16:creationId xmlns:a16="http://schemas.microsoft.com/office/drawing/2014/main" id="{00000000-0008-0000-1000-0000114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7490" name="Line 6">
          <a:extLst>
            <a:ext uri="{FF2B5EF4-FFF2-40B4-BE49-F238E27FC236}">
              <a16:creationId xmlns:a16="http://schemas.microsoft.com/office/drawing/2014/main" id="{00000000-0008-0000-1000-0000124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7491" name="Line 7">
          <a:extLst>
            <a:ext uri="{FF2B5EF4-FFF2-40B4-BE49-F238E27FC236}">
              <a16:creationId xmlns:a16="http://schemas.microsoft.com/office/drawing/2014/main" id="{00000000-0008-0000-1000-0000134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7492" name="Line 8">
          <a:extLst>
            <a:ext uri="{FF2B5EF4-FFF2-40B4-BE49-F238E27FC236}">
              <a16:creationId xmlns:a16="http://schemas.microsoft.com/office/drawing/2014/main" id="{00000000-0008-0000-1000-0000144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7493" name="Line 9">
          <a:extLst>
            <a:ext uri="{FF2B5EF4-FFF2-40B4-BE49-F238E27FC236}">
              <a16:creationId xmlns:a16="http://schemas.microsoft.com/office/drawing/2014/main" id="{00000000-0008-0000-1000-0000154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4" name="Line 16">
          <a:extLst>
            <a:ext uri="{FF2B5EF4-FFF2-40B4-BE49-F238E27FC236}">
              <a16:creationId xmlns:a16="http://schemas.microsoft.com/office/drawing/2014/main" id="{00000000-0008-0000-1000-000016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7495" name="Line 27">
          <a:extLst>
            <a:ext uri="{FF2B5EF4-FFF2-40B4-BE49-F238E27FC236}">
              <a16:creationId xmlns:a16="http://schemas.microsoft.com/office/drawing/2014/main" id="{00000000-0008-0000-1000-0000174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7496" name="Line 28">
          <a:extLst>
            <a:ext uri="{FF2B5EF4-FFF2-40B4-BE49-F238E27FC236}">
              <a16:creationId xmlns:a16="http://schemas.microsoft.com/office/drawing/2014/main" id="{00000000-0008-0000-1000-0000184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7497" name="Line 29">
          <a:extLst>
            <a:ext uri="{FF2B5EF4-FFF2-40B4-BE49-F238E27FC236}">
              <a16:creationId xmlns:a16="http://schemas.microsoft.com/office/drawing/2014/main" id="{00000000-0008-0000-1000-0000194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8" name="Line 85">
          <a:extLst>
            <a:ext uri="{FF2B5EF4-FFF2-40B4-BE49-F238E27FC236}">
              <a16:creationId xmlns:a16="http://schemas.microsoft.com/office/drawing/2014/main" id="{00000000-0008-0000-1000-00001A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9" name="Line 116">
          <a:extLst>
            <a:ext uri="{FF2B5EF4-FFF2-40B4-BE49-F238E27FC236}">
              <a16:creationId xmlns:a16="http://schemas.microsoft.com/office/drawing/2014/main" id="{00000000-0008-0000-1000-00001B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0" name="Line 147">
          <a:extLst>
            <a:ext uri="{FF2B5EF4-FFF2-40B4-BE49-F238E27FC236}">
              <a16:creationId xmlns:a16="http://schemas.microsoft.com/office/drawing/2014/main" id="{00000000-0008-0000-1000-00001C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1" name="Line 178">
          <a:extLst>
            <a:ext uri="{FF2B5EF4-FFF2-40B4-BE49-F238E27FC236}">
              <a16:creationId xmlns:a16="http://schemas.microsoft.com/office/drawing/2014/main" id="{00000000-0008-0000-1000-00001D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7502" name="AutoShape 208">
          <a:extLst>
            <a:ext uri="{FF2B5EF4-FFF2-40B4-BE49-F238E27FC236}">
              <a16:creationId xmlns:a16="http://schemas.microsoft.com/office/drawing/2014/main" id="{00000000-0008-0000-1000-00001E4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3" name="Line 209">
          <a:extLst>
            <a:ext uri="{FF2B5EF4-FFF2-40B4-BE49-F238E27FC236}">
              <a16:creationId xmlns:a16="http://schemas.microsoft.com/office/drawing/2014/main" id="{00000000-0008-0000-1000-00001F4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7504" name="AutoShape 211">
          <a:extLst>
            <a:ext uri="{FF2B5EF4-FFF2-40B4-BE49-F238E27FC236}">
              <a16:creationId xmlns:a16="http://schemas.microsoft.com/office/drawing/2014/main" id="{00000000-0008-0000-1000-0000204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7505" name="Line 212">
          <a:extLst>
            <a:ext uri="{FF2B5EF4-FFF2-40B4-BE49-F238E27FC236}">
              <a16:creationId xmlns:a16="http://schemas.microsoft.com/office/drawing/2014/main" id="{00000000-0008-0000-1000-0000214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7506" name="Line 223">
          <a:extLst>
            <a:ext uri="{FF2B5EF4-FFF2-40B4-BE49-F238E27FC236}">
              <a16:creationId xmlns:a16="http://schemas.microsoft.com/office/drawing/2014/main" id="{00000000-0008-0000-1000-0000224E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7507" name="Line 221">
          <a:extLst>
            <a:ext uri="{FF2B5EF4-FFF2-40B4-BE49-F238E27FC236}">
              <a16:creationId xmlns:a16="http://schemas.microsoft.com/office/drawing/2014/main" id="{00000000-0008-0000-1000-0000234E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7508" name="グループ化 46">
          <a:extLst>
            <a:ext uri="{FF2B5EF4-FFF2-40B4-BE49-F238E27FC236}">
              <a16:creationId xmlns:a16="http://schemas.microsoft.com/office/drawing/2014/main" id="{00000000-0008-0000-1000-0000244E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7509" name="Line 5">
          <a:extLst>
            <a:ext uri="{FF2B5EF4-FFF2-40B4-BE49-F238E27FC236}">
              <a16:creationId xmlns:a16="http://schemas.microsoft.com/office/drawing/2014/main" id="{00000000-0008-0000-1000-0000254E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7510" name="Line 5">
          <a:extLst>
            <a:ext uri="{FF2B5EF4-FFF2-40B4-BE49-F238E27FC236}">
              <a16:creationId xmlns:a16="http://schemas.microsoft.com/office/drawing/2014/main" id="{00000000-0008-0000-1000-0000264E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37511" name="Line 223">
          <a:extLst>
            <a:ext uri="{FF2B5EF4-FFF2-40B4-BE49-F238E27FC236}">
              <a16:creationId xmlns:a16="http://schemas.microsoft.com/office/drawing/2014/main" id="{00000000-0008-0000-1000-0000274E0E00}"/>
            </a:ext>
          </a:extLst>
        </xdr:cNvPr>
        <xdr:cNvSpPr>
          <a:spLocks noChangeShapeType="1"/>
        </xdr:cNvSpPr>
      </xdr:nvSpPr>
      <xdr:spPr bwMode="auto">
        <a:xfrm rot="-5400000">
          <a:off x="7362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7512" name="Line 1">
          <a:extLst>
            <a:ext uri="{FF2B5EF4-FFF2-40B4-BE49-F238E27FC236}">
              <a16:creationId xmlns:a16="http://schemas.microsoft.com/office/drawing/2014/main" id="{00000000-0008-0000-1000-0000284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7513" name="Line 1">
          <a:extLst>
            <a:ext uri="{FF2B5EF4-FFF2-40B4-BE49-F238E27FC236}">
              <a16:creationId xmlns:a16="http://schemas.microsoft.com/office/drawing/2014/main" id="{00000000-0008-0000-1000-0000294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2459" name="Line 1">
          <a:extLst>
            <a:ext uri="{FF2B5EF4-FFF2-40B4-BE49-F238E27FC236}">
              <a16:creationId xmlns:a16="http://schemas.microsoft.com/office/drawing/2014/main" id="{00000000-0008-0000-1100-00006B3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2460" name="Line 2">
          <a:extLst>
            <a:ext uri="{FF2B5EF4-FFF2-40B4-BE49-F238E27FC236}">
              <a16:creationId xmlns:a16="http://schemas.microsoft.com/office/drawing/2014/main" id="{00000000-0008-0000-1100-00006C3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2461" name="Line 3">
          <a:extLst>
            <a:ext uri="{FF2B5EF4-FFF2-40B4-BE49-F238E27FC236}">
              <a16:creationId xmlns:a16="http://schemas.microsoft.com/office/drawing/2014/main" id="{00000000-0008-0000-1100-00006D3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2462" name="Line 4">
          <a:extLst>
            <a:ext uri="{FF2B5EF4-FFF2-40B4-BE49-F238E27FC236}">
              <a16:creationId xmlns:a16="http://schemas.microsoft.com/office/drawing/2014/main" id="{00000000-0008-0000-1100-00006E3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2463" name="Line 5">
          <a:extLst>
            <a:ext uri="{FF2B5EF4-FFF2-40B4-BE49-F238E27FC236}">
              <a16:creationId xmlns:a16="http://schemas.microsoft.com/office/drawing/2014/main" id="{00000000-0008-0000-1100-00006F3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2464" name="Line 6">
          <a:extLst>
            <a:ext uri="{FF2B5EF4-FFF2-40B4-BE49-F238E27FC236}">
              <a16:creationId xmlns:a16="http://schemas.microsoft.com/office/drawing/2014/main" id="{00000000-0008-0000-1100-0000703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2465" name="Line 7">
          <a:extLst>
            <a:ext uri="{FF2B5EF4-FFF2-40B4-BE49-F238E27FC236}">
              <a16:creationId xmlns:a16="http://schemas.microsoft.com/office/drawing/2014/main" id="{00000000-0008-0000-1100-0000713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2466" name="Line 8">
          <a:extLst>
            <a:ext uri="{FF2B5EF4-FFF2-40B4-BE49-F238E27FC236}">
              <a16:creationId xmlns:a16="http://schemas.microsoft.com/office/drawing/2014/main" id="{00000000-0008-0000-1100-0000723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2467" name="Line 9">
          <a:extLst>
            <a:ext uri="{FF2B5EF4-FFF2-40B4-BE49-F238E27FC236}">
              <a16:creationId xmlns:a16="http://schemas.microsoft.com/office/drawing/2014/main" id="{00000000-0008-0000-1100-0000733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68" name="Line 16">
          <a:extLst>
            <a:ext uri="{FF2B5EF4-FFF2-40B4-BE49-F238E27FC236}">
              <a16:creationId xmlns:a16="http://schemas.microsoft.com/office/drawing/2014/main" id="{00000000-0008-0000-1100-000074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2469" name="Line 27">
          <a:extLst>
            <a:ext uri="{FF2B5EF4-FFF2-40B4-BE49-F238E27FC236}">
              <a16:creationId xmlns:a16="http://schemas.microsoft.com/office/drawing/2014/main" id="{00000000-0008-0000-1100-0000753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2470" name="Line 28">
          <a:extLst>
            <a:ext uri="{FF2B5EF4-FFF2-40B4-BE49-F238E27FC236}">
              <a16:creationId xmlns:a16="http://schemas.microsoft.com/office/drawing/2014/main" id="{00000000-0008-0000-1100-0000763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2471" name="Line 29">
          <a:extLst>
            <a:ext uri="{FF2B5EF4-FFF2-40B4-BE49-F238E27FC236}">
              <a16:creationId xmlns:a16="http://schemas.microsoft.com/office/drawing/2014/main" id="{00000000-0008-0000-1100-0000773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2" name="Line 85">
          <a:extLst>
            <a:ext uri="{FF2B5EF4-FFF2-40B4-BE49-F238E27FC236}">
              <a16:creationId xmlns:a16="http://schemas.microsoft.com/office/drawing/2014/main" id="{00000000-0008-0000-1100-000078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3" name="Line 116">
          <a:extLst>
            <a:ext uri="{FF2B5EF4-FFF2-40B4-BE49-F238E27FC236}">
              <a16:creationId xmlns:a16="http://schemas.microsoft.com/office/drawing/2014/main" id="{00000000-0008-0000-1100-000079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4" name="Line 147">
          <a:extLst>
            <a:ext uri="{FF2B5EF4-FFF2-40B4-BE49-F238E27FC236}">
              <a16:creationId xmlns:a16="http://schemas.microsoft.com/office/drawing/2014/main" id="{00000000-0008-0000-1100-00007A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5" name="Line 178">
          <a:extLst>
            <a:ext uri="{FF2B5EF4-FFF2-40B4-BE49-F238E27FC236}">
              <a16:creationId xmlns:a16="http://schemas.microsoft.com/office/drawing/2014/main" id="{00000000-0008-0000-1100-00007B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2476" name="AutoShape 208">
          <a:extLst>
            <a:ext uri="{FF2B5EF4-FFF2-40B4-BE49-F238E27FC236}">
              <a16:creationId xmlns:a16="http://schemas.microsoft.com/office/drawing/2014/main" id="{00000000-0008-0000-1100-00007C3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7" name="Line 209">
          <a:extLst>
            <a:ext uri="{FF2B5EF4-FFF2-40B4-BE49-F238E27FC236}">
              <a16:creationId xmlns:a16="http://schemas.microsoft.com/office/drawing/2014/main" id="{00000000-0008-0000-1100-00007D3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2478" name="AutoShape 211">
          <a:extLst>
            <a:ext uri="{FF2B5EF4-FFF2-40B4-BE49-F238E27FC236}">
              <a16:creationId xmlns:a16="http://schemas.microsoft.com/office/drawing/2014/main" id="{00000000-0008-0000-1100-00007E3A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2479" name="Line 212">
          <a:extLst>
            <a:ext uri="{FF2B5EF4-FFF2-40B4-BE49-F238E27FC236}">
              <a16:creationId xmlns:a16="http://schemas.microsoft.com/office/drawing/2014/main" id="{00000000-0008-0000-1100-00007F3A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2480" name="Line 223">
          <a:extLst>
            <a:ext uri="{FF2B5EF4-FFF2-40B4-BE49-F238E27FC236}">
              <a16:creationId xmlns:a16="http://schemas.microsoft.com/office/drawing/2014/main" id="{00000000-0008-0000-1100-0000803A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219075</xdr:rowOff>
    </xdr:from>
    <xdr:to>
      <xdr:col>33</xdr:col>
      <xdr:colOff>0</xdr:colOff>
      <xdr:row>13</xdr:row>
      <xdr:rowOff>219075</xdr:rowOff>
    </xdr:to>
    <xdr:sp macro="" textlink="">
      <xdr:nvSpPr>
        <xdr:cNvPr id="932481" name="Line 221">
          <a:extLst>
            <a:ext uri="{FF2B5EF4-FFF2-40B4-BE49-F238E27FC236}">
              <a16:creationId xmlns:a16="http://schemas.microsoft.com/office/drawing/2014/main" id="{00000000-0008-0000-1100-0000813A0E00}"/>
            </a:ext>
          </a:extLst>
        </xdr:cNvPr>
        <xdr:cNvSpPr>
          <a:spLocks noChangeShapeType="1"/>
        </xdr:cNvSpPr>
      </xdr:nvSpPr>
      <xdr:spPr bwMode="auto">
        <a:xfrm rot="-5400000">
          <a:off x="97202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2482" name="グループ化 36">
          <a:extLst>
            <a:ext uri="{FF2B5EF4-FFF2-40B4-BE49-F238E27FC236}">
              <a16:creationId xmlns:a16="http://schemas.microsoft.com/office/drawing/2014/main" id="{00000000-0008-0000-1100-0000823A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2483" name="Line 5">
          <a:extLst>
            <a:ext uri="{FF2B5EF4-FFF2-40B4-BE49-F238E27FC236}">
              <a16:creationId xmlns:a16="http://schemas.microsoft.com/office/drawing/2014/main" id="{00000000-0008-0000-1100-0000833A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2484" name="Line 5">
          <a:extLst>
            <a:ext uri="{FF2B5EF4-FFF2-40B4-BE49-F238E27FC236}">
              <a16:creationId xmlns:a16="http://schemas.microsoft.com/office/drawing/2014/main" id="{00000000-0008-0000-1100-0000843A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2485" name="Line 223">
          <a:extLst>
            <a:ext uri="{FF2B5EF4-FFF2-40B4-BE49-F238E27FC236}">
              <a16:creationId xmlns:a16="http://schemas.microsoft.com/office/drawing/2014/main" id="{00000000-0008-0000-1100-0000853A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2486" name="Line 1">
          <a:extLst>
            <a:ext uri="{FF2B5EF4-FFF2-40B4-BE49-F238E27FC236}">
              <a16:creationId xmlns:a16="http://schemas.microsoft.com/office/drawing/2014/main" id="{00000000-0008-0000-1100-0000863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2487" name="Line 1">
          <a:extLst>
            <a:ext uri="{FF2B5EF4-FFF2-40B4-BE49-F238E27FC236}">
              <a16:creationId xmlns:a16="http://schemas.microsoft.com/office/drawing/2014/main" id="{00000000-0008-0000-1100-0000873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5502" name="Line 1">
          <a:extLst>
            <a:ext uri="{FF2B5EF4-FFF2-40B4-BE49-F238E27FC236}">
              <a16:creationId xmlns:a16="http://schemas.microsoft.com/office/drawing/2014/main" id="{00000000-0008-0000-1200-00004E46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5503" name="Line 2">
          <a:extLst>
            <a:ext uri="{FF2B5EF4-FFF2-40B4-BE49-F238E27FC236}">
              <a16:creationId xmlns:a16="http://schemas.microsoft.com/office/drawing/2014/main" id="{00000000-0008-0000-1200-00004F4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5504" name="Line 3">
          <a:extLst>
            <a:ext uri="{FF2B5EF4-FFF2-40B4-BE49-F238E27FC236}">
              <a16:creationId xmlns:a16="http://schemas.microsoft.com/office/drawing/2014/main" id="{00000000-0008-0000-1200-0000504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5505" name="Line 4">
          <a:extLst>
            <a:ext uri="{FF2B5EF4-FFF2-40B4-BE49-F238E27FC236}">
              <a16:creationId xmlns:a16="http://schemas.microsoft.com/office/drawing/2014/main" id="{00000000-0008-0000-1200-0000514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5506" name="Line 5">
          <a:extLst>
            <a:ext uri="{FF2B5EF4-FFF2-40B4-BE49-F238E27FC236}">
              <a16:creationId xmlns:a16="http://schemas.microsoft.com/office/drawing/2014/main" id="{00000000-0008-0000-1200-0000524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5507" name="Line 6">
          <a:extLst>
            <a:ext uri="{FF2B5EF4-FFF2-40B4-BE49-F238E27FC236}">
              <a16:creationId xmlns:a16="http://schemas.microsoft.com/office/drawing/2014/main" id="{00000000-0008-0000-1200-0000534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5508" name="Line 7">
          <a:extLst>
            <a:ext uri="{FF2B5EF4-FFF2-40B4-BE49-F238E27FC236}">
              <a16:creationId xmlns:a16="http://schemas.microsoft.com/office/drawing/2014/main" id="{00000000-0008-0000-1200-00005446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5509" name="Line 8">
          <a:extLst>
            <a:ext uri="{FF2B5EF4-FFF2-40B4-BE49-F238E27FC236}">
              <a16:creationId xmlns:a16="http://schemas.microsoft.com/office/drawing/2014/main" id="{00000000-0008-0000-1200-00005546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5510" name="Line 9">
          <a:extLst>
            <a:ext uri="{FF2B5EF4-FFF2-40B4-BE49-F238E27FC236}">
              <a16:creationId xmlns:a16="http://schemas.microsoft.com/office/drawing/2014/main" id="{00000000-0008-0000-1200-00005646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1" name="Line 16">
          <a:extLst>
            <a:ext uri="{FF2B5EF4-FFF2-40B4-BE49-F238E27FC236}">
              <a16:creationId xmlns:a16="http://schemas.microsoft.com/office/drawing/2014/main" id="{00000000-0008-0000-1200-000057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5512" name="Line 27">
          <a:extLst>
            <a:ext uri="{FF2B5EF4-FFF2-40B4-BE49-F238E27FC236}">
              <a16:creationId xmlns:a16="http://schemas.microsoft.com/office/drawing/2014/main" id="{00000000-0008-0000-1200-0000584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5513" name="Line 28">
          <a:extLst>
            <a:ext uri="{FF2B5EF4-FFF2-40B4-BE49-F238E27FC236}">
              <a16:creationId xmlns:a16="http://schemas.microsoft.com/office/drawing/2014/main" id="{00000000-0008-0000-1200-0000594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5514" name="Line 29">
          <a:extLst>
            <a:ext uri="{FF2B5EF4-FFF2-40B4-BE49-F238E27FC236}">
              <a16:creationId xmlns:a16="http://schemas.microsoft.com/office/drawing/2014/main" id="{00000000-0008-0000-1200-00005A4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5" name="Line 85">
          <a:extLst>
            <a:ext uri="{FF2B5EF4-FFF2-40B4-BE49-F238E27FC236}">
              <a16:creationId xmlns:a16="http://schemas.microsoft.com/office/drawing/2014/main" id="{00000000-0008-0000-1200-00005B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6" name="Line 116">
          <a:extLst>
            <a:ext uri="{FF2B5EF4-FFF2-40B4-BE49-F238E27FC236}">
              <a16:creationId xmlns:a16="http://schemas.microsoft.com/office/drawing/2014/main" id="{00000000-0008-0000-1200-00005C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7" name="Line 147">
          <a:extLst>
            <a:ext uri="{FF2B5EF4-FFF2-40B4-BE49-F238E27FC236}">
              <a16:creationId xmlns:a16="http://schemas.microsoft.com/office/drawing/2014/main" id="{00000000-0008-0000-1200-00005D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8" name="Line 178">
          <a:extLst>
            <a:ext uri="{FF2B5EF4-FFF2-40B4-BE49-F238E27FC236}">
              <a16:creationId xmlns:a16="http://schemas.microsoft.com/office/drawing/2014/main" id="{00000000-0008-0000-1200-00005E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5519" name="AutoShape 208">
          <a:extLst>
            <a:ext uri="{FF2B5EF4-FFF2-40B4-BE49-F238E27FC236}">
              <a16:creationId xmlns:a16="http://schemas.microsoft.com/office/drawing/2014/main" id="{00000000-0008-0000-1200-00005F46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20" name="Line 209">
          <a:extLst>
            <a:ext uri="{FF2B5EF4-FFF2-40B4-BE49-F238E27FC236}">
              <a16:creationId xmlns:a16="http://schemas.microsoft.com/office/drawing/2014/main" id="{00000000-0008-0000-1200-00006046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35521" name="AutoShape 211">
          <a:extLst>
            <a:ext uri="{FF2B5EF4-FFF2-40B4-BE49-F238E27FC236}">
              <a16:creationId xmlns:a16="http://schemas.microsoft.com/office/drawing/2014/main" id="{00000000-0008-0000-1200-00006146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5522" name="Line 212">
          <a:extLst>
            <a:ext uri="{FF2B5EF4-FFF2-40B4-BE49-F238E27FC236}">
              <a16:creationId xmlns:a16="http://schemas.microsoft.com/office/drawing/2014/main" id="{00000000-0008-0000-1200-00006246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5523" name="Line 223">
          <a:extLst>
            <a:ext uri="{FF2B5EF4-FFF2-40B4-BE49-F238E27FC236}">
              <a16:creationId xmlns:a16="http://schemas.microsoft.com/office/drawing/2014/main" id="{00000000-0008-0000-1200-0000634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5524" name="Line 221">
          <a:extLst>
            <a:ext uri="{FF2B5EF4-FFF2-40B4-BE49-F238E27FC236}">
              <a16:creationId xmlns:a16="http://schemas.microsoft.com/office/drawing/2014/main" id="{00000000-0008-0000-1200-0000644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5525" name="グループ化 36">
          <a:extLst>
            <a:ext uri="{FF2B5EF4-FFF2-40B4-BE49-F238E27FC236}">
              <a16:creationId xmlns:a16="http://schemas.microsoft.com/office/drawing/2014/main" id="{00000000-0008-0000-1200-00006546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5526" name="Line 5">
          <a:extLst>
            <a:ext uri="{FF2B5EF4-FFF2-40B4-BE49-F238E27FC236}">
              <a16:creationId xmlns:a16="http://schemas.microsoft.com/office/drawing/2014/main" id="{00000000-0008-0000-1200-0000664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5527" name="Line 5">
          <a:extLst>
            <a:ext uri="{FF2B5EF4-FFF2-40B4-BE49-F238E27FC236}">
              <a16:creationId xmlns:a16="http://schemas.microsoft.com/office/drawing/2014/main" id="{00000000-0008-0000-1200-0000674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247650</xdr:rowOff>
    </xdr:from>
    <xdr:to>
      <xdr:col>23</xdr:col>
      <xdr:colOff>114300</xdr:colOff>
      <xdr:row>16</xdr:row>
      <xdr:rowOff>247650</xdr:rowOff>
    </xdr:to>
    <xdr:sp macro="" textlink="">
      <xdr:nvSpPr>
        <xdr:cNvPr id="935528" name="Line 223">
          <a:extLst>
            <a:ext uri="{FF2B5EF4-FFF2-40B4-BE49-F238E27FC236}">
              <a16:creationId xmlns:a16="http://schemas.microsoft.com/office/drawing/2014/main" id="{00000000-0008-0000-1200-000068460E00}"/>
            </a:ext>
          </a:extLst>
        </xdr:cNvPr>
        <xdr:cNvSpPr>
          <a:spLocks noChangeShapeType="1"/>
        </xdr:cNvSpPr>
      </xdr:nvSpPr>
      <xdr:spPr bwMode="auto">
        <a:xfrm rot="-5400000">
          <a:off x="73342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5529" name="Line 1">
          <a:extLst>
            <a:ext uri="{FF2B5EF4-FFF2-40B4-BE49-F238E27FC236}">
              <a16:creationId xmlns:a16="http://schemas.microsoft.com/office/drawing/2014/main" id="{00000000-0008-0000-1200-00006946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5530" name="Line 1">
          <a:extLst>
            <a:ext uri="{FF2B5EF4-FFF2-40B4-BE49-F238E27FC236}">
              <a16:creationId xmlns:a16="http://schemas.microsoft.com/office/drawing/2014/main" id="{00000000-0008-0000-1200-00006A46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6517" name="Line 1">
          <a:extLst>
            <a:ext uri="{FF2B5EF4-FFF2-40B4-BE49-F238E27FC236}">
              <a16:creationId xmlns:a16="http://schemas.microsoft.com/office/drawing/2014/main" id="{00000000-0008-0000-1300-0000454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6518" name="Line 2">
          <a:extLst>
            <a:ext uri="{FF2B5EF4-FFF2-40B4-BE49-F238E27FC236}">
              <a16:creationId xmlns:a16="http://schemas.microsoft.com/office/drawing/2014/main" id="{00000000-0008-0000-1300-0000464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6519" name="Line 3">
          <a:extLst>
            <a:ext uri="{FF2B5EF4-FFF2-40B4-BE49-F238E27FC236}">
              <a16:creationId xmlns:a16="http://schemas.microsoft.com/office/drawing/2014/main" id="{00000000-0008-0000-1300-0000474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6520" name="Line 4">
          <a:extLst>
            <a:ext uri="{FF2B5EF4-FFF2-40B4-BE49-F238E27FC236}">
              <a16:creationId xmlns:a16="http://schemas.microsoft.com/office/drawing/2014/main" id="{00000000-0008-0000-1300-0000484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6521" name="Line 5">
          <a:extLst>
            <a:ext uri="{FF2B5EF4-FFF2-40B4-BE49-F238E27FC236}">
              <a16:creationId xmlns:a16="http://schemas.microsoft.com/office/drawing/2014/main" id="{00000000-0008-0000-1300-0000494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6522" name="Line 6">
          <a:extLst>
            <a:ext uri="{FF2B5EF4-FFF2-40B4-BE49-F238E27FC236}">
              <a16:creationId xmlns:a16="http://schemas.microsoft.com/office/drawing/2014/main" id="{00000000-0008-0000-1300-00004A4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6523" name="Line 7">
          <a:extLst>
            <a:ext uri="{FF2B5EF4-FFF2-40B4-BE49-F238E27FC236}">
              <a16:creationId xmlns:a16="http://schemas.microsoft.com/office/drawing/2014/main" id="{00000000-0008-0000-1300-00004B4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6524" name="Line 8">
          <a:extLst>
            <a:ext uri="{FF2B5EF4-FFF2-40B4-BE49-F238E27FC236}">
              <a16:creationId xmlns:a16="http://schemas.microsoft.com/office/drawing/2014/main" id="{00000000-0008-0000-1300-00004C4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6525" name="Line 9">
          <a:extLst>
            <a:ext uri="{FF2B5EF4-FFF2-40B4-BE49-F238E27FC236}">
              <a16:creationId xmlns:a16="http://schemas.microsoft.com/office/drawing/2014/main" id="{00000000-0008-0000-1300-00004D4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26" name="Line 16">
          <a:extLst>
            <a:ext uri="{FF2B5EF4-FFF2-40B4-BE49-F238E27FC236}">
              <a16:creationId xmlns:a16="http://schemas.microsoft.com/office/drawing/2014/main" id="{00000000-0008-0000-1300-00004E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6527" name="Line 27">
          <a:extLst>
            <a:ext uri="{FF2B5EF4-FFF2-40B4-BE49-F238E27FC236}">
              <a16:creationId xmlns:a16="http://schemas.microsoft.com/office/drawing/2014/main" id="{00000000-0008-0000-1300-00004F4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6528" name="Line 28">
          <a:extLst>
            <a:ext uri="{FF2B5EF4-FFF2-40B4-BE49-F238E27FC236}">
              <a16:creationId xmlns:a16="http://schemas.microsoft.com/office/drawing/2014/main" id="{00000000-0008-0000-1300-0000504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6529" name="Line 29">
          <a:extLst>
            <a:ext uri="{FF2B5EF4-FFF2-40B4-BE49-F238E27FC236}">
              <a16:creationId xmlns:a16="http://schemas.microsoft.com/office/drawing/2014/main" id="{00000000-0008-0000-1300-0000514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0" name="Line 85">
          <a:extLst>
            <a:ext uri="{FF2B5EF4-FFF2-40B4-BE49-F238E27FC236}">
              <a16:creationId xmlns:a16="http://schemas.microsoft.com/office/drawing/2014/main" id="{00000000-0008-0000-1300-000052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1" name="Line 116">
          <a:extLst>
            <a:ext uri="{FF2B5EF4-FFF2-40B4-BE49-F238E27FC236}">
              <a16:creationId xmlns:a16="http://schemas.microsoft.com/office/drawing/2014/main" id="{00000000-0008-0000-1300-000053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2" name="Line 147">
          <a:extLst>
            <a:ext uri="{FF2B5EF4-FFF2-40B4-BE49-F238E27FC236}">
              <a16:creationId xmlns:a16="http://schemas.microsoft.com/office/drawing/2014/main" id="{00000000-0008-0000-1300-000054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3" name="Line 178">
          <a:extLst>
            <a:ext uri="{FF2B5EF4-FFF2-40B4-BE49-F238E27FC236}">
              <a16:creationId xmlns:a16="http://schemas.microsoft.com/office/drawing/2014/main" id="{00000000-0008-0000-1300-000055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6534" name="AutoShape 208">
          <a:extLst>
            <a:ext uri="{FF2B5EF4-FFF2-40B4-BE49-F238E27FC236}">
              <a16:creationId xmlns:a16="http://schemas.microsoft.com/office/drawing/2014/main" id="{00000000-0008-0000-1300-0000564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5" name="Line 209">
          <a:extLst>
            <a:ext uri="{FF2B5EF4-FFF2-40B4-BE49-F238E27FC236}">
              <a16:creationId xmlns:a16="http://schemas.microsoft.com/office/drawing/2014/main" id="{00000000-0008-0000-1300-0000574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6536" name="AutoShape 211">
          <a:extLst>
            <a:ext uri="{FF2B5EF4-FFF2-40B4-BE49-F238E27FC236}">
              <a16:creationId xmlns:a16="http://schemas.microsoft.com/office/drawing/2014/main" id="{00000000-0008-0000-1300-0000584A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36537" name="Line 212">
          <a:extLst>
            <a:ext uri="{FF2B5EF4-FFF2-40B4-BE49-F238E27FC236}">
              <a16:creationId xmlns:a16="http://schemas.microsoft.com/office/drawing/2014/main" id="{00000000-0008-0000-1300-0000594A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247650</xdr:rowOff>
    </xdr:from>
    <xdr:to>
      <xdr:col>32</xdr:col>
      <xdr:colOff>114300</xdr:colOff>
      <xdr:row>16</xdr:row>
      <xdr:rowOff>247650</xdr:rowOff>
    </xdr:to>
    <xdr:sp macro="" textlink="">
      <xdr:nvSpPr>
        <xdr:cNvPr id="936538" name="Line 223">
          <a:extLst>
            <a:ext uri="{FF2B5EF4-FFF2-40B4-BE49-F238E27FC236}">
              <a16:creationId xmlns:a16="http://schemas.microsoft.com/office/drawing/2014/main" id="{00000000-0008-0000-1300-00005A4A0E00}"/>
            </a:ext>
          </a:extLst>
        </xdr:cNvPr>
        <xdr:cNvSpPr>
          <a:spLocks noChangeShapeType="1"/>
        </xdr:cNvSpPr>
      </xdr:nvSpPr>
      <xdr:spPr bwMode="auto">
        <a:xfrm rot="-5400000">
          <a:off x="96297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209550</xdr:rowOff>
    </xdr:from>
    <xdr:to>
      <xdr:col>33</xdr:col>
      <xdr:colOff>0</xdr:colOff>
      <xdr:row>13</xdr:row>
      <xdr:rowOff>209550</xdr:rowOff>
    </xdr:to>
    <xdr:sp macro="" textlink="">
      <xdr:nvSpPr>
        <xdr:cNvPr id="936539" name="Line 221">
          <a:extLst>
            <a:ext uri="{FF2B5EF4-FFF2-40B4-BE49-F238E27FC236}">
              <a16:creationId xmlns:a16="http://schemas.microsoft.com/office/drawing/2014/main" id="{00000000-0008-0000-1300-00005B4A0E00}"/>
            </a:ext>
          </a:extLst>
        </xdr:cNvPr>
        <xdr:cNvSpPr>
          <a:spLocks noChangeShapeType="1"/>
        </xdr:cNvSpPr>
      </xdr:nvSpPr>
      <xdr:spPr bwMode="auto">
        <a:xfrm rot="-5400000">
          <a:off x="97202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6540" name="グループ化 36">
          <a:extLst>
            <a:ext uri="{FF2B5EF4-FFF2-40B4-BE49-F238E27FC236}">
              <a16:creationId xmlns:a16="http://schemas.microsoft.com/office/drawing/2014/main" id="{00000000-0008-0000-1300-00005C4A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6541" name="Line 5">
          <a:extLst>
            <a:ext uri="{FF2B5EF4-FFF2-40B4-BE49-F238E27FC236}">
              <a16:creationId xmlns:a16="http://schemas.microsoft.com/office/drawing/2014/main" id="{00000000-0008-0000-1300-00005D4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6542" name="Line 5">
          <a:extLst>
            <a:ext uri="{FF2B5EF4-FFF2-40B4-BE49-F238E27FC236}">
              <a16:creationId xmlns:a16="http://schemas.microsoft.com/office/drawing/2014/main" id="{00000000-0008-0000-1300-00005E4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238125</xdr:rowOff>
    </xdr:from>
    <xdr:to>
      <xdr:col>23</xdr:col>
      <xdr:colOff>152400</xdr:colOff>
      <xdr:row>16</xdr:row>
      <xdr:rowOff>238125</xdr:rowOff>
    </xdr:to>
    <xdr:sp macro="" textlink="">
      <xdr:nvSpPr>
        <xdr:cNvPr id="936543" name="Line 223">
          <a:extLst>
            <a:ext uri="{FF2B5EF4-FFF2-40B4-BE49-F238E27FC236}">
              <a16:creationId xmlns:a16="http://schemas.microsoft.com/office/drawing/2014/main" id="{00000000-0008-0000-1300-00005F4A0E00}"/>
            </a:ext>
          </a:extLst>
        </xdr:cNvPr>
        <xdr:cNvSpPr>
          <a:spLocks noChangeShapeType="1"/>
        </xdr:cNvSpPr>
      </xdr:nvSpPr>
      <xdr:spPr bwMode="auto">
        <a:xfrm rot="-5400000">
          <a:off x="73771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6544" name="Line 1">
          <a:extLst>
            <a:ext uri="{FF2B5EF4-FFF2-40B4-BE49-F238E27FC236}">
              <a16:creationId xmlns:a16="http://schemas.microsoft.com/office/drawing/2014/main" id="{00000000-0008-0000-1300-0000604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6545" name="Line 1">
          <a:extLst>
            <a:ext uri="{FF2B5EF4-FFF2-40B4-BE49-F238E27FC236}">
              <a16:creationId xmlns:a16="http://schemas.microsoft.com/office/drawing/2014/main" id="{00000000-0008-0000-1300-0000614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1659" name="Line 1">
          <a:extLst>
            <a:ext uri="{FF2B5EF4-FFF2-40B4-BE49-F238E27FC236}">
              <a16:creationId xmlns:a16="http://schemas.microsoft.com/office/drawing/2014/main" id="{00000000-0008-0000-1400-00004B37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1660" name="Line 2">
          <a:extLst>
            <a:ext uri="{FF2B5EF4-FFF2-40B4-BE49-F238E27FC236}">
              <a16:creationId xmlns:a16="http://schemas.microsoft.com/office/drawing/2014/main" id="{00000000-0008-0000-1400-00004C3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1661" name="Line 3">
          <a:extLst>
            <a:ext uri="{FF2B5EF4-FFF2-40B4-BE49-F238E27FC236}">
              <a16:creationId xmlns:a16="http://schemas.microsoft.com/office/drawing/2014/main" id="{00000000-0008-0000-1400-00004D3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1662" name="Line 4">
          <a:extLst>
            <a:ext uri="{FF2B5EF4-FFF2-40B4-BE49-F238E27FC236}">
              <a16:creationId xmlns:a16="http://schemas.microsoft.com/office/drawing/2014/main" id="{00000000-0008-0000-1400-00004E3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1663" name="Line 5">
          <a:extLst>
            <a:ext uri="{FF2B5EF4-FFF2-40B4-BE49-F238E27FC236}">
              <a16:creationId xmlns:a16="http://schemas.microsoft.com/office/drawing/2014/main" id="{00000000-0008-0000-1400-00004F37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1664" name="Line 6">
          <a:extLst>
            <a:ext uri="{FF2B5EF4-FFF2-40B4-BE49-F238E27FC236}">
              <a16:creationId xmlns:a16="http://schemas.microsoft.com/office/drawing/2014/main" id="{00000000-0008-0000-1400-00005037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1665" name="Line 7">
          <a:extLst>
            <a:ext uri="{FF2B5EF4-FFF2-40B4-BE49-F238E27FC236}">
              <a16:creationId xmlns:a16="http://schemas.microsoft.com/office/drawing/2014/main" id="{00000000-0008-0000-1400-00005137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1666" name="Line 8">
          <a:extLst>
            <a:ext uri="{FF2B5EF4-FFF2-40B4-BE49-F238E27FC236}">
              <a16:creationId xmlns:a16="http://schemas.microsoft.com/office/drawing/2014/main" id="{00000000-0008-0000-1400-00005237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1667" name="Line 9">
          <a:extLst>
            <a:ext uri="{FF2B5EF4-FFF2-40B4-BE49-F238E27FC236}">
              <a16:creationId xmlns:a16="http://schemas.microsoft.com/office/drawing/2014/main" id="{00000000-0008-0000-1400-00005337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68" name="Line 16">
          <a:extLst>
            <a:ext uri="{FF2B5EF4-FFF2-40B4-BE49-F238E27FC236}">
              <a16:creationId xmlns:a16="http://schemas.microsoft.com/office/drawing/2014/main" id="{00000000-0008-0000-1400-000054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1669" name="Line 27">
          <a:extLst>
            <a:ext uri="{FF2B5EF4-FFF2-40B4-BE49-F238E27FC236}">
              <a16:creationId xmlns:a16="http://schemas.microsoft.com/office/drawing/2014/main" id="{00000000-0008-0000-1400-00005537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1670" name="Line 28">
          <a:extLst>
            <a:ext uri="{FF2B5EF4-FFF2-40B4-BE49-F238E27FC236}">
              <a16:creationId xmlns:a16="http://schemas.microsoft.com/office/drawing/2014/main" id="{00000000-0008-0000-1400-00005637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1671" name="Line 29">
          <a:extLst>
            <a:ext uri="{FF2B5EF4-FFF2-40B4-BE49-F238E27FC236}">
              <a16:creationId xmlns:a16="http://schemas.microsoft.com/office/drawing/2014/main" id="{00000000-0008-0000-1400-00005737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2" name="Line 85">
          <a:extLst>
            <a:ext uri="{FF2B5EF4-FFF2-40B4-BE49-F238E27FC236}">
              <a16:creationId xmlns:a16="http://schemas.microsoft.com/office/drawing/2014/main" id="{00000000-0008-0000-1400-000058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3" name="Line 116">
          <a:extLst>
            <a:ext uri="{FF2B5EF4-FFF2-40B4-BE49-F238E27FC236}">
              <a16:creationId xmlns:a16="http://schemas.microsoft.com/office/drawing/2014/main" id="{00000000-0008-0000-1400-000059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4" name="Line 147">
          <a:extLst>
            <a:ext uri="{FF2B5EF4-FFF2-40B4-BE49-F238E27FC236}">
              <a16:creationId xmlns:a16="http://schemas.microsoft.com/office/drawing/2014/main" id="{00000000-0008-0000-1400-00005A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5" name="Line 178">
          <a:extLst>
            <a:ext uri="{FF2B5EF4-FFF2-40B4-BE49-F238E27FC236}">
              <a16:creationId xmlns:a16="http://schemas.microsoft.com/office/drawing/2014/main" id="{00000000-0008-0000-1400-00005B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1676" name="AutoShape 208">
          <a:extLst>
            <a:ext uri="{FF2B5EF4-FFF2-40B4-BE49-F238E27FC236}">
              <a16:creationId xmlns:a16="http://schemas.microsoft.com/office/drawing/2014/main" id="{00000000-0008-0000-1400-00005C37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7" name="Line 209">
          <a:extLst>
            <a:ext uri="{FF2B5EF4-FFF2-40B4-BE49-F238E27FC236}">
              <a16:creationId xmlns:a16="http://schemas.microsoft.com/office/drawing/2014/main" id="{00000000-0008-0000-1400-00005D37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1678" name="AutoShape 211">
          <a:extLst>
            <a:ext uri="{FF2B5EF4-FFF2-40B4-BE49-F238E27FC236}">
              <a16:creationId xmlns:a16="http://schemas.microsoft.com/office/drawing/2014/main" id="{00000000-0008-0000-1400-00005E37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31679" name="Line 212">
          <a:extLst>
            <a:ext uri="{FF2B5EF4-FFF2-40B4-BE49-F238E27FC236}">
              <a16:creationId xmlns:a16="http://schemas.microsoft.com/office/drawing/2014/main" id="{00000000-0008-0000-1400-00005F37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1680" name="Line 223">
          <a:extLst>
            <a:ext uri="{FF2B5EF4-FFF2-40B4-BE49-F238E27FC236}">
              <a16:creationId xmlns:a16="http://schemas.microsoft.com/office/drawing/2014/main" id="{00000000-0008-0000-1400-00006037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31681" name="Line 221">
          <a:extLst>
            <a:ext uri="{FF2B5EF4-FFF2-40B4-BE49-F238E27FC236}">
              <a16:creationId xmlns:a16="http://schemas.microsoft.com/office/drawing/2014/main" id="{00000000-0008-0000-1400-00006137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31682" name="グループ化 36">
          <a:extLst>
            <a:ext uri="{FF2B5EF4-FFF2-40B4-BE49-F238E27FC236}">
              <a16:creationId xmlns:a16="http://schemas.microsoft.com/office/drawing/2014/main" id="{00000000-0008-0000-1400-00006237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31683" name="Line 5">
          <a:extLst>
            <a:ext uri="{FF2B5EF4-FFF2-40B4-BE49-F238E27FC236}">
              <a16:creationId xmlns:a16="http://schemas.microsoft.com/office/drawing/2014/main" id="{00000000-0008-0000-1400-00006337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31684" name="Line 5">
          <a:extLst>
            <a:ext uri="{FF2B5EF4-FFF2-40B4-BE49-F238E27FC236}">
              <a16:creationId xmlns:a16="http://schemas.microsoft.com/office/drawing/2014/main" id="{00000000-0008-0000-1400-00006437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1685" name="Line 223">
          <a:extLst>
            <a:ext uri="{FF2B5EF4-FFF2-40B4-BE49-F238E27FC236}">
              <a16:creationId xmlns:a16="http://schemas.microsoft.com/office/drawing/2014/main" id="{00000000-0008-0000-1400-00006537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1686" name="Line 1">
          <a:extLst>
            <a:ext uri="{FF2B5EF4-FFF2-40B4-BE49-F238E27FC236}">
              <a16:creationId xmlns:a16="http://schemas.microsoft.com/office/drawing/2014/main" id="{00000000-0008-0000-1400-00006637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1687" name="Line 1">
          <a:extLst>
            <a:ext uri="{FF2B5EF4-FFF2-40B4-BE49-F238E27FC236}">
              <a16:creationId xmlns:a16="http://schemas.microsoft.com/office/drawing/2014/main" id="{00000000-0008-0000-1400-00006737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123825</xdr:colOff>
      <xdr:row>1</xdr:row>
      <xdr:rowOff>66675</xdr:rowOff>
    </xdr:from>
    <xdr:to>
      <xdr:col>3</xdr:col>
      <xdr:colOff>266700</xdr:colOff>
      <xdr:row>1</xdr:row>
      <xdr:rowOff>266700</xdr:rowOff>
    </xdr:to>
    <xdr:sp macro="" textlink="">
      <xdr:nvSpPr>
        <xdr:cNvPr id="414751" name="Rectangle 1">
          <a:extLst>
            <a:ext uri="{FF2B5EF4-FFF2-40B4-BE49-F238E27FC236}">
              <a16:creationId xmlns:a16="http://schemas.microsoft.com/office/drawing/2014/main" id="{00000000-0008-0000-1500-00001F540600}"/>
            </a:ext>
          </a:extLst>
        </xdr:cNvPr>
        <xdr:cNvSpPr>
          <a:spLocks noChangeArrowheads="1"/>
        </xdr:cNvSpPr>
      </xdr:nvSpPr>
      <xdr:spPr bwMode="auto">
        <a:xfrm>
          <a:off x="600075" y="333375"/>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44"/>
  <sheetViews>
    <sheetView showGridLines="0" tabSelected="1" view="pageBreakPreview" topLeftCell="A26" zoomScaleNormal="100" zoomScaleSheetLayoutView="100" workbookViewId="0">
      <selection activeCell="N51" sqref="N51"/>
    </sheetView>
  </sheetViews>
  <sheetFormatPr defaultColWidth="9" defaultRowHeight="12"/>
  <cols>
    <col min="1" max="1" width="1" style="22" customWidth="1"/>
    <col min="2" max="2" width="3.375" style="22" customWidth="1"/>
    <col min="3" max="3" width="3.375" style="21" customWidth="1"/>
    <col min="4" max="4" width="3.87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8" width="9" style="21"/>
    <col min="19" max="19" width="10.75" style="21" customWidth="1"/>
    <col min="20" max="20" width="9" style="21"/>
    <col min="21" max="21" width="13.375" style="21" customWidth="1"/>
    <col min="22" max="27" width="9" style="21"/>
    <col min="28" max="28" width="33.75" style="21" customWidth="1"/>
    <col min="29" max="16384" width="9" style="21"/>
  </cols>
  <sheetData>
    <row r="2" spans="1:25" ht="13.5">
      <c r="C2" s="20" t="s">
        <v>50</v>
      </c>
    </row>
    <row r="3" spans="1:25" ht="13.5">
      <c r="C3" s="20" t="s">
        <v>159</v>
      </c>
    </row>
    <row r="4" spans="1:25" s="73" customFormat="1" ht="13.5">
      <c r="A4" s="72"/>
      <c r="B4" s="72"/>
      <c r="C4" s="20" t="s">
        <v>358</v>
      </c>
      <c r="E4" s="92"/>
    </row>
    <row r="5" spans="1:25" s="283" customFormat="1" ht="13.5">
      <c r="A5" s="281"/>
      <c r="B5" s="281"/>
      <c r="C5" s="286" t="s">
        <v>345</v>
      </c>
      <c r="E5" s="284"/>
    </row>
    <row r="6" spans="1:25" ht="13.5">
      <c r="C6" s="20"/>
    </row>
    <row r="7" spans="1:25" ht="13.5">
      <c r="C7" s="20" t="s">
        <v>2</v>
      </c>
      <c r="Q7" s="20"/>
    </row>
    <row r="8" spans="1:25" s="283" customFormat="1" ht="13.5">
      <c r="A8" s="281"/>
      <c r="B8" s="281"/>
      <c r="C8" s="286" t="s">
        <v>347</v>
      </c>
      <c r="D8" s="287"/>
      <c r="E8" s="287"/>
      <c r="F8" s="287"/>
      <c r="G8" s="288"/>
      <c r="H8" s="288"/>
      <c r="I8" s="288"/>
      <c r="J8" s="288"/>
      <c r="K8" s="288"/>
      <c r="L8" s="288"/>
      <c r="M8" s="288"/>
      <c r="N8" s="288"/>
      <c r="O8" s="288"/>
      <c r="P8" s="288"/>
      <c r="Q8" s="288"/>
      <c r="R8" s="288"/>
      <c r="W8" s="282"/>
      <c r="X8" s="282"/>
      <c r="Y8" s="285"/>
    </row>
    <row r="9" spans="1:25" s="283" customFormat="1" ht="13.5">
      <c r="A9" s="281"/>
      <c r="B9" s="281"/>
      <c r="C9" s="286"/>
      <c r="D9" s="286" t="s">
        <v>450</v>
      </c>
      <c r="E9" s="287"/>
      <c r="F9" s="287"/>
      <c r="G9" s="288"/>
      <c r="H9" s="288"/>
      <c r="I9" s="288"/>
      <c r="J9" s="288"/>
      <c r="K9" s="288"/>
      <c r="L9" s="288"/>
      <c r="M9" s="288"/>
      <c r="N9" s="288"/>
      <c r="O9" s="288"/>
      <c r="P9" s="288"/>
      <c r="Q9" s="288"/>
      <c r="R9" s="288"/>
      <c r="W9" s="282"/>
      <c r="X9" s="282"/>
      <c r="Y9" s="285"/>
    </row>
    <row r="10" spans="1:25" s="283" customFormat="1" ht="13.5">
      <c r="A10" s="281"/>
      <c r="B10" s="281"/>
      <c r="C10" s="288"/>
      <c r="D10" s="288"/>
      <c r="E10" s="286" t="s">
        <v>434</v>
      </c>
      <c r="F10" s="288"/>
      <c r="G10" s="288"/>
      <c r="H10" s="288"/>
      <c r="I10" s="288"/>
      <c r="J10" s="288"/>
      <c r="K10" s="288"/>
      <c r="L10" s="288"/>
      <c r="M10" s="288"/>
      <c r="N10" s="288"/>
      <c r="O10" s="288"/>
      <c r="P10" s="288"/>
      <c r="Q10" s="288"/>
      <c r="R10" s="288"/>
      <c r="W10" s="282"/>
      <c r="X10" s="282"/>
      <c r="Y10" s="285"/>
    </row>
    <row r="11" spans="1:25" ht="13.5">
      <c r="C11" s="286" t="s">
        <v>348</v>
      </c>
      <c r="D11" s="288"/>
      <c r="E11" s="288"/>
      <c r="F11" s="288"/>
      <c r="G11" s="288"/>
      <c r="H11" s="288"/>
      <c r="I11" s="288"/>
      <c r="J11" s="288"/>
      <c r="K11" s="288"/>
      <c r="L11" s="288"/>
      <c r="M11" s="288"/>
      <c r="N11" s="288"/>
      <c r="O11" s="288"/>
      <c r="P11" s="288"/>
      <c r="Q11" s="288"/>
      <c r="R11" s="288"/>
      <c r="W11" s="20"/>
      <c r="X11" s="20"/>
      <c r="Y11" s="275"/>
    </row>
    <row r="12" spans="1:25" ht="13.5">
      <c r="C12" s="286" t="s">
        <v>349</v>
      </c>
      <c r="D12" s="288"/>
      <c r="E12" s="288"/>
      <c r="F12" s="288"/>
      <c r="G12" s="288"/>
      <c r="H12" s="288"/>
      <c r="I12" s="288"/>
      <c r="J12" s="288"/>
      <c r="K12" s="288"/>
      <c r="L12" s="288"/>
      <c r="M12" s="288"/>
      <c r="N12" s="288"/>
      <c r="O12" s="288"/>
      <c r="P12" s="288"/>
      <c r="Q12" s="288"/>
      <c r="R12" s="288"/>
      <c r="W12" s="20"/>
      <c r="X12" s="20"/>
      <c r="Y12" s="275"/>
    </row>
    <row r="13" spans="1:25" ht="13.5">
      <c r="C13" s="286" t="s">
        <v>350</v>
      </c>
      <c r="D13" s="288"/>
      <c r="E13" s="288"/>
      <c r="F13" s="288"/>
      <c r="G13" s="288"/>
      <c r="H13" s="288"/>
      <c r="I13" s="288"/>
      <c r="J13" s="288"/>
      <c r="K13" s="288"/>
      <c r="L13" s="288"/>
      <c r="M13" s="288"/>
      <c r="N13" s="288"/>
      <c r="O13" s="288"/>
      <c r="P13" s="288"/>
      <c r="Q13" s="288"/>
      <c r="R13" s="288"/>
      <c r="X13" s="20"/>
      <c r="Y13" s="275"/>
    </row>
    <row r="14" spans="1:25" ht="13.5">
      <c r="C14" s="286"/>
      <c r="D14" s="288"/>
      <c r="E14" s="288"/>
      <c r="F14" s="288"/>
      <c r="G14" s="288"/>
      <c r="H14" s="288"/>
      <c r="I14" s="288"/>
      <c r="J14" s="288"/>
      <c r="K14" s="288"/>
      <c r="L14" s="288"/>
      <c r="M14" s="288"/>
      <c r="N14" s="288"/>
      <c r="O14" s="288"/>
      <c r="P14" s="288"/>
      <c r="Q14" s="288"/>
      <c r="R14" s="288"/>
      <c r="X14" s="20"/>
      <c r="Y14" s="275"/>
    </row>
    <row r="15" spans="1:25" ht="13.5">
      <c r="B15" s="72"/>
      <c r="C15" s="286" t="s">
        <v>451</v>
      </c>
      <c r="D15" s="289"/>
      <c r="E15" s="289"/>
      <c r="F15" s="288"/>
      <c r="G15" s="288"/>
      <c r="H15" s="288"/>
      <c r="I15" s="288"/>
      <c r="J15" s="288"/>
      <c r="K15" s="288"/>
      <c r="L15" s="288"/>
      <c r="M15" s="288"/>
      <c r="N15" s="288"/>
      <c r="O15" s="288"/>
      <c r="P15" s="288"/>
      <c r="Q15" s="288"/>
      <c r="R15" s="288"/>
      <c r="W15" s="20"/>
      <c r="X15" s="20"/>
      <c r="Y15" s="275"/>
    </row>
    <row r="16" spans="1:25" s="73" customFormat="1" ht="13.5">
      <c r="A16" s="72"/>
      <c r="B16" s="72"/>
      <c r="C16" s="286" t="s">
        <v>342</v>
      </c>
      <c r="D16" s="289"/>
      <c r="E16" s="289"/>
      <c r="F16" s="289"/>
      <c r="G16" s="289"/>
      <c r="H16" s="289"/>
      <c r="I16" s="289"/>
      <c r="J16" s="289"/>
      <c r="K16" s="289"/>
      <c r="L16" s="289"/>
      <c r="M16" s="289"/>
      <c r="N16" s="289"/>
      <c r="O16" s="289"/>
      <c r="P16" s="289"/>
      <c r="Q16" s="289"/>
      <c r="R16" s="289"/>
      <c r="W16" s="20"/>
      <c r="X16" s="279"/>
      <c r="Y16" s="279"/>
    </row>
    <row r="17" spans="1:25" ht="36.75" customHeight="1">
      <c r="C17" s="533" t="s">
        <v>343</v>
      </c>
      <c r="D17" s="534"/>
      <c r="E17" s="534"/>
      <c r="F17" s="534"/>
      <c r="G17" s="534"/>
      <c r="H17" s="534"/>
      <c r="I17" s="534"/>
      <c r="J17" s="534"/>
      <c r="K17" s="534"/>
      <c r="L17" s="534"/>
      <c r="M17" s="534"/>
      <c r="N17" s="534"/>
      <c r="O17" s="534"/>
      <c r="P17" s="534"/>
      <c r="Q17" s="534"/>
      <c r="R17" s="534"/>
      <c r="S17" s="280"/>
      <c r="T17" s="280"/>
      <c r="U17" s="280"/>
      <c r="V17" s="280"/>
      <c r="W17" s="280"/>
      <c r="X17" s="280"/>
      <c r="Y17" s="275"/>
    </row>
    <row r="19" spans="1:25" ht="13.5">
      <c r="C19" s="20" t="s">
        <v>3</v>
      </c>
      <c r="Q19" s="20"/>
      <c r="R19" s="20"/>
      <c r="S19" s="88"/>
    </row>
    <row r="20" spans="1:25" ht="13.5">
      <c r="C20" s="531"/>
      <c r="D20" s="532"/>
      <c r="E20" s="20" t="s">
        <v>49</v>
      </c>
      <c r="Q20" s="20"/>
      <c r="R20" s="88"/>
      <c r="S20" s="88"/>
    </row>
    <row r="21" spans="1:25" ht="13.5">
      <c r="C21" s="535" t="s">
        <v>354</v>
      </c>
      <c r="D21" s="536"/>
      <c r="E21" s="20" t="s">
        <v>344</v>
      </c>
      <c r="Q21" s="20"/>
      <c r="R21" s="88"/>
      <c r="S21" s="88"/>
    </row>
    <row r="22" spans="1:25" ht="13.5">
      <c r="C22" s="554" t="s">
        <v>355</v>
      </c>
      <c r="D22" s="555"/>
      <c r="E22" s="20" t="s">
        <v>1</v>
      </c>
      <c r="Q22" s="20"/>
      <c r="R22" s="88"/>
      <c r="S22" s="88"/>
    </row>
    <row r="23" spans="1:25" ht="13.5">
      <c r="C23" s="556" t="s">
        <v>356</v>
      </c>
      <c r="D23" s="557"/>
      <c r="E23" s="20" t="s">
        <v>46</v>
      </c>
      <c r="Q23" s="20"/>
      <c r="R23" s="20"/>
      <c r="S23" s="88"/>
    </row>
    <row r="24" spans="1:25" ht="13.5">
      <c r="C24" s="558" t="s">
        <v>357</v>
      </c>
      <c r="D24" s="559"/>
      <c r="E24" s="286" t="s">
        <v>346</v>
      </c>
      <c r="Q24" s="20"/>
      <c r="R24" s="20"/>
      <c r="S24" s="88"/>
    </row>
    <row r="25" spans="1:25" ht="13.5">
      <c r="E25" s="286" t="s">
        <v>351</v>
      </c>
      <c r="Q25" s="20"/>
      <c r="R25" s="20"/>
      <c r="S25" s="88"/>
    </row>
    <row r="26" spans="1:25" ht="14.25" thickBot="1">
      <c r="E26" s="385"/>
      <c r="O26" s="98" t="s">
        <v>158</v>
      </c>
      <c r="Q26" s="20"/>
      <c r="R26" s="20"/>
      <c r="S26" s="88"/>
    </row>
    <row r="27" spans="1:25" ht="13.5">
      <c r="A27" s="21">
        <v>14</v>
      </c>
      <c r="M27" s="537" t="s">
        <v>326</v>
      </c>
      <c r="N27" s="96" t="s">
        <v>112</v>
      </c>
      <c r="O27" s="97" t="s">
        <v>113</v>
      </c>
      <c r="Q27" s="20"/>
      <c r="R27" s="20"/>
      <c r="S27" s="88"/>
    </row>
    <row r="28" spans="1:25" ht="20.100000000000001" customHeight="1" thickBot="1">
      <c r="A28" s="22">
        <f>+R86</f>
        <v>0</v>
      </c>
      <c r="C28" s="21" t="s">
        <v>295</v>
      </c>
      <c r="M28" s="538"/>
      <c r="N28" s="243" t="s">
        <v>466</v>
      </c>
      <c r="O28" s="244" t="s">
        <v>155</v>
      </c>
      <c r="Q28" s="20"/>
      <c r="R28" s="20"/>
      <c r="S28" s="88"/>
    </row>
    <row r="29" spans="1:25" ht="13.5">
      <c r="C29" s="488" t="s">
        <v>390</v>
      </c>
      <c r="D29" s="489"/>
      <c r="E29" s="489"/>
      <c r="F29" s="489"/>
      <c r="G29" s="489"/>
      <c r="H29" s="489"/>
      <c r="I29" s="489"/>
      <c r="J29" s="489"/>
      <c r="K29" s="489"/>
      <c r="L29" s="489"/>
      <c r="M29" s="489"/>
      <c r="N29" s="489"/>
      <c r="O29" s="489"/>
      <c r="Q29" s="20"/>
      <c r="R29" s="20"/>
      <c r="S29" s="275"/>
    </row>
    <row r="30" spans="1:25" ht="13.5">
      <c r="C30" s="75"/>
      <c r="D30" s="76"/>
      <c r="E30" s="76"/>
      <c r="F30" s="76"/>
      <c r="G30" s="76"/>
      <c r="H30" s="76"/>
      <c r="I30" s="76"/>
      <c r="J30" s="76"/>
      <c r="K30" s="76"/>
      <c r="L30" s="76"/>
      <c r="M30" s="76"/>
      <c r="N30" s="76"/>
      <c r="O30" s="77"/>
      <c r="Q30" s="20"/>
      <c r="R30" s="20"/>
      <c r="S30" s="275"/>
      <c r="U30" s="89"/>
    </row>
    <row r="31" spans="1:25" ht="12" customHeight="1">
      <c r="C31" s="514" t="s">
        <v>296</v>
      </c>
      <c r="D31" s="515"/>
      <c r="E31" s="515"/>
      <c r="F31" s="515"/>
      <c r="G31" s="515"/>
      <c r="H31" s="515"/>
      <c r="I31" s="515"/>
      <c r="J31" s="515"/>
      <c r="K31" s="515"/>
      <c r="L31" s="515"/>
      <c r="M31" s="515"/>
      <c r="N31" s="515"/>
      <c r="O31" s="516"/>
      <c r="P31" s="20"/>
      <c r="Q31" s="20"/>
      <c r="S31" s="20"/>
      <c r="T31" s="20"/>
      <c r="U31" s="275"/>
    </row>
    <row r="32" spans="1:25" ht="12" customHeight="1">
      <c r="C32" s="517"/>
      <c r="D32" s="518"/>
      <c r="E32" s="518"/>
      <c r="F32" s="518"/>
      <c r="G32" s="518"/>
      <c r="H32" s="518"/>
      <c r="I32" s="518"/>
      <c r="J32" s="518"/>
      <c r="K32" s="518"/>
      <c r="L32" s="518"/>
      <c r="M32" s="518"/>
      <c r="N32" s="518"/>
      <c r="O32" s="519"/>
      <c r="Q32" s="20"/>
      <c r="R32" s="20"/>
      <c r="S32" s="88"/>
    </row>
    <row r="33" spans="1:19" ht="10.15" customHeight="1">
      <c r="C33" s="78"/>
      <c r="O33" s="79"/>
      <c r="Q33" s="20"/>
      <c r="R33" s="20"/>
      <c r="S33" s="20"/>
    </row>
    <row r="34" spans="1:19" ht="14.25">
      <c r="C34" s="78"/>
      <c r="L34" s="520">
        <f ca="1">TODAY()</f>
        <v>46163</v>
      </c>
      <c r="M34" s="521"/>
      <c r="N34" s="521"/>
      <c r="O34" s="522"/>
      <c r="Q34" s="20"/>
      <c r="R34" s="20"/>
      <c r="S34" s="20"/>
    </row>
    <row r="35" spans="1:19" ht="11.25" customHeight="1">
      <c r="C35" s="78"/>
      <c r="O35" s="80"/>
      <c r="Q35" s="20"/>
      <c r="R35" s="20"/>
      <c r="S35" s="20"/>
    </row>
    <row r="36" spans="1:19" ht="13.5">
      <c r="C36" s="552" t="s">
        <v>470</v>
      </c>
      <c r="D36" s="553"/>
      <c r="E36" s="553"/>
      <c r="F36" s="553"/>
      <c r="G36" s="275" t="s">
        <v>5</v>
      </c>
      <c r="O36" s="79"/>
      <c r="Q36" s="20"/>
      <c r="R36" s="20"/>
      <c r="S36" s="20"/>
    </row>
    <row r="37" spans="1:19" ht="13.5">
      <c r="C37" s="78"/>
      <c r="O37" s="79"/>
      <c r="Q37" s="20"/>
      <c r="R37" s="20"/>
      <c r="S37" s="88"/>
    </row>
    <row r="38" spans="1:19" ht="13.5">
      <c r="A38" s="22">
        <v>3</v>
      </c>
      <c r="C38" s="78"/>
      <c r="H38" s="221" t="s">
        <v>341</v>
      </c>
      <c r="I38" s="221"/>
      <c r="O38" s="79"/>
      <c r="Q38" s="20"/>
      <c r="R38" s="20"/>
      <c r="S38" s="88"/>
    </row>
    <row r="39" spans="1:19" ht="26.25" customHeight="1">
      <c r="C39" s="78"/>
      <c r="H39" s="23" t="s">
        <v>6</v>
      </c>
      <c r="I39" s="23"/>
      <c r="J39" s="511" t="s">
        <v>467</v>
      </c>
      <c r="K39" s="511"/>
      <c r="L39" s="512"/>
      <c r="M39" s="512"/>
      <c r="N39" s="512"/>
      <c r="O39" s="513"/>
      <c r="Q39" s="20"/>
      <c r="R39" s="20"/>
    </row>
    <row r="40" spans="1:19" ht="26.25" customHeight="1">
      <c r="C40" s="78"/>
      <c r="H40" s="23" t="s">
        <v>7</v>
      </c>
      <c r="I40" s="23"/>
      <c r="J40" s="511" t="s">
        <v>474</v>
      </c>
      <c r="K40" s="511"/>
      <c r="L40" s="512"/>
      <c r="M40" s="512"/>
      <c r="N40" s="512"/>
      <c r="O40" s="513"/>
    </row>
    <row r="41" spans="1:19">
      <c r="C41" s="78"/>
      <c r="J41" s="21" t="s">
        <v>8</v>
      </c>
      <c r="O41" s="79"/>
    </row>
    <row r="42" spans="1:19">
      <c r="C42" s="78"/>
      <c r="J42" s="24" t="s">
        <v>9</v>
      </c>
      <c r="K42" s="24"/>
      <c r="L42" s="564" t="s">
        <v>473</v>
      </c>
      <c r="M42" s="564"/>
      <c r="N42" s="564"/>
      <c r="O42" s="565"/>
    </row>
    <row r="43" spans="1:19">
      <c r="C43" s="78"/>
      <c r="J43" s="24"/>
      <c r="K43" s="24"/>
      <c r="O43" s="79"/>
    </row>
    <row r="44" spans="1:19" ht="8.25" customHeight="1">
      <c r="C44" s="78"/>
      <c r="O44" s="79"/>
    </row>
    <row r="45" spans="1:19" ht="30" customHeight="1">
      <c r="A45" s="22">
        <v>4</v>
      </c>
      <c r="C45" s="523" t="s">
        <v>452</v>
      </c>
      <c r="D45" s="524"/>
      <c r="E45" s="524"/>
      <c r="F45" s="524"/>
      <c r="G45" s="524"/>
      <c r="H45" s="524"/>
      <c r="I45" s="524"/>
      <c r="J45" s="524"/>
      <c r="K45" s="524"/>
      <c r="L45" s="524"/>
      <c r="M45" s="524"/>
      <c r="N45" s="524"/>
      <c r="O45" s="525"/>
    </row>
    <row r="46" spans="1:19">
      <c r="C46" s="81"/>
      <c r="D46" s="25"/>
      <c r="E46" s="25"/>
      <c r="F46" s="25"/>
      <c r="G46" s="25"/>
      <c r="H46" s="25"/>
      <c r="I46" s="25"/>
      <c r="J46" s="25"/>
      <c r="K46" s="25"/>
      <c r="L46" s="25"/>
      <c r="M46" s="25"/>
      <c r="N46" s="25"/>
      <c r="O46" s="82"/>
    </row>
    <row r="47" spans="1:19" ht="18" customHeight="1">
      <c r="C47" s="505" t="s">
        <v>10</v>
      </c>
      <c r="D47" s="542"/>
      <c r="E47" s="543"/>
      <c r="F47" s="547" t="s">
        <v>468</v>
      </c>
      <c r="G47" s="548"/>
      <c r="H47" s="549"/>
      <c r="I47" s="549"/>
      <c r="J47" s="549"/>
      <c r="K47" s="549"/>
      <c r="L47" s="549"/>
      <c r="M47" s="539" t="s">
        <v>435</v>
      </c>
      <c r="N47" s="540"/>
      <c r="O47" s="541"/>
    </row>
    <row r="48" spans="1:19" ht="18" customHeight="1">
      <c r="C48" s="544"/>
      <c r="D48" s="545"/>
      <c r="E48" s="546"/>
      <c r="F48" s="550"/>
      <c r="G48" s="551"/>
      <c r="H48" s="551"/>
      <c r="I48" s="551"/>
      <c r="J48" s="551"/>
      <c r="K48" s="551"/>
      <c r="L48" s="551"/>
      <c r="M48" s="526">
        <v>2772</v>
      </c>
      <c r="N48" s="527"/>
      <c r="O48" s="528"/>
    </row>
    <row r="49" spans="3:21" ht="18" customHeight="1">
      <c r="C49" s="505" t="s">
        <v>11</v>
      </c>
      <c r="D49" s="506"/>
      <c r="E49" s="507"/>
      <c r="F49" s="560" t="s">
        <v>469</v>
      </c>
      <c r="G49" s="561"/>
      <c r="H49" s="561"/>
      <c r="I49" s="561"/>
      <c r="J49" s="561"/>
      <c r="K49" s="561"/>
      <c r="L49" s="126" t="s">
        <v>172</v>
      </c>
      <c r="M49" s="386"/>
      <c r="N49" s="529" t="s">
        <v>475</v>
      </c>
      <c r="O49" s="530"/>
    </row>
    <row r="50" spans="3:21" ht="18" customHeight="1">
      <c r="C50" s="508"/>
      <c r="D50" s="509"/>
      <c r="E50" s="510"/>
      <c r="F50" s="562"/>
      <c r="G50" s="563"/>
      <c r="H50" s="563"/>
      <c r="I50" s="563"/>
      <c r="J50" s="563"/>
      <c r="K50" s="563"/>
      <c r="L50" s="387"/>
      <c r="M50" s="503"/>
      <c r="N50" s="504"/>
      <c r="O50" s="276"/>
    </row>
    <row r="51" spans="3:21" ht="26.25" customHeight="1">
      <c r="C51" s="177" t="s">
        <v>364</v>
      </c>
      <c r="D51" s="178"/>
      <c r="E51" s="178"/>
      <c r="F51" s="290"/>
      <c r="G51" s="290"/>
      <c r="H51" s="290"/>
      <c r="I51" s="290"/>
      <c r="J51" s="290"/>
      <c r="K51" s="290"/>
      <c r="L51" s="291"/>
      <c r="M51" s="292"/>
      <c r="N51" s="388"/>
      <c r="O51" s="293"/>
    </row>
    <row r="52" spans="3:21" ht="24" customHeight="1">
      <c r="C52" s="294"/>
      <c r="D52" s="304" t="s">
        <v>17</v>
      </c>
      <c r="E52" s="305" t="s">
        <v>12</v>
      </c>
      <c r="F52" s="464" t="s">
        <v>471</v>
      </c>
      <c r="G52" s="465"/>
      <c r="H52" s="465"/>
      <c r="I52" s="465"/>
      <c r="J52" s="30" t="s">
        <v>47</v>
      </c>
      <c r="K52" s="30"/>
      <c r="L52" s="466" t="s">
        <v>472</v>
      </c>
      <c r="M52" s="466"/>
      <c r="N52" s="467"/>
      <c r="O52" s="468"/>
    </row>
    <row r="53" spans="3:21" ht="22.5" customHeight="1">
      <c r="C53" s="295"/>
      <c r="D53" s="306" t="s">
        <v>19</v>
      </c>
      <c r="E53" s="307" t="s">
        <v>365</v>
      </c>
      <c r="F53" s="455" t="s">
        <v>366</v>
      </c>
      <c r="G53" s="456"/>
      <c r="H53" s="457"/>
      <c r="I53" s="455" t="s">
        <v>367</v>
      </c>
      <c r="J53" s="459"/>
      <c r="K53" s="469"/>
      <c r="L53" s="460">
        <v>812</v>
      </c>
      <c r="M53" s="461"/>
      <c r="N53" s="389" t="s">
        <v>368</v>
      </c>
      <c r="O53" s="390"/>
    </row>
    <row r="54" spans="3:21" ht="22.5" customHeight="1">
      <c r="C54" s="295"/>
      <c r="D54" s="294"/>
      <c r="E54" s="310"/>
      <c r="F54" s="455" t="s">
        <v>369</v>
      </c>
      <c r="G54" s="456"/>
      <c r="H54" s="457"/>
      <c r="I54" s="458" t="s">
        <v>370</v>
      </c>
      <c r="J54" s="459"/>
      <c r="K54" s="459"/>
      <c r="L54" s="460"/>
      <c r="M54" s="461"/>
      <c r="N54" s="389" t="s">
        <v>368</v>
      </c>
      <c r="O54" s="390"/>
    </row>
    <row r="55" spans="3:21" ht="22.5" customHeight="1">
      <c r="C55" s="295"/>
      <c r="D55" s="462" t="s">
        <v>371</v>
      </c>
      <c r="E55" s="463"/>
      <c r="F55" s="455" t="s">
        <v>372</v>
      </c>
      <c r="G55" s="456"/>
      <c r="H55" s="457"/>
      <c r="I55" s="458" t="s">
        <v>373</v>
      </c>
      <c r="J55" s="459"/>
      <c r="K55" s="459"/>
      <c r="L55" s="460"/>
      <c r="M55" s="461"/>
      <c r="N55" s="389" t="s">
        <v>374</v>
      </c>
      <c r="O55" s="390"/>
    </row>
    <row r="56" spans="3:21" ht="22.5" customHeight="1">
      <c r="C56" s="295"/>
      <c r="D56" s="462"/>
      <c r="E56" s="463"/>
      <c r="F56" s="455" t="s">
        <v>375</v>
      </c>
      <c r="G56" s="456"/>
      <c r="H56" s="457"/>
      <c r="I56" s="458" t="s">
        <v>376</v>
      </c>
      <c r="J56" s="459"/>
      <c r="K56" s="459"/>
      <c r="L56" s="460"/>
      <c r="M56" s="461"/>
      <c r="N56" s="389" t="s">
        <v>368</v>
      </c>
      <c r="O56" s="390"/>
    </row>
    <row r="57" spans="3:21" ht="26.25" customHeight="1">
      <c r="C57" s="295"/>
      <c r="D57" s="294"/>
      <c r="E57" s="310"/>
      <c r="F57" s="223" t="s">
        <v>377</v>
      </c>
      <c r="G57" s="296"/>
      <c r="H57" s="296"/>
      <c r="I57" s="296"/>
      <c r="J57" s="35"/>
      <c r="K57" s="35"/>
      <c r="L57" s="297"/>
      <c r="M57" s="297"/>
      <c r="N57" s="298"/>
      <c r="O57" s="299"/>
    </row>
    <row r="58" spans="3:21" ht="26.25" customHeight="1">
      <c r="C58" s="295"/>
      <c r="D58" s="315"/>
      <c r="E58" s="316"/>
      <c r="F58" s="474"/>
      <c r="G58" s="475"/>
      <c r="H58" s="475"/>
      <c r="I58" s="475"/>
      <c r="J58" s="475"/>
      <c r="K58" s="475"/>
      <c r="L58" s="475"/>
      <c r="M58" s="475"/>
      <c r="N58" s="475"/>
      <c r="O58" s="476"/>
    </row>
    <row r="59" spans="3:21" ht="26.25" customHeight="1">
      <c r="C59" s="300"/>
      <c r="D59" s="317" t="s">
        <v>24</v>
      </c>
      <c r="E59" s="318" t="s">
        <v>378</v>
      </c>
      <c r="F59" s="477">
        <v>10</v>
      </c>
      <c r="G59" s="478"/>
      <c r="H59" s="478"/>
      <c r="I59" s="478"/>
      <c r="J59" s="478"/>
      <c r="K59" s="478"/>
      <c r="L59" s="478"/>
      <c r="M59" s="478"/>
      <c r="N59" s="478"/>
      <c r="O59" s="479"/>
    </row>
    <row r="60" spans="3:21" ht="30" customHeight="1">
      <c r="C60" s="493" t="s">
        <v>297</v>
      </c>
      <c r="D60" s="494"/>
      <c r="E60" s="495"/>
      <c r="F60" s="496" t="s">
        <v>453</v>
      </c>
      <c r="G60" s="497"/>
      <c r="H60" s="497"/>
      <c r="I60" s="497"/>
      <c r="J60" s="497"/>
      <c r="K60" s="497"/>
      <c r="L60" s="497"/>
      <c r="M60" s="497"/>
      <c r="N60" s="497"/>
      <c r="O60" s="498"/>
      <c r="Q60" s="26"/>
    </row>
    <row r="61" spans="3:21" ht="18" customHeight="1">
      <c r="C61" s="177" t="s">
        <v>317</v>
      </c>
      <c r="D61" s="176"/>
      <c r="E61" s="178"/>
      <c r="F61" s="27"/>
      <c r="G61" s="27"/>
      <c r="H61" s="28"/>
      <c r="I61" s="28"/>
      <c r="J61" s="29"/>
      <c r="K61" s="29"/>
      <c r="L61" s="30"/>
      <c r="M61" s="30"/>
      <c r="N61" s="30"/>
      <c r="O61" s="31"/>
      <c r="Q61" s="26"/>
    </row>
    <row r="62" spans="3:21" ht="24.75" customHeight="1">
      <c r="C62" s="502"/>
      <c r="D62" s="499" t="s">
        <v>298</v>
      </c>
      <c r="E62" s="501"/>
      <c r="F62" s="501"/>
      <c r="G62" s="500"/>
      <c r="H62" s="499" t="s">
        <v>318</v>
      </c>
      <c r="I62" s="500"/>
      <c r="J62" s="499" t="s">
        <v>299</v>
      </c>
      <c r="K62" s="501"/>
      <c r="L62" s="500"/>
      <c r="M62" s="499" t="s">
        <v>319</v>
      </c>
      <c r="N62" s="501"/>
      <c r="O62" s="500"/>
      <c r="Q62" s="26"/>
    </row>
    <row r="63" spans="3:21" ht="24.75" customHeight="1">
      <c r="C63" s="502"/>
      <c r="D63" s="482" t="s">
        <v>300</v>
      </c>
      <c r="E63" s="483"/>
      <c r="F63" s="483"/>
      <c r="G63" s="484"/>
      <c r="H63" s="379">
        <f>+別紙!AA9</f>
        <v>12003</v>
      </c>
      <c r="I63" s="240" t="s">
        <v>4</v>
      </c>
      <c r="J63" s="485" t="s">
        <v>324</v>
      </c>
      <c r="K63" s="486"/>
      <c r="L63" s="487"/>
      <c r="M63" s="480">
        <f>+別紙!AA14</f>
        <v>5403</v>
      </c>
      <c r="N63" s="481"/>
      <c r="O63" s="391" t="s">
        <v>4</v>
      </c>
      <c r="P63" s="162"/>
      <c r="Q63" s="127"/>
      <c r="R63" s="127"/>
      <c r="S63" s="127"/>
      <c r="T63" s="127"/>
      <c r="U63" s="127"/>
    </row>
    <row r="64" spans="3:21" ht="24.75" customHeight="1">
      <c r="C64" s="502"/>
      <c r="D64" s="482" t="s">
        <v>301</v>
      </c>
      <c r="E64" s="483"/>
      <c r="F64" s="483"/>
      <c r="G64" s="484"/>
      <c r="H64" s="379" t="str">
        <f>+別紙!AA10</f>
        <v>0</v>
      </c>
      <c r="I64" s="240" t="s">
        <v>4</v>
      </c>
      <c r="J64" s="485" t="s">
        <v>305</v>
      </c>
      <c r="K64" s="486"/>
      <c r="L64" s="487"/>
      <c r="M64" s="480" t="str">
        <f>+別紙!AA15</f>
        <v>0</v>
      </c>
      <c r="N64" s="481"/>
      <c r="O64" s="31" t="s">
        <v>4</v>
      </c>
      <c r="P64" s="470"/>
      <c r="Q64" s="471"/>
      <c r="R64" s="471"/>
      <c r="S64" s="471"/>
    </row>
    <row r="65" spans="1:22" ht="24.75" customHeight="1">
      <c r="C65" s="502"/>
      <c r="D65" s="482" t="s">
        <v>302</v>
      </c>
      <c r="E65" s="483"/>
      <c r="F65" s="483"/>
      <c r="G65" s="484"/>
      <c r="H65" s="379" t="str">
        <f>+別紙!AA11</f>
        <v>0</v>
      </c>
      <c r="I65" s="240" t="s">
        <v>4</v>
      </c>
      <c r="J65" s="482" t="s">
        <v>306</v>
      </c>
      <c r="K65" s="483"/>
      <c r="L65" s="484"/>
      <c r="M65" s="480">
        <f>+別紙!AA16</f>
        <v>5403</v>
      </c>
      <c r="N65" s="481"/>
      <c r="O65" s="378" t="s">
        <v>4</v>
      </c>
      <c r="P65" s="160"/>
      <c r="Q65" s="161"/>
      <c r="R65" s="161"/>
      <c r="S65" s="161"/>
    </row>
    <row r="66" spans="1:22" ht="24.75" customHeight="1">
      <c r="C66" s="392"/>
      <c r="D66" s="482" t="s">
        <v>303</v>
      </c>
      <c r="E66" s="483"/>
      <c r="F66" s="483"/>
      <c r="G66" s="484"/>
      <c r="H66" s="379">
        <f>+別紙!AA12</f>
        <v>6600</v>
      </c>
      <c r="I66" s="240" t="s">
        <v>4</v>
      </c>
      <c r="J66" s="482" t="s">
        <v>387</v>
      </c>
      <c r="K66" s="483"/>
      <c r="L66" s="484"/>
      <c r="M66" s="480" t="str">
        <f>+別紙!AA17</f>
        <v>0</v>
      </c>
      <c r="N66" s="481"/>
      <c r="O66" s="378" t="s">
        <v>4</v>
      </c>
      <c r="P66" s="160"/>
      <c r="Q66" s="161"/>
      <c r="R66" s="161"/>
      <c r="S66" s="161"/>
    </row>
    <row r="67" spans="1:22" ht="24.75" customHeight="1">
      <c r="C67" s="393"/>
      <c r="D67" s="482" t="s">
        <v>304</v>
      </c>
      <c r="E67" s="483"/>
      <c r="F67" s="483"/>
      <c r="G67" s="484"/>
      <c r="H67" s="379" t="str">
        <f>+別紙!AA13</f>
        <v>0</v>
      </c>
      <c r="I67" s="240" t="s">
        <v>4</v>
      </c>
      <c r="J67" s="482" t="s">
        <v>388</v>
      </c>
      <c r="K67" s="483"/>
      <c r="L67" s="484"/>
      <c r="M67" s="480" t="str">
        <f>+別紙!AA18</f>
        <v>0</v>
      </c>
      <c r="N67" s="481"/>
      <c r="O67" s="378" t="s">
        <v>4</v>
      </c>
      <c r="P67" s="160"/>
      <c r="Q67" s="161"/>
      <c r="R67" s="161"/>
      <c r="S67" s="161"/>
    </row>
    <row r="68" spans="1:22" ht="24" customHeight="1">
      <c r="C68" s="490" t="s">
        <v>15</v>
      </c>
      <c r="D68" s="491"/>
      <c r="E68" s="492"/>
      <c r="F68" s="27"/>
      <c r="G68" s="27"/>
      <c r="H68" s="28"/>
      <c r="I68" s="28"/>
      <c r="J68" s="29"/>
      <c r="K68" s="29"/>
      <c r="L68" s="30"/>
      <c r="M68" s="30"/>
      <c r="N68" s="30"/>
      <c r="O68" s="31"/>
    </row>
    <row r="69" spans="1:22" ht="10.15" customHeight="1">
      <c r="C69" s="394"/>
      <c r="D69" s="395"/>
      <c r="E69" s="395"/>
      <c r="F69" s="32"/>
      <c r="G69" s="32"/>
      <c r="H69" s="33"/>
      <c r="I69" s="33"/>
      <c r="J69" s="34"/>
      <c r="K69" s="34"/>
      <c r="L69" s="35"/>
      <c r="M69" s="35"/>
      <c r="N69" s="35"/>
      <c r="O69" s="33"/>
    </row>
    <row r="70" spans="1:22" ht="15" customHeight="1">
      <c r="C70" s="488" t="s">
        <v>409</v>
      </c>
      <c r="D70" s="489"/>
      <c r="E70" s="489"/>
      <c r="F70" s="489"/>
      <c r="G70" s="489"/>
      <c r="H70" s="489"/>
      <c r="I70" s="489"/>
      <c r="J70" s="489"/>
      <c r="K70" s="489"/>
      <c r="L70" s="489"/>
      <c r="M70" s="489"/>
      <c r="N70" s="489"/>
      <c r="O70" s="489"/>
    </row>
    <row r="71" spans="1:22" ht="13.5">
      <c r="C71" s="223" t="s">
        <v>240</v>
      </c>
      <c r="D71" s="395"/>
      <c r="E71" s="395"/>
      <c r="F71" s="32"/>
      <c r="G71" s="32"/>
      <c r="H71" s="33"/>
      <c r="I71" s="33"/>
      <c r="J71" s="34"/>
      <c r="K71" s="34"/>
      <c r="L71" s="35"/>
      <c r="M71" s="35"/>
      <c r="N71" s="35"/>
      <c r="O71" s="224"/>
    </row>
    <row r="72" spans="1:22" ht="15" customHeight="1">
      <c r="A72" s="22">
        <v>11</v>
      </c>
      <c r="C72" s="396"/>
      <c r="D72" s="226"/>
      <c r="E72" s="226"/>
      <c r="F72" s="226"/>
      <c r="G72" s="226"/>
      <c r="H72" s="226"/>
      <c r="I72" s="226"/>
      <c r="J72" s="226"/>
      <c r="K72" s="226"/>
      <c r="L72" s="226"/>
      <c r="M72" s="226"/>
      <c r="N72" s="226"/>
      <c r="O72" s="227"/>
    </row>
    <row r="73" spans="1:22" ht="15" customHeight="1">
      <c r="C73" s="181">
        <v>1</v>
      </c>
      <c r="D73" s="472" t="s">
        <v>454</v>
      </c>
      <c r="E73" s="472"/>
      <c r="F73" s="472"/>
      <c r="G73" s="472"/>
      <c r="H73" s="472"/>
      <c r="I73" s="472"/>
      <c r="J73" s="472"/>
      <c r="K73" s="472"/>
      <c r="L73" s="472"/>
      <c r="M73" s="472"/>
      <c r="N73" s="472"/>
      <c r="O73" s="473"/>
    </row>
    <row r="74" spans="1:22" ht="15" customHeight="1">
      <c r="C74" s="181">
        <v>2</v>
      </c>
      <c r="D74" s="472" t="s">
        <v>362</v>
      </c>
      <c r="E74" s="472"/>
      <c r="F74" s="472"/>
      <c r="G74" s="472"/>
      <c r="H74" s="472"/>
      <c r="I74" s="472"/>
      <c r="J74" s="472"/>
      <c r="K74" s="472"/>
      <c r="L74" s="472"/>
      <c r="M74" s="472"/>
      <c r="N74" s="472"/>
      <c r="O74" s="473"/>
    </row>
    <row r="75" spans="1:22" ht="15" customHeight="1">
      <c r="C75" s="181"/>
      <c r="D75" s="472" t="s">
        <v>363</v>
      </c>
      <c r="E75" s="472"/>
      <c r="F75" s="472"/>
      <c r="G75" s="472"/>
      <c r="H75" s="472"/>
      <c r="I75" s="472"/>
      <c r="J75" s="472"/>
      <c r="K75" s="472"/>
      <c r="L75" s="472"/>
      <c r="M75" s="472"/>
      <c r="N75" s="472"/>
      <c r="O75" s="473"/>
    </row>
    <row r="76" spans="1:22" ht="41.25" customHeight="1">
      <c r="C76" s="181"/>
      <c r="D76" s="472" t="s">
        <v>379</v>
      </c>
      <c r="E76" s="472"/>
      <c r="F76" s="472"/>
      <c r="G76" s="472"/>
      <c r="H76" s="472"/>
      <c r="I76" s="472"/>
      <c r="J76" s="472"/>
      <c r="K76" s="472"/>
      <c r="L76" s="472"/>
      <c r="M76" s="472"/>
      <c r="N76" s="472"/>
      <c r="O76" s="473"/>
    </row>
    <row r="77" spans="1:22" ht="28.15" customHeight="1">
      <c r="A77" s="21"/>
      <c r="B77" s="21"/>
      <c r="C77" s="181">
        <v>3</v>
      </c>
      <c r="D77" s="472" t="s">
        <v>455</v>
      </c>
      <c r="E77" s="472"/>
      <c r="F77" s="472"/>
      <c r="G77" s="472"/>
      <c r="H77" s="472"/>
      <c r="I77" s="472"/>
      <c r="J77" s="472"/>
      <c r="K77" s="472"/>
      <c r="L77" s="472"/>
      <c r="M77" s="472"/>
      <c r="N77" s="472"/>
      <c r="O77" s="473"/>
    </row>
    <row r="78" spans="1:22" ht="28.15" customHeight="1">
      <c r="A78" s="21"/>
      <c r="B78" s="21"/>
      <c r="C78" s="181">
        <v>4</v>
      </c>
      <c r="D78" s="472" t="s">
        <v>456</v>
      </c>
      <c r="E78" s="472"/>
      <c r="F78" s="472"/>
      <c r="G78" s="472"/>
      <c r="H78" s="472"/>
      <c r="I78" s="472"/>
      <c r="J78" s="472"/>
      <c r="K78" s="472"/>
      <c r="L78" s="472"/>
      <c r="M78" s="472"/>
      <c r="N78" s="472"/>
      <c r="O78" s="473"/>
    </row>
    <row r="79" spans="1:22" ht="15" customHeight="1">
      <c r="A79" s="21"/>
      <c r="B79" s="21"/>
      <c r="C79" s="181"/>
      <c r="D79" s="182" t="s">
        <v>412</v>
      </c>
      <c r="E79" s="472" t="s">
        <v>312</v>
      </c>
      <c r="F79" s="472"/>
      <c r="G79" s="472"/>
      <c r="H79" s="472"/>
      <c r="I79" s="472"/>
      <c r="J79" s="472"/>
      <c r="K79" s="472"/>
      <c r="L79" s="472"/>
      <c r="M79" s="472"/>
      <c r="N79" s="472"/>
      <c r="O79" s="473"/>
    </row>
    <row r="80" spans="1:22" ht="15" customHeight="1">
      <c r="A80" s="21"/>
      <c r="B80" s="21"/>
      <c r="C80" s="181"/>
      <c r="D80" s="182" t="s">
        <v>413</v>
      </c>
      <c r="E80" s="472" t="s">
        <v>420</v>
      </c>
      <c r="F80" s="472"/>
      <c r="G80" s="472"/>
      <c r="H80" s="472"/>
      <c r="I80" s="472"/>
      <c r="J80" s="472"/>
      <c r="K80" s="472"/>
      <c r="L80" s="472"/>
      <c r="M80" s="472"/>
      <c r="N80" s="472"/>
      <c r="O80" s="473"/>
      <c r="Q80" s="260" t="s">
        <v>40</v>
      </c>
      <c r="U80"/>
      <c r="V80"/>
    </row>
    <row r="81" spans="1:28" ht="15" customHeight="1">
      <c r="A81" s="21"/>
      <c r="B81" s="21"/>
      <c r="C81" s="181"/>
      <c r="D81" s="182" t="s">
        <v>414</v>
      </c>
      <c r="E81" s="472" t="s">
        <v>421</v>
      </c>
      <c r="F81" s="472"/>
      <c r="G81" s="472"/>
      <c r="H81" s="472"/>
      <c r="I81" s="472"/>
      <c r="J81" s="472"/>
      <c r="K81" s="472"/>
      <c r="L81" s="472"/>
      <c r="M81" s="472"/>
      <c r="N81" s="472"/>
      <c r="O81" s="473"/>
      <c r="Q81" s="260" t="s">
        <v>41</v>
      </c>
      <c r="R81" s="1"/>
      <c r="T81" s="2"/>
      <c r="U81" s="2"/>
    </row>
    <row r="82" spans="1:28" ht="15" customHeight="1">
      <c r="A82" s="21"/>
      <c r="B82" s="21"/>
      <c r="C82" s="181"/>
      <c r="D82" s="182" t="s">
        <v>415</v>
      </c>
      <c r="E82" s="472" t="s">
        <v>422</v>
      </c>
      <c r="F82" s="472"/>
      <c r="G82" s="472"/>
      <c r="H82" s="472"/>
      <c r="I82" s="472"/>
      <c r="J82" s="472"/>
      <c r="K82" s="472"/>
      <c r="L82" s="472"/>
      <c r="M82" s="472"/>
      <c r="N82" s="472"/>
      <c r="O82" s="473"/>
      <c r="Q82" s="260" t="s">
        <v>42</v>
      </c>
      <c r="R82" s="1"/>
      <c r="T82" s="2"/>
      <c r="U82" s="2"/>
    </row>
    <row r="83" spans="1:28" ht="15" customHeight="1">
      <c r="A83" s="21"/>
      <c r="B83" s="21"/>
      <c r="C83" s="181"/>
      <c r="D83" s="182" t="s">
        <v>416</v>
      </c>
      <c r="E83" s="472" t="s">
        <v>423</v>
      </c>
      <c r="F83" s="472"/>
      <c r="G83" s="472"/>
      <c r="H83" s="472"/>
      <c r="I83" s="472"/>
      <c r="J83" s="472"/>
      <c r="K83" s="472"/>
      <c r="L83" s="472"/>
      <c r="M83" s="472"/>
      <c r="N83" s="472"/>
      <c r="O83" s="473"/>
      <c r="Q83" s="260" t="s">
        <v>44</v>
      </c>
      <c r="T83" s="2"/>
      <c r="U83" s="2"/>
    </row>
    <row r="84" spans="1:28" ht="15" customHeight="1">
      <c r="A84" s="21"/>
      <c r="B84" s="21"/>
      <c r="C84" s="181"/>
      <c r="D84" s="182" t="s">
        <v>417</v>
      </c>
      <c r="E84" s="472" t="s">
        <v>313</v>
      </c>
      <c r="F84" s="472"/>
      <c r="G84" s="472"/>
      <c r="H84" s="472"/>
      <c r="I84" s="472"/>
      <c r="J84" s="472"/>
      <c r="K84" s="472"/>
      <c r="L84" s="472"/>
      <c r="M84" s="472"/>
      <c r="N84" s="472"/>
      <c r="O84" s="473"/>
      <c r="Q84" s="260" t="s">
        <v>43</v>
      </c>
      <c r="T84" s="2"/>
      <c r="U84" s="2"/>
    </row>
    <row r="85" spans="1:28" ht="15" customHeight="1">
      <c r="A85" s="21"/>
      <c r="B85" s="21"/>
      <c r="C85" s="181"/>
      <c r="D85" s="182" t="s">
        <v>418</v>
      </c>
      <c r="E85" s="472" t="s">
        <v>424</v>
      </c>
      <c r="F85" s="472"/>
      <c r="G85" s="472"/>
      <c r="H85" s="472"/>
      <c r="I85" s="472"/>
      <c r="J85" s="472"/>
      <c r="K85" s="472"/>
      <c r="L85" s="472"/>
      <c r="M85" s="472"/>
      <c r="N85" s="472"/>
      <c r="O85" s="473"/>
      <c r="R85" s="38"/>
      <c r="T85" s="2"/>
      <c r="U85" s="2"/>
    </row>
    <row r="86" spans="1:28" ht="15" customHeight="1">
      <c r="A86" s="21"/>
      <c r="B86" s="21"/>
      <c r="C86" s="181"/>
      <c r="D86" s="182" t="s">
        <v>410</v>
      </c>
      <c r="E86" s="472" t="s">
        <v>425</v>
      </c>
      <c r="F86" s="472"/>
      <c r="G86" s="472"/>
      <c r="H86" s="472"/>
      <c r="I86" s="472"/>
      <c r="J86" s="472"/>
      <c r="K86" s="472"/>
      <c r="L86" s="472"/>
      <c r="M86" s="472"/>
      <c r="N86" s="472"/>
      <c r="O86" s="473"/>
      <c r="Q86" s="24"/>
      <c r="R86" s="24"/>
      <c r="S86" s="24"/>
      <c r="T86" s="24"/>
      <c r="U86" s="24"/>
      <c r="V86" s="24"/>
      <c r="W86" s="24"/>
      <c r="X86" s="24"/>
      <c r="Y86" s="24"/>
      <c r="Z86" s="24"/>
    </row>
    <row r="87" spans="1:28" ht="15" customHeight="1">
      <c r="A87" s="21"/>
      <c r="B87" s="21"/>
      <c r="C87" s="181"/>
      <c r="D87" s="182" t="s">
        <v>419</v>
      </c>
      <c r="E87" s="472" t="s">
        <v>426</v>
      </c>
      <c r="F87" s="472"/>
      <c r="G87" s="472"/>
      <c r="H87" s="472"/>
      <c r="I87" s="472"/>
      <c r="J87" s="472"/>
      <c r="K87" s="472"/>
      <c r="L87" s="472"/>
      <c r="M87" s="472"/>
      <c r="N87" s="472"/>
      <c r="O87" s="473"/>
      <c r="Q87" s="235"/>
      <c r="R87" s="235"/>
      <c r="S87" s="235"/>
      <c r="T87" s="235"/>
      <c r="U87" s="235"/>
      <c r="V87" s="235"/>
      <c r="W87" s="235"/>
      <c r="X87" s="235"/>
      <c r="Y87" s="235"/>
      <c r="Z87" s="235"/>
      <c r="AA87"/>
    </row>
    <row r="88" spans="1:28" ht="15" customHeight="1">
      <c r="A88" s="21"/>
      <c r="B88" s="21"/>
      <c r="C88" s="181"/>
      <c r="D88" s="182" t="s">
        <v>411</v>
      </c>
      <c r="E88" s="472" t="s">
        <v>314</v>
      </c>
      <c r="F88" s="472"/>
      <c r="G88" s="472"/>
      <c r="H88" s="472"/>
      <c r="I88" s="472"/>
      <c r="J88" s="472"/>
      <c r="K88" s="472"/>
      <c r="L88" s="472"/>
      <c r="M88" s="472"/>
      <c r="N88" s="472"/>
      <c r="O88" s="473"/>
      <c r="Q88" s="3"/>
      <c r="R88" s="3"/>
      <c r="S88" s="3"/>
      <c r="T88" s="3"/>
      <c r="U88" s="3"/>
      <c r="V88" s="3"/>
      <c r="W88" s="3"/>
      <c r="X88" s="3"/>
      <c r="Y88" s="3"/>
      <c r="AA88" s="91"/>
    </row>
    <row r="89" spans="1:28" ht="28.15" customHeight="1">
      <c r="A89" s="21"/>
      <c r="B89" s="21"/>
      <c r="C89" s="181"/>
      <c r="D89" s="182" t="s">
        <v>308</v>
      </c>
      <c r="E89" s="472" t="s">
        <v>407</v>
      </c>
      <c r="F89" s="472"/>
      <c r="G89" s="472"/>
      <c r="H89" s="472"/>
      <c r="I89" s="472"/>
      <c r="J89" s="472"/>
      <c r="K89" s="472"/>
      <c r="L89" s="472"/>
      <c r="M89" s="472"/>
      <c r="N89" s="472"/>
      <c r="O89" s="473"/>
      <c r="Q89" s="3"/>
      <c r="R89" s="3"/>
      <c r="S89" s="3"/>
      <c r="T89" s="3"/>
      <c r="U89" s="91"/>
      <c r="V89" s="3"/>
      <c r="W89" s="3"/>
      <c r="X89" s="3"/>
      <c r="Y89" s="3"/>
      <c r="AA89" s="91"/>
    </row>
    <row r="90" spans="1:28" ht="15" customHeight="1">
      <c r="A90" s="21"/>
      <c r="B90" s="21"/>
      <c r="C90" s="181"/>
      <c r="D90" s="182" t="s">
        <v>309</v>
      </c>
      <c r="E90" s="472" t="s">
        <v>315</v>
      </c>
      <c r="F90" s="472"/>
      <c r="G90" s="472"/>
      <c r="H90" s="472"/>
      <c r="I90" s="472"/>
      <c r="J90" s="472"/>
      <c r="K90" s="472"/>
      <c r="L90" s="472"/>
      <c r="M90" s="472"/>
      <c r="N90" s="472"/>
      <c r="O90" s="473"/>
      <c r="Q90" s="91"/>
      <c r="R90" s="3"/>
      <c r="S90" s="3"/>
      <c r="T90" s="3"/>
      <c r="U90" s="3"/>
      <c r="V90" s="3"/>
      <c r="W90" s="3"/>
      <c r="X90" s="3"/>
      <c r="Y90" s="3"/>
      <c r="AA90" s="91"/>
      <c r="AB90" s="236"/>
    </row>
    <row r="91" spans="1:28" ht="28.15" customHeight="1">
      <c r="A91" s="21"/>
      <c r="B91" s="21"/>
      <c r="C91" s="181"/>
      <c r="D91" s="182" t="s">
        <v>310</v>
      </c>
      <c r="E91" s="472" t="s">
        <v>408</v>
      </c>
      <c r="F91" s="472"/>
      <c r="G91" s="472"/>
      <c r="H91" s="472"/>
      <c r="I91" s="472"/>
      <c r="J91" s="472"/>
      <c r="K91" s="472"/>
      <c r="L91" s="472"/>
      <c r="M91" s="472"/>
      <c r="N91" s="472"/>
      <c r="O91" s="473"/>
      <c r="Q91" s="3"/>
      <c r="R91" s="3"/>
      <c r="S91" s="3"/>
      <c r="T91" s="3"/>
      <c r="U91" s="91"/>
      <c r="V91" s="3"/>
      <c r="W91" s="3"/>
      <c r="X91" s="3"/>
      <c r="Y91" s="3"/>
      <c r="Z91" s="3"/>
      <c r="AA91" s="91"/>
    </row>
    <row r="92" spans="1:28" ht="28.15" customHeight="1">
      <c r="A92" s="21"/>
      <c r="B92" s="21"/>
      <c r="C92" s="181"/>
      <c r="D92" s="182" t="s">
        <v>311</v>
      </c>
      <c r="E92" s="472" t="s">
        <v>316</v>
      </c>
      <c r="F92" s="472"/>
      <c r="G92" s="472"/>
      <c r="H92" s="472"/>
      <c r="I92" s="472"/>
      <c r="J92" s="472"/>
      <c r="K92" s="472"/>
      <c r="L92" s="472"/>
      <c r="M92" s="472"/>
      <c r="N92" s="472"/>
      <c r="O92" s="473"/>
      <c r="Q92" s="3"/>
      <c r="R92" s="3"/>
      <c r="S92" s="3"/>
      <c r="T92" s="3"/>
      <c r="U92" s="3"/>
      <c r="V92" s="3"/>
      <c r="W92" s="3"/>
      <c r="X92" s="3"/>
      <c r="Y92" s="3"/>
      <c r="Z92" s="3"/>
      <c r="AA92" s="3"/>
    </row>
    <row r="93" spans="1:28" ht="28.15" customHeight="1">
      <c r="A93" s="21"/>
      <c r="B93" s="21"/>
      <c r="C93" s="181">
        <v>5</v>
      </c>
      <c r="D93" s="472" t="s">
        <v>386</v>
      </c>
      <c r="E93" s="472"/>
      <c r="F93" s="472"/>
      <c r="G93" s="472"/>
      <c r="H93" s="472"/>
      <c r="I93" s="472"/>
      <c r="J93" s="472"/>
      <c r="K93" s="472"/>
      <c r="L93" s="472"/>
      <c r="M93" s="472"/>
      <c r="N93" s="472"/>
      <c r="O93" s="473"/>
      <c r="Q93" s="3"/>
      <c r="R93" s="3"/>
      <c r="S93" s="3"/>
      <c r="T93" s="3"/>
      <c r="U93" s="3"/>
      <c r="V93" s="3"/>
      <c r="W93" s="3"/>
      <c r="X93" s="3"/>
      <c r="Y93" s="3"/>
      <c r="Z93" s="3"/>
      <c r="AA93" s="3"/>
    </row>
    <row r="94" spans="1:28" ht="15" customHeight="1">
      <c r="A94" s="21"/>
      <c r="B94" s="21"/>
      <c r="C94" s="181">
        <v>6</v>
      </c>
      <c r="D94" s="472" t="s">
        <v>385</v>
      </c>
      <c r="E94" s="472"/>
      <c r="F94" s="472"/>
      <c r="G94" s="472"/>
      <c r="H94" s="472"/>
      <c r="I94" s="472"/>
      <c r="J94" s="472"/>
      <c r="K94" s="472"/>
      <c r="L94" s="472"/>
      <c r="M94" s="472"/>
      <c r="N94" s="472"/>
      <c r="O94" s="473"/>
      <c r="Q94"/>
      <c r="R94"/>
      <c r="S94"/>
      <c r="T94"/>
      <c r="U94"/>
      <c r="V94"/>
      <c r="W94"/>
      <c r="X94"/>
      <c r="Y94"/>
      <c r="Z94"/>
    </row>
    <row r="95" spans="1:28" ht="13.15" customHeight="1">
      <c r="C95" s="183"/>
      <c r="D95" s="36"/>
      <c r="E95" s="36"/>
      <c r="F95" s="36"/>
      <c r="G95" s="36"/>
      <c r="H95" s="36"/>
      <c r="I95" s="36"/>
      <c r="J95" s="36"/>
      <c r="K95" s="36"/>
      <c r="L95" s="36"/>
      <c r="M95" s="36"/>
      <c r="N95" s="36"/>
      <c r="O95" s="37"/>
      <c r="Q95" s="261" t="s">
        <v>45</v>
      </c>
      <c r="R95" s="261" t="s">
        <v>100</v>
      </c>
      <c r="S95"/>
      <c r="T95"/>
      <c r="U95"/>
      <c r="V95"/>
      <c r="W95"/>
      <c r="X95"/>
      <c r="Y95"/>
      <c r="Z95"/>
    </row>
    <row r="96" spans="1:28" ht="13.5">
      <c r="Q96" s="261" t="s">
        <v>98</v>
      </c>
      <c r="R96" s="263" t="s">
        <v>336</v>
      </c>
      <c r="S96"/>
      <c r="T96"/>
      <c r="U96"/>
      <c r="V96"/>
      <c r="W96"/>
      <c r="X96"/>
      <c r="Y96"/>
      <c r="Z96"/>
    </row>
    <row r="97" spans="17:26" ht="13.5">
      <c r="Q97" s="261"/>
      <c r="R97"/>
      <c r="S97"/>
      <c r="T97"/>
      <c r="U97"/>
      <c r="V97"/>
      <c r="W97"/>
      <c r="X97"/>
      <c r="Y97"/>
      <c r="Z97"/>
    </row>
    <row r="98" spans="17:26" ht="13.5">
      <c r="Q98" s="261" t="s">
        <v>114</v>
      </c>
      <c r="R98"/>
    </row>
    <row r="99" spans="17:26" ht="13.5">
      <c r="Q99" s="261" t="s">
        <v>115</v>
      </c>
      <c r="R99"/>
    </row>
    <row r="100" spans="17:26" ht="13.5">
      <c r="Q100" s="261" t="s">
        <v>116</v>
      </c>
      <c r="R100"/>
    </row>
    <row r="101" spans="17:26" ht="13.5">
      <c r="Q101" s="261" t="s">
        <v>117</v>
      </c>
      <c r="R101"/>
    </row>
    <row r="102" spans="17:26" ht="13.5">
      <c r="Q102" s="261" t="s">
        <v>118</v>
      </c>
      <c r="R102"/>
    </row>
    <row r="103" spans="17:26" ht="13.5">
      <c r="Q103" s="261" t="s">
        <v>119</v>
      </c>
    </row>
    <row r="104" spans="17:26" ht="13.5">
      <c r="Q104" s="261" t="s">
        <v>120</v>
      </c>
    </row>
    <row r="105" spans="17:26" ht="13.5">
      <c r="Q105" s="261" t="s">
        <v>121</v>
      </c>
    </row>
    <row r="106" spans="17:26" ht="13.5">
      <c r="Q106" s="261" t="s">
        <v>122</v>
      </c>
    </row>
    <row r="107" spans="17:26" ht="13.5">
      <c r="Q107" s="261" t="s">
        <v>125</v>
      </c>
    </row>
    <row r="108" spans="17:26" ht="13.5">
      <c r="Q108" s="261" t="s">
        <v>126</v>
      </c>
    </row>
    <row r="109" spans="17:26" ht="13.5">
      <c r="Q109" s="261" t="s">
        <v>127</v>
      </c>
    </row>
    <row r="110" spans="17:26" ht="13.5">
      <c r="Q110" s="261" t="s">
        <v>128</v>
      </c>
    </row>
    <row r="111" spans="17:26" ht="13.5">
      <c r="Q111" s="261" t="s">
        <v>129</v>
      </c>
    </row>
    <row r="112" spans="17:26" ht="13.5">
      <c r="Q112" s="261" t="s">
        <v>130</v>
      </c>
    </row>
    <row r="113" spans="17:17" ht="13.5">
      <c r="Q113" s="261" t="s">
        <v>123</v>
      </c>
    </row>
    <row r="114" spans="17:17" ht="13.5">
      <c r="Q114" s="261" t="s">
        <v>131</v>
      </c>
    </row>
    <row r="115" spans="17:17" ht="13.5">
      <c r="Q115" s="261" t="s">
        <v>132</v>
      </c>
    </row>
    <row r="116" spans="17:17" ht="13.5">
      <c r="Q116" s="261" t="s">
        <v>133</v>
      </c>
    </row>
    <row r="117" spans="17:17" ht="13.5">
      <c r="Q117" s="261" t="s">
        <v>134</v>
      </c>
    </row>
    <row r="118" spans="17:17" ht="13.5">
      <c r="Q118" s="261" t="s">
        <v>135</v>
      </c>
    </row>
    <row r="119" spans="17:17" ht="13.5">
      <c r="Q119" s="261" t="s">
        <v>136</v>
      </c>
    </row>
    <row r="120" spans="17:17" ht="13.5">
      <c r="Q120" s="261" t="s">
        <v>137</v>
      </c>
    </row>
    <row r="121" spans="17:17" ht="13.5">
      <c r="Q121" s="261" t="s">
        <v>138</v>
      </c>
    </row>
    <row r="122" spans="17:17" ht="13.5">
      <c r="Q122" s="261" t="s">
        <v>139</v>
      </c>
    </row>
    <row r="123" spans="17:17" ht="13.5">
      <c r="Q123" s="261" t="s">
        <v>140</v>
      </c>
    </row>
    <row r="124" spans="17:17" ht="13.5">
      <c r="Q124" s="261" t="s">
        <v>141</v>
      </c>
    </row>
    <row r="125" spans="17:17" ht="13.5">
      <c r="Q125" s="261" t="s">
        <v>124</v>
      </c>
    </row>
    <row r="126" spans="17:17" ht="13.5">
      <c r="Q126" s="261" t="s">
        <v>142</v>
      </c>
    </row>
    <row r="127" spans="17:17" ht="13.5">
      <c r="Q127" s="261" t="s">
        <v>143</v>
      </c>
    </row>
    <row r="128" spans="17:17" ht="13.5">
      <c r="Q128" s="261" t="s">
        <v>144</v>
      </c>
    </row>
    <row r="129" spans="17:17" ht="13.5">
      <c r="Q129" s="261" t="s">
        <v>145</v>
      </c>
    </row>
    <row r="130" spans="17:17" ht="13.5">
      <c r="Q130" s="261" t="s">
        <v>146</v>
      </c>
    </row>
    <row r="131" spans="17:17" ht="13.5">
      <c r="Q131" s="261" t="s">
        <v>147</v>
      </c>
    </row>
    <row r="132" spans="17:17" ht="13.5">
      <c r="Q132" s="262" t="s">
        <v>148</v>
      </c>
    </row>
    <row r="133" spans="17:17" ht="13.5">
      <c r="Q133" s="262" t="s">
        <v>149</v>
      </c>
    </row>
    <row r="134" spans="17:17" ht="13.5">
      <c r="Q134" s="262" t="s">
        <v>150</v>
      </c>
    </row>
    <row r="135" spans="17:17" ht="13.5">
      <c r="Q135" s="262" t="s">
        <v>151</v>
      </c>
    </row>
    <row r="136" spans="17:17" ht="13.5">
      <c r="Q136" s="262" t="s">
        <v>152</v>
      </c>
    </row>
    <row r="137" spans="17:17" ht="13.5">
      <c r="Q137" s="262" t="s">
        <v>153</v>
      </c>
    </row>
    <row r="138" spans="17:17" ht="13.5">
      <c r="Q138" s="262" t="s">
        <v>361</v>
      </c>
    </row>
    <row r="139" spans="17:17" ht="13.5">
      <c r="Q139" s="262" t="s">
        <v>359</v>
      </c>
    </row>
    <row r="140" spans="17:17" ht="13.5">
      <c r="Q140" s="262" t="s">
        <v>360</v>
      </c>
    </row>
    <row r="141" spans="17:17">
      <c r="Q141" s="260"/>
    </row>
    <row r="142" spans="17:17" ht="13.5">
      <c r="Q142" s="261" t="s">
        <v>157</v>
      </c>
    </row>
    <row r="143" spans="17:17">
      <c r="Q143" s="260" t="s">
        <v>154</v>
      </c>
    </row>
    <row r="144" spans="17:17">
      <c r="Q144" s="21" t="s">
        <v>156</v>
      </c>
    </row>
  </sheetData>
  <sheetProtection algorithmName="SHA-512" hashValue="xovWxySMnithxakhLQ9mWwy5Z9o/dcgNj/R9PYf+/DVd7+qv33Y7Ko5uNBjul7x4EFirtBdbV0tRzF0ZKZ5XUg==" saltValue="4dNJ/U6nqc8LxTGaxBDTzA==" spinCount="100000" sheet="1" objects="1" scenarios="1"/>
  <mergeCells count="87">
    <mergeCell ref="C20:D20"/>
    <mergeCell ref="C17:R17"/>
    <mergeCell ref="C21:D21"/>
    <mergeCell ref="D62:G62"/>
    <mergeCell ref="J62:L62"/>
    <mergeCell ref="M27:M28"/>
    <mergeCell ref="M47:O47"/>
    <mergeCell ref="C47:E48"/>
    <mergeCell ref="F47:L48"/>
    <mergeCell ref="C36:F36"/>
    <mergeCell ref="C22:D22"/>
    <mergeCell ref="C23:D23"/>
    <mergeCell ref="C24:D24"/>
    <mergeCell ref="F49:K50"/>
    <mergeCell ref="J40:O40"/>
    <mergeCell ref="L42:O42"/>
    <mergeCell ref="M50:N50"/>
    <mergeCell ref="C29:O29"/>
    <mergeCell ref="C49:E50"/>
    <mergeCell ref="J39:O39"/>
    <mergeCell ref="C31:O32"/>
    <mergeCell ref="L34:O34"/>
    <mergeCell ref="C45:O45"/>
    <mergeCell ref="M48:O48"/>
    <mergeCell ref="N49:O49"/>
    <mergeCell ref="E83:O83"/>
    <mergeCell ref="E79:O79"/>
    <mergeCell ref="D63:G63"/>
    <mergeCell ref="J65:L65"/>
    <mergeCell ref="C60:E60"/>
    <mergeCell ref="F60:O60"/>
    <mergeCell ref="H62:I62"/>
    <mergeCell ref="M62:O62"/>
    <mergeCell ref="C62:C65"/>
    <mergeCell ref="M63:N63"/>
    <mergeCell ref="J63:L63"/>
    <mergeCell ref="D75:O75"/>
    <mergeCell ref="E81:O81"/>
    <mergeCell ref="D74:O74"/>
    <mergeCell ref="D64:G64"/>
    <mergeCell ref="M67:N67"/>
    <mergeCell ref="D94:O94"/>
    <mergeCell ref="C70:O70"/>
    <mergeCell ref="C68:E68"/>
    <mergeCell ref="D93:O93"/>
    <mergeCell ref="E91:O91"/>
    <mergeCell ref="E85:O85"/>
    <mergeCell ref="E84:O84"/>
    <mergeCell ref="E90:O90"/>
    <mergeCell ref="E82:O82"/>
    <mergeCell ref="E87:O87"/>
    <mergeCell ref="E92:O92"/>
    <mergeCell ref="D77:O77"/>
    <mergeCell ref="D78:O78"/>
    <mergeCell ref="E89:O89"/>
    <mergeCell ref="E88:O88"/>
    <mergeCell ref="E86:O86"/>
    <mergeCell ref="P64:S64"/>
    <mergeCell ref="D73:O73"/>
    <mergeCell ref="E80:O80"/>
    <mergeCell ref="F58:O58"/>
    <mergeCell ref="F59:O59"/>
    <mergeCell ref="D76:O76"/>
    <mergeCell ref="M65:N65"/>
    <mergeCell ref="M66:N66"/>
    <mergeCell ref="M64:N64"/>
    <mergeCell ref="J66:L66"/>
    <mergeCell ref="D65:G65"/>
    <mergeCell ref="D66:G66"/>
    <mergeCell ref="D67:G67"/>
    <mergeCell ref="J64:L64"/>
    <mergeCell ref="J67:L67"/>
    <mergeCell ref="F52:I52"/>
    <mergeCell ref="L52:O52"/>
    <mergeCell ref="F53:H53"/>
    <mergeCell ref="I53:K53"/>
    <mergeCell ref="L53:M53"/>
    <mergeCell ref="F54:H54"/>
    <mergeCell ref="I54:K54"/>
    <mergeCell ref="L54:M54"/>
    <mergeCell ref="D55:E56"/>
    <mergeCell ref="F55:H55"/>
    <mergeCell ref="I55:K55"/>
    <mergeCell ref="L55:M55"/>
    <mergeCell ref="F56:H56"/>
    <mergeCell ref="I56:K56"/>
    <mergeCell ref="L56:M56"/>
  </mergeCells>
  <phoneticPr fontId="3"/>
  <dataValidations count="3">
    <dataValidation type="list" allowBlank="1" showInputMessage="1" showErrorMessage="1" sqref="C36:F36" xr:uid="{00000000-0002-0000-0000-000001000000}">
      <formula1>$Q$80:$Q$84</formula1>
    </dataValidation>
    <dataValidation type="list" allowBlank="1" showInputMessage="1" showErrorMessage="1" sqref="N28:O28" xr:uid="{00000000-0002-0000-0000-000002000000}">
      <formula1>$Q$143:$Q$144</formula1>
    </dataValidation>
    <dataValidation type="list" allowBlank="1" showInputMessage="1" showErrorMessage="1" sqref="F52:I52" xr:uid="{65E4A0F7-48AF-40E5-A26A-B6E2C2D89F56}">
      <formula1>$Q$98:$Q$140</formula1>
    </dataValidation>
  </dataValidations>
  <printOptions horizontalCentered="1"/>
  <pageMargins left="0.6692913385826772" right="0.62992125984251968" top="0.55118110236220474" bottom="0.55118110236220474" header="0" footer="0.51181102362204722"/>
  <pageSetup paperSize="9" scale="98" fitToHeight="2" orientation="portrait" r:id="rId1"/>
  <headerFooter alignWithMargins="0"/>
  <rowBreaks count="1" manualBreakCount="1">
    <brk id="69"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topLeftCell="A16" zoomScaleNormal="100" workbookViewId="0">
      <selection activeCell="D24" sqref="D24:F3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0" width="9" style="40"/>
    <col min="51" max="51" width="49.75" style="40" bestFit="1" customWidth="1"/>
    <col min="52" max="53" width="9" style="40"/>
    <col min="54" max="54" width="54.5" style="40" bestFit="1" customWidth="1"/>
    <col min="55" max="55" width="13" style="40" bestFit="1" customWidth="1"/>
    <col min="56" max="56" width="24.375" style="40" bestFit="1" customWidth="1"/>
    <col min="57" max="58" width="9" style="40"/>
    <col min="59" max="59" width="16.25" style="40" customWidth="1"/>
    <col min="60" max="16384" width="9" style="40"/>
  </cols>
  <sheetData>
    <row r="1" spans="2:49" ht="27" customHeight="1">
      <c r="F1" s="39"/>
      <c r="S1" s="85" t="s">
        <v>93</v>
      </c>
      <c r="T1" s="85" t="s">
        <v>283</v>
      </c>
    </row>
    <row r="2" spans="2:49" ht="12" customHeight="1" thickBot="1">
      <c r="B2" s="658" t="s">
        <v>273</v>
      </c>
      <c r="C2" s="658"/>
      <c r="D2" s="658"/>
      <c r="E2" s="658"/>
      <c r="F2" s="658"/>
      <c r="G2" s="658"/>
      <c r="H2" s="658"/>
      <c r="I2"/>
      <c r="J2"/>
      <c r="K2"/>
      <c r="L2"/>
      <c r="M2"/>
      <c r="N2"/>
      <c r="O2"/>
      <c r="P2"/>
      <c r="Q2"/>
      <c r="R2"/>
      <c r="S2"/>
      <c r="T2"/>
      <c r="U2"/>
      <c r="V2"/>
      <c r="W2"/>
      <c r="X2"/>
      <c r="Y2"/>
      <c r="Z2" s="41"/>
      <c r="AA2" s="41"/>
      <c r="AB2" s="41"/>
      <c r="AC2" s="41"/>
      <c r="AD2" s="41"/>
      <c r="AE2" s="41"/>
      <c r="AF2" s="41"/>
      <c r="AG2" s="41"/>
      <c r="AH2" s="41"/>
      <c r="AI2" s="41"/>
      <c r="AJ2" s="41"/>
      <c r="AK2" s="41"/>
      <c r="AL2" s="41"/>
      <c r="AM2" s="41"/>
      <c r="AN2" s="41"/>
      <c r="AO2" s="41"/>
      <c r="AP2" s="41"/>
      <c r="AQ2" s="41"/>
      <c r="AR2" s="41"/>
      <c r="AS2" s="41"/>
      <c r="AT2" s="41"/>
      <c r="AU2" s="119"/>
      <c r="AV2" s="115"/>
      <c r="AW2" s="404"/>
    </row>
    <row r="3" spans="2:49" ht="13.15" customHeight="1">
      <c r="B3" s="658"/>
      <c r="C3" s="658"/>
      <c r="D3" s="658"/>
      <c r="E3" s="658"/>
      <c r="F3" s="658"/>
      <c r="G3" s="658"/>
      <c r="H3" s="658"/>
      <c r="I3"/>
      <c r="J3"/>
      <c r="K3"/>
      <c r="L3"/>
      <c r="M3"/>
      <c r="N3"/>
      <c r="O3"/>
      <c r="P3"/>
      <c r="Q3"/>
      <c r="R3"/>
      <c r="S3"/>
      <c r="T3"/>
      <c r="U3"/>
      <c r="V3"/>
      <c r="W3"/>
      <c r="X3"/>
      <c r="Y3"/>
      <c r="Z3" s="42"/>
      <c r="AA3" s="42"/>
      <c r="AB3" s="627"/>
      <c r="AC3" s="628"/>
      <c r="AD3" s="628"/>
      <c r="AE3" s="86"/>
      <c r="AF3" s="108"/>
      <c r="AG3" s="108"/>
      <c r="AH3" s="108"/>
      <c r="AI3" s="108"/>
      <c r="AJ3" s="108"/>
      <c r="AK3" s="108"/>
      <c r="AL3" s="108"/>
      <c r="AM3" s="108"/>
      <c r="AN3" s="108"/>
      <c r="AO3" s="108"/>
      <c r="AP3" s="629" t="s">
        <v>328</v>
      </c>
      <c r="AQ3" s="630"/>
      <c r="AR3" s="631"/>
      <c r="AS3" s="635" t="s">
        <v>0</v>
      </c>
      <c r="AT3" s="636"/>
      <c r="AU3" s="118" t="s">
        <v>113</v>
      </c>
      <c r="AV3" s="116"/>
      <c r="AW3" s="404"/>
    </row>
    <row r="4" spans="2:49" ht="14.25" thickBot="1">
      <c r="C4"/>
      <c r="F4"/>
      <c r="G4"/>
      <c r="H4"/>
      <c r="I4"/>
      <c r="J4"/>
      <c r="K4"/>
      <c r="L4"/>
      <c r="M4"/>
      <c r="N4"/>
      <c r="O4"/>
      <c r="P4"/>
      <c r="Q4"/>
      <c r="R4"/>
      <c r="S4"/>
      <c r="T4"/>
      <c r="U4"/>
      <c r="V4"/>
      <c r="W4"/>
      <c r="X4"/>
      <c r="Y4"/>
      <c r="Z4" s="42"/>
      <c r="AA4" s="42"/>
      <c r="AB4" s="109"/>
      <c r="AC4" s="106"/>
      <c r="AD4" s="106"/>
      <c r="AE4" s="86"/>
      <c r="AF4" s="108"/>
      <c r="AG4" s="108"/>
      <c r="AH4" s="108"/>
      <c r="AI4" s="108"/>
      <c r="AJ4" s="108"/>
      <c r="AK4" s="108"/>
      <c r="AL4" s="108"/>
      <c r="AM4" s="108"/>
      <c r="AN4" s="108"/>
      <c r="AO4" s="108"/>
      <c r="AP4" s="632"/>
      <c r="AQ4" s="633"/>
      <c r="AR4" s="634"/>
      <c r="AS4" s="637" t="str">
        <f>+表紙!N28</f>
        <v>○</v>
      </c>
      <c r="AT4" s="638"/>
      <c r="AU4" s="273" t="str">
        <f>+表紙!O28</f>
        <v>　</v>
      </c>
      <c r="AV4" s="116"/>
      <c r="AW4" s="404"/>
    </row>
    <row r="5" spans="2:49" ht="15" customHeight="1">
      <c r="B5" s="153" t="s">
        <v>102</v>
      </c>
      <c r="C5" s="153"/>
      <c r="F5" s="153"/>
      <c r="G5" s="106"/>
      <c r="H5" s="106"/>
      <c r="I5" s="106"/>
      <c r="J5" s="106"/>
      <c r="K5" s="106"/>
      <c r="L5" s="106"/>
      <c r="M5" s="42"/>
      <c r="N5" s="42"/>
      <c r="O5" s="42"/>
      <c r="P5" s="42"/>
      <c r="Q5" s="42"/>
      <c r="R5" s="42"/>
      <c r="S5" s="42"/>
      <c r="T5" s="42"/>
      <c r="U5" s="42"/>
      <c r="V5" s="42"/>
      <c r="W5" s="42"/>
      <c r="X5" s="42"/>
      <c r="Y5" s="42"/>
      <c r="Z5" s="646" t="s">
        <v>101</v>
      </c>
      <c r="AA5" s="646"/>
      <c r="AB5" s="647"/>
      <c r="AC5" s="647"/>
      <c r="AD5" s="647"/>
      <c r="AE5" s="86" t="s">
        <v>95</v>
      </c>
      <c r="AF5" s="668" t="str">
        <f>+表紙!F47</f>
        <v>第一コンクリート株式会社　横浜工場</v>
      </c>
      <c r="AG5" s="668"/>
      <c r="AH5" s="668"/>
      <c r="AI5" s="668"/>
      <c r="AJ5" s="668"/>
      <c r="AK5" s="668"/>
      <c r="AL5" s="668"/>
      <c r="AM5" s="668"/>
      <c r="AN5" s="668"/>
      <c r="AO5" s="668"/>
      <c r="AP5" s="668"/>
      <c r="AQ5" s="668"/>
      <c r="AR5" s="668"/>
      <c r="AS5" s="668"/>
      <c r="AT5" s="668"/>
      <c r="AU5" s="668"/>
      <c r="AV5" s="241"/>
      <c r="AW5" s="404"/>
    </row>
    <row r="6" spans="2:49" ht="24.75" customHeight="1" thickBot="1">
      <c r="B6" s="155" t="s">
        <v>457</v>
      </c>
      <c r="C6" s="155"/>
      <c r="F6" s="155"/>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4"/>
    </row>
    <row r="7" spans="2:49" ht="28.15" customHeight="1" thickBot="1">
      <c r="B7" s="575" t="s">
        <v>89</v>
      </c>
      <c r="C7" s="576"/>
      <c r="D7" s="649" t="s">
        <v>329</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4"/>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4"/>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4"/>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6"/>
      <c r="AE10" s="603"/>
      <c r="AF10" s="56"/>
      <c r="AN10" s="53"/>
      <c r="AO10" s="53"/>
      <c r="AP10" s="53"/>
      <c r="AQ10" s="53"/>
      <c r="AR10" s="53"/>
      <c r="AS10"/>
      <c r="AT10"/>
      <c r="AU10"/>
      <c r="AV10"/>
      <c r="AW10" s="404"/>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4"/>
    </row>
    <row r="12" spans="2:49" ht="24.75" customHeight="1" thickTop="1" thickBot="1">
      <c r="F12" s="587">
        <f>+ROUND(P12,1)+ROUND(P15,1)+ROUND(P18,1)+ROUND(P24,1)+P27-ROUND(F15,1)</f>
        <v>0</v>
      </c>
      <c r="G12" s="588"/>
      <c r="H12" s="588"/>
      <c r="I12" s="52" t="s">
        <v>256</v>
      </c>
      <c r="J12" s="53"/>
      <c r="K12" s="54"/>
      <c r="L12" s="53"/>
      <c r="M12" s="593"/>
      <c r="N12" s="55"/>
      <c r="P12" s="573"/>
      <c r="Q12" s="591"/>
      <c r="R12" s="591"/>
      <c r="S12" s="591"/>
      <c r="T12" s="52" t="s">
        <v>22</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4"/>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4"/>
    </row>
    <row r="14" spans="2:49" ht="27" customHeight="1" thickTop="1" thickBot="1">
      <c r="F14" s="51" t="s">
        <v>427</v>
      </c>
      <c r="G14" s="595" t="s">
        <v>23</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4"/>
    </row>
    <row r="15" spans="2:49" ht="24.75" customHeight="1" thickBot="1">
      <c r="F15" s="640"/>
      <c r="G15" s="641"/>
      <c r="H15" s="641"/>
      <c r="I15" s="44" t="s">
        <v>256</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4"/>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31</v>
      </c>
      <c r="AT16" s="567"/>
      <c r="AU16" s="95"/>
      <c r="AV16" s="44" t="s">
        <v>13</v>
      </c>
      <c r="AW16" s="404"/>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4"/>
    </row>
    <row r="18" spans="2:49" ht="24.75" customHeight="1" thickBot="1">
      <c r="K18" s="56"/>
      <c r="L18" s="53"/>
      <c r="M18" s="593"/>
      <c r="N18" s="56"/>
      <c r="P18" s="573"/>
      <c r="Q18" s="591"/>
      <c r="R18" s="591"/>
      <c r="S18" s="591"/>
      <c r="T18" s="52" t="s">
        <v>14</v>
      </c>
      <c r="U18"/>
      <c r="V18" s="247"/>
      <c r="W18"/>
      <c r="X18" s="193"/>
      <c r="Y18" s="587">
        <f>+ROUND(AH9,1)+ROUND(AH12,1)+ROUND(AH15,1)+AH18</f>
        <v>0</v>
      </c>
      <c r="Z18" s="588"/>
      <c r="AA18" s="588"/>
      <c r="AB18" s="52" t="s">
        <v>4</v>
      </c>
      <c r="AC18" s="191"/>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4"/>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54" t="s">
        <v>437</v>
      </c>
    </row>
    <row r="20" spans="2:49" ht="27" customHeight="1" thickTop="1" thickBot="1">
      <c r="K20" s="56"/>
      <c r="L20" s="53"/>
      <c r="M20" s="593"/>
      <c r="N20" s="56"/>
      <c r="P20" s="45" t="s">
        <v>48</v>
      </c>
      <c r="Q20" s="569" t="s">
        <v>277</v>
      </c>
      <c r="R20" s="569"/>
      <c r="S20" s="569"/>
      <c r="T20" s="570"/>
      <c r="U20" s="133"/>
      <c r="V20" s="248"/>
      <c r="W20" s="250"/>
      <c r="X20" s="251"/>
      <c r="Y20" s="136" t="s">
        <v>25</v>
      </c>
      <c r="Z20" s="569" t="s">
        <v>278</v>
      </c>
      <c r="AA20" s="569"/>
      <c r="AB20" s="570"/>
      <c r="AC20" s="53"/>
      <c r="AD20" s="53"/>
      <c r="AE20" s="593"/>
      <c r="AG20" s="53"/>
      <c r="AH20" s="53"/>
      <c r="AI20" s="56"/>
      <c r="AJ20" s="53"/>
      <c r="AK20" s="53"/>
      <c r="AL20" s="147"/>
      <c r="AM20" s="56"/>
      <c r="AN20" s="255"/>
      <c r="AO20" s="648" t="s">
        <v>254</v>
      </c>
      <c r="AP20" s="596"/>
      <c r="AQ20" s="190"/>
      <c r="AR20" s="53"/>
      <c r="AS20" s="58"/>
      <c r="AT20" s="58"/>
      <c r="AW20" s="655"/>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3"/>
      <c r="V21" s="133"/>
      <c r="W21" s="133"/>
      <c r="X21" s="133"/>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4"/>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4"/>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4"/>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34</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4"/>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4"/>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179</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4"/>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4"/>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4"/>
    </row>
    <row r="29" spans="2:49" ht="27" customHeight="1" thickTop="1" thickBot="1">
      <c r="B29" s="652" t="s">
        <v>224</v>
      </c>
      <c r="C29" s="653"/>
      <c r="D29" s="641">
        <v>0</v>
      </c>
      <c r="E29" s="641"/>
      <c r="F29" s="641"/>
      <c r="G29" s="194" t="s">
        <v>198</v>
      </c>
      <c r="H29" s="619">
        <f>+AL27</f>
        <v>0</v>
      </c>
      <c r="I29" s="620"/>
      <c r="J29" s="194" t="s">
        <v>198</v>
      </c>
      <c r="M29" s="593"/>
      <c r="P29" s="56"/>
      <c r="Q29" s="144"/>
      <c r="R29" s="51" t="s">
        <v>182</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4"/>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4"/>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4"/>
    </row>
    <row r="32" spans="2:49" ht="27" customHeight="1" thickTop="1" thickBot="1">
      <c r="B32" s="652" t="s">
        <v>428</v>
      </c>
      <c r="C32" s="653"/>
      <c r="D32" s="641">
        <v>0</v>
      </c>
      <c r="E32" s="641"/>
      <c r="F32" s="641"/>
      <c r="G32" s="194" t="s">
        <v>198</v>
      </c>
      <c r="H32" s="619">
        <f>+AS27</f>
        <v>0</v>
      </c>
      <c r="I32" s="620"/>
      <c r="J32" s="194" t="s">
        <v>198</v>
      </c>
      <c r="M32" s="593"/>
      <c r="P32" s="56"/>
      <c r="Q32" s="144"/>
      <c r="R32" s="51" t="s">
        <v>184</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4"/>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4"/>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4"/>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237"/>
      <c r="AZ36" s="237"/>
      <c r="BA36" s="237"/>
      <c r="BB36" s="237"/>
      <c r="BC36" s="237"/>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83"/>
      <c r="AZ37" s="238"/>
      <c r="BA37" s="238"/>
      <c r="BB37" s="238"/>
      <c r="BC37" s="238"/>
      <c r="BD37" s="238"/>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128"/>
      <c r="AZ38" s="128"/>
      <c r="BA38" s="128"/>
      <c r="BB38" s="128"/>
      <c r="BC38" s="128"/>
      <c r="BD38" s="128"/>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128"/>
      <c r="AZ39" s="128"/>
      <c r="BA39" s="128"/>
      <c r="BB39" s="128"/>
      <c r="BC39" s="128"/>
      <c r="BD39" s="128"/>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128"/>
      <c r="AZ40" s="128"/>
      <c r="BA40" s="128"/>
      <c r="BB40" s="128"/>
      <c r="BC40" s="128"/>
      <c r="BD40" s="128"/>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128"/>
      <c r="AZ41" s="128"/>
      <c r="BA41" s="128"/>
      <c r="BB41" s="128"/>
      <c r="BC41" s="128"/>
      <c r="BD41" s="128"/>
    </row>
    <row r="42" spans="2:62" ht="13.5">
      <c r="H42" s="278"/>
      <c r="I42" s="68"/>
      <c r="J42" s="68"/>
      <c r="K42" s="68"/>
      <c r="R42" s="68"/>
      <c r="S42" s="68"/>
      <c r="T42" s="68"/>
      <c r="AQ42" s="53"/>
      <c r="AR42" s="53"/>
      <c r="AS42" s="128"/>
      <c r="AT42" s="64"/>
      <c r="AY42" s="128"/>
      <c r="AZ42" s="128"/>
      <c r="BA42" s="128"/>
      <c r="BB42" s="128"/>
      <c r="BC42" s="128"/>
      <c r="BD42" s="128"/>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ht="13.5">
      <c r="H45" s="278"/>
      <c r="I45" s="68"/>
      <c r="J45" s="68"/>
      <c r="K45" s="68"/>
      <c r="R45" s="68"/>
      <c r="S45" s="68"/>
      <c r="T45" s="68"/>
      <c r="AY45" s="69"/>
      <c r="AZ45" s="69"/>
      <c r="BA45" s="69"/>
      <c r="BB45" s="69"/>
      <c r="BC45" s="69"/>
      <c r="BD45" s="69"/>
    </row>
    <row r="46" spans="2:62" ht="13.5">
      <c r="H46" s="278"/>
      <c r="I46" s="68"/>
      <c r="J46" s="68"/>
      <c r="K46" s="68"/>
      <c r="R46" s="68"/>
      <c r="S46" s="68"/>
      <c r="T46" s="68"/>
      <c r="AY46" s="69"/>
      <c r="AZ46" s="69"/>
      <c r="BA46" s="69"/>
      <c r="BB46" s="69"/>
      <c r="BC46" s="69"/>
      <c r="BD46" s="69"/>
    </row>
    <row r="47" spans="2:62" ht="13.5">
      <c r="H47" s="278"/>
      <c r="I47" s="68"/>
      <c r="J47" s="68"/>
      <c r="K47" s="68"/>
      <c r="R47" s="68"/>
      <c r="S47" s="68"/>
      <c r="T47" s="68"/>
      <c r="AY47" s="69"/>
      <c r="AZ47" s="69"/>
      <c r="BA47" s="69"/>
      <c r="BB47" s="69"/>
      <c r="BC47" s="69"/>
      <c r="BE47" s="67"/>
      <c r="BF47" s="67"/>
      <c r="BG47" s="69"/>
      <c r="BH47" s="69"/>
      <c r="BI47" s="69"/>
      <c r="BJ47" s="67"/>
    </row>
    <row r="48" spans="2:62">
      <c r="I48" s="68"/>
      <c r="J48" s="68"/>
      <c r="K48" s="68"/>
      <c r="R48" s="68"/>
      <c r="S48" s="68"/>
      <c r="T48" s="68"/>
      <c r="BE48" s="67"/>
      <c r="BF48" s="67"/>
      <c r="BG48" s="67"/>
      <c r="BH48" s="67"/>
    </row>
    <row r="49" spans="7:62">
      <c r="I49" s="68"/>
      <c r="J49" s="68"/>
      <c r="K49" s="68"/>
      <c r="R49" s="68"/>
      <c r="S49" s="68"/>
      <c r="T49" s="68"/>
      <c r="BE49" s="67"/>
      <c r="BF49" s="67"/>
      <c r="BG49" s="67"/>
      <c r="BH49" s="67"/>
    </row>
    <row r="50" spans="7:62">
      <c r="I50" s="68"/>
      <c r="J50" s="68"/>
      <c r="K50" s="68"/>
      <c r="R50" s="68"/>
      <c r="S50" s="68"/>
      <c r="T50" s="68"/>
      <c r="BE50" s="67"/>
      <c r="BF50" s="67"/>
      <c r="BG50" s="67"/>
      <c r="BH50" s="67"/>
    </row>
    <row r="51" spans="7:62">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3PZVnU7UZFugfzwipPYFm5YHm8vS77XnjxdsCAksQwcxO87sZQHwn16OtT2UZ57K02fTG2dWWIQ7PNnPTmZI0w==" saltValue="pwFug+P8Dr4gZNfx0YwZrw==" spinCount="100000" sheet="1" objects="1" scenarios="1"/>
  <mergeCells count="113">
    <mergeCell ref="AW19:AW20"/>
    <mergeCell ref="B33:C33"/>
    <mergeCell ref="B23:C23"/>
    <mergeCell ref="B24:C24"/>
    <mergeCell ref="B25:C25"/>
    <mergeCell ref="B2:H3"/>
    <mergeCell ref="AA32:AE34"/>
    <mergeCell ref="AF32:AK34"/>
    <mergeCell ref="AL32:AO34"/>
    <mergeCell ref="AF5:AU5"/>
    <mergeCell ref="H25:I25"/>
    <mergeCell ref="H26:I26"/>
    <mergeCell ref="H27:I27"/>
    <mergeCell ref="H28:I28"/>
    <mergeCell ref="H29:I29"/>
    <mergeCell ref="B26:C26"/>
    <mergeCell ref="B27:C27"/>
    <mergeCell ref="B29:C29"/>
    <mergeCell ref="B30:C30"/>
    <mergeCell ref="B31:C31"/>
    <mergeCell ref="B28:C28"/>
    <mergeCell ref="AT23:AV23"/>
    <mergeCell ref="AO20:AP20"/>
    <mergeCell ref="AE17:AE21"/>
    <mergeCell ref="B32:C32"/>
    <mergeCell ref="D24:F24"/>
    <mergeCell ref="D25:F25"/>
    <mergeCell ref="D26:F26"/>
    <mergeCell ref="D27:F27"/>
    <mergeCell ref="D28:F28"/>
    <mergeCell ref="D29:F29"/>
    <mergeCell ref="D30:F30"/>
    <mergeCell ref="D31:F31"/>
    <mergeCell ref="D32:F32"/>
    <mergeCell ref="AS18:AT18"/>
    <mergeCell ref="AH18:AK18"/>
    <mergeCell ref="Y28:Z28"/>
    <mergeCell ref="AB3:AD3"/>
    <mergeCell ref="AP3:AR4"/>
    <mergeCell ref="AS3:AT3"/>
    <mergeCell ref="AS4:AT4"/>
    <mergeCell ref="H23:J23"/>
    <mergeCell ref="F12:H12"/>
    <mergeCell ref="F15:H15"/>
    <mergeCell ref="H24:I24"/>
    <mergeCell ref="AS24:AU24"/>
    <mergeCell ref="AL27:AO27"/>
    <mergeCell ref="AT26:AV26"/>
    <mergeCell ref="AS27:AU27"/>
    <mergeCell ref="AM26:AP26"/>
    <mergeCell ref="Q20:T20"/>
    <mergeCell ref="B21:J22"/>
    <mergeCell ref="P15:S15"/>
    <mergeCell ref="Z17:AB17"/>
    <mergeCell ref="AI14:AN14"/>
    <mergeCell ref="Z5:AD5"/>
    <mergeCell ref="AO17:AP17"/>
    <mergeCell ref="D7:I7"/>
    <mergeCell ref="AS31:AU31"/>
    <mergeCell ref="AT29:AV30"/>
    <mergeCell ref="AS29:AS30"/>
    <mergeCell ref="H30:I30"/>
    <mergeCell ref="H31:I31"/>
    <mergeCell ref="H32:I32"/>
    <mergeCell ref="H33:I33"/>
    <mergeCell ref="M26:M33"/>
    <mergeCell ref="Q26:T26"/>
    <mergeCell ref="R33:U33"/>
    <mergeCell ref="S32:V32"/>
    <mergeCell ref="R30:U30"/>
    <mergeCell ref="P27:S27"/>
    <mergeCell ref="Y29:Z29"/>
    <mergeCell ref="Y30:Z30"/>
    <mergeCell ref="AA28:AE28"/>
    <mergeCell ref="P24:S24"/>
    <mergeCell ref="AH9:AM9"/>
    <mergeCell ref="AE9:AE14"/>
    <mergeCell ref="Q14:T14"/>
    <mergeCell ref="P12:S12"/>
    <mergeCell ref="AI17:AL17"/>
    <mergeCell ref="D33:F33"/>
    <mergeCell ref="AM29:AP29"/>
    <mergeCell ref="S29:V29"/>
    <mergeCell ref="AL30:AO30"/>
    <mergeCell ref="AL31:AQ31"/>
    <mergeCell ref="AA29:AE29"/>
    <mergeCell ref="AA30:AE30"/>
    <mergeCell ref="Z20:AB20"/>
    <mergeCell ref="Y21:AA21"/>
    <mergeCell ref="AS16:AT16"/>
    <mergeCell ref="AS17:AT17"/>
    <mergeCell ref="P16:AB16"/>
    <mergeCell ref="Q17:T17"/>
    <mergeCell ref="S7:V7"/>
    <mergeCell ref="AH12:AM12"/>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G14:I14"/>
    <mergeCell ref="P21:S21"/>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1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cellWatches>
    <cellWatch r="U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topLeftCell="A16" zoomScaleNormal="100" workbookViewId="0">
      <selection activeCell="D31" sqref="D31:F31"/>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第一コンクリート株式会社　横浜工場</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203</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445</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700</v>
      </c>
      <c r="E24" s="641"/>
      <c r="F24" s="641"/>
      <c r="G24" s="194" t="s">
        <v>198</v>
      </c>
      <c r="H24" s="619">
        <f>+F12</f>
        <v>445</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445</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445</v>
      </c>
      <c r="Q27" s="624"/>
      <c r="R27" s="624"/>
      <c r="S27" s="624"/>
      <c r="T27" s="44" t="s">
        <v>38</v>
      </c>
      <c r="U27" s="64"/>
      <c r="V27" s="64"/>
      <c r="Y27" s="62" t="s">
        <v>39</v>
      </c>
      <c r="Z27" s="65"/>
      <c r="AH27" s="53"/>
      <c r="AI27" s="53"/>
      <c r="AJ27" s="53"/>
      <c r="AK27" s="53"/>
      <c r="AL27" s="587">
        <f>+AH18+P27</f>
        <v>445</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v>445</v>
      </c>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700</v>
      </c>
      <c r="E29" s="641"/>
      <c r="F29" s="641"/>
      <c r="G29" s="194" t="s">
        <v>198</v>
      </c>
      <c r="H29" s="619">
        <f>+AL27</f>
        <v>445</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445</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700</v>
      </c>
      <c r="E31" s="641"/>
      <c r="F31" s="641"/>
      <c r="G31" s="194" t="s">
        <v>198</v>
      </c>
      <c r="H31" s="619">
        <f>+AS24</f>
        <v>445</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7vA5B1ZJ7lxtlVbrVucMezAHoc2wABGoBG4MA4ogpRGh8cDdvi2uLSa6BSzjaT28qNNjKebUe0GZhk9uyOxqhw==" saltValue="acI16zYGiTVyC+r2MzxXUw=="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2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第一コンクリート株式会社　横浜工場</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204</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YHeAcWJ+RvAnBPbWnnzFZxt2cKIlexB55s/6wFIPZTeMB1WV4aeEYbuf7uucNWd3txwvVgAq1Lz3peZjIvc7g==" saltValue="LIM8tRq3uTtLrmDlpbPZEg=="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第一コンクリート株式会社　横浜工場</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205</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2bxmqdPd9U2vHDXgvZrVzIPSrkxePLaetxFiQ4GUbLeQlXxu6puMQ9IDdwKUWAOF+TnbTF5VAPZeh2KNzIZRA==" saltValue="rRkccvvHjBufz8TpY203bQ=="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zoomScaleNormal="100" workbookViewId="0">
      <selection activeCell="X10" sqref="X1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第一コンクリート株式会社　横浜工場</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206</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XZlDYUBMzUFn4Oe/AHz/U8GWPVbIQlFryaH4SY2sa5iQnqFTMfFB5CZlnDKJAGo1rFaT2Gdy6RtPEgYEHFt5A==" saltValue="j2xg0Ouso4IBnUyHeuHnR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zoomScaleNormal="100" workbookViewId="0">
      <selection activeCell="S7" sqref="S7:V7"/>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50" ht="27" customHeight="1">
      <c r="F1" s="39"/>
      <c r="S1" s="85" t="s">
        <v>94</v>
      </c>
      <c r="T1" s="85" t="s">
        <v>283</v>
      </c>
    </row>
    <row r="2" spans="2:50"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50"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50"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50"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第一コンクリート株式会社　横浜工場</v>
      </c>
      <c r="AG5" s="668"/>
      <c r="AH5" s="668"/>
      <c r="AI5" s="668"/>
      <c r="AJ5" s="668"/>
      <c r="AK5" s="668"/>
      <c r="AL5" s="668"/>
      <c r="AM5" s="668"/>
      <c r="AN5" s="668"/>
      <c r="AO5" s="668"/>
      <c r="AP5" s="668"/>
      <c r="AQ5" s="668"/>
      <c r="AR5" s="668"/>
      <c r="AS5" s="668"/>
      <c r="AT5" s="668"/>
      <c r="AU5" s="668"/>
      <c r="AV5" s="242"/>
      <c r="AW5" s="405"/>
    </row>
    <row r="6" spans="2:50"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42" t="str">
        <f>IF(SUM(AU7:AU10)&gt;AH9,"下の表は、⑧の内数であるア～エの量が⑧を超えています","")</f>
        <v/>
      </c>
      <c r="AS6" s="42"/>
      <c r="AT6" s="42"/>
      <c r="AU6" s="42"/>
      <c r="AV6" s="42"/>
      <c r="AW6" s="405"/>
    </row>
    <row r="7" spans="2:50" ht="28.15" customHeight="1" thickBot="1">
      <c r="B7" s="575" t="s">
        <v>89</v>
      </c>
      <c r="C7" s="576"/>
      <c r="D7" s="649" t="s">
        <v>207</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137"/>
      <c r="AQ7" s="445"/>
      <c r="AR7" s="684" t="s">
        <v>446</v>
      </c>
      <c r="AS7" s="684"/>
      <c r="AT7" s="684"/>
      <c r="AU7" s="95"/>
      <c r="AV7" s="438" t="s">
        <v>198</v>
      </c>
      <c r="AW7" s="405"/>
      <c r="AX7" s="439"/>
    </row>
    <row r="8" spans="2:50"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143"/>
      <c r="AQ8" s="66"/>
      <c r="AR8" s="684" t="s">
        <v>447</v>
      </c>
      <c r="AS8" s="684"/>
      <c r="AT8" s="684"/>
      <c r="AU8" s="95"/>
      <c r="AV8" s="438" t="s">
        <v>198</v>
      </c>
      <c r="AW8" s="405"/>
    </row>
    <row r="9" spans="2:50"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444"/>
      <c r="AP9" s="143"/>
      <c r="AQ9" s="66"/>
      <c r="AR9" s="684" t="s">
        <v>448</v>
      </c>
      <c r="AS9" s="684"/>
      <c r="AT9" s="684"/>
      <c r="AU9" s="95"/>
      <c r="AV9" s="438" t="s">
        <v>198</v>
      </c>
      <c r="AW9" s="405"/>
    </row>
    <row r="10" spans="2:50"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144"/>
      <c r="AQ10" s="254"/>
      <c r="AR10" s="684" t="s">
        <v>449</v>
      </c>
      <c r="AS10" s="684"/>
      <c r="AT10" s="684"/>
      <c r="AU10" s="95"/>
      <c r="AV10" s="438" t="s">
        <v>198</v>
      </c>
      <c r="AW10" s="405"/>
    </row>
    <row r="11" spans="2:50"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W11" s="405"/>
    </row>
    <row r="12" spans="2:50"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s="62" t="s">
        <v>30</v>
      </c>
      <c r="AT12" s="63"/>
      <c r="AW12" s="405"/>
    </row>
    <row r="13" spans="2:50"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48"/>
      <c r="AR13" s="449"/>
      <c r="AS13" s="566" t="s">
        <v>175</v>
      </c>
      <c r="AT13" s="567"/>
      <c r="AU13" s="95"/>
      <c r="AV13" s="44" t="s">
        <v>13</v>
      </c>
      <c r="AW13" s="405"/>
    </row>
    <row r="14" spans="2:50"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Q14" s="143"/>
      <c r="AR14" s="53"/>
      <c r="AS14" s="566" t="s">
        <v>259</v>
      </c>
      <c r="AT14" s="567"/>
      <c r="AU14" s="95"/>
      <c r="AV14" s="44" t="s">
        <v>34</v>
      </c>
      <c r="AW14" s="405"/>
    </row>
    <row r="15" spans="2:50"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Q15" s="144"/>
      <c r="AR15" s="254"/>
      <c r="AS15" s="566" t="s">
        <v>177</v>
      </c>
      <c r="AT15" s="567"/>
      <c r="AU15" s="95"/>
      <c r="AV15" s="44" t="s">
        <v>26</v>
      </c>
      <c r="AW15" s="405"/>
    </row>
    <row r="16" spans="2:50"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143"/>
      <c r="AR16" s="53"/>
      <c r="AW16" s="405"/>
    </row>
    <row r="17" spans="2:51"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R17" s="440"/>
      <c r="AS17" s="441" t="str">
        <f>IF(SUM(AU18:AU21)&gt;AS24,"下の表は、⑫の内数であるア～エの量が⑫を超えています","")</f>
        <v/>
      </c>
      <c r="AW17" s="405"/>
    </row>
    <row r="18" spans="2:51"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+ROUND(AU13,1)+ROUND(AU14,1)+ROUND(AU15,1)</f>
        <v>0</v>
      </c>
      <c r="AP18" s="44" t="s">
        <v>34</v>
      </c>
      <c r="AR18" s="684" t="s">
        <v>446</v>
      </c>
      <c r="AS18" s="684"/>
      <c r="AT18" s="684"/>
      <c r="AU18" s="95"/>
      <c r="AV18" s="438" t="s">
        <v>198</v>
      </c>
      <c r="AW18" s="453"/>
      <c r="AY18" s="439"/>
    </row>
    <row r="19" spans="2:51"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R19" s="684" t="s">
        <v>447</v>
      </c>
      <c r="AS19" s="684"/>
      <c r="AT19" s="684"/>
      <c r="AU19" s="95"/>
      <c r="AV19" s="438" t="s">
        <v>198</v>
      </c>
      <c r="AW19" s="685"/>
      <c r="AX19" s="674" t="s">
        <v>437</v>
      </c>
    </row>
    <row r="20" spans="2:51"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684" t="s">
        <v>448</v>
      </c>
      <c r="AS20" s="684"/>
      <c r="AT20" s="684"/>
      <c r="AU20" s="95"/>
      <c r="AV20" s="438" t="s">
        <v>198</v>
      </c>
      <c r="AW20" s="685"/>
      <c r="AX20" s="674"/>
    </row>
    <row r="21" spans="2:51"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684" t="s">
        <v>449</v>
      </c>
      <c r="AS21" s="684"/>
      <c r="AT21" s="684"/>
      <c r="AU21" s="95"/>
      <c r="AV21" s="438" t="s">
        <v>198</v>
      </c>
      <c r="AW21" s="454"/>
    </row>
    <row r="22" spans="2:51"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51"/>
    </row>
    <row r="23" spans="2:51"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52"/>
    </row>
    <row r="24" spans="2:51" ht="27" customHeight="1" thickTop="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+ROUND(AU13,1)+ROUND(AA28,1)</f>
        <v>0</v>
      </c>
      <c r="AT24" s="588"/>
      <c r="AU24" s="588"/>
      <c r="AV24" s="52" t="s">
        <v>13</v>
      </c>
      <c r="AW24" s="450"/>
    </row>
    <row r="25" spans="2:51"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51"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51"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51" ht="27" customHeight="1" thickTop="1" thickBot="1">
      <c r="B28" s="669" t="s">
        <v>332</v>
      </c>
      <c r="C28" s="670"/>
      <c r="D28" s="641">
        <v>0</v>
      </c>
      <c r="E28" s="641"/>
      <c r="F28" s="641"/>
      <c r="G28" s="194" t="s">
        <v>198</v>
      </c>
      <c r="H28" s="619">
        <f>+P15+AH12</f>
        <v>0</v>
      </c>
      <c r="I28" s="620"/>
      <c r="J28" s="194" t="s">
        <v>198</v>
      </c>
      <c r="M28" s="593"/>
      <c r="P28" s="56"/>
      <c r="U28" s="53"/>
      <c r="V28" s="53"/>
      <c r="X28" s="446"/>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51"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447"/>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51"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X30" s="255"/>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51" ht="27" customHeight="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51"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AA34" s="663"/>
      <c r="AB34" s="664"/>
      <c r="AC34" s="664"/>
      <c r="AD34" s="664"/>
      <c r="AE34" s="664"/>
      <c r="AF34" s="664"/>
      <c r="AG34" s="664"/>
      <c r="AH34" s="664"/>
      <c r="AI34" s="664"/>
      <c r="AJ34" s="664"/>
      <c r="AK34" s="664"/>
      <c r="AL34" s="664"/>
      <c r="AM34" s="664"/>
      <c r="AN34" s="664"/>
      <c r="AO34" s="667"/>
      <c r="AP34" s="188"/>
      <c r="AW34" s="405"/>
    </row>
    <row r="35" spans="2:62" ht="24.6" customHeight="1" thickBot="1">
      <c r="B35" s="679" t="s">
        <v>442</v>
      </c>
      <c r="C35" s="679"/>
      <c r="D35" s="679"/>
      <c r="E35" s="679"/>
      <c r="F35" s="679"/>
      <c r="G35" s="679"/>
      <c r="H35" s="679"/>
      <c r="I35" s="679"/>
      <c r="J35" s="679"/>
      <c r="AF35" s="64"/>
      <c r="AG35" s="64"/>
      <c r="AH35" s="64"/>
      <c r="AI35" s="64"/>
      <c r="AJ35" s="64"/>
      <c r="AK35" s="64"/>
      <c r="AL35" s="53"/>
      <c r="AM35" s="53"/>
      <c r="AN35" s="53"/>
      <c r="AO35" s="53"/>
      <c r="AP35" s="53"/>
      <c r="AQ35" s="53"/>
      <c r="AR35" s="53"/>
    </row>
    <row r="36" spans="2:62" ht="27" customHeight="1">
      <c r="B36" s="675" t="s">
        <v>443</v>
      </c>
      <c r="C36" s="676"/>
      <c r="D36" s="676"/>
      <c r="E36" s="676"/>
      <c r="F36" s="676"/>
      <c r="G36" s="676"/>
      <c r="H36" s="680" t="str">
        <f>IF(SUM(F12,F15)&gt;0,SUM(P12,P21,AH9,AS24,AS27,AS31)/SUM(F12,F15)*100,"")</f>
        <v/>
      </c>
      <c r="I36" s="681"/>
      <c r="J36" s="436" t="s">
        <v>445</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27" customHeight="1" thickBot="1">
      <c r="B37" s="144"/>
      <c r="C37" s="677" t="s">
        <v>444</v>
      </c>
      <c r="D37" s="678"/>
      <c r="E37" s="678"/>
      <c r="F37" s="678"/>
      <c r="G37" s="678"/>
      <c r="H37" s="682" t="str">
        <f>IF(SUM(F12,F15)&gt;0,SUM(P21,AS27,AS31,AU9,AU20)/SUM(F12,F15)*100,"")</f>
        <v/>
      </c>
      <c r="I37" s="683"/>
      <c r="J37" s="437" t="s">
        <v>445</v>
      </c>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C38" s="5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C39" s="435" t="str">
        <f>+IF(D30=0,"",IF(D29&lt;D30,"エラー !：上の表は、⑩の内数である⑪の量が⑩を超えています",""))</f>
        <v/>
      </c>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C40" s="259" t="str">
        <f>+IF(D31=0,"",IF(D29&lt;D31,"エラー !：上の表は、⑩の内数である⑫の量が⑩を超えています",""))</f>
        <v/>
      </c>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C41" s="259" t="str">
        <f>+IF(D32=0,"",IF(D29&lt;D32,"エラー !：上の表は、⑩の内数である⑬の量が⑩を超えています",""))</f>
        <v/>
      </c>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C42" s="259" t="str">
        <f>+IF(D33=0,"",IF(D29&lt;D33,"エラー !：上の表は、⑩の内数である⑭の量が⑩を超えています",""))</f>
        <v/>
      </c>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weo8bXJcNDLNhEZxYOzP/HFIXe3VhfwWhJaOUaTkVMuT+hUDWtuuvjTBuPHzItQXJcpMN175ClZhr7us3+iqTg==" saltValue="Wf0L5jBRb58IDTFh86cNhw==" spinCount="100000" sheet="1" objects="1" scenarios="1"/>
  <mergeCells count="127">
    <mergeCell ref="U23:X23"/>
    <mergeCell ref="AT29:AV30"/>
    <mergeCell ref="AA29:AE29"/>
    <mergeCell ref="AA30:AE30"/>
    <mergeCell ref="AS29:AS30"/>
    <mergeCell ref="AL31:AQ31"/>
    <mergeCell ref="AA28:AE28"/>
    <mergeCell ref="AS31:AU31"/>
    <mergeCell ref="AS27:AU27"/>
    <mergeCell ref="AT26:AV26"/>
    <mergeCell ref="D30:F30"/>
    <mergeCell ref="D31:F31"/>
    <mergeCell ref="H26:I26"/>
    <mergeCell ref="H27:I27"/>
    <mergeCell ref="H28:I28"/>
    <mergeCell ref="H30:I30"/>
    <mergeCell ref="H31:I31"/>
    <mergeCell ref="D25:F25"/>
    <mergeCell ref="D27:F27"/>
    <mergeCell ref="D28:F28"/>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S7:V7"/>
    <mergeCell ref="AI8:AN8"/>
    <mergeCell ref="Q17:T17"/>
    <mergeCell ref="Y18:AA18"/>
    <mergeCell ref="Y21:AA21"/>
    <mergeCell ref="P16:AB16"/>
    <mergeCell ref="AS13:AT13"/>
    <mergeCell ref="AH18:AK18"/>
    <mergeCell ref="Z17:AB17"/>
    <mergeCell ref="AO17:AP17"/>
    <mergeCell ref="U17:X17"/>
    <mergeCell ref="AS15:AT15"/>
    <mergeCell ref="P21:S21"/>
    <mergeCell ref="Q14:T14"/>
    <mergeCell ref="Z20:AB20"/>
    <mergeCell ref="AR9:AT9"/>
    <mergeCell ref="AR10:AT10"/>
    <mergeCell ref="AB3:AD3"/>
    <mergeCell ref="AP3:AR4"/>
    <mergeCell ref="AS3:AT3"/>
    <mergeCell ref="AS4:AT4"/>
    <mergeCell ref="AH15:AM15"/>
    <mergeCell ref="AX19:AX20"/>
    <mergeCell ref="AR21:AT21"/>
    <mergeCell ref="AR20:AT20"/>
    <mergeCell ref="AR19:AT19"/>
    <mergeCell ref="AR18:AT18"/>
    <mergeCell ref="AE9:AE14"/>
    <mergeCell ref="Z5:AD5"/>
    <mergeCell ref="AH12:AM12"/>
    <mergeCell ref="AI11:AN11"/>
    <mergeCell ref="AS14:AT14"/>
    <mergeCell ref="AE17:AE21"/>
    <mergeCell ref="AI17:AL17"/>
    <mergeCell ref="AR7:AT7"/>
    <mergeCell ref="AR8:AT8"/>
    <mergeCell ref="AW19:AW20"/>
    <mergeCell ref="B36:G36"/>
    <mergeCell ref="C37:G37"/>
    <mergeCell ref="B35:J35"/>
    <mergeCell ref="H36:I36"/>
    <mergeCell ref="H37:I37"/>
    <mergeCell ref="H24:I24"/>
    <mergeCell ref="M11:M24"/>
    <mergeCell ref="Q23:T23"/>
    <mergeCell ref="AS24:AU24"/>
    <mergeCell ref="AT23:AV23"/>
    <mergeCell ref="R33:U33"/>
    <mergeCell ref="AA32:AE34"/>
    <mergeCell ref="S32:V32"/>
    <mergeCell ref="AL32:AO34"/>
    <mergeCell ref="AL30:AO30"/>
    <mergeCell ref="AM29:AP29"/>
    <mergeCell ref="H25:I25"/>
    <mergeCell ref="M26:M33"/>
    <mergeCell ref="R30:U30"/>
    <mergeCell ref="Q11:T11"/>
    <mergeCell ref="P22:V22"/>
    <mergeCell ref="P18:S18"/>
    <mergeCell ref="P15:S15"/>
    <mergeCell ref="Q20:T20"/>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1位までにしてください。" sqref="AS31:AU31 F15:H15 P12:S12 P15:S15 P18:S18 P21:S21 P24:S24 AH9:AM9 AH12:AM12 AH15:AM15 AU13:AU15 AO21 AA28:AE30 R33:U33 AL30:AO30 AS27:AU27 AU18:AU21 AU7:AU10 D24:F33" xr:uid="{00000000-0002-0000-0600-000002000000}">
      <formula1>D7=ROUND(D7,1)</formula1>
    </dataValidation>
  </dataValidations>
  <pageMargins left="1.3779527559055118" right="0.59055118110236227" top="0.82677165354330717" bottom="0.39370078740157483" header="0.51181102362204722" footer="0"/>
  <pageSetup paperSize="9" scale="59"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第一コンクリート株式会社　横浜工場</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405"/>
    </row>
    <row r="7" spans="2:49" ht="28.15" customHeight="1" thickBot="1">
      <c r="B7" s="575" t="s">
        <v>89</v>
      </c>
      <c r="C7" s="576"/>
      <c r="D7" s="649" t="s">
        <v>208</v>
      </c>
      <c r="E7" s="650"/>
      <c r="F7" s="650"/>
      <c r="G7" s="650"/>
      <c r="H7" s="650"/>
      <c r="I7" s="651"/>
      <c r="J7" s="143"/>
      <c r="K7" s="53"/>
      <c r="L7" s="156"/>
      <c r="M7" s="686" t="s">
        <v>91</v>
      </c>
      <c r="N7" s="687"/>
      <c r="O7" s="687"/>
      <c r="P7" s="687"/>
      <c r="Q7" s="687"/>
      <c r="R7" s="687"/>
      <c r="S7" s="687"/>
      <c r="T7" s="687"/>
      <c r="U7" s="687"/>
      <c r="V7" s="687"/>
      <c r="W7" s="688"/>
      <c r="X7" s="688"/>
      <c r="Y7" s="687"/>
      <c r="Z7" s="687"/>
      <c r="AA7" s="687"/>
      <c r="AB7" s="689"/>
      <c r="AC7" s="138"/>
      <c r="AD7" s="138"/>
      <c r="AE7" s="138"/>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tbUJgOpyGGZGnlHYydMu0bnCWkTNEptTGOT2ose8X9P9Bzcq3NzDFdCXofz/BCxdRNuH9wHKArtIxuMwPbO+A==" saltValue="IaZ+gj+0z4Wv/9GdWnZENQ=="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7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第一コンクリート株式会社　横浜工場</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57"/>
      <c r="AC6" s="158"/>
      <c r="AD6" s="158"/>
      <c r="AE6" s="158"/>
      <c r="AF6" s="158"/>
      <c r="AG6" s="158"/>
      <c r="AH6" s="158"/>
      <c r="AI6" s="158"/>
      <c r="AJ6" s="158"/>
      <c r="AK6" s="158"/>
      <c r="AL6" s="158"/>
      <c r="AM6" s="158"/>
      <c r="AN6" s="158"/>
      <c r="AO6" s="158"/>
      <c r="AP6" s="158"/>
      <c r="AQ6" s="158"/>
      <c r="AR6" s="158"/>
      <c r="AS6" s="158"/>
      <c r="AT6" s="158"/>
      <c r="AU6" s="158"/>
      <c r="AV6" s="158"/>
      <c r="AW6" s="405"/>
    </row>
    <row r="7" spans="2:49" ht="28.15" customHeight="1" thickBot="1">
      <c r="B7" s="575" t="s">
        <v>89</v>
      </c>
      <c r="C7" s="576"/>
      <c r="D7" s="649" t="s">
        <v>209</v>
      </c>
      <c r="E7" s="650"/>
      <c r="F7" s="650"/>
      <c r="G7" s="650"/>
      <c r="H7" s="650"/>
      <c r="I7" s="651"/>
      <c r="J7" s="143"/>
      <c r="K7" s="53"/>
      <c r="L7" s="156"/>
      <c r="M7" s="693" t="s">
        <v>227</v>
      </c>
      <c r="N7" s="694"/>
      <c r="O7" s="694"/>
      <c r="P7" s="694"/>
      <c r="Q7" s="694"/>
      <c r="R7" s="694"/>
      <c r="S7" s="694"/>
      <c r="T7" s="694"/>
      <c r="U7" s="694"/>
      <c r="V7" s="694"/>
      <c r="W7" s="695"/>
      <c r="X7" s="695"/>
      <c r="Y7" s="694"/>
      <c r="Z7" s="694"/>
      <c r="AA7" s="694"/>
      <c r="AB7" s="696"/>
      <c r="AC7" s="158"/>
      <c r="AD7" s="158"/>
      <c r="AE7" s="158"/>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7"/>
      <c r="N8" s="698"/>
      <c r="O8" s="698"/>
      <c r="P8" s="698"/>
      <c r="Q8" s="698"/>
      <c r="R8" s="698"/>
      <c r="S8" s="698"/>
      <c r="T8" s="698"/>
      <c r="U8" s="698"/>
      <c r="V8" s="698"/>
      <c r="W8" s="698"/>
      <c r="X8" s="698"/>
      <c r="Y8" s="698"/>
      <c r="Z8" s="698"/>
      <c r="AA8" s="698"/>
      <c r="AB8" s="699"/>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xcDvKCscCDmw1Qj6kuTO8hgL2Xf7+X23cQENSkJT7onAIr2YrbQg+Zw0scvEV7DjwEqIhw0KKGolQX28HTi0mQ==" saltValue="oIpW1eJoHsVb+w0OTe9dXw==" spinCount="100000" sheet="1" objects="1" scenarios="1"/>
  <mergeCells count="113">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AE9:AE14"/>
    <mergeCell ref="P12:S12"/>
    <mergeCell ref="Y21:AA21"/>
    <mergeCell ref="P18:S18"/>
    <mergeCell ref="Y18:AA18"/>
    <mergeCell ref="P16:AB16"/>
    <mergeCell ref="Q20:T20"/>
    <mergeCell ref="P21:S21"/>
    <mergeCell ref="U17:X17"/>
    <mergeCell ref="Q17:T17"/>
    <mergeCell ref="Z20:AB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8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第一コンクリート株式会社　横浜工場</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3"/>
      <c r="AA6" s="83"/>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75" t="s">
        <v>89</v>
      </c>
      <c r="C7" s="576"/>
      <c r="D7" s="649" t="s">
        <v>210</v>
      </c>
      <c r="E7" s="650"/>
      <c r="F7" s="650"/>
      <c r="G7" s="650"/>
      <c r="H7" s="650"/>
      <c r="I7" s="651"/>
      <c r="J7" s="143"/>
      <c r="K7" s="53"/>
      <c r="L7" s="156"/>
      <c r="M7" s="686" t="s">
        <v>107</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zoqGDq1lPNa0OuGECQP96+b4VcY3E4m8GiIcoytdEmqWV7MOmnWfIAwEyJJDQDjKP6ESwekLeYTre37qY+VQ==" saltValue="jfdDC20n5PY9hrWXYmtcVg=="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9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第一コンクリート株式会社　横浜工場</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75" t="s">
        <v>89</v>
      </c>
      <c r="C7" s="576"/>
      <c r="D7" s="649" t="s">
        <v>211</v>
      </c>
      <c r="E7" s="650"/>
      <c r="F7" s="650"/>
      <c r="G7" s="650"/>
      <c r="H7" s="650"/>
      <c r="I7" s="651"/>
      <c r="J7" s="143"/>
      <c r="K7" s="53"/>
      <c r="L7" s="156"/>
      <c r="M7" s="686" t="s">
        <v>108</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BDPKgRWnKW913mOl6r6i8tJQfSrnDTxtB04VYo6S1I4Kgiu9e5bCvgnPm3rk0cnEJJPhZvBHUGunJnnwMOljQ==" saltValue="8ENFZZpMdbvehpMCqZ7amQ==" spinCount="100000" sheet="1" objects="1" scenarios="1"/>
  <mergeCells count="113">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AE9:AE14"/>
    <mergeCell ref="P12:S12"/>
    <mergeCell ref="Y21:AA21"/>
    <mergeCell ref="P18:S18"/>
    <mergeCell ref="Y18:AA18"/>
    <mergeCell ref="P16:AB16"/>
    <mergeCell ref="Q20:T20"/>
    <mergeCell ref="P21:S21"/>
    <mergeCell ref="U17:X17"/>
    <mergeCell ref="Q17:T17"/>
    <mergeCell ref="Z20:AB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A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第一コンクリート株式会社　横浜工場</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75" t="s">
        <v>89</v>
      </c>
      <c r="C7" s="576"/>
      <c r="D7" s="649" t="s">
        <v>212</v>
      </c>
      <c r="E7" s="650"/>
      <c r="F7" s="650"/>
      <c r="G7" s="650"/>
      <c r="H7" s="650"/>
      <c r="I7" s="651"/>
      <c r="J7" s="143"/>
      <c r="K7" s="53"/>
      <c r="L7" s="156"/>
      <c r="M7" s="686" t="s">
        <v>92</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ezzoFoBGAzDPDeepplNfqlqwMnLllZiK4WetEwv1mSePxqmiSJb3FkCKEY5cTCQYIbZkwyvGFTIHDMjpH2KYVw==" saltValue="B2KMypQ3DIeTGeOmAEFUxw=="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B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第一コンクリート株式会社　横浜工場</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213</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4SQSl1YqWzxzIJL8iYjObCxIOYQBmK5XdM/YhVDS6RMhAF3IYbIicsX9fMuHypXEH8RE6DdSl/KmJiGkR6XwA==" saltValue="CTVBWk7nB4ZOu6S+2d0cY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C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第一コンクリート株式会社　横浜工場</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214</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6F0UkQe30OQDsz4hfQNsO91TWWIuHHmeKNwKX2xZtMimRry2YLQmso9pnvnrUSfm+n8llLWcfrZa6PB7UGmE5g==" saltValue="NRawbQSY2fv057KxmNTiYA=="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D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topLeftCell="A16" zoomScaleNormal="100" workbookViewId="0">
      <selection activeCell="D27" sqref="D27:F27"/>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第一コンクリート株式会社　横浜工場</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215</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9606</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v>557</v>
      </c>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v>6288</v>
      </c>
      <c r="Q18" s="591"/>
      <c r="R18" s="591"/>
      <c r="S18" s="591"/>
      <c r="T18" s="52" t="s">
        <v>13</v>
      </c>
      <c r="U18"/>
      <c r="V18" s="247"/>
      <c r="W18"/>
      <c r="X18" s="193"/>
      <c r="Y18" s="587">
        <f>+ROUND(AH9,1)+ROUND(AH12,1)+ROUND(AH15,1)+AH18</f>
        <v>557</v>
      </c>
      <c r="Z18" s="588"/>
      <c r="AA18" s="588"/>
      <c r="AB18" s="52" t="s">
        <v>4</v>
      </c>
      <c r="AC18" s="192"/>
      <c r="AD18" s="192"/>
      <c r="AE18" s="593"/>
      <c r="AH18" s="623">
        <f>+ROUND(AO18,1)+ROUND(AO21,1)</f>
        <v>557</v>
      </c>
      <c r="AI18" s="620"/>
      <c r="AJ18" s="620"/>
      <c r="AK18" s="620"/>
      <c r="AL18" s="44" t="s">
        <v>13</v>
      </c>
      <c r="AM18" s="55"/>
      <c r="AO18" s="272">
        <f>+ROUND(AU16,1)+ROUND(AU17,1)+ROUND(AU18,1)</f>
        <v>557</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5731</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11300</v>
      </c>
      <c r="E24" s="641"/>
      <c r="F24" s="641"/>
      <c r="G24" s="194" t="s">
        <v>198</v>
      </c>
      <c r="H24" s="619">
        <f>+F12</f>
        <v>9606</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3875</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6600</v>
      </c>
      <c r="E27" s="641"/>
      <c r="F27" s="641"/>
      <c r="G27" s="194" t="s">
        <v>198</v>
      </c>
      <c r="H27" s="619">
        <f>+Y21</f>
        <v>5731</v>
      </c>
      <c r="I27" s="620"/>
      <c r="J27" s="194" t="s">
        <v>198</v>
      </c>
      <c r="M27" s="593"/>
      <c r="P27" s="623">
        <f>+R30+ROUND(R33,1)</f>
        <v>3318</v>
      </c>
      <c r="Q27" s="624"/>
      <c r="R27" s="624"/>
      <c r="S27" s="624"/>
      <c r="T27" s="44" t="s">
        <v>38</v>
      </c>
      <c r="U27" s="64"/>
      <c r="V27" s="64"/>
      <c r="Y27" s="62" t="s">
        <v>39</v>
      </c>
      <c r="Z27" s="65"/>
      <c r="AH27" s="53"/>
      <c r="AI27" s="53"/>
      <c r="AJ27" s="53"/>
      <c r="AK27" s="53"/>
      <c r="AL27" s="587">
        <f>+AH18+P27</f>
        <v>3875</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v>3318</v>
      </c>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4700</v>
      </c>
      <c r="E29" s="641"/>
      <c r="F29" s="641"/>
      <c r="G29" s="194" t="s">
        <v>198</v>
      </c>
      <c r="H29" s="619">
        <f>+AL27</f>
        <v>3875</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3318</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4700</v>
      </c>
      <c r="E31" s="641"/>
      <c r="F31" s="641"/>
      <c r="G31" s="194" t="s">
        <v>198</v>
      </c>
      <c r="H31" s="619">
        <f>+AS24</f>
        <v>3875</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q21Q4TwE5kZBmWa8fCl4gxpLvaBUw0tqoN6bFhftUyqhSLJ/OHuV9W5tKDcrVffztLTA1CLbP232i1jcJlJ+Yw==" saltValue="RV9ZIc1w11x9P3S0J0Eosg=="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E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第一コンクリート株式会社　横浜工場</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216</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sjFlqSQ2dCsWhrbdPaZv4WlecGUb7rvz6QCNVDC+B5X/Qhy5SmobuLzml3/9iCruHG7O32rIqgxbuXtdlfQVWQ==" saltValue="3Udvl3hNvS2laphyn1RSKg=="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F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第一コンクリート株式会社　横浜工場</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217</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o14k0tv+wJ/kBJiYpOIiOPKaOwpua4FB+pCb4mS5wxhD0xLDrgpxTum0tZrh2ipGZzXE0r6JMFOJH0M1TFRI9g==" saltValue="HEJCfS+QPz5ys4y2SbEvZQ=="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0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第一コンクリート株式会社　横浜工場</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75" t="s">
        <v>89</v>
      </c>
      <c r="C7" s="576"/>
      <c r="D7" s="649" t="s">
        <v>218</v>
      </c>
      <c r="E7" s="650"/>
      <c r="F7" s="650"/>
      <c r="G7" s="650"/>
      <c r="H7" s="650"/>
      <c r="I7" s="651"/>
      <c r="J7" s="143"/>
      <c r="K7" s="53"/>
      <c r="L7" s="156"/>
      <c r="M7" s="686" t="s">
        <v>109</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zkystqd5qfTh4Ye+NjMSnAa+YecjvEGi48eCqP4mU3IVjAtYzeUKxMr0881kkFFq1mFAFg+pedNL/aY+oLJDQ==" saltValue="gzk1mEN9ZmNjm90RO49shw==" spinCount="100000" sheet="1" objects="1" scenarios="1"/>
  <mergeCells count="113">
    <mergeCell ref="Y28:Z28"/>
    <mergeCell ref="AE17:AE21"/>
    <mergeCell ref="H30:I30"/>
    <mergeCell ref="B30:C30"/>
    <mergeCell ref="D32:F32"/>
    <mergeCell ref="B25:C25"/>
    <mergeCell ref="B24:C24"/>
    <mergeCell ref="P24:S24"/>
    <mergeCell ref="H23:J23"/>
    <mergeCell ref="H24:I24"/>
    <mergeCell ref="U23:X23"/>
    <mergeCell ref="Q26:T26"/>
    <mergeCell ref="H25:I25"/>
    <mergeCell ref="D33:F33"/>
    <mergeCell ref="AS27:AU27"/>
    <mergeCell ref="AS31:AU31"/>
    <mergeCell ref="AA32:AE34"/>
    <mergeCell ref="R33:U33"/>
    <mergeCell ref="AA30:AE30"/>
    <mergeCell ref="AA29:AE29"/>
    <mergeCell ref="Y29:Z29"/>
    <mergeCell ref="Y30:Z30"/>
    <mergeCell ref="S29:V29"/>
    <mergeCell ref="AA28:AE28"/>
    <mergeCell ref="AF32:AK34"/>
    <mergeCell ref="S32:V32"/>
    <mergeCell ref="P27:S27"/>
    <mergeCell ref="H28:I28"/>
    <mergeCell ref="R30:U30"/>
    <mergeCell ref="H27:I27"/>
    <mergeCell ref="M26:M33"/>
    <mergeCell ref="H31:I31"/>
    <mergeCell ref="H29:I29"/>
    <mergeCell ref="AL27:AO27"/>
    <mergeCell ref="AT29:AV30"/>
    <mergeCell ref="AS29:AS30"/>
    <mergeCell ref="AM29:AP29"/>
    <mergeCell ref="B2:H3"/>
    <mergeCell ref="B33:C33"/>
    <mergeCell ref="B27:C27"/>
    <mergeCell ref="B32:C32"/>
    <mergeCell ref="B29:C29"/>
    <mergeCell ref="B31:C31"/>
    <mergeCell ref="B26:C26"/>
    <mergeCell ref="D24:F24"/>
    <mergeCell ref="D25:F25"/>
    <mergeCell ref="D26:F26"/>
    <mergeCell ref="H32:I32"/>
    <mergeCell ref="B28:C28"/>
    <mergeCell ref="B23:C23"/>
    <mergeCell ref="D30:F30"/>
    <mergeCell ref="D29:F29"/>
    <mergeCell ref="D27:F27"/>
    <mergeCell ref="D28:F28"/>
    <mergeCell ref="D31:F31"/>
    <mergeCell ref="H33:I33"/>
    <mergeCell ref="B7:C7"/>
    <mergeCell ref="G14:I14"/>
    <mergeCell ref="C8:K8"/>
    <mergeCell ref="B21:J22"/>
    <mergeCell ref="H26:I26"/>
    <mergeCell ref="P15:S15"/>
    <mergeCell ref="M7:AB8"/>
    <mergeCell ref="Q14:T14"/>
    <mergeCell ref="P12:S12"/>
    <mergeCell ref="AI11:AN11"/>
    <mergeCell ref="D7:I7"/>
    <mergeCell ref="D23:G23"/>
    <mergeCell ref="F9:I9"/>
    <mergeCell ref="P16:AB16"/>
    <mergeCell ref="Y21:AA21"/>
    <mergeCell ref="F15:H15"/>
    <mergeCell ref="U17:X17"/>
    <mergeCell ref="Q17:T17"/>
    <mergeCell ref="G11:I11"/>
    <mergeCell ref="F12:H12"/>
    <mergeCell ref="M11:M24"/>
    <mergeCell ref="P21:S21"/>
    <mergeCell ref="Q11:T11"/>
    <mergeCell ref="P18:S18"/>
    <mergeCell ref="Q23:T23"/>
    <mergeCell ref="Q20:T20"/>
    <mergeCell ref="AH18:AK18"/>
    <mergeCell ref="Z20:AB20"/>
    <mergeCell ref="P22:V22"/>
    <mergeCell ref="AL30:AO30"/>
    <mergeCell ref="AL31:AQ31"/>
    <mergeCell ref="AL32:AO34"/>
    <mergeCell ref="AH12:AM12"/>
    <mergeCell ref="AS16:AT16"/>
    <mergeCell ref="AI8:AN8"/>
    <mergeCell ref="AH9:AM9"/>
    <mergeCell ref="AS24:AU24"/>
    <mergeCell ref="AM26:AP26"/>
    <mergeCell ref="AT23:AV23"/>
    <mergeCell ref="AT26:AV26"/>
    <mergeCell ref="AO17:AP17"/>
    <mergeCell ref="AO20:AP20"/>
    <mergeCell ref="AW19:AW20"/>
    <mergeCell ref="Z5:AD5"/>
    <mergeCell ref="AP3:AR4"/>
    <mergeCell ref="AS17:AT17"/>
    <mergeCell ref="AS4:AT4"/>
    <mergeCell ref="Z17:AB17"/>
    <mergeCell ref="AB3:AD3"/>
    <mergeCell ref="AE9:AE14"/>
    <mergeCell ref="AI14:AN14"/>
    <mergeCell ref="AI17:AL17"/>
    <mergeCell ref="AH15:AM15"/>
    <mergeCell ref="AF5:AU5"/>
    <mergeCell ref="AS3:AT3"/>
    <mergeCell ref="AS18:AT18"/>
    <mergeCell ref="Y18:AA18"/>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H33" xr:uid="{00000000-0002-0000-1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1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第一コンクリート株式会社　横浜工場</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75" t="s">
        <v>89</v>
      </c>
      <c r="C7" s="576"/>
      <c r="D7" s="649" t="s">
        <v>219</v>
      </c>
      <c r="E7" s="650"/>
      <c r="F7" s="650"/>
      <c r="G7" s="650"/>
      <c r="H7" s="650"/>
      <c r="I7" s="651"/>
      <c r="J7" s="143"/>
      <c r="K7" s="53"/>
      <c r="L7" s="156"/>
      <c r="M7" s="686" t="s">
        <v>110</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qWobYOOzX4i9onUH8YUekmX2OJeV70p/S0xa9sbUpmISvCbBBxJy5do5kR4GTxVKEsK/IRQf/PwCzNwl0o54A==" saltValue="UloP8G4HKKwq/ZDDMI+7AQ=="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H33" xr:uid="{00000000-0002-0000-1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2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第一コンクリート株式会社　横浜工場</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220</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Cg588X3BsR7HCjEjO031WVsPu1j7/xKnI/q/GeIcpBlmPLmpCq2+diG/wmOf2ATiB0CeOABO43623C/SkfZazw==" saltValue="ZILx1eVAF5EyEL7okn5aQ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H33" xr:uid="{00000000-0002-0000-1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3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J76"/>
  <sheetViews>
    <sheetView showGridLines="0" topLeftCell="A15" zoomScaleNormal="100" workbookViewId="0">
      <selection activeCell="J32" sqref="J32"/>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93</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第一コンクリート株式会社　横浜工場</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221</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6</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64"/>
      <c r="AP23" s="53"/>
      <c r="AR23" s="49"/>
      <c r="AS23" s="136" t="s">
        <v>190</v>
      </c>
      <c r="AT23" s="569" t="s">
        <v>191</v>
      </c>
      <c r="AU23" s="569"/>
      <c r="AV23" s="570"/>
      <c r="AW23" s="405"/>
    </row>
    <row r="24" spans="2:49" ht="27" customHeight="1" thickBot="1">
      <c r="B24" s="652" t="s">
        <v>200</v>
      </c>
      <c r="C24" s="653"/>
      <c r="D24" s="641">
        <v>3</v>
      </c>
      <c r="E24" s="641"/>
      <c r="F24" s="641"/>
      <c r="G24" s="194" t="s">
        <v>198</v>
      </c>
      <c r="H24" s="619">
        <f>+F12</f>
        <v>6</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6</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6</v>
      </c>
      <c r="Q27" s="624"/>
      <c r="R27" s="624"/>
      <c r="S27" s="624"/>
      <c r="T27" s="44" t="s">
        <v>38</v>
      </c>
      <c r="U27" s="64"/>
      <c r="V27" s="64"/>
      <c r="Y27" s="62" t="s">
        <v>39</v>
      </c>
      <c r="Z27" s="65"/>
      <c r="AH27" s="53"/>
      <c r="AI27" s="53"/>
      <c r="AJ27" s="53"/>
      <c r="AK27" s="53"/>
      <c r="AL27" s="587">
        <f>+AH18+P27</f>
        <v>6</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v>6</v>
      </c>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3</v>
      </c>
      <c r="E29" s="641"/>
      <c r="F29" s="641"/>
      <c r="G29" s="194" t="s">
        <v>198</v>
      </c>
      <c r="H29" s="619">
        <f>+AL27</f>
        <v>6</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6</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3</v>
      </c>
      <c r="E31" s="641"/>
      <c r="F31" s="641"/>
      <c r="G31" s="194" t="s">
        <v>198</v>
      </c>
      <c r="H31" s="619">
        <f>+AS24</f>
        <v>6</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KIVgEZlzOhTYmlfK34imbCvB4KaUNT9qV8KatKZ12tsYBvfNLWarN+AFQ0Mx1gpKenJoo4DIsxwq/+VglaOj1A==" saltValue="dqNw++KX+uBzAM5l3XvkcA=="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H33" xr:uid="{00000000-0002-0000-1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4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zoomScale="70" zoomScaleNormal="70" workbookViewId="0">
      <selection activeCell="F8" sqref="F8"/>
    </sheetView>
  </sheetViews>
  <sheetFormatPr defaultColWidth="9" defaultRowHeight="11.25"/>
  <cols>
    <col min="1" max="1" width="2.5" style="9" customWidth="1"/>
    <col min="2" max="3" width="3.75" style="9" customWidth="1"/>
    <col min="4" max="4" width="4.5" style="9" customWidth="1"/>
    <col min="5" max="5" width="3.75" style="9" customWidth="1"/>
    <col min="6" max="6" width="40.75" style="9" customWidth="1"/>
    <col min="7" max="7" width="9.75" style="9" customWidth="1"/>
    <col min="8" max="8" width="10.375" style="9" customWidth="1"/>
    <col min="9" max="26" width="9.75" style="9" customWidth="1"/>
    <col min="27" max="27" width="11.75" style="9" customWidth="1"/>
    <col min="28" max="16384" width="9" style="9"/>
  </cols>
  <sheetData>
    <row r="1" spans="2:27" ht="21">
      <c r="C1" s="19" t="s">
        <v>339</v>
      </c>
      <c r="D1" s="19"/>
      <c r="E1" s="19"/>
    </row>
    <row r="2" spans="2:27" ht="23.25" customHeight="1">
      <c r="E2" s="274" t="s">
        <v>340</v>
      </c>
    </row>
    <row r="3" spans="2:27" ht="14.1" customHeight="1" thickBot="1">
      <c r="B3" s="741" t="s">
        <v>273</v>
      </c>
      <c r="C3" s="741"/>
      <c r="D3" s="741"/>
      <c r="E3" s="741"/>
      <c r="F3" s="741"/>
      <c r="G3" s="110"/>
      <c r="H3" s="110"/>
      <c r="I3" s="110"/>
      <c r="J3" s="110"/>
      <c r="K3" s="110"/>
      <c r="Y3"/>
      <c r="Z3"/>
      <c r="AA3" s="111"/>
    </row>
    <row r="4" spans="2:27" ht="14.1" customHeight="1">
      <c r="B4" s="741"/>
      <c r="C4" s="741"/>
      <c r="D4" s="741"/>
      <c r="E4" s="741"/>
      <c r="F4" s="741"/>
      <c r="G4" s="110"/>
      <c r="H4" s="110"/>
      <c r="I4" s="110"/>
      <c r="J4" s="110"/>
      <c r="K4" s="110"/>
      <c r="Y4" s="745" t="s">
        <v>327</v>
      </c>
      <c r="Z4" s="112" t="s">
        <v>112</v>
      </c>
      <c r="AA4" s="113" t="s">
        <v>113</v>
      </c>
    </row>
    <row r="5" spans="2:27" ht="14.1" customHeight="1" thickBot="1">
      <c r="C5" s="110"/>
      <c r="D5" s="110"/>
      <c r="E5" s="110"/>
      <c r="F5" s="110"/>
      <c r="G5" s="110"/>
      <c r="H5" s="110"/>
      <c r="I5" s="110"/>
      <c r="J5" s="110"/>
      <c r="K5" s="110"/>
      <c r="Y5" s="746"/>
      <c r="Z5" s="114" t="str">
        <f>+表紙!N28</f>
        <v>○</v>
      </c>
      <c r="AA5" s="114" t="str">
        <f>+表紙!O28</f>
        <v>　</v>
      </c>
    </row>
    <row r="6" spans="2:27" ht="15" customHeight="1" thickBot="1">
      <c r="B6" s="165" t="s">
        <v>99</v>
      </c>
      <c r="C6" s="165"/>
      <c r="D6" s="165"/>
      <c r="E6" s="165"/>
      <c r="F6" s="165"/>
      <c r="G6" s="165"/>
      <c r="H6" s="165"/>
      <c r="I6" s="165"/>
      <c r="J6" s="165"/>
      <c r="K6" s="165"/>
      <c r="L6" s="87"/>
      <c r="M6" s="742"/>
      <c r="N6" s="742"/>
      <c r="O6" s="87" t="s">
        <v>97</v>
      </c>
      <c r="P6" s="747" t="str">
        <f>+表紙!F47</f>
        <v>第一コンクリート株式会社　横浜工場</v>
      </c>
      <c r="Q6" s="747"/>
      <c r="R6" s="747"/>
      <c r="S6" s="747"/>
      <c r="T6" s="747"/>
      <c r="U6" s="747"/>
      <c r="V6" s="742"/>
      <c r="W6" s="742"/>
      <c r="X6" s="742"/>
      <c r="Y6" s="742"/>
      <c r="Z6" s="742"/>
      <c r="AA6" s="184" t="s">
        <v>96</v>
      </c>
    </row>
    <row r="7" spans="2:27" ht="14.25">
      <c r="B7" s="121"/>
      <c r="C7" s="122"/>
      <c r="D7" s="122"/>
      <c r="E7" s="122"/>
      <c r="F7" s="15"/>
      <c r="G7" s="17" t="s">
        <v>63</v>
      </c>
      <c r="H7" s="17" t="s">
        <v>64</v>
      </c>
      <c r="I7" s="17" t="s">
        <v>65</v>
      </c>
      <c r="J7" s="17" t="s">
        <v>66</v>
      </c>
      <c r="K7" s="17" t="s">
        <v>67</v>
      </c>
      <c r="L7" s="17" t="s">
        <v>68</v>
      </c>
      <c r="M7" s="17" t="s">
        <v>69</v>
      </c>
      <c r="N7" s="17" t="s">
        <v>70</v>
      </c>
      <c r="O7" s="17" t="s">
        <v>71</v>
      </c>
      <c r="P7" s="17" t="s">
        <v>72</v>
      </c>
      <c r="Q7" s="17" t="s">
        <v>73</v>
      </c>
      <c r="R7" s="17" t="s">
        <v>74</v>
      </c>
      <c r="S7" s="17" t="s">
        <v>75</v>
      </c>
      <c r="T7" s="17" t="s">
        <v>76</v>
      </c>
      <c r="U7" s="17" t="s">
        <v>77</v>
      </c>
      <c r="V7" s="17" t="s">
        <v>78</v>
      </c>
      <c r="W7" s="17" t="s">
        <v>79</v>
      </c>
      <c r="X7" s="17" t="s">
        <v>80</v>
      </c>
      <c r="Y7" s="17" t="s">
        <v>81</v>
      </c>
      <c r="Z7" s="18" t="s">
        <v>82</v>
      </c>
      <c r="AA7" s="16"/>
    </row>
    <row r="8" spans="2:27" s="10" customFormat="1" ht="28.9" customHeight="1" thickBot="1">
      <c r="B8" s="11"/>
      <c r="C8" s="120"/>
      <c r="D8" s="120"/>
      <c r="E8" s="120"/>
      <c r="F8" s="12"/>
      <c r="G8" s="13" t="s">
        <v>333</v>
      </c>
      <c r="H8" s="13" t="s">
        <v>246</v>
      </c>
      <c r="I8" s="13" t="s">
        <v>247</v>
      </c>
      <c r="J8" s="13" t="s">
        <v>248</v>
      </c>
      <c r="K8" s="13" t="s">
        <v>249</v>
      </c>
      <c r="L8" s="13" t="s">
        <v>383</v>
      </c>
      <c r="M8" s="13" t="s">
        <v>250</v>
      </c>
      <c r="N8" s="13" t="s">
        <v>251</v>
      </c>
      <c r="O8" s="13" t="s">
        <v>252</v>
      </c>
      <c r="P8" s="397" t="s">
        <v>389</v>
      </c>
      <c r="Q8" s="398" t="s">
        <v>382</v>
      </c>
      <c r="R8" s="13" t="s">
        <v>83</v>
      </c>
      <c r="S8" s="13" t="s">
        <v>85</v>
      </c>
      <c r="T8" s="211" t="s">
        <v>268</v>
      </c>
      <c r="U8" s="13" t="s">
        <v>86</v>
      </c>
      <c r="V8" s="13" t="s">
        <v>84</v>
      </c>
      <c r="W8" s="13" t="s">
        <v>381</v>
      </c>
      <c r="X8" s="13" t="s">
        <v>380</v>
      </c>
      <c r="Y8" s="13" t="s">
        <v>87</v>
      </c>
      <c r="Z8" s="399" t="s">
        <v>384</v>
      </c>
      <c r="AA8" s="14" t="s">
        <v>62</v>
      </c>
    </row>
    <row r="9" spans="2:27" ht="20.45" customHeight="1" thickTop="1">
      <c r="B9" s="166"/>
      <c r="C9" s="743" t="s">
        <v>232</v>
      </c>
      <c r="D9" s="743"/>
      <c r="E9" s="743"/>
      <c r="F9" s="744"/>
      <c r="G9" s="319">
        <f>IF(OR(ｱ.燃え殻!D24&gt;0,ｱ.燃え殻!D24&lt;0),ｱ.燃え殻!D24,IF(G$19&gt;0,"0",0))</f>
        <v>0</v>
      </c>
      <c r="H9" s="319">
        <f>IF(OR(ｲ.汚泥!D24&gt;0,ｲ.汚泥!D24&lt;0),ｲ.汚泥!D24,IF(H$19&gt;0,"0",0))</f>
        <v>700</v>
      </c>
      <c r="I9" s="319">
        <f>IF(OR(ｳ.廃油!D24&gt;0,ｳ.廃油!D24&lt;0),ｳ.廃油!D24,IF(I$19&gt;0,"0",0))</f>
        <v>0</v>
      </c>
      <c r="J9" s="319">
        <f>IF(OR(ｴ.廃酸!$D24&gt;0,ｴ.廃酸!$D24&lt;0),ｴ.廃酸!D24,IF(J$19&gt;0,"0",0))</f>
        <v>0</v>
      </c>
      <c r="K9" s="319">
        <f>IF(OR(ｵ.廃ｱﾙｶﾘ!$D24&gt;0,ｵ.廃ｱﾙｶﾘ!$D24&lt;0),ｵ.廃ｱﾙｶﾘ!D24,IF(K$19&gt;0,"0",0))</f>
        <v>0</v>
      </c>
      <c r="L9" s="319">
        <f>IF(OR(ｶ.廃ﾌﾟﾗ類!D24&gt;0,ｶ.廃ﾌﾟﾗ類!D24&lt;0),ｶ.廃ﾌﾟﾗ類!D24,IF(L$19&gt;0,"0",0))</f>
        <v>0</v>
      </c>
      <c r="M9" s="319">
        <f>IF(OR(ｷ.紙くず!D24&gt;0,ｷ.紙くず!D24&lt;0),ｷ.紙くず!D24,IF(M$19&gt;0,"0",0))</f>
        <v>0</v>
      </c>
      <c r="N9" s="319">
        <f>IF(OR(ｸ.木くず!D24&gt;0,ｸ.木くず!D24&lt;0),ｸ.木くず!D24,IF(N$19&gt;0,"0",0))</f>
        <v>0</v>
      </c>
      <c r="O9" s="319">
        <f>IF(OR(ｹ.繊維くず!D24&gt;0,ｹ.繊維くず!D24&lt;0),ｹ.繊維くず!D24,IF(O$19&gt;0,"0",0))</f>
        <v>0</v>
      </c>
      <c r="P9" s="319">
        <f>IF(OR(ｺ.動植物性残さ!D24&gt;0,ｺ.動植物性残さ!D24&lt;0),ｺ.動植物性残さ!D24,IF(P$19&gt;0,"0",0))</f>
        <v>0</v>
      </c>
      <c r="Q9" s="319">
        <f>IF(OR(ｻ.動物系固形不要物!D24&gt;0,ｻ.動物系固形不要物!D24&lt;0),ｻ.動物系固形不要物!D24,IF(Q$19&gt;0,"0",0))</f>
        <v>0</v>
      </c>
      <c r="R9" s="319">
        <f>IF(OR(ｼ.ｺﾞﾑくず!D24&gt;0,ｼ.ｺﾞﾑくず!D24&lt;0),ｼ.ｺﾞﾑくず!D24,IF(R$19&gt;0,"0",0))</f>
        <v>0</v>
      </c>
      <c r="S9" s="319">
        <f>IF(OR(ｽ.金属くず!D24&gt;0,ｽ.金属くず!D24&lt;0),ｽ.金属くず!D24,IF(S$19&gt;0,"0",0))</f>
        <v>0</v>
      </c>
      <c r="T9" s="319">
        <f>IF(OR(ｾ.ｶﾞﾗｽ･ｺﾝｸﾘ･陶磁器くず!D24&gt;0,ｾ.ｶﾞﾗｽ･ｺﾝｸﾘ･陶磁器くず!D24&lt;0),ｾ.ｶﾞﾗｽ･ｺﾝｸﾘ･陶磁器くず!D24,IF(T$19&gt;0,"0",0))</f>
        <v>11300</v>
      </c>
      <c r="U9" s="319">
        <f>IF(OR(ｿ.鉱さい!D24&gt;0,ｿ.鉱さい!D24&lt;0),ｿ.鉱さい!D24,IF(U$19&gt;0,"0",0))</f>
        <v>0</v>
      </c>
      <c r="V9" s="319">
        <f>IF(OR(ﾀ.がれき類!D24&gt;0,ﾀ.がれき類!D24&lt;0),ﾀ.がれき類!D24,IF(V$19&gt;0,"0",0))</f>
        <v>0</v>
      </c>
      <c r="W9" s="319">
        <f>IF(OR(ﾁ.動物のふん尿!D24&gt;0,ﾁ.動物のふん尿!D24&lt;0),ﾁ.動物のふん尿!D24,IF(W$19&gt;0,"0",0))</f>
        <v>0</v>
      </c>
      <c r="X9" s="319">
        <f>IF(OR(ﾂ.動物の死体!D24&gt;0,ﾂ.動物の死体!D24&lt;0),ﾂ.動物の死体!D24,IF(X$19&gt;0,"0",0))</f>
        <v>0</v>
      </c>
      <c r="Y9" s="319">
        <f>IF(OR(ﾃ.ばいじん!D24&gt;0,ﾃ.ばいじん!D24&lt;0),ﾃ.ばいじん!D24,IF(Y$19&gt;0,"0",0))</f>
        <v>0</v>
      </c>
      <c r="Z9" s="320">
        <f>IF(OR(ﾄ.混合廃棄物その他!D24&gt;0,ﾄ.混合廃棄物その他!D24&lt;0),ﾄ.混合廃棄物その他!D24,IF(Z$19&gt;0,"0",0))</f>
        <v>3</v>
      </c>
      <c r="AA9" s="321">
        <f>IF(SUM(G9:Z9)&gt;0,SUM(G9:Z9),IF(AA$19&gt;0,"0",0))</f>
        <v>12003</v>
      </c>
    </row>
    <row r="10" spans="2:27" ht="20.45" customHeight="1">
      <c r="B10" s="169" t="s">
        <v>352</v>
      </c>
      <c r="C10" s="735" t="s">
        <v>320</v>
      </c>
      <c r="D10" s="735"/>
      <c r="E10" s="735"/>
      <c r="F10" s="736"/>
      <c r="G10" s="322">
        <f>IF(OR(ｱ.燃え殻!D25&gt;0,ｱ.燃え殻!D25&lt;0),ｱ.燃え殻!D25,IF(G$19&gt;0,"0",0))</f>
        <v>0</v>
      </c>
      <c r="H10" s="322" t="str">
        <f>IF(OR(ｲ.汚泥!D25&gt;0,ｲ.汚泥!D25&lt;0),ｲ.汚泥!D25,IF(H$19&gt;0,"0",0))</f>
        <v>0</v>
      </c>
      <c r="I10" s="322">
        <f>IF(OR(ｳ.廃油!D25&gt;0,ｳ.廃油!D25&lt;0),ｳ.廃油!D25,IF(I$19&gt;0,"0",0))</f>
        <v>0</v>
      </c>
      <c r="J10" s="322">
        <f>IF(OR(ｴ.廃酸!$D25&gt;0,ｴ.廃酸!$D25&lt;0),ｴ.廃酸!D25,IF(J$19&gt;0,"0",0))</f>
        <v>0</v>
      </c>
      <c r="K10" s="322">
        <f>IF(OR(ｵ.廃ｱﾙｶﾘ!$D25&gt;0,ｵ.廃ｱﾙｶﾘ!$D25&lt;0),ｵ.廃ｱﾙｶﾘ!D25,IF(K$19&gt;0,"0",0))</f>
        <v>0</v>
      </c>
      <c r="L10" s="322">
        <f>IF(OR(ｶ.廃ﾌﾟﾗ類!D25&gt;0,ｶ.廃ﾌﾟﾗ類!D25&lt;0),ｶ.廃ﾌﾟﾗ類!D25,IF(L$19&gt;0,"0",0))</f>
        <v>0</v>
      </c>
      <c r="M10" s="322">
        <f>IF(OR(ｷ.紙くず!D25&gt;0,ｷ.紙くず!D25&lt;0),ｷ.紙くず!D25,IF(M$19&gt;0,"0",0))</f>
        <v>0</v>
      </c>
      <c r="N10" s="322">
        <f>IF(OR(ｸ.木くず!D25&gt;0,ｸ.木くず!D25&lt;0),ｸ.木くず!D25,IF(N$19&gt;0,"0",0))</f>
        <v>0</v>
      </c>
      <c r="O10" s="322">
        <f>IF(OR(ｹ.繊維くず!D25&gt;0,ｹ.繊維くず!D25&lt;0),ｹ.繊維くず!D25,IF(O$19&gt;0,"0",0))</f>
        <v>0</v>
      </c>
      <c r="P10" s="322">
        <f>IF(OR(ｺ.動植物性残さ!D25&gt;0,ｺ.動植物性残さ!D25&lt;0),ｺ.動植物性残さ!D25,IF(P$19&gt;0,"0",0))</f>
        <v>0</v>
      </c>
      <c r="Q10" s="322">
        <f>IF(OR(ｻ.動物系固形不要物!D25&gt;0,ｻ.動物系固形不要物!D25&lt;0),ｻ.動物系固形不要物!D25,IF(Q$19&gt;0,"0",0))</f>
        <v>0</v>
      </c>
      <c r="R10" s="322">
        <f>IF(OR(ｼ.ｺﾞﾑくず!D25&gt;0,ｼ.ｺﾞﾑくず!D25&lt;0),ｼ.ｺﾞﾑくず!D25,IF(R$19&gt;0,"0",0))</f>
        <v>0</v>
      </c>
      <c r="S10" s="322">
        <f>IF(OR(ｽ.金属くず!D25&gt;0,ｽ.金属くず!D25&lt;0),ｽ.金属くず!D25,IF(S$19&gt;0,"0",0))</f>
        <v>0</v>
      </c>
      <c r="T10" s="322" t="str">
        <f>IF(OR(ｾ.ｶﾞﾗｽ･ｺﾝｸﾘ･陶磁器くず!D25&gt;0,ｾ.ｶﾞﾗｽ･ｺﾝｸﾘ･陶磁器くず!D25&lt;0),ｾ.ｶﾞﾗｽ･ｺﾝｸﾘ･陶磁器くず!D25,IF(T$19&gt;0,"0",0))</f>
        <v>0</v>
      </c>
      <c r="U10" s="322">
        <f>IF(OR(ｿ.鉱さい!D25&gt;0,ｿ.鉱さい!D25&lt;0),ｿ.鉱さい!D25,IF(U$19&gt;0,"0",0))</f>
        <v>0</v>
      </c>
      <c r="V10" s="322">
        <f>IF(OR(ﾀ.がれき類!D25&gt;0,ﾀ.がれき類!D25&lt;0),ﾀ.がれき類!D25,IF(V$19&gt;0,"0",0))</f>
        <v>0</v>
      </c>
      <c r="W10" s="322">
        <f>IF(OR(ﾁ.動物のふん尿!D25&gt;0,ﾁ.動物のふん尿!D25&lt;0),ﾁ.動物のふん尿!D25,IF(W$19&gt;0,"0",0))</f>
        <v>0</v>
      </c>
      <c r="X10" s="322">
        <f>IF(OR(ﾂ.動物の死体!D25&gt;0,ﾂ.動物の死体!D25&lt;0),ﾂ.動物の死体!D25,IF(X$19&gt;0,"0",0))</f>
        <v>0</v>
      </c>
      <c r="Y10" s="322">
        <f>IF(OR(ﾃ.ばいじん!D25&gt;0,ﾃ.ばいじん!D25&lt;0),ﾃ.ばいじん!D25,IF(Y$19&gt;0,"0",0))</f>
        <v>0</v>
      </c>
      <c r="Z10" s="323" t="str">
        <f>IF(OR(ﾄ.混合廃棄物その他!D25&gt;0,ﾄ.混合廃棄物その他!D25&lt;0),ﾄ.混合廃棄物その他!D25,IF(Z$19&gt;0,"0",0))</f>
        <v>0</v>
      </c>
      <c r="AA10" s="324" t="str">
        <f t="shared" ref="AA10:AA18" si="0">IF(SUM(G10:Z10)&gt;0,SUM(G10:Z10),IF(AA$19&gt;0,"0",0))</f>
        <v>0</v>
      </c>
    </row>
    <row r="11" spans="2:27" ht="20.45" customHeight="1">
      <c r="B11" s="169" t="s">
        <v>353</v>
      </c>
      <c r="C11" s="737" t="s">
        <v>321</v>
      </c>
      <c r="D11" s="737"/>
      <c r="E11" s="737"/>
      <c r="F11" s="718"/>
      <c r="G11" s="325">
        <f>IF(OR(ｱ.燃え殻!D26&gt;0,ｱ.燃え殻!D26&lt;0),ｱ.燃え殻!D26,IF(G$19&gt;0,"0",0))</f>
        <v>0</v>
      </c>
      <c r="H11" s="325" t="str">
        <f>IF(OR(ｲ.汚泥!D26&gt;0,ｲ.汚泥!D26&lt;0),ｲ.汚泥!D26,IF(H$19&gt;0,"0",0))</f>
        <v>0</v>
      </c>
      <c r="I11" s="325">
        <f>IF(OR(ｳ.廃油!D26&gt;0,ｳ.廃油!D26&lt;0),ｳ.廃油!D26,IF(I$19&gt;0,"0",0))</f>
        <v>0</v>
      </c>
      <c r="J11" s="325">
        <f>IF(OR(ｴ.廃酸!$D26&gt;0,ｴ.廃酸!$D26&lt;0),ｴ.廃酸!D26,IF(J$19&gt;0,"0",0))</f>
        <v>0</v>
      </c>
      <c r="K11" s="325">
        <f>IF(OR(ｵ.廃ｱﾙｶﾘ!$D26&gt;0,ｵ.廃ｱﾙｶﾘ!$D26&lt;0),ｵ.廃ｱﾙｶﾘ!D26,IF(K$19&gt;0,"0",0))</f>
        <v>0</v>
      </c>
      <c r="L11" s="325">
        <f>IF(OR(ｶ.廃ﾌﾟﾗ類!D26&gt;0,ｶ.廃ﾌﾟﾗ類!D26&lt;0),ｶ.廃ﾌﾟﾗ類!D26,IF(L$19&gt;0,"0",0))</f>
        <v>0</v>
      </c>
      <c r="M11" s="325">
        <f>IF(OR(ｷ.紙くず!D26&gt;0,ｷ.紙くず!D26&lt;0),ｷ.紙くず!D26,IF(M$19&gt;0,"0",0))</f>
        <v>0</v>
      </c>
      <c r="N11" s="325">
        <f>IF(OR(ｸ.木くず!D26&gt;0,ｸ.木くず!D26&lt;0),ｸ.木くず!D26,IF(N$19&gt;0,"0",0))</f>
        <v>0</v>
      </c>
      <c r="O11" s="325">
        <f>IF(OR(ｹ.繊維くず!D26&gt;0,ｹ.繊維くず!D26&lt;0),ｹ.繊維くず!D26,IF(O$19&gt;0,"0",0))</f>
        <v>0</v>
      </c>
      <c r="P11" s="325">
        <f>IF(OR(ｺ.動植物性残さ!D26&gt;0,ｺ.動植物性残さ!D26&lt;0),ｺ.動植物性残さ!D26,IF(P$19&gt;0,"0",0))</f>
        <v>0</v>
      </c>
      <c r="Q11" s="325">
        <f>IF(OR(ｻ.動物系固形不要物!D26&gt;0,ｻ.動物系固形不要物!D26&lt;0),ｻ.動物系固形不要物!D26,IF(Q$19&gt;0,"0",0))</f>
        <v>0</v>
      </c>
      <c r="R11" s="325">
        <f>IF(OR(ｼ.ｺﾞﾑくず!D26&gt;0,ｼ.ｺﾞﾑくず!D26&lt;0),ｼ.ｺﾞﾑくず!D26,IF(R$19&gt;0,"0",0))</f>
        <v>0</v>
      </c>
      <c r="S11" s="325">
        <f>IF(OR(ｽ.金属くず!D26&gt;0,ｽ.金属くず!D26&lt;0),ｽ.金属くず!D26,IF(S$19&gt;0,"0",0))</f>
        <v>0</v>
      </c>
      <c r="T11" s="325" t="str">
        <f>IF(OR(ｾ.ｶﾞﾗｽ･ｺﾝｸﾘ･陶磁器くず!D26&gt;0,ｾ.ｶﾞﾗｽ･ｺﾝｸﾘ･陶磁器くず!D26&lt;0),ｾ.ｶﾞﾗｽ･ｺﾝｸﾘ･陶磁器くず!D26,IF(T$19&gt;0,"0",0))</f>
        <v>0</v>
      </c>
      <c r="U11" s="325">
        <f>IF(OR(ｿ.鉱さい!D26&gt;0,ｿ.鉱さい!D26&lt;0),ｿ.鉱さい!D26,IF(U$19&gt;0,"0",0))</f>
        <v>0</v>
      </c>
      <c r="V11" s="325">
        <f>IF(OR(ﾀ.がれき類!D26&gt;0,ﾀ.がれき類!D26&lt;0),ﾀ.がれき類!D26,IF(V$19&gt;0,"0",0))</f>
        <v>0</v>
      </c>
      <c r="W11" s="325">
        <f>IF(OR(ﾁ.動物のふん尿!D26&gt;0,ﾁ.動物のふん尿!D26&lt;0),ﾁ.動物のふん尿!D26,IF(W$19&gt;0,"0",0))</f>
        <v>0</v>
      </c>
      <c r="X11" s="325">
        <f>IF(OR(ﾂ.動物の死体!D26&gt;0,ﾂ.動物の死体!D26&lt;0),ﾂ.動物の死体!D26,IF(X$19&gt;0,"0",0))</f>
        <v>0</v>
      </c>
      <c r="Y11" s="325">
        <f>IF(OR(ﾃ.ばいじん!D26&gt;0,ﾃ.ばいじん!D26&lt;0),ﾃ.ばいじん!D26,IF(Y$19&gt;0,"0",0))</f>
        <v>0</v>
      </c>
      <c r="Z11" s="326" t="str">
        <f>IF(OR(ﾄ.混合廃棄物その他!D26&gt;0,ﾄ.混合廃棄物その他!D26&lt;0),ﾄ.混合廃棄物その他!D26,IF(Z$19&gt;0,"0",0))</f>
        <v>0</v>
      </c>
      <c r="AA11" s="327" t="str">
        <f t="shared" si="0"/>
        <v>0</v>
      </c>
    </row>
    <row r="12" spans="2:27" ht="20.45" customHeight="1">
      <c r="B12" s="443">
        <v>7</v>
      </c>
      <c r="C12" s="737" t="s">
        <v>322</v>
      </c>
      <c r="D12" s="737"/>
      <c r="E12" s="737"/>
      <c r="F12" s="718"/>
      <c r="G12" s="325">
        <f>IF(OR(ｱ.燃え殻!D27&gt;0,ｱ.燃え殻!D27&lt;0),ｱ.燃え殻!D27,IF(G$19&gt;0,"0",0))</f>
        <v>0</v>
      </c>
      <c r="H12" s="325" t="str">
        <f>IF(OR(ｲ.汚泥!D27&gt;0,ｲ.汚泥!D27&lt;0),ｲ.汚泥!D27,IF(H$19&gt;0,"0",0))</f>
        <v>0</v>
      </c>
      <c r="I12" s="325">
        <f>IF(OR(ｳ.廃油!D27&gt;0,ｳ.廃油!D27&lt;0),ｳ.廃油!D27,IF(I$19&gt;0,"0",0))</f>
        <v>0</v>
      </c>
      <c r="J12" s="325">
        <f>IF(OR(ｴ.廃酸!$D27&gt;0,ｴ.廃酸!$D27&lt;0),ｴ.廃酸!D27,IF(J$19&gt;0,"0",0))</f>
        <v>0</v>
      </c>
      <c r="K12" s="325">
        <f>IF(OR(ｵ.廃ｱﾙｶﾘ!$D27&gt;0,ｵ.廃ｱﾙｶﾘ!$D27&lt;0),ｵ.廃ｱﾙｶﾘ!D27,IF(K$19&gt;0,"0",0))</f>
        <v>0</v>
      </c>
      <c r="L12" s="325">
        <f>IF(OR(ｶ.廃ﾌﾟﾗ類!D27&gt;0,ｶ.廃ﾌﾟﾗ類!D27&lt;0),ｶ.廃ﾌﾟﾗ類!D27,IF(L$19&gt;0,"0",0))</f>
        <v>0</v>
      </c>
      <c r="M12" s="325">
        <f>IF(OR(ｷ.紙くず!D27&gt;0,ｷ.紙くず!D27&lt;0),ｷ.紙くず!D27,IF(M$19&gt;0,"0",0))</f>
        <v>0</v>
      </c>
      <c r="N12" s="325">
        <f>IF(OR(ｸ.木くず!D27&gt;0,ｸ.木くず!D27&lt;0),ｸ.木くず!D27,IF(N$19&gt;0,"0",0))</f>
        <v>0</v>
      </c>
      <c r="O12" s="325">
        <f>IF(OR(ｹ.繊維くず!D27&gt;0,ｹ.繊維くず!D27&lt;0),ｹ.繊維くず!D27,IF(O$19&gt;0,"0",0))</f>
        <v>0</v>
      </c>
      <c r="P12" s="325">
        <f>IF(OR(ｺ.動植物性残さ!D27&gt;0,ｺ.動植物性残さ!D27&lt;0),ｺ.動植物性残さ!D27,IF(P$19&gt;0,"0",0))</f>
        <v>0</v>
      </c>
      <c r="Q12" s="325">
        <f>IF(OR(ｻ.動物系固形不要物!D27&gt;0,ｻ.動物系固形不要物!D27&lt;0),ｻ.動物系固形不要物!D27,IF(Q$19&gt;0,"0",0))</f>
        <v>0</v>
      </c>
      <c r="R12" s="325">
        <f>IF(OR(ｼ.ｺﾞﾑくず!D27&gt;0,ｼ.ｺﾞﾑくず!D27&lt;0),ｼ.ｺﾞﾑくず!D27,IF(R$19&gt;0,"0",0))</f>
        <v>0</v>
      </c>
      <c r="S12" s="325">
        <f>IF(OR(ｽ.金属くず!D27&gt;0,ｽ.金属くず!D27&lt;0),ｽ.金属くず!D27,IF(S$19&gt;0,"0",0))</f>
        <v>0</v>
      </c>
      <c r="T12" s="325">
        <f>IF(OR(ｾ.ｶﾞﾗｽ･ｺﾝｸﾘ･陶磁器くず!D27&gt;0,ｾ.ｶﾞﾗｽ･ｺﾝｸﾘ･陶磁器くず!D27&lt;0),ｾ.ｶﾞﾗｽ･ｺﾝｸﾘ･陶磁器くず!D27,IF(T$19&gt;0,"0",0))</f>
        <v>6600</v>
      </c>
      <c r="U12" s="325">
        <f>IF(OR(ｿ.鉱さい!D27&gt;0,ｿ.鉱さい!D27&lt;0),ｿ.鉱さい!D27,IF(U$19&gt;0,"0",0))</f>
        <v>0</v>
      </c>
      <c r="V12" s="325">
        <f>IF(OR(ﾀ.がれき類!D27&gt;0,ﾀ.がれき類!D27&lt;0),ﾀ.がれき類!D27,IF(V$19&gt;0,"0",0))</f>
        <v>0</v>
      </c>
      <c r="W12" s="325">
        <f>IF(OR(ﾁ.動物のふん尿!D27&gt;0,ﾁ.動物のふん尿!D27&lt;0),ﾁ.動物のふん尿!D27,IF(W$19&gt;0,"0",0))</f>
        <v>0</v>
      </c>
      <c r="X12" s="325">
        <f>IF(OR(ﾂ.動物の死体!D27&gt;0,ﾂ.動物の死体!D27&lt;0),ﾂ.動物の死体!D27,IF(X$19&gt;0,"0",0))</f>
        <v>0</v>
      </c>
      <c r="Y12" s="325">
        <f>IF(OR(ﾃ.ばいじん!D27&gt;0,ﾃ.ばいじん!D27&lt;0),ﾃ.ばいじん!D27,IF(Y$19&gt;0,"0",0))</f>
        <v>0</v>
      </c>
      <c r="Z12" s="326" t="str">
        <f>IF(OR(ﾄ.混合廃棄物その他!D27&gt;0,ﾄ.混合廃棄物その他!D27&lt;0),ﾄ.混合廃棄物その他!D27,IF(Z$19&gt;0,"0",0))</f>
        <v>0</v>
      </c>
      <c r="AA12" s="327">
        <f t="shared" si="0"/>
        <v>6600</v>
      </c>
    </row>
    <row r="13" spans="2:27" ht="20.45" customHeight="1">
      <c r="B13" s="169" t="s">
        <v>228</v>
      </c>
      <c r="C13" s="738" t="s">
        <v>323</v>
      </c>
      <c r="D13" s="739"/>
      <c r="E13" s="739"/>
      <c r="F13" s="740"/>
      <c r="G13" s="325">
        <f>IF(OR(ｱ.燃え殻!D28&gt;0,ｱ.燃え殻!D28&lt;0),ｱ.燃え殻!D28,IF(G$19&gt;0,"0",0))</f>
        <v>0</v>
      </c>
      <c r="H13" s="325" t="str">
        <f>IF(OR(ｲ.汚泥!D28&gt;0,ｲ.汚泥!D28&lt;0),ｲ.汚泥!D28,IF(H$19&gt;0,"0",0))</f>
        <v>0</v>
      </c>
      <c r="I13" s="325">
        <f>IF(OR(ｳ.廃油!D28&gt;0,ｳ.廃油!D28&lt;0),ｳ.廃油!D28,IF(I$19&gt;0,"0",0))</f>
        <v>0</v>
      </c>
      <c r="J13" s="325">
        <f>IF(OR(ｴ.廃酸!$D28&gt;0,ｴ.廃酸!$D28&lt;0),ｴ.廃酸!D28,IF(J$19&gt;0,"0",0))</f>
        <v>0</v>
      </c>
      <c r="K13" s="325">
        <f>IF(OR(ｵ.廃ｱﾙｶﾘ!$D28&gt;0,ｵ.廃ｱﾙｶﾘ!$D28&lt;0),ｵ.廃ｱﾙｶﾘ!D28,IF(K$19&gt;0,"0",0))</f>
        <v>0</v>
      </c>
      <c r="L13" s="325">
        <f>IF(OR(ｶ.廃ﾌﾟﾗ類!D28&gt;0,ｶ.廃ﾌﾟﾗ類!D28&lt;0),ｶ.廃ﾌﾟﾗ類!D28,IF(L$19&gt;0,"0",0))</f>
        <v>0</v>
      </c>
      <c r="M13" s="325">
        <f>IF(OR(ｷ.紙くず!D28&gt;0,ｷ.紙くず!D28&lt;0),ｷ.紙くず!D28,IF(M$19&gt;0,"0",0))</f>
        <v>0</v>
      </c>
      <c r="N13" s="325">
        <f>IF(OR(ｸ.木くず!D28&gt;0,ｸ.木くず!D28&lt;0),ｸ.木くず!D28,IF(N$19&gt;0,"0",0))</f>
        <v>0</v>
      </c>
      <c r="O13" s="325">
        <f>IF(OR(ｹ.繊維くず!D28&gt;0,ｹ.繊維くず!D28&lt;0),ｹ.繊維くず!D28,IF(O$19&gt;0,"0",0))</f>
        <v>0</v>
      </c>
      <c r="P13" s="325">
        <f>IF(OR(ｺ.動植物性残さ!D28&gt;0,ｺ.動植物性残さ!D28&lt;0),ｺ.動植物性残さ!D28,IF(P$19&gt;0,"0",0))</f>
        <v>0</v>
      </c>
      <c r="Q13" s="325">
        <f>IF(OR(ｻ.動物系固形不要物!D28&gt;0,ｻ.動物系固形不要物!D28&lt;0),ｻ.動物系固形不要物!D28,IF(Q$19&gt;0,"0",0))</f>
        <v>0</v>
      </c>
      <c r="R13" s="325">
        <f>IF(OR(ｼ.ｺﾞﾑくず!D28&gt;0,ｼ.ｺﾞﾑくず!D28&lt;0),ｼ.ｺﾞﾑくず!D28,IF(R$19&gt;0,"0",0))</f>
        <v>0</v>
      </c>
      <c r="S13" s="325">
        <f>IF(OR(ｽ.金属くず!D28&gt;0,ｽ.金属くず!D28&lt;0),ｽ.金属くず!D28,IF(S$19&gt;0,"0",0))</f>
        <v>0</v>
      </c>
      <c r="T13" s="325" t="str">
        <f>IF(OR(ｾ.ｶﾞﾗｽ･ｺﾝｸﾘ･陶磁器くず!D28&gt;0,ｾ.ｶﾞﾗｽ･ｺﾝｸﾘ･陶磁器くず!D28&lt;0),ｾ.ｶﾞﾗｽ･ｺﾝｸﾘ･陶磁器くず!D28,IF(T$19&gt;0,"0",0))</f>
        <v>0</v>
      </c>
      <c r="U13" s="325">
        <f>IF(OR(ｿ.鉱さい!D28&gt;0,ｿ.鉱さい!D28&lt;0),ｿ.鉱さい!D28,IF(U$19&gt;0,"0",0))</f>
        <v>0</v>
      </c>
      <c r="V13" s="325">
        <f>IF(OR(ﾀ.がれき類!D28&gt;0,ﾀ.がれき類!D28&lt;0),ﾀ.がれき類!D28,IF(V$19&gt;0,"0",0))</f>
        <v>0</v>
      </c>
      <c r="W13" s="325">
        <f>IF(OR(ﾁ.動物のふん尿!D28&gt;0,ﾁ.動物のふん尿!D28&lt;0),ﾁ.動物のふん尿!D28,IF(W$19&gt;0,"0",0))</f>
        <v>0</v>
      </c>
      <c r="X13" s="325">
        <f>IF(OR(ﾂ.動物の死体!D28&gt;0,ﾂ.動物の死体!D28&lt;0),ﾂ.動物の死体!D28,IF(X$19&gt;0,"0",0))</f>
        <v>0</v>
      </c>
      <c r="Y13" s="325">
        <f>IF(OR(ﾃ.ばいじん!D28&gt;0,ﾃ.ばいじん!D28&lt;0),ﾃ.ばいじん!D28,IF(Y$19&gt;0,"0",0))</f>
        <v>0</v>
      </c>
      <c r="Z13" s="326" t="str">
        <f>IF(OR(ﾄ.混合廃棄物その他!D28&gt;0,ﾄ.混合廃棄物その他!D28&lt;0),ﾄ.混合廃棄物その他!D28,IF(Z$19&gt;0,"0",0))</f>
        <v>0</v>
      </c>
      <c r="AA13" s="327" t="str">
        <f t="shared" si="0"/>
        <v>0</v>
      </c>
    </row>
    <row r="14" spans="2:27" ht="20.45" customHeight="1">
      <c r="B14" s="169" t="s">
        <v>229</v>
      </c>
      <c r="C14" s="737" t="s">
        <v>241</v>
      </c>
      <c r="D14" s="737"/>
      <c r="E14" s="737"/>
      <c r="F14" s="718"/>
      <c r="G14" s="325">
        <f>IF(OR(ｱ.燃え殻!D29&gt;0,ｱ.燃え殻!D29&lt;0),ｱ.燃え殻!D29,IF(G$19&gt;0,"0",0))</f>
        <v>0</v>
      </c>
      <c r="H14" s="325">
        <f>IF(OR(ｲ.汚泥!D29&gt;0,ｲ.汚泥!D29&lt;0),ｲ.汚泥!D29,IF(H$19&gt;0,"0",0))</f>
        <v>700</v>
      </c>
      <c r="I14" s="325">
        <f>IF(OR(ｳ.廃油!D29&gt;0,ｳ.廃油!D29&lt;0),ｳ.廃油!D29,IF(I$19&gt;0,"0",0))</f>
        <v>0</v>
      </c>
      <c r="J14" s="325">
        <f>IF(OR(ｴ.廃酸!$D29&gt;0,ｴ.廃酸!$D29&lt;0),ｴ.廃酸!D29,IF(J$19&gt;0,"0",0))</f>
        <v>0</v>
      </c>
      <c r="K14" s="325">
        <f>IF(OR(ｵ.廃ｱﾙｶﾘ!$D29&gt;0,ｵ.廃ｱﾙｶﾘ!$D29&lt;0),ｵ.廃ｱﾙｶﾘ!D29,IF(K$19&gt;0,"0",0))</f>
        <v>0</v>
      </c>
      <c r="L14" s="325">
        <f>IF(OR(ｶ.廃ﾌﾟﾗ類!D29&gt;0,ｶ.廃ﾌﾟﾗ類!D29&lt;0),ｶ.廃ﾌﾟﾗ類!D29,IF(L$19&gt;0,"0",0))</f>
        <v>0</v>
      </c>
      <c r="M14" s="325">
        <f>IF(OR(ｷ.紙くず!D29&gt;0,ｷ.紙くず!D29&lt;0),ｷ.紙くず!D29,IF(M$19&gt;0,"0",0))</f>
        <v>0</v>
      </c>
      <c r="N14" s="325">
        <f>IF(OR(ｸ.木くず!D29&gt;0,ｸ.木くず!D29&lt;0),ｸ.木くず!D29,IF(N$19&gt;0,"0",0))</f>
        <v>0</v>
      </c>
      <c r="O14" s="325">
        <f>IF(OR(ｹ.繊維くず!D29&gt;0,ｹ.繊維くず!D29&lt;0),ｹ.繊維くず!D29,IF(O$19&gt;0,"0",0))</f>
        <v>0</v>
      </c>
      <c r="P14" s="325">
        <f>IF(OR(ｺ.動植物性残さ!D29&gt;0,ｺ.動植物性残さ!D29&lt;0),ｺ.動植物性残さ!D29,IF(P$19&gt;0,"0",0))</f>
        <v>0</v>
      </c>
      <c r="Q14" s="325">
        <f>IF(OR(ｻ.動物系固形不要物!D29&gt;0,ｻ.動物系固形不要物!D29&lt;0),ｻ.動物系固形不要物!D29,IF(Q$19&gt;0,"0",0))</f>
        <v>0</v>
      </c>
      <c r="R14" s="325">
        <f>IF(OR(ｼ.ｺﾞﾑくず!D29&gt;0,ｼ.ｺﾞﾑくず!D29&lt;0),ｼ.ｺﾞﾑくず!D29,IF(R$19&gt;0,"0",0))</f>
        <v>0</v>
      </c>
      <c r="S14" s="325">
        <f>IF(OR(ｽ.金属くず!D29&gt;0,ｽ.金属くず!D29&lt;0),ｽ.金属くず!D29,IF(S$19&gt;0,"0",0))</f>
        <v>0</v>
      </c>
      <c r="T14" s="325">
        <f>IF(OR(ｾ.ｶﾞﾗｽ･ｺﾝｸﾘ･陶磁器くず!D29&gt;0,ｾ.ｶﾞﾗｽ･ｺﾝｸﾘ･陶磁器くず!D29&lt;0),ｾ.ｶﾞﾗｽ･ｺﾝｸﾘ･陶磁器くず!D29,IF(T$19&gt;0,"0",0))</f>
        <v>4700</v>
      </c>
      <c r="U14" s="325">
        <f>IF(OR(ｿ.鉱さい!D29&gt;0,ｿ.鉱さい!D29&lt;0),ｿ.鉱さい!D29,IF(U$19&gt;0,"0",0))</f>
        <v>0</v>
      </c>
      <c r="V14" s="325">
        <f>IF(OR(ﾀ.がれき類!D29&gt;0,ﾀ.がれき類!D29&lt;0),ﾀ.がれき類!D29,IF(V$19&gt;0,"0",0))</f>
        <v>0</v>
      </c>
      <c r="W14" s="325">
        <f>IF(OR(ﾁ.動物のふん尿!D29&gt;0,ﾁ.動物のふん尿!D29&lt;0),ﾁ.動物のふん尿!D29,IF(W$19&gt;0,"0",0))</f>
        <v>0</v>
      </c>
      <c r="X14" s="325">
        <f>IF(OR(ﾂ.動物の死体!D29&gt;0,ﾂ.動物の死体!D29&lt;0),ﾂ.動物の死体!D29,IF(X$19&gt;0,"0",0))</f>
        <v>0</v>
      </c>
      <c r="Y14" s="325">
        <f>IF(OR(ﾃ.ばいじん!D29&gt;0,ﾃ.ばいじん!D29&lt;0),ﾃ.ばいじん!D29,IF(Y$19&gt;0,"0",0))</f>
        <v>0</v>
      </c>
      <c r="Z14" s="326">
        <f>IF(OR(ﾄ.混合廃棄物その他!D29&gt;0,ﾄ.混合廃棄物その他!D29&lt;0),ﾄ.混合廃棄物その他!D29,IF(Z$19&gt;0,"0",0))</f>
        <v>3</v>
      </c>
      <c r="AA14" s="327">
        <f t="shared" si="0"/>
        <v>5403</v>
      </c>
    </row>
    <row r="15" spans="2:27" ht="20.45" customHeight="1">
      <c r="B15" s="169" t="s">
        <v>244</v>
      </c>
      <c r="C15" s="737" t="s">
        <v>242</v>
      </c>
      <c r="D15" s="737"/>
      <c r="E15" s="737"/>
      <c r="F15" s="718"/>
      <c r="G15" s="325">
        <f>IF(OR(ｱ.燃え殻!D30&gt;0,ｱ.燃え殻!D30&lt;0),ｱ.燃え殻!D30,IF(G$19&gt;0,"0",0))</f>
        <v>0</v>
      </c>
      <c r="H15" s="325" t="str">
        <f>IF(OR(ｲ.汚泥!D30&gt;0,ｲ.汚泥!D30&lt;0),ｲ.汚泥!D30,IF(H$19&gt;0,"0",0))</f>
        <v>0</v>
      </c>
      <c r="I15" s="325">
        <f>IF(OR(ｳ.廃油!D30&gt;0,ｳ.廃油!D30&lt;0),ｳ.廃油!D30,IF(I$19&gt;0,"0",0))</f>
        <v>0</v>
      </c>
      <c r="J15" s="325">
        <f>IF(OR(ｴ.廃酸!$D30&gt;0,ｴ.廃酸!$D30&lt;0),ｴ.廃酸!D30,IF(J$19&gt;0,"0",0))</f>
        <v>0</v>
      </c>
      <c r="K15" s="325">
        <f>IF(OR(ｵ.廃ｱﾙｶﾘ!$D30&gt;0,ｵ.廃ｱﾙｶﾘ!$D30&lt;0),ｵ.廃ｱﾙｶﾘ!D30,IF(K$19&gt;0,"0",0))</f>
        <v>0</v>
      </c>
      <c r="L15" s="325">
        <f>IF(OR(ｶ.廃ﾌﾟﾗ類!D30&gt;0,ｶ.廃ﾌﾟﾗ類!D30&lt;0),ｶ.廃ﾌﾟﾗ類!D30,IF(L$19&gt;0,"0",0))</f>
        <v>0</v>
      </c>
      <c r="M15" s="325">
        <f>IF(OR(ｷ.紙くず!D30&gt;0,ｷ.紙くず!D30&lt;0),ｷ.紙くず!D30,IF(M$19&gt;0,"0",0))</f>
        <v>0</v>
      </c>
      <c r="N15" s="325">
        <f>IF(OR(ｸ.木くず!D30&gt;0,ｸ.木くず!D30&lt;0),ｸ.木くず!D30,IF(N$19&gt;0,"0",0))</f>
        <v>0</v>
      </c>
      <c r="O15" s="325">
        <f>IF(OR(ｹ.繊維くず!D30&gt;0,ｹ.繊維くず!D30&lt;0),ｹ.繊維くず!D30,IF(O$19&gt;0,"0",0))</f>
        <v>0</v>
      </c>
      <c r="P15" s="325">
        <f>IF(OR(ｺ.動植物性残さ!D30&gt;0,ｺ.動植物性残さ!D30&lt;0),ｺ.動植物性残さ!D30,IF(P$19&gt;0,"0",0))</f>
        <v>0</v>
      </c>
      <c r="Q15" s="325">
        <f>IF(OR(ｻ.動物系固形不要物!D30&gt;0,ｻ.動物系固形不要物!D30&lt;0),ｻ.動物系固形不要物!D30,IF(Q$19&gt;0,"0",0))</f>
        <v>0</v>
      </c>
      <c r="R15" s="325">
        <f>IF(OR(ｼ.ｺﾞﾑくず!D30&gt;0,ｼ.ｺﾞﾑくず!D30&lt;0),ｼ.ｺﾞﾑくず!D30,IF(R$19&gt;0,"0",0))</f>
        <v>0</v>
      </c>
      <c r="S15" s="325">
        <f>IF(OR(ｽ.金属くず!D30&gt;0,ｽ.金属くず!D30&lt;0),ｽ.金属くず!D30,IF(S$19&gt;0,"0",0))</f>
        <v>0</v>
      </c>
      <c r="T15" s="325" t="str">
        <f>IF(OR(ｾ.ｶﾞﾗｽ･ｺﾝｸﾘ･陶磁器くず!D30&gt;0,ｾ.ｶﾞﾗｽ･ｺﾝｸﾘ･陶磁器くず!D30&lt;0),ｾ.ｶﾞﾗｽ･ｺﾝｸﾘ･陶磁器くず!D30,IF(T$19&gt;0,"0",0))</f>
        <v>0</v>
      </c>
      <c r="U15" s="325">
        <f>IF(OR(ｿ.鉱さい!D30&gt;0,ｿ.鉱さい!D30&lt;0),ｿ.鉱さい!D30,IF(U$19&gt;0,"0",0))</f>
        <v>0</v>
      </c>
      <c r="V15" s="325">
        <f>IF(OR(ﾀ.がれき類!D30&gt;0,ﾀ.がれき類!D30&lt;0),ﾀ.がれき類!D30,IF(V$19&gt;0,"0",0))</f>
        <v>0</v>
      </c>
      <c r="W15" s="325">
        <f>IF(OR(ﾁ.動物のふん尿!D30&gt;0,ﾁ.動物のふん尿!D30&lt;0),ﾁ.動物のふん尿!D30,IF(W$19&gt;0,"0",0))</f>
        <v>0</v>
      </c>
      <c r="X15" s="325">
        <f>IF(OR(ﾂ.動物の死体!D30&gt;0,ﾂ.動物の死体!D30&lt;0),ﾂ.動物の死体!D30,IF(X$19&gt;0,"0",0))</f>
        <v>0</v>
      </c>
      <c r="Y15" s="325">
        <f>IF(OR(ﾃ.ばいじん!D30&gt;0,ﾃ.ばいじん!D30&lt;0),ﾃ.ばいじん!D30,IF(Y$19&gt;0,"0",0))</f>
        <v>0</v>
      </c>
      <c r="Z15" s="326" t="str">
        <f>IF(OR(ﾄ.混合廃棄物その他!D30&gt;0,ﾄ.混合廃棄物その他!D30&lt;0),ﾄ.混合廃棄物その他!D30,IF(Z$19&gt;0,"0",0))</f>
        <v>0</v>
      </c>
      <c r="AA15" s="327" t="str">
        <f t="shared" si="0"/>
        <v>0</v>
      </c>
    </row>
    <row r="16" spans="2:27" ht="20.45" customHeight="1">
      <c r="B16" s="169" t="s">
        <v>245</v>
      </c>
      <c r="C16" s="737" t="s">
        <v>243</v>
      </c>
      <c r="D16" s="737"/>
      <c r="E16" s="737"/>
      <c r="F16" s="718"/>
      <c r="G16" s="325">
        <f>IF(OR(ｱ.燃え殻!D31&gt;0,ｱ.燃え殻!D31&lt;0),ｱ.燃え殻!D31,IF(G$19&gt;0,"0",0))</f>
        <v>0</v>
      </c>
      <c r="H16" s="325">
        <f>IF(OR(ｲ.汚泥!D31&gt;0,ｲ.汚泥!D31&lt;0),ｲ.汚泥!D31,IF(H$19&gt;0,"0",0))</f>
        <v>700</v>
      </c>
      <c r="I16" s="325">
        <f>IF(OR(ｳ.廃油!D31&gt;0,ｳ.廃油!D31&lt;0),ｳ.廃油!D31,IF(I$19&gt;0,"0",0))</f>
        <v>0</v>
      </c>
      <c r="J16" s="325">
        <f>IF(OR(ｴ.廃酸!$D31&gt;0,ｴ.廃酸!$D31&lt;0),ｴ.廃酸!D31,IF(J$19&gt;0,"0",0))</f>
        <v>0</v>
      </c>
      <c r="K16" s="325">
        <f>IF(OR(ｵ.廃ｱﾙｶﾘ!$D31&gt;0,ｵ.廃ｱﾙｶﾘ!$D31&lt;0),ｵ.廃ｱﾙｶﾘ!D31,IF(K$19&gt;0,"0",0))</f>
        <v>0</v>
      </c>
      <c r="L16" s="325">
        <f>IF(OR(ｶ.廃ﾌﾟﾗ類!D31&gt;0,ｶ.廃ﾌﾟﾗ類!D31&lt;0),ｶ.廃ﾌﾟﾗ類!D31,IF(L$19&gt;0,"0",0))</f>
        <v>0</v>
      </c>
      <c r="M16" s="325">
        <f>IF(OR(ｷ.紙くず!D31&gt;0,ｷ.紙くず!D31&lt;0),ｷ.紙くず!D31,IF(M$19&gt;0,"0",0))</f>
        <v>0</v>
      </c>
      <c r="N16" s="325">
        <f>IF(OR(ｸ.木くず!D31&gt;0,ｸ.木くず!D31&lt;0),ｸ.木くず!D31,IF(N$19&gt;0,"0",0))</f>
        <v>0</v>
      </c>
      <c r="O16" s="325">
        <f>IF(OR(ｹ.繊維くず!D31&gt;0,ｹ.繊維くず!D31&lt;0),ｹ.繊維くず!D31,IF(O$19&gt;0,"0",0))</f>
        <v>0</v>
      </c>
      <c r="P16" s="325">
        <f>IF(OR(ｺ.動植物性残さ!D31&gt;0,ｺ.動植物性残さ!D31&lt;0),ｺ.動植物性残さ!D31,IF(P$19&gt;0,"0",0))</f>
        <v>0</v>
      </c>
      <c r="Q16" s="325">
        <f>IF(OR(ｻ.動物系固形不要物!D31&gt;0,ｻ.動物系固形不要物!D31&lt;0),ｻ.動物系固形不要物!D31,IF(Q$19&gt;0,"0",0))</f>
        <v>0</v>
      </c>
      <c r="R16" s="325">
        <f>IF(OR(ｼ.ｺﾞﾑくず!D31&gt;0,ｼ.ｺﾞﾑくず!D31&lt;0),ｼ.ｺﾞﾑくず!D31,IF(R$19&gt;0,"0",0))</f>
        <v>0</v>
      </c>
      <c r="S16" s="325">
        <f>IF(OR(ｽ.金属くず!D31&gt;0,ｽ.金属くず!D31&lt;0),ｽ.金属くず!D31,IF(S$19&gt;0,"0",0))</f>
        <v>0</v>
      </c>
      <c r="T16" s="325">
        <f>IF(OR(ｾ.ｶﾞﾗｽ･ｺﾝｸﾘ･陶磁器くず!D31&gt;0,ｾ.ｶﾞﾗｽ･ｺﾝｸﾘ･陶磁器くず!D31&lt;0),ｾ.ｶﾞﾗｽ･ｺﾝｸﾘ･陶磁器くず!D31,IF(T$19&gt;0,"0",0))</f>
        <v>4700</v>
      </c>
      <c r="U16" s="325">
        <f>IF(OR(ｿ.鉱さい!D31&gt;0,ｿ.鉱さい!D31&lt;0),ｿ.鉱さい!D31,IF(U$19&gt;0,"0",0))</f>
        <v>0</v>
      </c>
      <c r="V16" s="325">
        <f>IF(OR(ﾀ.がれき類!D31&gt;0,ﾀ.がれき類!D31&lt;0),ﾀ.がれき類!D31,IF(V$19&gt;0,"0",0))</f>
        <v>0</v>
      </c>
      <c r="W16" s="325">
        <f>IF(OR(ﾁ.動物のふん尿!D31&gt;0,ﾁ.動物のふん尿!D31&lt;0),ﾁ.動物のふん尿!D31,IF(W$19&gt;0,"0",0))</f>
        <v>0</v>
      </c>
      <c r="X16" s="325">
        <f>IF(OR(ﾂ.動物の死体!D31&gt;0,ﾂ.動物の死体!D31&lt;0),ﾂ.動物の死体!D31,IF(X$19&gt;0,"0",0))</f>
        <v>0</v>
      </c>
      <c r="Y16" s="325">
        <f>IF(OR(ﾃ.ばいじん!D31&gt;0,ﾃ.ばいじん!D31&lt;0),ﾃ.ばいじん!D31,IF(Y$19&gt;0,"0",0))</f>
        <v>0</v>
      </c>
      <c r="Z16" s="326">
        <f>IF(OR(ﾄ.混合廃棄物その他!D31&gt;0,ﾄ.混合廃棄物その他!D31&lt;0),ﾄ.混合廃棄物その他!D31,IF(Z$19&gt;0,"0",0))</f>
        <v>3</v>
      </c>
      <c r="AA16" s="327">
        <f t="shared" si="0"/>
        <v>5403</v>
      </c>
    </row>
    <row r="17" spans="2:27" ht="20.45" customHeight="1">
      <c r="B17" s="169"/>
      <c r="C17" s="737" t="s">
        <v>428</v>
      </c>
      <c r="D17" s="737"/>
      <c r="E17" s="737"/>
      <c r="F17" s="718"/>
      <c r="G17" s="325">
        <f>IF(OR(ｱ.燃え殻!D32&gt;0,ｱ.燃え殻!D32&lt;0),ｱ.燃え殻!D32,IF(G$19&gt;0,"0",0))</f>
        <v>0</v>
      </c>
      <c r="H17" s="325" t="str">
        <f>IF(OR(ｲ.汚泥!D32&gt;0,ｲ.汚泥!D32&lt;0),ｲ.汚泥!D32,IF(H$19&gt;0,"0",0))</f>
        <v>0</v>
      </c>
      <c r="I17" s="325">
        <f>IF(OR(ｳ.廃油!D32&gt;0,ｳ.廃油!D32&lt;0),ｳ.廃油!D32,IF(I$19&gt;0,"0",0))</f>
        <v>0</v>
      </c>
      <c r="J17" s="325">
        <f>IF(OR(ｴ.廃酸!$D32&gt;0,ｴ.廃酸!$D32&lt;0),ｴ.廃酸!D32,IF(J$19&gt;0,"0",0))</f>
        <v>0</v>
      </c>
      <c r="K17" s="325">
        <f>IF(OR(ｵ.廃ｱﾙｶﾘ!$D32&gt;0,ｵ.廃ｱﾙｶﾘ!$D32&lt;0),ｵ.廃ｱﾙｶﾘ!D32,IF(K$19&gt;0,"0",0))</f>
        <v>0</v>
      </c>
      <c r="L17" s="325">
        <f>IF(OR(ｶ.廃ﾌﾟﾗ類!D32&gt;0,ｶ.廃ﾌﾟﾗ類!D32&lt;0),ｶ.廃ﾌﾟﾗ類!D32,IF(L$19&gt;0,"0",0))</f>
        <v>0</v>
      </c>
      <c r="M17" s="325">
        <f>IF(OR(ｷ.紙くず!D32&gt;0,ｷ.紙くず!D32&lt;0),ｷ.紙くず!D32,IF(M$19&gt;0,"0",0))</f>
        <v>0</v>
      </c>
      <c r="N17" s="325">
        <f>IF(OR(ｸ.木くず!D32&gt;0,ｸ.木くず!D32&lt;0),ｸ.木くず!D32,IF(N$19&gt;0,"0",0))</f>
        <v>0</v>
      </c>
      <c r="O17" s="325">
        <f>IF(OR(ｹ.繊維くず!D32&gt;0,ｹ.繊維くず!D32&lt;0),ｹ.繊維くず!D32,IF(O$19&gt;0,"0",0))</f>
        <v>0</v>
      </c>
      <c r="P17" s="325">
        <f>IF(OR(ｺ.動植物性残さ!D32&gt;0,ｺ.動植物性残さ!D32&lt;0),ｺ.動植物性残さ!D32,IF(P$19&gt;0,"0",0))</f>
        <v>0</v>
      </c>
      <c r="Q17" s="325">
        <f>IF(OR(ｻ.動物系固形不要物!D32&gt;0,ｻ.動物系固形不要物!D32&lt;0),ｻ.動物系固形不要物!D32,IF(Q$19&gt;0,"0",0))</f>
        <v>0</v>
      </c>
      <c r="R17" s="325">
        <f>IF(OR(ｼ.ｺﾞﾑくず!D32&gt;0,ｼ.ｺﾞﾑくず!D32&lt;0),ｼ.ｺﾞﾑくず!D32,IF(R$19&gt;0,"0",0))</f>
        <v>0</v>
      </c>
      <c r="S17" s="325">
        <f>IF(OR(ｽ.金属くず!D32&gt;0,ｽ.金属くず!D32&lt;0),ｽ.金属くず!D32,IF(S$19&gt;0,"0",0))</f>
        <v>0</v>
      </c>
      <c r="T17" s="325" t="str">
        <f>IF(OR(ｾ.ｶﾞﾗｽ･ｺﾝｸﾘ･陶磁器くず!D32&gt;0,ｾ.ｶﾞﾗｽ･ｺﾝｸﾘ･陶磁器くず!D32&lt;0),ｾ.ｶﾞﾗｽ･ｺﾝｸﾘ･陶磁器くず!D32,IF(T$19&gt;0,"0",0))</f>
        <v>0</v>
      </c>
      <c r="U17" s="325">
        <f>IF(OR(ｿ.鉱さい!D32&gt;0,ｿ.鉱さい!D32&lt;0),ｿ.鉱さい!D32,IF(U$19&gt;0,"0",0))</f>
        <v>0</v>
      </c>
      <c r="V17" s="325">
        <f>IF(OR(ﾀ.がれき類!D32&gt;0,ﾀ.がれき類!D32&lt;0),ﾀ.がれき類!D32,IF(V$19&gt;0,"0",0))</f>
        <v>0</v>
      </c>
      <c r="W17" s="325">
        <f>IF(OR(ﾁ.動物のふん尿!D32&gt;0,ﾁ.動物のふん尿!D32&lt;0),ﾁ.動物のふん尿!D32,IF(W$19&gt;0,"0",0))</f>
        <v>0</v>
      </c>
      <c r="X17" s="325">
        <f>IF(OR(ﾂ.動物の死体!D32&gt;0,ﾂ.動物の死体!D32&lt;0),ﾂ.動物の死体!D32,IF(X$19&gt;0,"0",0))</f>
        <v>0</v>
      </c>
      <c r="Y17" s="325">
        <f>IF(OR(ﾃ.ばいじん!D32&gt;0,ﾃ.ばいじん!D32&lt;0),ﾃ.ばいじん!D32,IF(Y$19&gt;0,"0",0))</f>
        <v>0</v>
      </c>
      <c r="Z17" s="326" t="str">
        <f>IF(OR(ﾄ.混合廃棄物その他!D32&gt;0,ﾄ.混合廃棄物その他!D32&lt;0),ﾄ.混合廃棄物その他!D32,IF(Z$19&gt;0,"0",0))</f>
        <v>0</v>
      </c>
      <c r="AA17" s="327" t="str">
        <f t="shared" si="0"/>
        <v>0</v>
      </c>
    </row>
    <row r="18" spans="2:27" ht="20.45" customHeight="1" thickBot="1">
      <c r="B18" s="170"/>
      <c r="C18" s="197" t="s">
        <v>269</v>
      </c>
      <c r="D18" s="733" t="s">
        <v>388</v>
      </c>
      <c r="E18" s="733"/>
      <c r="F18" s="734"/>
      <c r="G18" s="328">
        <f>IF(OR(ｱ.燃え殻!D33&gt;0,ｱ.燃え殻!D33&lt;0),ｱ.燃え殻!D33,IF(G$19&gt;0,"0",0))</f>
        <v>0</v>
      </c>
      <c r="H18" s="328" t="str">
        <f>IF(OR(ｲ.汚泥!D33&gt;0,ｲ.汚泥!D33&lt;0),ｲ.汚泥!D33,IF(H$19&gt;0,"0",0))</f>
        <v>0</v>
      </c>
      <c r="I18" s="328">
        <f>IF(OR(ｳ.廃油!D33&gt;0,ｳ.廃油!D33&lt;0),ｳ.廃油!D33,IF(I$19&gt;0,"0",0))</f>
        <v>0</v>
      </c>
      <c r="J18" s="328">
        <f>IF(OR(ｴ.廃酸!$D33&gt;0,ｴ.廃酸!$D33&lt;0),ｴ.廃酸!D33,IF(J$19&gt;0,"0",0))</f>
        <v>0</v>
      </c>
      <c r="K18" s="328">
        <f>IF(OR(ｵ.廃ｱﾙｶﾘ!$D33&gt;0,ｵ.廃ｱﾙｶﾘ!$D33&lt;0),ｵ.廃ｱﾙｶﾘ!D33,IF(K$19&gt;0,"0",0))</f>
        <v>0</v>
      </c>
      <c r="L18" s="328">
        <f>IF(OR(ｶ.廃ﾌﾟﾗ類!D33&gt;0,ｶ.廃ﾌﾟﾗ類!D33&lt;0),ｶ.廃ﾌﾟﾗ類!D33,IF(L$19&gt;0,"0",0))</f>
        <v>0</v>
      </c>
      <c r="M18" s="328">
        <f>IF(OR(ｷ.紙くず!D33&gt;0,ｷ.紙くず!D33&lt;0),ｷ.紙くず!D33,IF(M$19&gt;0,"0",0))</f>
        <v>0</v>
      </c>
      <c r="N18" s="328">
        <f>IF(OR(ｸ.木くず!D33&gt;0,ｸ.木くず!D33&lt;0),ｸ.木くず!D33,IF(N$19&gt;0,"0",0))</f>
        <v>0</v>
      </c>
      <c r="O18" s="328">
        <f>IF(OR(ｹ.繊維くず!D33&gt;0,ｹ.繊維くず!D33&lt;0),ｹ.繊維くず!D33,IF(O$19&gt;0,"0",0))</f>
        <v>0</v>
      </c>
      <c r="P18" s="328">
        <f>IF(OR(ｺ.動植物性残さ!D33&gt;0,ｺ.動植物性残さ!D33&lt;0),ｺ.動植物性残さ!D33,IF(P$19&gt;0,"0",0))</f>
        <v>0</v>
      </c>
      <c r="Q18" s="328">
        <f>IF(OR(ｻ.動物系固形不要物!D33&gt;0,ｻ.動物系固形不要物!D33&lt;0),ｻ.動物系固形不要物!D33,IF(Q$19&gt;0,"0",0))</f>
        <v>0</v>
      </c>
      <c r="R18" s="328">
        <f>IF(OR(ｼ.ｺﾞﾑくず!D33&gt;0,ｼ.ｺﾞﾑくず!D33&lt;0),ｼ.ｺﾞﾑくず!D33,IF(R$19&gt;0,"0",0))</f>
        <v>0</v>
      </c>
      <c r="S18" s="328">
        <f>IF(OR(ｽ.金属くず!D33&gt;0,ｽ.金属くず!D33&lt;0),ｽ.金属くず!D33,IF(S$19&gt;0,"0",0))</f>
        <v>0</v>
      </c>
      <c r="T18" s="328" t="str">
        <f>IF(OR(ｾ.ｶﾞﾗｽ･ｺﾝｸﾘ･陶磁器くず!D33&gt;0,ｾ.ｶﾞﾗｽ･ｺﾝｸﾘ･陶磁器くず!D33&lt;0),ｾ.ｶﾞﾗｽ･ｺﾝｸﾘ･陶磁器くず!D33,IF(T$19&gt;0,"0",0))</f>
        <v>0</v>
      </c>
      <c r="U18" s="328">
        <f>IF(OR(ｿ.鉱さい!D33&gt;0,ｿ.鉱さい!D33&lt;0),ｿ.鉱さい!D33,IF(U$19&gt;0,"0",0))</f>
        <v>0</v>
      </c>
      <c r="V18" s="328">
        <f>IF(OR(ﾀ.がれき類!D33&gt;0,ﾀ.がれき類!D33&lt;0),ﾀ.がれき類!D33,IF(V$19&gt;0,"0",0))</f>
        <v>0</v>
      </c>
      <c r="W18" s="328">
        <f>IF(OR(ﾁ.動物のふん尿!D33&gt;0,ﾁ.動物のふん尿!D33&lt;0),ﾁ.動物のふん尿!D33,IF(W$19&gt;0,"0",0))</f>
        <v>0</v>
      </c>
      <c r="X18" s="328">
        <f>IF(OR(ﾂ.動物の死体!D33&gt;0,ﾂ.動物の死体!D33&lt;0),ﾂ.動物の死体!D33,IF(X$19&gt;0,"0",0))</f>
        <v>0</v>
      </c>
      <c r="Y18" s="328">
        <f>IF(OR(ﾃ.ばいじん!D33&gt;0,ﾃ.ばいじん!D33&lt;0),ﾃ.ばいじん!D33,IF(Y$19&gt;0,"0",0))</f>
        <v>0</v>
      </c>
      <c r="Z18" s="329" t="str">
        <f>IF(OR(ﾄ.混合廃棄物その他!D33&gt;0,ﾄ.混合廃棄物その他!D33&lt;0),ﾄ.混合廃棄物その他!D33,IF(Z$19&gt;0,"0",0))</f>
        <v>0</v>
      </c>
      <c r="AA18" s="330" t="str">
        <f t="shared" si="0"/>
        <v>0</v>
      </c>
    </row>
    <row r="19" spans="2:27" ht="20.45" customHeight="1" thickTop="1">
      <c r="B19" s="166"/>
      <c r="C19" s="171" t="s">
        <v>334</v>
      </c>
      <c r="D19" s="723" t="s">
        <v>335</v>
      </c>
      <c r="E19" s="723"/>
      <c r="F19" s="724"/>
      <c r="G19" s="331">
        <f t="shared" ref="G19:Z19" si="1">+G41+G25+G23+G22+G21-G20</f>
        <v>0</v>
      </c>
      <c r="H19" s="331">
        <f t="shared" si="1"/>
        <v>445</v>
      </c>
      <c r="I19" s="331">
        <f t="shared" si="1"/>
        <v>0</v>
      </c>
      <c r="J19" s="331">
        <f t="shared" si="1"/>
        <v>0</v>
      </c>
      <c r="K19" s="331">
        <f t="shared" si="1"/>
        <v>0</v>
      </c>
      <c r="L19" s="331">
        <f t="shared" si="1"/>
        <v>0</v>
      </c>
      <c r="M19" s="331">
        <f t="shared" si="1"/>
        <v>0</v>
      </c>
      <c r="N19" s="331">
        <f t="shared" si="1"/>
        <v>0</v>
      </c>
      <c r="O19" s="331">
        <f t="shared" si="1"/>
        <v>0</v>
      </c>
      <c r="P19" s="331">
        <f t="shared" si="1"/>
        <v>0</v>
      </c>
      <c r="Q19" s="331">
        <f t="shared" si="1"/>
        <v>0</v>
      </c>
      <c r="R19" s="331">
        <f t="shared" si="1"/>
        <v>0</v>
      </c>
      <c r="S19" s="331">
        <f t="shared" si="1"/>
        <v>0</v>
      </c>
      <c r="T19" s="331">
        <f t="shared" si="1"/>
        <v>9606</v>
      </c>
      <c r="U19" s="331">
        <f t="shared" si="1"/>
        <v>0</v>
      </c>
      <c r="V19" s="331">
        <f t="shared" si="1"/>
        <v>0</v>
      </c>
      <c r="W19" s="331">
        <f t="shared" si="1"/>
        <v>0</v>
      </c>
      <c r="X19" s="331">
        <f t="shared" si="1"/>
        <v>0</v>
      </c>
      <c r="Y19" s="331">
        <f t="shared" si="1"/>
        <v>0</v>
      </c>
      <c r="Z19" s="332">
        <f t="shared" si="1"/>
        <v>6</v>
      </c>
      <c r="AA19" s="333">
        <f t="shared" ref="AA19:AA25" si="2">SUM(G19:Z19)</f>
        <v>10057</v>
      </c>
    </row>
    <row r="20" spans="2:27" ht="20.45" customHeight="1" thickBot="1">
      <c r="B20" s="167"/>
      <c r="C20" s="217" t="s">
        <v>233</v>
      </c>
      <c r="D20" s="725" t="s">
        <v>234</v>
      </c>
      <c r="E20" s="725"/>
      <c r="F20" s="726"/>
      <c r="G20" s="334">
        <f>+ｱ.燃え殻!$F$15</f>
        <v>0</v>
      </c>
      <c r="H20" s="334">
        <f>+ｲ.汚泥!$F$15</f>
        <v>0</v>
      </c>
      <c r="I20" s="334">
        <f>+ｳ.廃油!$F$15</f>
        <v>0</v>
      </c>
      <c r="J20" s="334">
        <f>+ｴ.廃酸!$F$15</f>
        <v>0</v>
      </c>
      <c r="K20" s="334">
        <f>+ｵ.廃ｱﾙｶﾘ!$F$15</f>
        <v>0</v>
      </c>
      <c r="L20" s="334">
        <f>+ｶ.廃ﾌﾟﾗ類!$F$15</f>
        <v>0</v>
      </c>
      <c r="M20" s="334">
        <f>+ｷ.紙くず!$F$15</f>
        <v>0</v>
      </c>
      <c r="N20" s="334">
        <f>+ｸ.木くず!$F$15</f>
        <v>0</v>
      </c>
      <c r="O20" s="334">
        <f>+ｹ.繊維くず!$F$15</f>
        <v>0</v>
      </c>
      <c r="P20" s="334">
        <f>+ｺ.動植物性残さ!$F$15</f>
        <v>0</v>
      </c>
      <c r="Q20" s="334">
        <f>+ｻ.動物系固形不要物!$F$15</f>
        <v>0</v>
      </c>
      <c r="R20" s="334">
        <f>+ｼ.ｺﾞﾑくず!$F$15</f>
        <v>0</v>
      </c>
      <c r="S20" s="334">
        <f>+ｽ.金属くず!$F$15</f>
        <v>0</v>
      </c>
      <c r="T20" s="334">
        <f>+ｾ.ｶﾞﾗｽ･ｺﾝｸﾘ･陶磁器くず!$F$15</f>
        <v>0</v>
      </c>
      <c r="U20" s="334">
        <f>+ｿ.鉱さい!$F$15</f>
        <v>0</v>
      </c>
      <c r="V20" s="334">
        <f>+ﾀ.がれき類!$F$15</f>
        <v>0</v>
      </c>
      <c r="W20" s="334">
        <f>+ﾁ.動物のふん尿!$F$15</f>
        <v>0</v>
      </c>
      <c r="X20" s="334">
        <f>+ﾂ.動物の死体!$F$15</f>
        <v>0</v>
      </c>
      <c r="Y20" s="334">
        <f>+ﾃ.ばいじん!$F$15</f>
        <v>0</v>
      </c>
      <c r="Z20" s="335">
        <f>+ﾄ.混合廃棄物その他!$F$15</f>
        <v>0</v>
      </c>
      <c r="AA20" s="336">
        <f t="shared" si="2"/>
        <v>0</v>
      </c>
    </row>
    <row r="21" spans="2:27" ht="20.45" customHeight="1">
      <c r="B21" s="167"/>
      <c r="C21" s="124"/>
      <c r="D21" s="216" t="s">
        <v>58</v>
      </c>
      <c r="E21" s="727" t="s">
        <v>284</v>
      </c>
      <c r="F21" s="728"/>
      <c r="G21" s="337">
        <f>+ｱ.燃え殻!$P$12</f>
        <v>0</v>
      </c>
      <c r="H21" s="337">
        <f>+ｲ.汚泥!$P$12</f>
        <v>0</v>
      </c>
      <c r="I21" s="337">
        <f>+ｳ.廃油!$P$12</f>
        <v>0</v>
      </c>
      <c r="J21" s="337">
        <f>+ｴ.廃酸!$P$12</f>
        <v>0</v>
      </c>
      <c r="K21" s="337">
        <f>+ｵ.廃ｱﾙｶﾘ!$P$12</f>
        <v>0</v>
      </c>
      <c r="L21" s="337">
        <f>+ｶ.廃ﾌﾟﾗ類!$P$12</f>
        <v>0</v>
      </c>
      <c r="M21" s="337">
        <f>+ｷ.紙くず!$P$12</f>
        <v>0</v>
      </c>
      <c r="N21" s="337">
        <f>+ｸ.木くず!$P$12</f>
        <v>0</v>
      </c>
      <c r="O21" s="337">
        <f>+ｹ.繊維くず!$P$12</f>
        <v>0</v>
      </c>
      <c r="P21" s="337">
        <f>+ｺ.動植物性残さ!$P$12</f>
        <v>0</v>
      </c>
      <c r="Q21" s="337">
        <f>+ｻ.動物系固形不要物!$P$12</f>
        <v>0</v>
      </c>
      <c r="R21" s="337">
        <f>+ｼ.ｺﾞﾑくず!$P$12</f>
        <v>0</v>
      </c>
      <c r="S21" s="337">
        <f>+ｽ.金属くず!$P$12</f>
        <v>0</v>
      </c>
      <c r="T21" s="337">
        <f>+ｾ.ｶﾞﾗｽ･ｺﾝｸﾘ･陶磁器くず!$P$12</f>
        <v>0</v>
      </c>
      <c r="U21" s="337">
        <f>+ｿ.鉱さい!$P$12</f>
        <v>0</v>
      </c>
      <c r="V21" s="337">
        <f>+ﾀ.がれき類!$P$12</f>
        <v>0</v>
      </c>
      <c r="W21" s="337">
        <f>+ﾁ.動物のふん尿!$P$12</f>
        <v>0</v>
      </c>
      <c r="X21" s="337">
        <f>+ﾂ.動物の死体!$P$12</f>
        <v>0</v>
      </c>
      <c r="Y21" s="337">
        <f>+ﾃ.ばいじん!$P$12</f>
        <v>0</v>
      </c>
      <c r="Z21" s="338">
        <f>+ﾄ.混合廃棄物その他!$P$12</f>
        <v>0</v>
      </c>
      <c r="AA21" s="339">
        <f t="shared" si="2"/>
        <v>0</v>
      </c>
    </row>
    <row r="22" spans="2:27" ht="20.45" customHeight="1">
      <c r="B22" s="167"/>
      <c r="C22" s="124"/>
      <c r="D22" s="123" t="s">
        <v>59</v>
      </c>
      <c r="E22" s="731" t="s">
        <v>285</v>
      </c>
      <c r="F22" s="732"/>
      <c r="G22" s="340">
        <f>+ｱ.燃え殻!$P$15</f>
        <v>0</v>
      </c>
      <c r="H22" s="340">
        <f>+ｲ.汚泥!$P$15</f>
        <v>0</v>
      </c>
      <c r="I22" s="340">
        <f>+ｳ.廃油!$P$15</f>
        <v>0</v>
      </c>
      <c r="J22" s="340">
        <f>+ｴ.廃酸!$P$15</f>
        <v>0</v>
      </c>
      <c r="K22" s="340">
        <f>+ｵ.廃ｱﾙｶﾘ!$P$15</f>
        <v>0</v>
      </c>
      <c r="L22" s="340">
        <f>+ｶ.廃ﾌﾟﾗ類!$P$15</f>
        <v>0</v>
      </c>
      <c r="M22" s="340">
        <f>+ｷ.紙くず!$P$15</f>
        <v>0</v>
      </c>
      <c r="N22" s="340">
        <f>+ｸ.木くず!$P$15</f>
        <v>0</v>
      </c>
      <c r="O22" s="340">
        <f>+ｹ.繊維くず!$P$15</f>
        <v>0</v>
      </c>
      <c r="P22" s="340">
        <f>+ｺ.動植物性残さ!$P$15</f>
        <v>0</v>
      </c>
      <c r="Q22" s="340">
        <f>+ｻ.動物系固形不要物!$P$15</f>
        <v>0</v>
      </c>
      <c r="R22" s="340">
        <f>+ｼ.ｺﾞﾑくず!$P$15</f>
        <v>0</v>
      </c>
      <c r="S22" s="340">
        <f>+ｽ.金属くず!$P$15</f>
        <v>0</v>
      </c>
      <c r="T22" s="340">
        <f>+ｾ.ｶﾞﾗｽ･ｺﾝｸﾘ･陶磁器くず!$P$15</f>
        <v>0</v>
      </c>
      <c r="U22" s="340">
        <f>+ｿ.鉱さい!$P$15</f>
        <v>0</v>
      </c>
      <c r="V22" s="340">
        <f>+ﾀ.がれき類!$P$15</f>
        <v>0</v>
      </c>
      <c r="W22" s="340">
        <f>+ﾁ.動物のふん尿!$P$15</f>
        <v>0</v>
      </c>
      <c r="X22" s="340">
        <f>+ﾂ.動物の死体!$P$15</f>
        <v>0</v>
      </c>
      <c r="Y22" s="340">
        <f>+ﾃ.ばいじん!$P$15</f>
        <v>0</v>
      </c>
      <c r="Z22" s="341">
        <f>+ﾄ.混合廃棄物その他!$P$15</f>
        <v>0</v>
      </c>
      <c r="AA22" s="342">
        <f t="shared" si="2"/>
        <v>0</v>
      </c>
    </row>
    <row r="23" spans="2:27" ht="20.45" customHeight="1">
      <c r="B23" s="167"/>
      <c r="C23" s="124"/>
      <c r="D23" s="382" t="s">
        <v>60</v>
      </c>
      <c r="E23" s="713" t="s">
        <v>286</v>
      </c>
      <c r="F23" s="714"/>
      <c r="G23" s="343">
        <f>+ｱ.燃え殻!$P$18</f>
        <v>0</v>
      </c>
      <c r="H23" s="343">
        <f>+ｲ.汚泥!$P$18</f>
        <v>0</v>
      </c>
      <c r="I23" s="343">
        <f>+ｳ.廃油!$P$18</f>
        <v>0</v>
      </c>
      <c r="J23" s="343">
        <f>+ｴ.廃酸!$P$18</f>
        <v>0</v>
      </c>
      <c r="K23" s="343">
        <f>+ｵ.廃ｱﾙｶﾘ!$P$18</f>
        <v>0</v>
      </c>
      <c r="L23" s="343">
        <f>+ｶ.廃ﾌﾟﾗ類!$P$18</f>
        <v>0</v>
      </c>
      <c r="M23" s="343">
        <f>+ｷ.紙くず!$P$18</f>
        <v>0</v>
      </c>
      <c r="N23" s="343">
        <f>+ｸ.木くず!$P$18</f>
        <v>0</v>
      </c>
      <c r="O23" s="343">
        <f>+ｹ.繊維くず!$P$18</f>
        <v>0</v>
      </c>
      <c r="P23" s="343">
        <f>+ｺ.動植物性残さ!$P$18</f>
        <v>0</v>
      </c>
      <c r="Q23" s="343">
        <f>+ｻ.動物系固形不要物!$P$18</f>
        <v>0</v>
      </c>
      <c r="R23" s="343">
        <f>+ｼ.ｺﾞﾑくず!$P$18</f>
        <v>0</v>
      </c>
      <c r="S23" s="343">
        <f>+ｽ.金属くず!$P$18</f>
        <v>0</v>
      </c>
      <c r="T23" s="343">
        <f>+ｾ.ｶﾞﾗｽ･ｺﾝｸﾘ･陶磁器くず!$P$18</f>
        <v>6288</v>
      </c>
      <c r="U23" s="343">
        <f>+ｿ.鉱さい!$P$18</f>
        <v>0</v>
      </c>
      <c r="V23" s="343">
        <f>+ﾀ.がれき類!$P$18</f>
        <v>0</v>
      </c>
      <c r="W23" s="343">
        <f>+ﾁ.動物のふん尿!$P$18</f>
        <v>0</v>
      </c>
      <c r="X23" s="343">
        <f>+ﾂ.動物の死体!$P$18</f>
        <v>0</v>
      </c>
      <c r="Y23" s="343">
        <f>+ﾃ.ばいじん!$P$18</f>
        <v>0</v>
      </c>
      <c r="Z23" s="344">
        <f>+ﾄ.混合廃棄物その他!$P$18</f>
        <v>0</v>
      </c>
      <c r="AA23" s="345">
        <f t="shared" si="2"/>
        <v>6288</v>
      </c>
    </row>
    <row r="24" spans="2:27" ht="20.45" customHeight="1">
      <c r="B24" s="167"/>
      <c r="C24" s="124"/>
      <c r="D24" s="198"/>
      <c r="E24" s="199" t="s">
        <v>61</v>
      </c>
      <c r="F24" s="200" t="s">
        <v>287</v>
      </c>
      <c r="G24" s="346">
        <f>+ｱ.燃え殻!$P$21</f>
        <v>0</v>
      </c>
      <c r="H24" s="346">
        <f>+ｲ.汚泥!$P$21</f>
        <v>0</v>
      </c>
      <c r="I24" s="346">
        <f>+ｳ.廃油!$P$21</f>
        <v>0</v>
      </c>
      <c r="J24" s="346">
        <f>+ｴ.廃酸!$P$21</f>
        <v>0</v>
      </c>
      <c r="K24" s="346">
        <f>+ｵ.廃ｱﾙｶﾘ!$P$21</f>
        <v>0</v>
      </c>
      <c r="L24" s="346">
        <f>+ｶ.廃ﾌﾟﾗ類!$P$21</f>
        <v>0</v>
      </c>
      <c r="M24" s="346">
        <f>+ｷ.紙くず!$P$21</f>
        <v>0</v>
      </c>
      <c r="N24" s="346">
        <f>+ｸ.木くず!$P$21</f>
        <v>0</v>
      </c>
      <c r="O24" s="346">
        <f>+ｹ.繊維くず!$P$21</f>
        <v>0</v>
      </c>
      <c r="P24" s="346">
        <f>+ｺ.動植物性残さ!$P$21</f>
        <v>0</v>
      </c>
      <c r="Q24" s="346">
        <f>+ｻ.動物系固形不要物!$P$21</f>
        <v>0</v>
      </c>
      <c r="R24" s="346">
        <f>+ｼ.ｺﾞﾑくず!$P$21</f>
        <v>0</v>
      </c>
      <c r="S24" s="346">
        <f>+ｽ.金属くず!$P$21</f>
        <v>0</v>
      </c>
      <c r="T24" s="346">
        <f>+ｾ.ｶﾞﾗｽ･ｺﾝｸﾘ･陶磁器くず!$P$21</f>
        <v>0</v>
      </c>
      <c r="U24" s="346">
        <f>+ｿ.鉱さい!$P$21</f>
        <v>0</v>
      </c>
      <c r="V24" s="346">
        <f>+ﾀ.がれき類!$P$21</f>
        <v>0</v>
      </c>
      <c r="W24" s="346">
        <f>+ﾁ.動物のふん尿!$P$21</f>
        <v>0</v>
      </c>
      <c r="X24" s="346">
        <f>+ﾂ.動物の死体!$P$21</f>
        <v>0</v>
      </c>
      <c r="Y24" s="346">
        <f>+ﾃ.ばいじん!$P$21</f>
        <v>0</v>
      </c>
      <c r="Z24" s="347">
        <f>+ﾄ.混合廃棄物その他!$P$21</f>
        <v>0</v>
      </c>
      <c r="AA24" s="348">
        <f t="shared" si="2"/>
        <v>0</v>
      </c>
    </row>
    <row r="25" spans="2:27" ht="20.45" customHeight="1">
      <c r="B25" s="167"/>
      <c r="C25" s="124"/>
      <c r="D25" s="172" t="s">
        <v>88</v>
      </c>
      <c r="E25" s="729" t="s">
        <v>271</v>
      </c>
      <c r="F25" s="730"/>
      <c r="G25" s="349">
        <f>+ｱ.燃え殻!$P$24</f>
        <v>0</v>
      </c>
      <c r="H25" s="349">
        <f>+ｲ.汚泥!$P$24</f>
        <v>0</v>
      </c>
      <c r="I25" s="349">
        <f>+ｳ.廃油!$P$24</f>
        <v>0</v>
      </c>
      <c r="J25" s="349">
        <f>+ｴ.廃酸!$P$24</f>
        <v>0</v>
      </c>
      <c r="K25" s="349">
        <f>+ｵ.廃ｱﾙｶﾘ!$P$24</f>
        <v>0</v>
      </c>
      <c r="L25" s="349">
        <f>+ｶ.廃ﾌﾟﾗ類!$P$24</f>
        <v>0</v>
      </c>
      <c r="M25" s="349">
        <f>+ｷ.紙くず!$P$24</f>
        <v>0</v>
      </c>
      <c r="N25" s="349">
        <f>+ｸ.木くず!$P$24</f>
        <v>0</v>
      </c>
      <c r="O25" s="349">
        <f>+ｹ.繊維くず!$P$24</f>
        <v>0</v>
      </c>
      <c r="P25" s="349">
        <f>+ｺ.動植物性残さ!$P$24</f>
        <v>0</v>
      </c>
      <c r="Q25" s="349">
        <f>+ｻ.動物系固形不要物!$P$24</f>
        <v>0</v>
      </c>
      <c r="R25" s="349">
        <f>+ｼ.ｺﾞﾑくず!$P$24</f>
        <v>0</v>
      </c>
      <c r="S25" s="349">
        <f>+ｽ.金属くず!$P$24</f>
        <v>0</v>
      </c>
      <c r="T25" s="349">
        <f>+ｾ.ｶﾞﾗｽ･ｺﾝｸﾘ･陶磁器くず!$P$24</f>
        <v>0</v>
      </c>
      <c r="U25" s="349">
        <f>+ｿ.鉱さい!$P$24</f>
        <v>0</v>
      </c>
      <c r="V25" s="349">
        <f>+ﾀ.がれき類!$P$24</f>
        <v>0</v>
      </c>
      <c r="W25" s="349">
        <f>+ﾁ.動物のふん尿!$P$24</f>
        <v>0</v>
      </c>
      <c r="X25" s="349">
        <f>+ﾂ.動物の死体!$P$24</f>
        <v>0</v>
      </c>
      <c r="Y25" s="349">
        <f>+ﾃ.ばいじん!$P$24</f>
        <v>0</v>
      </c>
      <c r="Z25" s="350">
        <f>+ﾄ.混合廃棄物その他!$P$24</f>
        <v>0</v>
      </c>
      <c r="AA25" s="351">
        <f t="shared" si="2"/>
        <v>0</v>
      </c>
    </row>
    <row r="26" spans="2:27" ht="20.45" customHeight="1">
      <c r="B26" s="167"/>
      <c r="C26" s="721" t="s">
        <v>174</v>
      </c>
      <c r="D26" s="384" t="s">
        <v>21</v>
      </c>
      <c r="E26" s="700" t="s">
        <v>288</v>
      </c>
      <c r="F26" s="701"/>
      <c r="G26" s="352">
        <f>+G28+G33+G34+G35</f>
        <v>0</v>
      </c>
      <c r="H26" s="352">
        <f t="shared" ref="H26:Z26" si="3">+H28+H33+H34+H35</f>
        <v>0</v>
      </c>
      <c r="I26" s="352">
        <f t="shared" si="3"/>
        <v>0</v>
      </c>
      <c r="J26" s="352">
        <f t="shared" si="3"/>
        <v>0</v>
      </c>
      <c r="K26" s="352">
        <f t="shared" si="3"/>
        <v>0</v>
      </c>
      <c r="L26" s="352">
        <f t="shared" si="3"/>
        <v>0</v>
      </c>
      <c r="M26" s="352">
        <f t="shared" si="3"/>
        <v>0</v>
      </c>
      <c r="N26" s="352">
        <f t="shared" si="3"/>
        <v>0</v>
      </c>
      <c r="O26" s="352">
        <f t="shared" si="3"/>
        <v>0</v>
      </c>
      <c r="P26" s="352">
        <f t="shared" si="3"/>
        <v>0</v>
      </c>
      <c r="Q26" s="352">
        <f t="shared" si="3"/>
        <v>0</v>
      </c>
      <c r="R26" s="352">
        <f t="shared" si="3"/>
        <v>0</v>
      </c>
      <c r="S26" s="352">
        <f t="shared" si="3"/>
        <v>0</v>
      </c>
      <c r="T26" s="352">
        <f t="shared" si="3"/>
        <v>557</v>
      </c>
      <c r="U26" s="352">
        <f t="shared" si="3"/>
        <v>0</v>
      </c>
      <c r="V26" s="352">
        <f t="shared" si="3"/>
        <v>0</v>
      </c>
      <c r="W26" s="352">
        <f t="shared" si="3"/>
        <v>0</v>
      </c>
      <c r="X26" s="352">
        <f t="shared" si="3"/>
        <v>0</v>
      </c>
      <c r="Y26" s="352">
        <f t="shared" si="3"/>
        <v>0</v>
      </c>
      <c r="Z26" s="353">
        <f t="shared" si="3"/>
        <v>0</v>
      </c>
      <c r="AA26" s="354">
        <f t="shared" ref="AA26:AA55" si="4">SUM(G26:Z26)</f>
        <v>557</v>
      </c>
    </row>
    <row r="27" spans="2:27" ht="20.45" customHeight="1">
      <c r="B27" s="167"/>
      <c r="C27" s="721"/>
      <c r="D27" s="172" t="s">
        <v>25</v>
      </c>
      <c r="E27" s="700" t="s">
        <v>289</v>
      </c>
      <c r="F27" s="701"/>
      <c r="G27" s="352">
        <f t="shared" ref="G27:Z27" si="5">+G23-G26</f>
        <v>0</v>
      </c>
      <c r="H27" s="352">
        <f t="shared" si="5"/>
        <v>0</v>
      </c>
      <c r="I27" s="352">
        <f t="shared" si="5"/>
        <v>0</v>
      </c>
      <c r="J27" s="352">
        <f t="shared" si="5"/>
        <v>0</v>
      </c>
      <c r="K27" s="352">
        <f t="shared" si="5"/>
        <v>0</v>
      </c>
      <c r="L27" s="352">
        <f t="shared" si="5"/>
        <v>0</v>
      </c>
      <c r="M27" s="352">
        <f t="shared" si="5"/>
        <v>0</v>
      </c>
      <c r="N27" s="352">
        <f t="shared" si="5"/>
        <v>0</v>
      </c>
      <c r="O27" s="352">
        <f t="shared" si="5"/>
        <v>0</v>
      </c>
      <c r="P27" s="352">
        <f t="shared" si="5"/>
        <v>0</v>
      </c>
      <c r="Q27" s="352">
        <f t="shared" si="5"/>
        <v>0</v>
      </c>
      <c r="R27" s="352">
        <f t="shared" si="5"/>
        <v>0</v>
      </c>
      <c r="S27" s="352">
        <f t="shared" si="5"/>
        <v>0</v>
      </c>
      <c r="T27" s="352">
        <f t="shared" si="5"/>
        <v>5731</v>
      </c>
      <c r="U27" s="352">
        <f t="shared" si="5"/>
        <v>0</v>
      </c>
      <c r="V27" s="352">
        <f t="shared" si="5"/>
        <v>0</v>
      </c>
      <c r="W27" s="352">
        <f t="shared" si="5"/>
        <v>0</v>
      </c>
      <c r="X27" s="352">
        <f t="shared" si="5"/>
        <v>0</v>
      </c>
      <c r="Y27" s="352">
        <f t="shared" si="5"/>
        <v>0</v>
      </c>
      <c r="Z27" s="353">
        <f t="shared" si="5"/>
        <v>0</v>
      </c>
      <c r="AA27" s="354">
        <f t="shared" si="4"/>
        <v>5731</v>
      </c>
    </row>
    <row r="28" spans="2:27" ht="20.45" customHeight="1">
      <c r="B28" s="167"/>
      <c r="C28" s="722"/>
      <c r="D28" s="706" t="s">
        <v>267</v>
      </c>
      <c r="E28" s="382" t="s">
        <v>29</v>
      </c>
      <c r="F28" s="264" t="s">
        <v>338</v>
      </c>
      <c r="G28" s="340">
        <f>+ｱ.燃え殻!$AH$9</f>
        <v>0</v>
      </c>
      <c r="H28" s="340">
        <f>+ｲ.汚泥!$AH$9</f>
        <v>0</v>
      </c>
      <c r="I28" s="340">
        <f>+ｳ.廃油!$AH$9</f>
        <v>0</v>
      </c>
      <c r="J28" s="340">
        <f>+ｴ.廃酸!$AH$9</f>
        <v>0</v>
      </c>
      <c r="K28" s="340">
        <f>+ｵ.廃ｱﾙｶﾘ!$AH$9</f>
        <v>0</v>
      </c>
      <c r="L28" s="340">
        <f>+ｶ.廃ﾌﾟﾗ類!$AH$9</f>
        <v>0</v>
      </c>
      <c r="M28" s="340">
        <f>+ｷ.紙くず!$AH$9</f>
        <v>0</v>
      </c>
      <c r="N28" s="340">
        <f>+ｸ.木くず!$AH$9</f>
        <v>0</v>
      </c>
      <c r="O28" s="340">
        <f>+ｹ.繊維くず!$AH$9</f>
        <v>0</v>
      </c>
      <c r="P28" s="340">
        <f>+ｺ.動植物性残さ!$AH$9</f>
        <v>0</v>
      </c>
      <c r="Q28" s="340">
        <f>+ｻ.動物系固形不要物!$AH$9</f>
        <v>0</v>
      </c>
      <c r="R28" s="340">
        <f>+ｼ.ｺﾞﾑくず!$AH$9</f>
        <v>0</v>
      </c>
      <c r="S28" s="340">
        <f>+ｽ.金属くず!$AH$9</f>
        <v>0</v>
      </c>
      <c r="T28" s="340">
        <f>+ｾ.ｶﾞﾗｽ･ｺﾝｸﾘ･陶磁器くず!$AH$9</f>
        <v>0</v>
      </c>
      <c r="U28" s="340">
        <f>+ｿ.鉱さい!$AH$9</f>
        <v>0</v>
      </c>
      <c r="V28" s="340">
        <f>+ﾀ.がれき類!$AH$9</f>
        <v>0</v>
      </c>
      <c r="W28" s="340">
        <f>+ﾁ.動物のふん尿!$AH$9</f>
        <v>0</v>
      </c>
      <c r="X28" s="340">
        <f>+ﾂ.動物の死体!$AH$9</f>
        <v>0</v>
      </c>
      <c r="Y28" s="340">
        <f>+ﾃ.ばいじん!$AH$9</f>
        <v>0</v>
      </c>
      <c r="Z28" s="341">
        <f>+ﾄ.混合廃棄物その他!$AH$9</f>
        <v>0</v>
      </c>
      <c r="AA28" s="342">
        <f>SUM(G28:Z28)</f>
        <v>0</v>
      </c>
    </row>
    <row r="29" spans="2:27" ht="20.45" customHeight="1">
      <c r="B29" s="167"/>
      <c r="C29" s="722"/>
      <c r="D29" s="707"/>
      <c r="E29" s="208"/>
      <c r="F29" s="413" t="s">
        <v>438</v>
      </c>
      <c r="G29" s="411"/>
      <c r="H29" s="411"/>
      <c r="I29" s="411"/>
      <c r="J29" s="411"/>
      <c r="K29" s="411"/>
      <c r="L29" s="340">
        <f>ｶ.廃ﾌﾟﾗ類!AU7</f>
        <v>0</v>
      </c>
      <c r="M29" s="411"/>
      <c r="N29" s="411"/>
      <c r="O29" s="411"/>
      <c r="P29" s="411"/>
      <c r="Q29" s="411"/>
      <c r="R29" s="411"/>
      <c r="S29" s="411"/>
      <c r="T29" s="411"/>
      <c r="U29" s="411"/>
      <c r="V29" s="411"/>
      <c r="W29" s="411"/>
      <c r="X29" s="411"/>
      <c r="Y29" s="411"/>
      <c r="Z29" s="430"/>
      <c r="AA29" s="342">
        <f t="shared" si="4"/>
        <v>0</v>
      </c>
    </row>
    <row r="30" spans="2:27" ht="20.45" customHeight="1">
      <c r="B30" s="167"/>
      <c r="C30" s="722"/>
      <c r="D30" s="707"/>
      <c r="E30" s="410"/>
      <c r="F30" s="414" t="s">
        <v>439</v>
      </c>
      <c r="G30" s="415"/>
      <c r="H30" s="415"/>
      <c r="I30" s="415"/>
      <c r="J30" s="415"/>
      <c r="K30" s="415"/>
      <c r="L30" s="416">
        <f>ｶ.廃ﾌﾟﾗ類!AU8</f>
        <v>0</v>
      </c>
      <c r="M30" s="415"/>
      <c r="N30" s="415"/>
      <c r="O30" s="415"/>
      <c r="P30" s="415"/>
      <c r="Q30" s="415"/>
      <c r="R30" s="415"/>
      <c r="S30" s="415"/>
      <c r="T30" s="415"/>
      <c r="U30" s="415"/>
      <c r="V30" s="415"/>
      <c r="W30" s="415"/>
      <c r="X30" s="415"/>
      <c r="Y30" s="415"/>
      <c r="Z30" s="431"/>
      <c r="AA30" s="417">
        <f t="shared" si="4"/>
        <v>0</v>
      </c>
    </row>
    <row r="31" spans="2:27" ht="20.45" customHeight="1">
      <c r="B31" s="167"/>
      <c r="C31" s="722"/>
      <c r="D31" s="707"/>
      <c r="E31" s="410"/>
      <c r="F31" s="414" t="s">
        <v>440</v>
      </c>
      <c r="G31" s="415"/>
      <c r="H31" s="415"/>
      <c r="I31" s="415"/>
      <c r="J31" s="415"/>
      <c r="K31" s="415"/>
      <c r="L31" s="416">
        <f>ｶ.廃ﾌﾟﾗ類!AU9</f>
        <v>0</v>
      </c>
      <c r="M31" s="415"/>
      <c r="N31" s="415"/>
      <c r="O31" s="415"/>
      <c r="P31" s="415"/>
      <c r="Q31" s="415"/>
      <c r="R31" s="415"/>
      <c r="S31" s="415"/>
      <c r="T31" s="415"/>
      <c r="U31" s="415"/>
      <c r="V31" s="415"/>
      <c r="W31" s="415"/>
      <c r="X31" s="415"/>
      <c r="Y31" s="415"/>
      <c r="Z31" s="431"/>
      <c r="AA31" s="417">
        <f t="shared" si="4"/>
        <v>0</v>
      </c>
    </row>
    <row r="32" spans="2:27" ht="20.45" customHeight="1">
      <c r="B32" s="167"/>
      <c r="C32" s="722"/>
      <c r="D32" s="707"/>
      <c r="E32" s="216"/>
      <c r="F32" s="418" t="s">
        <v>441</v>
      </c>
      <c r="G32" s="419"/>
      <c r="H32" s="419"/>
      <c r="I32" s="419"/>
      <c r="J32" s="419"/>
      <c r="K32" s="419"/>
      <c r="L32" s="420">
        <f>ｶ.廃ﾌﾟﾗ類!AU10</f>
        <v>0</v>
      </c>
      <c r="M32" s="419"/>
      <c r="N32" s="419"/>
      <c r="O32" s="419"/>
      <c r="P32" s="419"/>
      <c r="Q32" s="419"/>
      <c r="R32" s="419"/>
      <c r="S32" s="419"/>
      <c r="T32" s="419"/>
      <c r="U32" s="419"/>
      <c r="V32" s="419"/>
      <c r="W32" s="419"/>
      <c r="X32" s="419"/>
      <c r="Y32" s="419"/>
      <c r="Z32" s="432"/>
      <c r="AA32" s="421">
        <f t="shared" si="4"/>
        <v>0</v>
      </c>
    </row>
    <row r="33" spans="2:27" ht="20.45" customHeight="1">
      <c r="B33" s="167"/>
      <c r="C33" s="722"/>
      <c r="D33" s="707"/>
      <c r="E33" s="172" t="s">
        <v>36</v>
      </c>
      <c r="F33" s="212" t="s">
        <v>290</v>
      </c>
      <c r="G33" s="340">
        <f>+ｱ.燃え殻!$AH$12</f>
        <v>0</v>
      </c>
      <c r="H33" s="340">
        <f>+ｲ.汚泥!$AH$12</f>
        <v>0</v>
      </c>
      <c r="I33" s="340">
        <f>+ｳ.廃油!$AH$12</f>
        <v>0</v>
      </c>
      <c r="J33" s="340">
        <f>+ｴ.廃酸!$AH$12</f>
        <v>0</v>
      </c>
      <c r="K33" s="340">
        <f>+ｵ.廃ｱﾙｶﾘ!$AH$12</f>
        <v>0</v>
      </c>
      <c r="L33" s="340">
        <f>+ｶ.廃ﾌﾟﾗ類!$AH$12</f>
        <v>0</v>
      </c>
      <c r="M33" s="340">
        <f>+ｷ.紙くず!$AH$12</f>
        <v>0</v>
      </c>
      <c r="N33" s="340">
        <f>+ｸ.木くず!$AH$12</f>
        <v>0</v>
      </c>
      <c r="O33" s="340">
        <f>+ｹ.繊維くず!$AH$12</f>
        <v>0</v>
      </c>
      <c r="P33" s="340">
        <f>+ｺ.動植物性残さ!$AH$12</f>
        <v>0</v>
      </c>
      <c r="Q33" s="340">
        <f>+ｻ.動物系固形不要物!$AH$12</f>
        <v>0</v>
      </c>
      <c r="R33" s="340">
        <f>+ｼ.ｺﾞﾑくず!$AH$12</f>
        <v>0</v>
      </c>
      <c r="S33" s="340">
        <f>+ｽ.金属くず!$AH$12</f>
        <v>0</v>
      </c>
      <c r="T33" s="340">
        <f>+ｾ.ｶﾞﾗｽ･ｺﾝｸﾘ･陶磁器くず!$AH$12</f>
        <v>0</v>
      </c>
      <c r="U33" s="340">
        <f>+ｿ.鉱さい!$AH$12</f>
        <v>0</v>
      </c>
      <c r="V33" s="340">
        <f>+ﾀ.がれき類!$AH$12</f>
        <v>0</v>
      </c>
      <c r="W33" s="340">
        <f>+ﾁ.動物のふん尿!$AH$12</f>
        <v>0</v>
      </c>
      <c r="X33" s="340">
        <f>+ﾂ.動物の死体!$AH$12</f>
        <v>0</v>
      </c>
      <c r="Y33" s="340">
        <f>+ﾃ.ばいじん!$AH$12</f>
        <v>0</v>
      </c>
      <c r="Z33" s="341">
        <f>+ﾄ.混合廃棄物その他!$AH$12</f>
        <v>0</v>
      </c>
      <c r="AA33" s="342">
        <f>SUM(G33:Z33)</f>
        <v>0</v>
      </c>
    </row>
    <row r="34" spans="2:27" ht="20.45" customHeight="1">
      <c r="B34" s="169" t="s">
        <v>352</v>
      </c>
      <c r="C34" s="722"/>
      <c r="D34" s="708"/>
      <c r="E34" s="172" t="s">
        <v>266</v>
      </c>
      <c r="F34" s="380" t="s">
        <v>291</v>
      </c>
      <c r="G34" s="355">
        <f>+ｱ.燃え殻!$AH$15</f>
        <v>0</v>
      </c>
      <c r="H34" s="355">
        <f>+ｲ.汚泥!$AH$15</f>
        <v>0</v>
      </c>
      <c r="I34" s="355">
        <f>+ｳ.廃油!$AH$15</f>
        <v>0</v>
      </c>
      <c r="J34" s="355">
        <f>+ｴ.廃酸!$AH$15</f>
        <v>0</v>
      </c>
      <c r="K34" s="355">
        <f>+ｵ.廃ｱﾙｶﾘ!$AH$15</f>
        <v>0</v>
      </c>
      <c r="L34" s="355">
        <f>+ｶ.廃ﾌﾟﾗ類!$AH$15</f>
        <v>0</v>
      </c>
      <c r="M34" s="355">
        <f>+ｷ.紙くず!$AH$15</f>
        <v>0</v>
      </c>
      <c r="N34" s="355">
        <f>+ｸ.木くず!$AH$15</f>
        <v>0</v>
      </c>
      <c r="O34" s="355">
        <f>+ｹ.繊維くず!$AH$15</f>
        <v>0</v>
      </c>
      <c r="P34" s="355">
        <f>+ｺ.動植物性残さ!$AH$15</f>
        <v>0</v>
      </c>
      <c r="Q34" s="355">
        <f>+ｻ.動物系固形不要物!$AH$15</f>
        <v>0</v>
      </c>
      <c r="R34" s="355">
        <f>+ｼ.ｺﾞﾑくず!$AH$15</f>
        <v>0</v>
      </c>
      <c r="S34" s="355">
        <f>+ｽ.金属くず!$AH$15</f>
        <v>0</v>
      </c>
      <c r="T34" s="355">
        <f>+ｾ.ｶﾞﾗｽ･ｺﾝｸﾘ･陶磁器くず!$AH$15</f>
        <v>0</v>
      </c>
      <c r="U34" s="355">
        <f>+ｿ.鉱さい!$AH$15</f>
        <v>0</v>
      </c>
      <c r="V34" s="355">
        <f>+ﾀ.がれき類!$AH$15</f>
        <v>0</v>
      </c>
      <c r="W34" s="355">
        <f>+ﾁ.動物のふん尿!$AH$15</f>
        <v>0</v>
      </c>
      <c r="X34" s="355">
        <f>+ﾂ.動物の死体!$AH$15</f>
        <v>0</v>
      </c>
      <c r="Y34" s="355">
        <f>+ﾃ.ばいじん!$AH$15</f>
        <v>0</v>
      </c>
      <c r="Z34" s="356">
        <f>+ﾄ.混合廃棄物その他!$AH$15</f>
        <v>0</v>
      </c>
      <c r="AA34" s="357">
        <f>SUM(G34:Z34)</f>
        <v>0</v>
      </c>
    </row>
    <row r="35" spans="2:27" ht="20.45" customHeight="1">
      <c r="B35" s="169" t="s">
        <v>353</v>
      </c>
      <c r="C35" s="722"/>
      <c r="D35" s="123" t="s">
        <v>178</v>
      </c>
      <c r="E35" s="700" t="s">
        <v>293</v>
      </c>
      <c r="F35" s="701"/>
      <c r="G35" s="352">
        <f t="shared" ref="G35:Z35" si="6">+G36+G40</f>
        <v>0</v>
      </c>
      <c r="H35" s="352">
        <f t="shared" si="6"/>
        <v>0</v>
      </c>
      <c r="I35" s="352">
        <f t="shared" si="6"/>
        <v>0</v>
      </c>
      <c r="J35" s="352">
        <f t="shared" si="6"/>
        <v>0</v>
      </c>
      <c r="K35" s="352">
        <f t="shared" si="6"/>
        <v>0</v>
      </c>
      <c r="L35" s="352">
        <f t="shared" si="6"/>
        <v>0</v>
      </c>
      <c r="M35" s="352">
        <f t="shared" si="6"/>
        <v>0</v>
      </c>
      <c r="N35" s="352">
        <f t="shared" si="6"/>
        <v>0</v>
      </c>
      <c r="O35" s="352">
        <f t="shared" si="6"/>
        <v>0</v>
      </c>
      <c r="P35" s="352">
        <f t="shared" si="6"/>
        <v>0</v>
      </c>
      <c r="Q35" s="352">
        <f t="shared" si="6"/>
        <v>0</v>
      </c>
      <c r="R35" s="352">
        <f t="shared" si="6"/>
        <v>0</v>
      </c>
      <c r="S35" s="352">
        <f t="shared" si="6"/>
        <v>0</v>
      </c>
      <c r="T35" s="352">
        <f t="shared" si="6"/>
        <v>557</v>
      </c>
      <c r="U35" s="352">
        <f t="shared" si="6"/>
        <v>0</v>
      </c>
      <c r="V35" s="352">
        <f t="shared" si="6"/>
        <v>0</v>
      </c>
      <c r="W35" s="352">
        <f t="shared" si="6"/>
        <v>0</v>
      </c>
      <c r="X35" s="352">
        <f t="shared" si="6"/>
        <v>0</v>
      </c>
      <c r="Y35" s="352">
        <f t="shared" si="6"/>
        <v>0</v>
      </c>
      <c r="Z35" s="353">
        <f t="shared" si="6"/>
        <v>0</v>
      </c>
      <c r="AA35" s="354">
        <f t="shared" si="4"/>
        <v>557</v>
      </c>
    </row>
    <row r="36" spans="2:27" ht="20.45" customHeight="1">
      <c r="B36" s="443">
        <v>7</v>
      </c>
      <c r="C36" s="124"/>
      <c r="D36" s="210"/>
      <c r="E36" s="205" t="s">
        <v>265</v>
      </c>
      <c r="F36" s="383"/>
      <c r="G36" s="358">
        <f t="shared" ref="G36:Z36" si="7">SUM(G37:G39)</f>
        <v>0</v>
      </c>
      <c r="H36" s="358">
        <f t="shared" si="7"/>
        <v>0</v>
      </c>
      <c r="I36" s="358">
        <f t="shared" si="7"/>
        <v>0</v>
      </c>
      <c r="J36" s="358">
        <f t="shared" si="7"/>
        <v>0</v>
      </c>
      <c r="K36" s="358">
        <f t="shared" si="7"/>
        <v>0</v>
      </c>
      <c r="L36" s="358">
        <f t="shared" si="7"/>
        <v>0</v>
      </c>
      <c r="M36" s="358">
        <f t="shared" si="7"/>
        <v>0</v>
      </c>
      <c r="N36" s="358">
        <f t="shared" si="7"/>
        <v>0</v>
      </c>
      <c r="O36" s="358">
        <f t="shared" si="7"/>
        <v>0</v>
      </c>
      <c r="P36" s="358">
        <f t="shared" si="7"/>
        <v>0</v>
      </c>
      <c r="Q36" s="358">
        <f t="shared" si="7"/>
        <v>0</v>
      </c>
      <c r="R36" s="358">
        <f t="shared" si="7"/>
        <v>0</v>
      </c>
      <c r="S36" s="358">
        <f t="shared" si="7"/>
        <v>0</v>
      </c>
      <c r="T36" s="358">
        <f t="shared" si="7"/>
        <v>557</v>
      </c>
      <c r="U36" s="358">
        <f t="shared" si="7"/>
        <v>0</v>
      </c>
      <c r="V36" s="358">
        <f t="shared" si="7"/>
        <v>0</v>
      </c>
      <c r="W36" s="358">
        <f t="shared" si="7"/>
        <v>0</v>
      </c>
      <c r="X36" s="358">
        <f t="shared" si="7"/>
        <v>0</v>
      </c>
      <c r="Y36" s="358">
        <f t="shared" si="7"/>
        <v>0</v>
      </c>
      <c r="Z36" s="359">
        <f t="shared" si="7"/>
        <v>0</v>
      </c>
      <c r="AA36" s="360">
        <f t="shared" si="4"/>
        <v>557</v>
      </c>
    </row>
    <row r="37" spans="2:27" ht="20.45" customHeight="1">
      <c r="B37" s="169" t="s">
        <v>228</v>
      </c>
      <c r="C37" s="124"/>
      <c r="D37" s="208"/>
      <c r="E37" s="203"/>
      <c r="F37" s="201" t="s">
        <v>235</v>
      </c>
      <c r="G37" s="361">
        <f>+ｱ.燃え殻!$AU$16</f>
        <v>0</v>
      </c>
      <c r="H37" s="361">
        <f>+ｲ.汚泥!$AU$16</f>
        <v>0</v>
      </c>
      <c r="I37" s="361">
        <f>+ｳ.廃油!$AU$16</f>
        <v>0</v>
      </c>
      <c r="J37" s="361">
        <f>+ｴ.廃酸!$AU$16</f>
        <v>0</v>
      </c>
      <c r="K37" s="361">
        <f>+ｵ.廃ｱﾙｶﾘ!$AU$16</f>
        <v>0</v>
      </c>
      <c r="L37" s="361">
        <f>+ｶ.廃ﾌﾟﾗ類!$AU$13</f>
        <v>0</v>
      </c>
      <c r="M37" s="361">
        <f>+ｷ.紙くず!$AU$16</f>
        <v>0</v>
      </c>
      <c r="N37" s="361">
        <f>+ｸ.木くず!$AU$16</f>
        <v>0</v>
      </c>
      <c r="O37" s="361">
        <f>+ｹ.繊維くず!$AU$16</f>
        <v>0</v>
      </c>
      <c r="P37" s="361">
        <f>+ｺ.動植物性残さ!$AU$16</f>
        <v>0</v>
      </c>
      <c r="Q37" s="361">
        <f>+ｻ.動物系固形不要物!$AU$16</f>
        <v>0</v>
      </c>
      <c r="R37" s="361">
        <f>+ｼ.ｺﾞﾑくず!$AU$16</f>
        <v>0</v>
      </c>
      <c r="S37" s="361">
        <f>+ｽ.金属くず!$AU$16</f>
        <v>0</v>
      </c>
      <c r="T37" s="361">
        <f>+ｾ.ｶﾞﾗｽ･ｺﾝｸﾘ･陶磁器くず!$AU$16</f>
        <v>557</v>
      </c>
      <c r="U37" s="361">
        <f>+ｿ.鉱さい!$AU$16</f>
        <v>0</v>
      </c>
      <c r="V37" s="361">
        <f>+ﾀ.がれき類!$AU$16</f>
        <v>0</v>
      </c>
      <c r="W37" s="361">
        <f>+ﾁ.動物のふん尿!$AU$16</f>
        <v>0</v>
      </c>
      <c r="X37" s="361">
        <f>+ﾂ.動物の死体!$AU$16</f>
        <v>0</v>
      </c>
      <c r="Y37" s="361">
        <f>+ﾃ.ばいじん!$AU$16</f>
        <v>0</v>
      </c>
      <c r="Z37" s="362">
        <f>+ﾄ.混合廃棄物その他!$AU$16</f>
        <v>0</v>
      </c>
      <c r="AA37" s="363">
        <f t="shared" si="4"/>
        <v>557</v>
      </c>
    </row>
    <row r="38" spans="2:27" ht="20.45" customHeight="1">
      <c r="B38" s="169" t="s">
        <v>229</v>
      </c>
      <c r="C38" s="124"/>
      <c r="D38" s="208"/>
      <c r="E38" s="203"/>
      <c r="F38" s="201" t="s">
        <v>261</v>
      </c>
      <c r="G38" s="361">
        <f>+ｱ.燃え殻!$AU$17</f>
        <v>0</v>
      </c>
      <c r="H38" s="361">
        <f>+ｲ.汚泥!$AU$17</f>
        <v>0</v>
      </c>
      <c r="I38" s="361">
        <f>+ｳ.廃油!$AU$17</f>
        <v>0</v>
      </c>
      <c r="J38" s="361">
        <f>+ｴ.廃酸!$AU$17</f>
        <v>0</v>
      </c>
      <c r="K38" s="361">
        <f>+ｵ.廃ｱﾙｶﾘ!$AU$17</f>
        <v>0</v>
      </c>
      <c r="L38" s="361">
        <f>+ｶ.廃ﾌﾟﾗ類!$AU$14</f>
        <v>0</v>
      </c>
      <c r="M38" s="361">
        <f>+ｷ.紙くず!$AU$17</f>
        <v>0</v>
      </c>
      <c r="N38" s="361">
        <f>+ｸ.木くず!$AU$17</f>
        <v>0</v>
      </c>
      <c r="O38" s="361">
        <f>+ｹ.繊維くず!$AU$17</f>
        <v>0</v>
      </c>
      <c r="P38" s="361">
        <f>+ｺ.動植物性残さ!$AU$17</f>
        <v>0</v>
      </c>
      <c r="Q38" s="361">
        <f>+ｻ.動物系固形不要物!$AU$17</f>
        <v>0</v>
      </c>
      <c r="R38" s="361">
        <f>+ｼ.ｺﾞﾑくず!$AU$17</f>
        <v>0</v>
      </c>
      <c r="S38" s="361">
        <f>+ｽ.金属くず!$AU$17</f>
        <v>0</v>
      </c>
      <c r="T38" s="361">
        <f>+ｾ.ｶﾞﾗｽ･ｺﾝｸﾘ･陶磁器くず!$AU$17</f>
        <v>0</v>
      </c>
      <c r="U38" s="361">
        <f>+ｿ.鉱さい!$AU$17</f>
        <v>0</v>
      </c>
      <c r="V38" s="361">
        <f>+ﾀ.がれき類!$AU$17</f>
        <v>0</v>
      </c>
      <c r="W38" s="361">
        <f>+ﾁ.動物のふん尿!$AU$17</f>
        <v>0</v>
      </c>
      <c r="X38" s="361">
        <f>+ﾂ.動物の死体!$AU$17</f>
        <v>0</v>
      </c>
      <c r="Y38" s="361">
        <f>+ﾃ.ばいじん!$AU$17</f>
        <v>0</v>
      </c>
      <c r="Z38" s="362">
        <f>+ﾄ.混合廃棄物その他!$AU$17</f>
        <v>0</v>
      </c>
      <c r="AA38" s="363">
        <f t="shared" si="4"/>
        <v>0</v>
      </c>
    </row>
    <row r="39" spans="2:27" ht="20.45" customHeight="1">
      <c r="B39" s="169" t="s">
        <v>230</v>
      </c>
      <c r="C39" s="124"/>
      <c r="D39" s="208"/>
      <c r="E39" s="204"/>
      <c r="F39" s="201" t="s">
        <v>260</v>
      </c>
      <c r="G39" s="361">
        <f>+ｱ.燃え殻!$AU$18</f>
        <v>0</v>
      </c>
      <c r="H39" s="361">
        <f>+ｲ.汚泥!$AU$18</f>
        <v>0</v>
      </c>
      <c r="I39" s="361">
        <f>+ｳ.廃油!$AU$18</f>
        <v>0</v>
      </c>
      <c r="J39" s="361">
        <f>+ｴ.廃酸!$AU$18</f>
        <v>0</v>
      </c>
      <c r="K39" s="361">
        <f>+ｵ.廃ｱﾙｶﾘ!$AU$18</f>
        <v>0</v>
      </c>
      <c r="L39" s="361">
        <f>+ｶ.廃ﾌﾟﾗ類!$AU$15</f>
        <v>0</v>
      </c>
      <c r="M39" s="361">
        <f>+ｷ.紙くず!$AU$18</f>
        <v>0</v>
      </c>
      <c r="N39" s="361">
        <f>+ｸ.木くず!$AU$18</f>
        <v>0</v>
      </c>
      <c r="O39" s="361">
        <f>+ｹ.繊維くず!$AU$18</f>
        <v>0</v>
      </c>
      <c r="P39" s="361">
        <f>+ｺ.動植物性残さ!$AU$18</f>
        <v>0</v>
      </c>
      <c r="Q39" s="361">
        <f>+ｻ.動物系固形不要物!$AU$18</f>
        <v>0</v>
      </c>
      <c r="R39" s="361">
        <f>+ｼ.ｺﾞﾑくず!$AU$18</f>
        <v>0</v>
      </c>
      <c r="S39" s="361">
        <f>+ｽ.金属くず!$AU$18</f>
        <v>0</v>
      </c>
      <c r="T39" s="361">
        <f>+ｾ.ｶﾞﾗｽ･ｺﾝｸﾘ･陶磁器くず!$AU$18</f>
        <v>0</v>
      </c>
      <c r="U39" s="361">
        <f>+ｿ.鉱さい!$AU$18</f>
        <v>0</v>
      </c>
      <c r="V39" s="361">
        <f>+ﾀ.がれき類!$AU$18</f>
        <v>0</v>
      </c>
      <c r="W39" s="361">
        <f>+ﾁ.動物のふん尿!$AU$18</f>
        <v>0</v>
      </c>
      <c r="X39" s="361">
        <f>+ﾂ.動物の死体!$AU$18</f>
        <v>0</v>
      </c>
      <c r="Y39" s="361">
        <f>+ﾃ.ばいじん!$AU$18</f>
        <v>0</v>
      </c>
      <c r="Z39" s="362">
        <f>+ﾄ.混合廃棄物その他!$AU$18</f>
        <v>0</v>
      </c>
      <c r="AA39" s="363">
        <f t="shared" si="4"/>
        <v>0</v>
      </c>
    </row>
    <row r="40" spans="2:27" ht="20.45" customHeight="1" thickBot="1">
      <c r="B40" s="169" t="s">
        <v>231</v>
      </c>
      <c r="C40" s="213"/>
      <c r="D40" s="214"/>
      <c r="E40" s="215" t="s">
        <v>264</v>
      </c>
      <c r="F40" s="381"/>
      <c r="G40" s="364">
        <f>+ｱ.燃え殻!$AO$21</f>
        <v>0</v>
      </c>
      <c r="H40" s="364">
        <f>+ｲ.汚泥!$AO$21</f>
        <v>0</v>
      </c>
      <c r="I40" s="364">
        <f>+ｳ.廃油!$AO$21</f>
        <v>0</v>
      </c>
      <c r="J40" s="364">
        <f>+ｴ.廃酸!$AO$21</f>
        <v>0</v>
      </c>
      <c r="K40" s="364">
        <f>+ｵ.廃ｱﾙｶﾘ!$AO$21</f>
        <v>0</v>
      </c>
      <c r="L40" s="364">
        <f>+ｶ.廃ﾌﾟﾗ類!$AO$21</f>
        <v>0</v>
      </c>
      <c r="M40" s="364">
        <f>+ｷ.紙くず!$AO$21</f>
        <v>0</v>
      </c>
      <c r="N40" s="364">
        <f>+ｸ.木くず!$AO$21</f>
        <v>0</v>
      </c>
      <c r="O40" s="364">
        <f>+ｹ.繊維くず!$AO$21</f>
        <v>0</v>
      </c>
      <c r="P40" s="364">
        <f>+ｺ.動植物性残さ!$AO$21</f>
        <v>0</v>
      </c>
      <c r="Q40" s="364">
        <f>+ｻ.動物系固形不要物!$AO$21</f>
        <v>0</v>
      </c>
      <c r="R40" s="364">
        <f>+ｼ.ｺﾞﾑくず!$AO$21</f>
        <v>0</v>
      </c>
      <c r="S40" s="364">
        <f>+ｽ.金属くず!$AO$21</f>
        <v>0</v>
      </c>
      <c r="T40" s="364">
        <f>+ｾ.ｶﾞﾗｽ･ｺﾝｸﾘ･陶磁器くず!$AO$21</f>
        <v>0</v>
      </c>
      <c r="U40" s="364">
        <f>+ｿ.鉱さい!$AO$21</f>
        <v>0</v>
      </c>
      <c r="V40" s="364">
        <f>+ﾀ.がれき類!$AO$21</f>
        <v>0</v>
      </c>
      <c r="W40" s="364">
        <f>+ﾁ.動物のふん尿!$AO$21</f>
        <v>0</v>
      </c>
      <c r="X40" s="364">
        <f>+ﾂ.動物の死体!$AO$21</f>
        <v>0</v>
      </c>
      <c r="Y40" s="364">
        <f>+ﾃ.ばいじん!$AO$21</f>
        <v>0</v>
      </c>
      <c r="Z40" s="365">
        <f>+ﾄ.混合廃棄物その他!$AO$21</f>
        <v>0</v>
      </c>
      <c r="AA40" s="366">
        <f>SUM(G40:Z40)</f>
        <v>0</v>
      </c>
    </row>
    <row r="41" spans="2:27" ht="20.45" customHeight="1">
      <c r="B41" s="167"/>
      <c r="C41" s="704" t="s">
        <v>173</v>
      </c>
      <c r="D41" s="123" t="s">
        <v>179</v>
      </c>
      <c r="E41" s="711" t="s">
        <v>236</v>
      </c>
      <c r="F41" s="712"/>
      <c r="G41" s="367">
        <f t="shared" ref="G41:Z41" si="8">+G42+G46</f>
        <v>0</v>
      </c>
      <c r="H41" s="367">
        <f t="shared" si="8"/>
        <v>445</v>
      </c>
      <c r="I41" s="367">
        <f t="shared" si="8"/>
        <v>0</v>
      </c>
      <c r="J41" s="367">
        <f t="shared" si="8"/>
        <v>0</v>
      </c>
      <c r="K41" s="367">
        <f t="shared" si="8"/>
        <v>0</v>
      </c>
      <c r="L41" s="367">
        <f t="shared" si="8"/>
        <v>0</v>
      </c>
      <c r="M41" s="367">
        <f t="shared" si="8"/>
        <v>0</v>
      </c>
      <c r="N41" s="367">
        <f t="shared" si="8"/>
        <v>0</v>
      </c>
      <c r="O41" s="367">
        <f t="shared" si="8"/>
        <v>0</v>
      </c>
      <c r="P41" s="367">
        <f t="shared" si="8"/>
        <v>0</v>
      </c>
      <c r="Q41" s="367">
        <f t="shared" si="8"/>
        <v>0</v>
      </c>
      <c r="R41" s="367">
        <f t="shared" si="8"/>
        <v>0</v>
      </c>
      <c r="S41" s="367">
        <f t="shared" si="8"/>
        <v>0</v>
      </c>
      <c r="T41" s="367">
        <f t="shared" si="8"/>
        <v>3318</v>
      </c>
      <c r="U41" s="367">
        <f t="shared" si="8"/>
        <v>0</v>
      </c>
      <c r="V41" s="367">
        <f t="shared" si="8"/>
        <v>0</v>
      </c>
      <c r="W41" s="367">
        <f t="shared" si="8"/>
        <v>0</v>
      </c>
      <c r="X41" s="367">
        <f t="shared" si="8"/>
        <v>0</v>
      </c>
      <c r="Y41" s="367">
        <f t="shared" si="8"/>
        <v>0</v>
      </c>
      <c r="Z41" s="368">
        <f t="shared" si="8"/>
        <v>6</v>
      </c>
      <c r="AA41" s="369">
        <f t="shared" si="4"/>
        <v>3769</v>
      </c>
    </row>
    <row r="42" spans="2:27" ht="20.45" customHeight="1">
      <c r="B42" s="167"/>
      <c r="C42" s="704"/>
      <c r="D42" s="207"/>
      <c r="E42" s="205" t="s">
        <v>262</v>
      </c>
      <c r="F42" s="383"/>
      <c r="G42" s="358">
        <f t="shared" ref="G42:Z42" si="9">SUM(G43:G45)</f>
        <v>0</v>
      </c>
      <c r="H42" s="358">
        <f t="shared" si="9"/>
        <v>445</v>
      </c>
      <c r="I42" s="358">
        <f t="shared" si="9"/>
        <v>0</v>
      </c>
      <c r="J42" s="358">
        <f t="shared" si="9"/>
        <v>0</v>
      </c>
      <c r="K42" s="358">
        <f t="shared" si="9"/>
        <v>0</v>
      </c>
      <c r="L42" s="358">
        <f t="shared" si="9"/>
        <v>0</v>
      </c>
      <c r="M42" s="358">
        <f t="shared" si="9"/>
        <v>0</v>
      </c>
      <c r="N42" s="358">
        <f t="shared" si="9"/>
        <v>0</v>
      </c>
      <c r="O42" s="358">
        <f t="shared" si="9"/>
        <v>0</v>
      </c>
      <c r="P42" s="358">
        <f t="shared" si="9"/>
        <v>0</v>
      </c>
      <c r="Q42" s="358">
        <f t="shared" si="9"/>
        <v>0</v>
      </c>
      <c r="R42" s="358">
        <f t="shared" si="9"/>
        <v>0</v>
      </c>
      <c r="S42" s="358">
        <f t="shared" si="9"/>
        <v>0</v>
      </c>
      <c r="T42" s="358">
        <f t="shared" si="9"/>
        <v>3318</v>
      </c>
      <c r="U42" s="358">
        <f t="shared" si="9"/>
        <v>0</v>
      </c>
      <c r="V42" s="358">
        <f t="shared" si="9"/>
        <v>0</v>
      </c>
      <c r="W42" s="358">
        <f t="shared" si="9"/>
        <v>0</v>
      </c>
      <c r="X42" s="358">
        <f t="shared" si="9"/>
        <v>0</v>
      </c>
      <c r="Y42" s="358">
        <f t="shared" si="9"/>
        <v>0</v>
      </c>
      <c r="Z42" s="359">
        <f t="shared" si="9"/>
        <v>6</v>
      </c>
      <c r="AA42" s="360">
        <f t="shared" si="4"/>
        <v>3769</v>
      </c>
    </row>
    <row r="43" spans="2:27" ht="20.45" customHeight="1">
      <c r="B43" s="167"/>
      <c r="C43" s="704"/>
      <c r="D43" s="208"/>
      <c r="E43" s="203"/>
      <c r="F43" s="201" t="s">
        <v>235</v>
      </c>
      <c r="G43" s="361">
        <f>+ｱ.燃え殻!$AA$28</f>
        <v>0</v>
      </c>
      <c r="H43" s="361">
        <f>+ｲ.汚泥!$AA$28</f>
        <v>445</v>
      </c>
      <c r="I43" s="361">
        <f>+ｳ.廃油!$AA$28</f>
        <v>0</v>
      </c>
      <c r="J43" s="361">
        <f>+ｴ.廃酸!$AA$28</f>
        <v>0</v>
      </c>
      <c r="K43" s="361">
        <f>+ｵ.廃ｱﾙｶﾘ!$AA$28</f>
        <v>0</v>
      </c>
      <c r="L43" s="361">
        <f>+ｶ.廃ﾌﾟﾗ類!$AA$28</f>
        <v>0</v>
      </c>
      <c r="M43" s="361">
        <f>+ｷ.紙くず!$AA$28</f>
        <v>0</v>
      </c>
      <c r="N43" s="361">
        <f>+ｸ.木くず!$AA$28</f>
        <v>0</v>
      </c>
      <c r="O43" s="361">
        <f>+ｹ.繊維くず!$AA$28</f>
        <v>0</v>
      </c>
      <c r="P43" s="361">
        <f>+ｺ.動植物性残さ!$AA$28</f>
        <v>0</v>
      </c>
      <c r="Q43" s="361">
        <f>+ｻ.動物系固形不要物!$AA$28</f>
        <v>0</v>
      </c>
      <c r="R43" s="361">
        <f>+ｼ.ｺﾞﾑくず!$AA$28</f>
        <v>0</v>
      </c>
      <c r="S43" s="361">
        <f>+ｽ.金属くず!$AA$28</f>
        <v>0</v>
      </c>
      <c r="T43" s="361">
        <f>+ｾ.ｶﾞﾗｽ･ｺﾝｸﾘ･陶磁器くず!$AA$28</f>
        <v>3318</v>
      </c>
      <c r="U43" s="361">
        <f>+ｿ.鉱さい!$AA$28</f>
        <v>0</v>
      </c>
      <c r="V43" s="361">
        <f>+ﾀ.がれき類!$AA$28</f>
        <v>0</v>
      </c>
      <c r="W43" s="361">
        <f>+ﾁ.動物のふん尿!$AA$28</f>
        <v>0</v>
      </c>
      <c r="X43" s="361">
        <f>+ﾂ.動物の死体!$AA$28</f>
        <v>0</v>
      </c>
      <c r="Y43" s="361">
        <f>+ﾃ.ばいじん!$AA$28</f>
        <v>0</v>
      </c>
      <c r="Z43" s="362">
        <f>+ﾄ.混合廃棄物その他!$AA$28</f>
        <v>6</v>
      </c>
      <c r="AA43" s="363">
        <f t="shared" si="4"/>
        <v>3769</v>
      </c>
    </row>
    <row r="44" spans="2:27" ht="20.45" customHeight="1">
      <c r="B44" s="167"/>
      <c r="C44" s="704"/>
      <c r="D44" s="208"/>
      <c r="E44" s="203"/>
      <c r="F44" s="201" t="s">
        <v>261</v>
      </c>
      <c r="G44" s="361">
        <f>+ｱ.燃え殻!$AA$29</f>
        <v>0</v>
      </c>
      <c r="H44" s="361">
        <f>+ｲ.汚泥!$AA$29</f>
        <v>0</v>
      </c>
      <c r="I44" s="361">
        <f>+ｳ.廃油!$AA$29</f>
        <v>0</v>
      </c>
      <c r="J44" s="361">
        <f>+ｴ.廃酸!$AA$29</f>
        <v>0</v>
      </c>
      <c r="K44" s="361">
        <f>+ｵ.廃ｱﾙｶﾘ!$AA$29</f>
        <v>0</v>
      </c>
      <c r="L44" s="361">
        <f>+ｶ.廃ﾌﾟﾗ類!$AA$29</f>
        <v>0</v>
      </c>
      <c r="M44" s="361">
        <f>+ｷ.紙くず!$AA$29</f>
        <v>0</v>
      </c>
      <c r="N44" s="361">
        <f>+ｸ.木くず!$AA$29</f>
        <v>0</v>
      </c>
      <c r="O44" s="361">
        <f>+ｹ.繊維くず!$AA$29</f>
        <v>0</v>
      </c>
      <c r="P44" s="361">
        <f>+ｺ.動植物性残さ!$AA$29</f>
        <v>0</v>
      </c>
      <c r="Q44" s="361">
        <f>+ｻ.動物系固形不要物!$AA$29</f>
        <v>0</v>
      </c>
      <c r="R44" s="361">
        <f>+ｼ.ｺﾞﾑくず!$AA$29</f>
        <v>0</v>
      </c>
      <c r="S44" s="361">
        <f>+ｽ.金属くず!$AA$29</f>
        <v>0</v>
      </c>
      <c r="T44" s="361">
        <f>+ｾ.ｶﾞﾗｽ･ｺﾝｸﾘ･陶磁器くず!$AA$29</f>
        <v>0</v>
      </c>
      <c r="U44" s="361">
        <f>+ｿ.鉱さい!$AA$29</f>
        <v>0</v>
      </c>
      <c r="V44" s="361">
        <f>+ﾀ.がれき類!$AA$29</f>
        <v>0</v>
      </c>
      <c r="W44" s="361">
        <f>+ﾁ.動物のふん尿!$AA$29</f>
        <v>0</v>
      </c>
      <c r="X44" s="361">
        <f>+ﾂ.動物の死体!$AA$29</f>
        <v>0</v>
      </c>
      <c r="Y44" s="361">
        <f>+ﾃ.ばいじん!$AA$29</f>
        <v>0</v>
      </c>
      <c r="Z44" s="362">
        <f>+ﾄ.混合廃棄物その他!$AA$29</f>
        <v>0</v>
      </c>
      <c r="AA44" s="363">
        <f t="shared" si="4"/>
        <v>0</v>
      </c>
    </row>
    <row r="45" spans="2:27" ht="20.45" customHeight="1">
      <c r="B45" s="167"/>
      <c r="C45" s="704"/>
      <c r="D45" s="208"/>
      <c r="E45" s="204"/>
      <c r="F45" s="202" t="s">
        <v>260</v>
      </c>
      <c r="G45" s="361">
        <f>+ｱ.燃え殻!$AA$30</f>
        <v>0</v>
      </c>
      <c r="H45" s="361">
        <f>+ｲ.汚泥!$AA$30</f>
        <v>0</v>
      </c>
      <c r="I45" s="361">
        <f>+ｳ.廃油!$AA$30</f>
        <v>0</v>
      </c>
      <c r="J45" s="361">
        <f>+ｴ.廃酸!$AA$30</f>
        <v>0</v>
      </c>
      <c r="K45" s="361">
        <f>+ｵ.廃ｱﾙｶﾘ!$AA$30</f>
        <v>0</v>
      </c>
      <c r="L45" s="361">
        <f>+ｶ.廃ﾌﾟﾗ類!$AA$30</f>
        <v>0</v>
      </c>
      <c r="M45" s="361">
        <f>+ｷ.紙くず!$AA$30</f>
        <v>0</v>
      </c>
      <c r="N45" s="361">
        <f>+ｸ.木くず!$AA$30</f>
        <v>0</v>
      </c>
      <c r="O45" s="361">
        <f>+ｹ.繊維くず!$AA$30</f>
        <v>0</v>
      </c>
      <c r="P45" s="361">
        <f>+ｺ.動植物性残さ!$AA$30</f>
        <v>0</v>
      </c>
      <c r="Q45" s="361">
        <f>+ｻ.動物系固形不要物!$AA$30</f>
        <v>0</v>
      </c>
      <c r="R45" s="361">
        <f>+ｼ.ｺﾞﾑくず!$AA$30</f>
        <v>0</v>
      </c>
      <c r="S45" s="361">
        <f>+ｽ.金属くず!$AA$30</f>
        <v>0</v>
      </c>
      <c r="T45" s="361">
        <f>+ｾ.ｶﾞﾗｽ･ｺﾝｸﾘ･陶磁器くず!$AA$30</f>
        <v>0</v>
      </c>
      <c r="U45" s="361">
        <f>+ｿ.鉱さい!$AA$30</f>
        <v>0</v>
      </c>
      <c r="V45" s="361">
        <f>+ﾀ.がれき類!$AA$30</f>
        <v>0</v>
      </c>
      <c r="W45" s="361">
        <f>+ﾁ.動物のふん尿!$AA$30</f>
        <v>0</v>
      </c>
      <c r="X45" s="361">
        <f>+ﾂ.動物の死体!$AA$30</f>
        <v>0</v>
      </c>
      <c r="Y45" s="361">
        <f>+ﾃ.ばいじん!$AA$30</f>
        <v>0</v>
      </c>
      <c r="Z45" s="362">
        <f>+ﾄ.混合廃棄物その他!$AA$30</f>
        <v>0</v>
      </c>
      <c r="AA45" s="363">
        <f t="shared" si="4"/>
        <v>0</v>
      </c>
    </row>
    <row r="46" spans="2:27" ht="20.45" customHeight="1" thickBot="1">
      <c r="B46" s="167"/>
      <c r="C46" s="705"/>
      <c r="D46" s="209"/>
      <c r="E46" s="206" t="s">
        <v>263</v>
      </c>
      <c r="F46" s="383"/>
      <c r="G46" s="364">
        <f>+ｱ.燃え殻!$R$33</f>
        <v>0</v>
      </c>
      <c r="H46" s="364">
        <f>+ｲ.汚泥!$R$33</f>
        <v>0</v>
      </c>
      <c r="I46" s="364">
        <f>+ｳ.廃油!$R$33</f>
        <v>0</v>
      </c>
      <c r="J46" s="364">
        <f>+ｴ.廃酸!$R$33</f>
        <v>0</v>
      </c>
      <c r="K46" s="364">
        <f>+ｵ.廃ｱﾙｶﾘ!$R$33</f>
        <v>0</v>
      </c>
      <c r="L46" s="364">
        <f>+ｶ.廃ﾌﾟﾗ類!$R$33</f>
        <v>0</v>
      </c>
      <c r="M46" s="364">
        <f>+ｷ.紙くず!$R$33</f>
        <v>0</v>
      </c>
      <c r="N46" s="364">
        <f>+ｸ.木くず!$R$33</f>
        <v>0</v>
      </c>
      <c r="O46" s="364">
        <f>+ｹ.繊維くず!$R$33</f>
        <v>0</v>
      </c>
      <c r="P46" s="364">
        <f>+ｺ.動植物性残さ!$R$33</f>
        <v>0</v>
      </c>
      <c r="Q46" s="364">
        <f>+ｻ.動物系固形不要物!$R$33</f>
        <v>0</v>
      </c>
      <c r="R46" s="364">
        <f>+ｼ.ｺﾞﾑくず!$R$33</f>
        <v>0</v>
      </c>
      <c r="S46" s="364">
        <f>+ｽ.金属くず!$R$33</f>
        <v>0</v>
      </c>
      <c r="T46" s="364">
        <f>+ｾ.ｶﾞﾗｽ･ｺﾝｸﾘ･陶磁器くず!$R$33</f>
        <v>0</v>
      </c>
      <c r="U46" s="364">
        <f>+ｿ.鉱さい!$R$33</f>
        <v>0</v>
      </c>
      <c r="V46" s="364">
        <f>+ﾀ.がれき類!$R$33</f>
        <v>0</v>
      </c>
      <c r="W46" s="364">
        <f>+ﾁ.動物のふん尿!$R$33</f>
        <v>0</v>
      </c>
      <c r="X46" s="364">
        <f>+ﾂ.動物の死体!$R$33</f>
        <v>0</v>
      </c>
      <c r="Y46" s="364">
        <f>+ﾃ.ばいじん!$R$33</f>
        <v>0</v>
      </c>
      <c r="Z46" s="365">
        <f>+ﾄ.混合廃棄物その他!$R$33</f>
        <v>0</v>
      </c>
      <c r="AA46" s="366">
        <f>SUM(G46:Z46)</f>
        <v>0</v>
      </c>
    </row>
    <row r="47" spans="2:27" ht="20.45" customHeight="1">
      <c r="B47" s="167"/>
      <c r="C47" s="122" t="s">
        <v>237</v>
      </c>
      <c r="D47" s="709" t="s">
        <v>294</v>
      </c>
      <c r="E47" s="709"/>
      <c r="F47" s="710"/>
      <c r="G47" s="370">
        <f>+ｱ.燃え殻!$AL$27</f>
        <v>0</v>
      </c>
      <c r="H47" s="370">
        <f>+ｲ.汚泥!$AL$27</f>
        <v>445</v>
      </c>
      <c r="I47" s="370">
        <f>+ｳ.廃油!$AL$27</f>
        <v>0</v>
      </c>
      <c r="J47" s="370">
        <f>+ｴ.廃酸!$AL$27</f>
        <v>0</v>
      </c>
      <c r="K47" s="370">
        <f>+ｵ.廃ｱﾙｶﾘ!$AL$27</f>
        <v>0</v>
      </c>
      <c r="L47" s="370">
        <f>+ｶ.廃ﾌﾟﾗ類!$AL$27</f>
        <v>0</v>
      </c>
      <c r="M47" s="370">
        <f>+ｷ.紙くず!$AL$27</f>
        <v>0</v>
      </c>
      <c r="N47" s="370">
        <f>+ｸ.木くず!$AL$27</f>
        <v>0</v>
      </c>
      <c r="O47" s="370">
        <f>+ｹ.繊維くず!$AL$27</f>
        <v>0</v>
      </c>
      <c r="P47" s="370">
        <f>+ｺ.動植物性残さ!$AL$27</f>
        <v>0</v>
      </c>
      <c r="Q47" s="370">
        <f>+ｻ.動物系固形不要物!$AL$27</f>
        <v>0</v>
      </c>
      <c r="R47" s="370">
        <f>+ｼ.ｺﾞﾑくず!$AL$27</f>
        <v>0</v>
      </c>
      <c r="S47" s="370">
        <f>+ｽ.金属くず!$AL$27</f>
        <v>0</v>
      </c>
      <c r="T47" s="370">
        <f>+ｾ.ｶﾞﾗｽ･ｺﾝｸﾘ･陶磁器くず!$AL$27</f>
        <v>3875</v>
      </c>
      <c r="U47" s="370">
        <f>+ｿ.鉱さい!$AL$27</f>
        <v>0</v>
      </c>
      <c r="V47" s="370">
        <f>+ﾀ.がれき類!$AL$27</f>
        <v>0</v>
      </c>
      <c r="W47" s="370">
        <f>+ﾁ.動物のふん尿!$AL$27</f>
        <v>0</v>
      </c>
      <c r="X47" s="370">
        <f>+ﾂ.動物の死体!$AL$27</f>
        <v>0</v>
      </c>
      <c r="Y47" s="370">
        <f>+ﾃ.ばいじん!$AL$27</f>
        <v>0</v>
      </c>
      <c r="Z47" s="371">
        <f>+ﾄ.混合廃棄物その他!$AL$27</f>
        <v>6</v>
      </c>
      <c r="AA47" s="372">
        <f t="shared" si="4"/>
        <v>4326</v>
      </c>
    </row>
    <row r="48" spans="2:27" ht="20.45" customHeight="1">
      <c r="B48" s="167"/>
      <c r="C48" s="173"/>
      <c r="D48" s="172" t="s">
        <v>188</v>
      </c>
      <c r="E48" s="700" t="s">
        <v>238</v>
      </c>
      <c r="F48" s="701"/>
      <c r="G48" s="373">
        <f>+ｱ.燃え殻!$AL$30</f>
        <v>0</v>
      </c>
      <c r="H48" s="373">
        <f>+ｲ.汚泥!$AL$30</f>
        <v>0</v>
      </c>
      <c r="I48" s="373">
        <f>+ｳ.廃油!$AL$30</f>
        <v>0</v>
      </c>
      <c r="J48" s="373">
        <f>+ｴ.廃酸!$AL$30</f>
        <v>0</v>
      </c>
      <c r="K48" s="373">
        <f>+ｵ.廃ｱﾙｶﾘ!$AL$30</f>
        <v>0</v>
      </c>
      <c r="L48" s="373">
        <f>+ｶ.廃ﾌﾟﾗ類!$AL$30</f>
        <v>0</v>
      </c>
      <c r="M48" s="373">
        <f>+ｷ.紙くず!$AL$30</f>
        <v>0</v>
      </c>
      <c r="N48" s="373">
        <f>+ｸ.木くず!$AL$30</f>
        <v>0</v>
      </c>
      <c r="O48" s="373">
        <f>+ｹ.繊維くず!$AL$30</f>
        <v>0</v>
      </c>
      <c r="P48" s="373">
        <f>+ｺ.動植物性残さ!$AL$30</f>
        <v>0</v>
      </c>
      <c r="Q48" s="373">
        <f>+ｻ.動物系固形不要物!$AL$30</f>
        <v>0</v>
      </c>
      <c r="R48" s="373">
        <f>+ｼ.ｺﾞﾑくず!$AL$30</f>
        <v>0</v>
      </c>
      <c r="S48" s="373">
        <f>+ｽ.金属くず!$AL$30</f>
        <v>0</v>
      </c>
      <c r="T48" s="373">
        <f>+ｾ.ｶﾞﾗｽ･ｺﾝｸﾘ･陶磁器くず!$AL$30</f>
        <v>0</v>
      </c>
      <c r="U48" s="373">
        <f>+ｿ.鉱さい!$AL$30</f>
        <v>0</v>
      </c>
      <c r="V48" s="373">
        <f>+ﾀ.がれき類!$AL$30</f>
        <v>0</v>
      </c>
      <c r="W48" s="373">
        <f>+ﾁ.動物のふん尿!$AL$30</f>
        <v>0</v>
      </c>
      <c r="X48" s="373">
        <f>+ﾂ.動物の死体!$AL$30</f>
        <v>0</v>
      </c>
      <c r="Y48" s="373">
        <f>+ﾃ.ばいじん!$AL$30</f>
        <v>0</v>
      </c>
      <c r="Z48" s="374">
        <f>+ﾄ.混合廃棄物その他!$AL$30</f>
        <v>0</v>
      </c>
      <c r="AA48" s="375">
        <f t="shared" si="4"/>
        <v>0</v>
      </c>
    </row>
    <row r="49" spans="2:27" ht="20.45" customHeight="1">
      <c r="B49" s="167"/>
      <c r="C49" s="173"/>
      <c r="D49" s="409" t="s">
        <v>190</v>
      </c>
      <c r="E49" s="713" t="s">
        <v>239</v>
      </c>
      <c r="F49" s="714"/>
      <c r="G49" s="422">
        <f>+ｱ.燃え殻!$AS$24</f>
        <v>0</v>
      </c>
      <c r="H49" s="422">
        <f>+ｲ.汚泥!$AS$24</f>
        <v>445</v>
      </c>
      <c r="I49" s="422">
        <f>+ｳ.廃油!$AS$24</f>
        <v>0</v>
      </c>
      <c r="J49" s="422">
        <f>+ｴ.廃酸!$AS$24</f>
        <v>0</v>
      </c>
      <c r="K49" s="422">
        <f>+ｵ.廃ｱﾙｶﾘ!$AS$24</f>
        <v>0</v>
      </c>
      <c r="L49" s="422">
        <f>+ｶ.廃ﾌﾟﾗ類!$AS$24</f>
        <v>0</v>
      </c>
      <c r="M49" s="422">
        <f>+ｷ.紙くず!$AS$24</f>
        <v>0</v>
      </c>
      <c r="N49" s="422">
        <f>+ｸ.木くず!$AS$24</f>
        <v>0</v>
      </c>
      <c r="O49" s="422">
        <f>+ｹ.繊維くず!$AS$24</f>
        <v>0</v>
      </c>
      <c r="P49" s="422">
        <f>+ｺ.動植物性残さ!$AS$24</f>
        <v>0</v>
      </c>
      <c r="Q49" s="422">
        <f>+ｻ.動物系固形不要物!$AS$24</f>
        <v>0</v>
      </c>
      <c r="R49" s="422">
        <f>+ｼ.ｺﾞﾑくず!$AS$24</f>
        <v>0</v>
      </c>
      <c r="S49" s="422">
        <f>+ｽ.金属くず!$AS$24</f>
        <v>0</v>
      </c>
      <c r="T49" s="422">
        <f>+ｾ.ｶﾞﾗｽ･ｺﾝｸﾘ･陶磁器くず!$AS$24</f>
        <v>3875</v>
      </c>
      <c r="U49" s="422">
        <f>+ｿ.鉱さい!$AS$24</f>
        <v>0</v>
      </c>
      <c r="V49" s="422">
        <f>+ﾀ.がれき類!$AS$24</f>
        <v>0</v>
      </c>
      <c r="W49" s="422">
        <f>+ﾁ.動物のふん尿!$AS$24</f>
        <v>0</v>
      </c>
      <c r="X49" s="422">
        <f>+ﾂ.動物の死体!$AS$24</f>
        <v>0</v>
      </c>
      <c r="Y49" s="422">
        <f>+ﾃ.ばいじん!$AS$24</f>
        <v>0</v>
      </c>
      <c r="Z49" s="423">
        <f>+ﾄ.混合廃棄物その他!$AS$24</f>
        <v>6</v>
      </c>
      <c r="AA49" s="424">
        <f t="shared" si="4"/>
        <v>4326</v>
      </c>
    </row>
    <row r="50" spans="2:27" ht="20.45" customHeight="1">
      <c r="B50" s="167"/>
      <c r="C50" s="173"/>
      <c r="D50" s="410"/>
      <c r="E50" s="715" t="s">
        <v>438</v>
      </c>
      <c r="F50" s="716"/>
      <c r="G50" s="411"/>
      <c r="H50" s="411"/>
      <c r="I50" s="411"/>
      <c r="J50" s="411"/>
      <c r="K50" s="411"/>
      <c r="L50" s="376">
        <f>ｶ.廃ﾌﾟﾗ類!AU18</f>
        <v>0</v>
      </c>
      <c r="M50" s="411"/>
      <c r="N50" s="411"/>
      <c r="O50" s="411"/>
      <c r="P50" s="411"/>
      <c r="Q50" s="411"/>
      <c r="R50" s="411"/>
      <c r="S50" s="411"/>
      <c r="T50" s="411"/>
      <c r="U50" s="411"/>
      <c r="V50" s="411"/>
      <c r="W50" s="411"/>
      <c r="X50" s="411"/>
      <c r="Y50" s="411"/>
      <c r="Z50" s="433"/>
      <c r="AA50" s="377">
        <f t="shared" si="4"/>
        <v>0</v>
      </c>
    </row>
    <row r="51" spans="2:27" ht="20.45" customHeight="1">
      <c r="B51" s="167"/>
      <c r="C51" s="173"/>
      <c r="D51" s="410"/>
      <c r="E51" s="717" t="s">
        <v>439</v>
      </c>
      <c r="F51" s="718"/>
      <c r="G51" s="415"/>
      <c r="H51" s="415"/>
      <c r="I51" s="415"/>
      <c r="J51" s="415"/>
      <c r="K51" s="415"/>
      <c r="L51" s="376">
        <f>ｶ.廃ﾌﾟﾗ類!AU19</f>
        <v>0</v>
      </c>
      <c r="M51" s="415"/>
      <c r="N51" s="415"/>
      <c r="O51" s="415"/>
      <c r="P51" s="415"/>
      <c r="Q51" s="415"/>
      <c r="R51" s="415"/>
      <c r="S51" s="415"/>
      <c r="T51" s="415"/>
      <c r="U51" s="415"/>
      <c r="V51" s="415"/>
      <c r="W51" s="415"/>
      <c r="X51" s="415"/>
      <c r="Y51" s="415"/>
      <c r="Z51" s="433"/>
      <c r="AA51" s="377">
        <f t="shared" si="4"/>
        <v>0</v>
      </c>
    </row>
    <row r="52" spans="2:27" ht="20.45" customHeight="1">
      <c r="B52" s="167"/>
      <c r="C52" s="173"/>
      <c r="D52" s="410"/>
      <c r="E52" s="715" t="s">
        <v>440</v>
      </c>
      <c r="F52" s="716"/>
      <c r="G52" s="415"/>
      <c r="H52" s="415"/>
      <c r="I52" s="415"/>
      <c r="J52" s="415"/>
      <c r="K52" s="415"/>
      <c r="L52" s="376">
        <f>ｶ.廃ﾌﾟﾗ類!AU20</f>
        <v>0</v>
      </c>
      <c r="M52" s="415"/>
      <c r="N52" s="415"/>
      <c r="O52" s="415"/>
      <c r="P52" s="415"/>
      <c r="Q52" s="415"/>
      <c r="R52" s="415"/>
      <c r="S52" s="415"/>
      <c r="T52" s="415"/>
      <c r="U52" s="415"/>
      <c r="V52" s="415"/>
      <c r="W52" s="415"/>
      <c r="X52" s="415"/>
      <c r="Y52" s="415"/>
      <c r="Z52" s="433"/>
      <c r="AA52" s="377">
        <f t="shared" si="4"/>
        <v>0</v>
      </c>
    </row>
    <row r="53" spans="2:27" ht="20.45" customHeight="1">
      <c r="B53" s="167"/>
      <c r="C53" s="173"/>
      <c r="D53" s="216"/>
      <c r="E53" s="719" t="s">
        <v>441</v>
      </c>
      <c r="F53" s="720"/>
      <c r="G53" s="419"/>
      <c r="H53" s="419"/>
      <c r="I53" s="419"/>
      <c r="J53" s="419"/>
      <c r="K53" s="419"/>
      <c r="L53" s="425">
        <f>ｶ.廃ﾌﾟﾗ類!AU21</f>
        <v>0</v>
      </c>
      <c r="M53" s="419"/>
      <c r="N53" s="419"/>
      <c r="O53" s="419"/>
      <c r="P53" s="419"/>
      <c r="Q53" s="419"/>
      <c r="R53" s="419"/>
      <c r="S53" s="419"/>
      <c r="T53" s="419"/>
      <c r="U53" s="419"/>
      <c r="V53" s="419"/>
      <c r="W53" s="419"/>
      <c r="X53" s="419"/>
      <c r="Y53" s="419"/>
      <c r="Z53" s="434"/>
      <c r="AA53" s="426">
        <f t="shared" si="4"/>
        <v>0</v>
      </c>
    </row>
    <row r="54" spans="2:27" ht="20.45" customHeight="1">
      <c r="B54" s="167"/>
      <c r="C54" s="173"/>
      <c r="D54" s="410" t="s">
        <v>192</v>
      </c>
      <c r="E54" s="700" t="s">
        <v>432</v>
      </c>
      <c r="F54" s="701"/>
      <c r="G54" s="373">
        <f>+ｱ.燃え殻!$AS$27</f>
        <v>0</v>
      </c>
      <c r="H54" s="373">
        <f>+ｲ.汚泥!$AS$27</f>
        <v>0</v>
      </c>
      <c r="I54" s="373">
        <f>+ｳ.廃油!$AS$27</f>
        <v>0</v>
      </c>
      <c r="J54" s="373">
        <f>+ｴ.廃酸!$AS$27</f>
        <v>0</v>
      </c>
      <c r="K54" s="373">
        <f>+ｵ.廃ｱﾙｶﾘ!$AS$27</f>
        <v>0</v>
      </c>
      <c r="L54" s="373">
        <f>+ｶ.廃ﾌﾟﾗ類!$AS$27</f>
        <v>0</v>
      </c>
      <c r="M54" s="373">
        <f>+ｷ.紙くず!$AS$27</f>
        <v>0</v>
      </c>
      <c r="N54" s="373">
        <f>+ｸ.木くず!$AS$27</f>
        <v>0</v>
      </c>
      <c r="O54" s="373">
        <f>+ｹ.繊維くず!$AS$27</f>
        <v>0</v>
      </c>
      <c r="P54" s="373">
        <f>+ｺ.動植物性残さ!$AS$27</f>
        <v>0</v>
      </c>
      <c r="Q54" s="373">
        <f>+ｻ.動物系固形不要物!$AS$27</f>
        <v>0</v>
      </c>
      <c r="R54" s="373">
        <f>+ｼ.ｺﾞﾑくず!$AS$27</f>
        <v>0</v>
      </c>
      <c r="S54" s="373">
        <f>+ｽ.金属くず!$AS$27</f>
        <v>0</v>
      </c>
      <c r="T54" s="373">
        <f>+ｾ.ｶﾞﾗｽ･ｺﾝｸﾘ･陶磁器くず!$AS$27</f>
        <v>0</v>
      </c>
      <c r="U54" s="373">
        <f>+ｿ.鉱さい!$AS$27</f>
        <v>0</v>
      </c>
      <c r="V54" s="373">
        <f>+ﾀ.がれき類!$AS$27</f>
        <v>0</v>
      </c>
      <c r="W54" s="373">
        <f>+ﾁ.動物のふん尿!$AS$27</f>
        <v>0</v>
      </c>
      <c r="X54" s="373">
        <f>+ﾂ.動物の死体!$AS$27</f>
        <v>0</v>
      </c>
      <c r="Y54" s="373">
        <f>+ﾃ.ばいじん!$AS$27</f>
        <v>0</v>
      </c>
      <c r="Z54" s="374">
        <f>+ﾄ.混合廃棄物その他!$AS$27</f>
        <v>0</v>
      </c>
      <c r="AA54" s="375">
        <f t="shared" si="4"/>
        <v>0</v>
      </c>
    </row>
    <row r="55" spans="2:27" ht="20.45" customHeight="1" thickBot="1">
      <c r="B55" s="168"/>
      <c r="C55" s="174"/>
      <c r="D55" s="412" t="s">
        <v>193</v>
      </c>
      <c r="E55" s="702" t="s">
        <v>433</v>
      </c>
      <c r="F55" s="703"/>
      <c r="G55" s="427">
        <f>+ｱ.燃え殻!$AS$31</f>
        <v>0</v>
      </c>
      <c r="H55" s="427">
        <f>+ｲ.汚泥!$AS$31</f>
        <v>0</v>
      </c>
      <c r="I55" s="427">
        <f>+ｳ.廃油!$AS$31</f>
        <v>0</v>
      </c>
      <c r="J55" s="427">
        <f>+ｴ.廃酸!$AS$31</f>
        <v>0</v>
      </c>
      <c r="K55" s="427">
        <f>+ｵ.廃ｱﾙｶﾘ!$AS$31</f>
        <v>0</v>
      </c>
      <c r="L55" s="427">
        <f>+ｶ.廃ﾌﾟﾗ類!$AS$31</f>
        <v>0</v>
      </c>
      <c r="M55" s="427">
        <f>+ｷ.紙くず!$AS$31</f>
        <v>0</v>
      </c>
      <c r="N55" s="427">
        <f>+ｸ.木くず!$AS$31</f>
        <v>0</v>
      </c>
      <c r="O55" s="427">
        <f>+ｹ.繊維くず!$AS$31</f>
        <v>0</v>
      </c>
      <c r="P55" s="427">
        <f>+ｺ.動植物性残さ!$AS$31</f>
        <v>0</v>
      </c>
      <c r="Q55" s="427">
        <f>+ｻ.動物系固形不要物!$AS$31</f>
        <v>0</v>
      </c>
      <c r="R55" s="427">
        <f>+ｼ.ｺﾞﾑくず!$AS$31</f>
        <v>0</v>
      </c>
      <c r="S55" s="427">
        <f>+ｽ.金属くず!$AS$31</f>
        <v>0</v>
      </c>
      <c r="T55" s="427">
        <f>+ｾ.ｶﾞﾗｽ･ｺﾝｸﾘ･陶磁器くず!$AS$31</f>
        <v>0</v>
      </c>
      <c r="U55" s="427">
        <f>+ｿ.鉱さい!$AS$31</f>
        <v>0</v>
      </c>
      <c r="V55" s="427">
        <f>+ﾀ.がれき類!$AS$31</f>
        <v>0</v>
      </c>
      <c r="W55" s="427">
        <f>+ﾁ.動物のふん尿!$AS$31</f>
        <v>0</v>
      </c>
      <c r="X55" s="427">
        <f>+ﾂ.動物の死体!$AS$31</f>
        <v>0</v>
      </c>
      <c r="Y55" s="427">
        <f>+ﾃ.ばいじん!$AS$31</f>
        <v>0</v>
      </c>
      <c r="Z55" s="428">
        <f>+ﾄ.混合廃棄物その他!$AS$31</f>
        <v>0</v>
      </c>
      <c r="AA55" s="429">
        <f t="shared" si="4"/>
        <v>0</v>
      </c>
    </row>
    <row r="56" spans="2:27" ht="19.899999999999999" customHeight="1">
      <c r="G56" s="9" t="s">
        <v>104</v>
      </c>
    </row>
    <row r="58" spans="2:27" s="406" customFormat="1">
      <c r="G58" s="406">
        <f>IF(ｱ.燃え殻!$P$16="エラー！：⑥残さ物量があるのに、④自ら中間処理した量がゼロになっています",1,0)</f>
        <v>0</v>
      </c>
      <c r="H58" s="406">
        <f>IF(ｲ.汚泥!$P$16="エラー！：⑥残さ物量があるのに、④自ら中間処理した量がゼロになっています",1,0)</f>
        <v>0</v>
      </c>
      <c r="I58" s="406">
        <f>IF(ｳ.廃油!$P$16="エラー！：⑥残さ物量があるのに、④自ら中間処理した量がゼロになっています",1,0)</f>
        <v>0</v>
      </c>
      <c r="J58" s="406">
        <f>IF(ｴ.廃酸!$P$16="エラー！：⑥残さ物量があるのに、④自ら中間処理した量がゼロになっています",1,0)</f>
        <v>0</v>
      </c>
      <c r="K58" s="406">
        <f>IF(ｵ.廃ｱﾙｶﾘ!$P$16="エラー！：⑥残さ物量があるのに、④自ら中間処理した量がゼロになっています",1,0)</f>
        <v>0</v>
      </c>
      <c r="L58" s="406">
        <f>IF(ｶ.廃ﾌﾟﾗ類!$P$16="エラー！：⑥残さ物量があるのに、④自ら中間処理した量がゼロになっています",1,0)</f>
        <v>0</v>
      </c>
      <c r="M58" s="406">
        <f>IF(ｷ.紙くず!$P$16="エラー！：⑥残さ物量があるのに、④自ら中間処理した量がゼロになっています",1,0)</f>
        <v>0</v>
      </c>
      <c r="N58" s="406">
        <f>IF(ｸ.木くず!$P$16="エラー！：⑥残さ物量があるのに、④自ら中間処理した量がゼロになっています",1,0)</f>
        <v>0</v>
      </c>
      <c r="O58" s="406">
        <f>IF(ｹ.繊維くず!$P$16="エラー！：⑥残さ物量があるのに、④自ら中間処理した量がゼロになっています",1,0)</f>
        <v>0</v>
      </c>
      <c r="P58" s="406">
        <f>IF(ｺ.動植物性残さ!$P$16="エラー！：⑥残さ物量があるのに、④自ら中間処理した量がゼロになっています",1,0)</f>
        <v>0</v>
      </c>
      <c r="Q58" s="406">
        <f>IF(ｻ.動物系固形不要物!$P$16="エラー！：⑥残さ物量があるのに、④自ら中間処理した量がゼロになっています",1,0)</f>
        <v>0</v>
      </c>
      <c r="R58" s="406">
        <f>IF(ｼ.ｺﾞﾑくず!$P$16="エラー！：⑥残さ物量があるのに、④自ら中間処理した量がゼロになっています",1,0)</f>
        <v>0</v>
      </c>
      <c r="S58" s="406">
        <f>IF(ｽ.金属くず!$P$16="エラー！：⑥残さ物量があるのに、④自ら中間処理した量がゼロになっています",1,0)</f>
        <v>0</v>
      </c>
      <c r="T58" s="406">
        <f>IF(ｾ.ｶﾞﾗｽ･ｺﾝｸﾘ･陶磁器くず!$P$16="エラー！：⑥残さ物量があるのに、④自ら中間処理した量がゼロになっています",1,0)</f>
        <v>0</v>
      </c>
      <c r="U58" s="406">
        <f>IF(ｿ.鉱さい!$P$16="エラー！：⑥残さ物量があるのに、④自ら中間処理した量がゼロになっています",1,0)</f>
        <v>0</v>
      </c>
      <c r="V58" s="406">
        <f>IF(ﾀ.がれき類!$P$16="エラー！：⑥残さ物量があるのに、④自ら中間処理した量がゼロになっています",1,0)</f>
        <v>0</v>
      </c>
      <c r="W58" s="406">
        <f>IF(ﾁ.動物のふん尿!$P$16="エラー！：⑥残さ物量があるのに、④自ら中間処理した量がゼロになっています",1,0)</f>
        <v>0</v>
      </c>
      <c r="X58" s="406">
        <f>IF(ﾂ.動物の死体!$P$16="エラー！：⑥残さ物量があるのに、④自ら中間処理した量がゼロになっています",1,0)</f>
        <v>0</v>
      </c>
      <c r="Y58" s="406">
        <f>IF(ﾃ.ばいじん!$P$16="エラー！：⑥残さ物量があるのに、④自ら中間処理した量がゼロになっています",1,0)</f>
        <v>0</v>
      </c>
      <c r="Z58" s="406">
        <f>IF(ﾄ.混合廃棄物その他!$P$16="エラー！：⑥残さ物量があるのに、④自ら中間処理した量がゼロになっています",1,0)</f>
        <v>0</v>
      </c>
    </row>
    <row r="59" spans="2:27" s="406" customFormat="1">
      <c r="G59" s="406">
        <f>IF(ｱ.燃え殻!$P$22="エラー !：④の内数である⑤の量が④を超えています",1,0)</f>
        <v>0</v>
      </c>
      <c r="H59" s="406">
        <f>IF(ｲ.汚泥!$P$22="エラー !：④の内数である⑤の量が④を超えています",1,0)</f>
        <v>0</v>
      </c>
      <c r="I59" s="406">
        <f>IF(ｳ.廃油!$P$22="エラー !：④の内数である⑤の量が④を超えています",1,0)</f>
        <v>0</v>
      </c>
      <c r="J59" s="406">
        <f>IF(ｴ.廃酸!$P$22="エラー !：④の内数である⑤の量が④を超えています",1,0)</f>
        <v>0</v>
      </c>
      <c r="K59" s="406">
        <f>IF(ｵ.廃ｱﾙｶﾘ!$P$22="エラー !：④の内数である⑤の量が④を超えています",1,0)</f>
        <v>0</v>
      </c>
      <c r="L59" s="406">
        <f>IF(ｶ.廃ﾌﾟﾗ類!$P$22="エラー !：④の内数である⑤の量が④を超えています",1,0)</f>
        <v>0</v>
      </c>
      <c r="M59" s="406">
        <f>IF(ｷ.紙くず!$P$22="エラー !：④の内数である⑤の量が④を超えています",1,0)</f>
        <v>0</v>
      </c>
      <c r="N59" s="406">
        <f>IF(ｸ.木くず!$P$22="エラー !：④の内数である⑤の量が④を超えています",1,0)</f>
        <v>0</v>
      </c>
      <c r="O59" s="406">
        <f>IF(ｹ.繊維くず!$P$22="エラー !：④の内数である⑤の量が④を超えています",1,0)</f>
        <v>0</v>
      </c>
      <c r="P59" s="406">
        <f>IF(ｺ.動植物性残さ!$P$22="エラー !：④の内数である⑤の量が④を超えています",1,0)</f>
        <v>0</v>
      </c>
      <c r="Q59" s="406">
        <f>IF(ｻ.動物系固形不要物!$P$22="エラー !：④の内数である⑤の量が④を超えています",1,0)</f>
        <v>0</v>
      </c>
      <c r="R59" s="406">
        <f>IF(ｼ.ｺﾞﾑくず!$P$22="エラー !：④の内数である⑤の量が④を超えています",1,0)</f>
        <v>0</v>
      </c>
      <c r="S59" s="406">
        <f>IF(ｽ.金属くず!$P$22="エラー !：④の内数である⑤の量が④を超えています",1,0)</f>
        <v>0</v>
      </c>
      <c r="T59" s="406">
        <f>IF(ｾ.ｶﾞﾗｽ･ｺﾝｸﾘ･陶磁器くず!$P$22="エラー !：④の内数である⑤の量が④を超えています",1,0)</f>
        <v>0</v>
      </c>
      <c r="U59" s="406">
        <f>IF(ｿ.鉱さい!$P$22="エラー !：④の内数である⑤の量が④を超えています",1,0)</f>
        <v>0</v>
      </c>
      <c r="V59" s="406">
        <f>IF(ﾀ.がれき類!$P$22="エラー !：④の内数である⑤の量が④を超えています",1,0)</f>
        <v>0</v>
      </c>
      <c r="W59" s="406">
        <f>IF(ﾁ.動物のふん尿!$P$22="エラー !：④の内数である⑤の量が④を超えています",1,0)</f>
        <v>0</v>
      </c>
      <c r="X59" s="406">
        <f>IF(ﾂ.動物の死体!$P$22="エラー !：④の内数である⑤の量が④を超えています",1,0)</f>
        <v>0</v>
      </c>
      <c r="Y59" s="406">
        <f>IF(ﾃ.ばいじん!$P$22="エラー !：④の内数である⑤の量が④を超えています",1,0)</f>
        <v>0</v>
      </c>
      <c r="Z59" s="406">
        <f>IF(ﾄ.混合廃棄物その他!$P$22="エラー !：④の内数である⑤の量が④を超えています",1,0)</f>
        <v>0</v>
      </c>
    </row>
    <row r="60" spans="2:27" s="406" customFormat="1">
      <c r="G60" s="406">
        <f>IF(ｱ.燃え殻!$AL$31="エラー !：⑩の内数である⑪の量が⑩を超えています",1,0)</f>
        <v>0</v>
      </c>
      <c r="H60" s="406">
        <f>IF(ｲ.汚泥!$AL$31="エラー !：⑩の内数である⑪の量が⑩を超えています",1,0)</f>
        <v>0</v>
      </c>
      <c r="I60" s="406">
        <f>IF(ｳ.廃油!$AL$31="エラー !：⑩の内数である⑪の量が⑩を超えています",1,0)</f>
        <v>0</v>
      </c>
      <c r="J60" s="406">
        <f>IF(ｴ.廃酸!$AL$31="エラー !：⑩の内数である⑪の量が⑩を超えています",1,0)</f>
        <v>0</v>
      </c>
      <c r="K60" s="406">
        <f>IF(ｵ.廃ｱﾙｶﾘ!$AL$31="エラー !：⑩の内数である⑪の量が⑩を超えています",1,0)</f>
        <v>0</v>
      </c>
      <c r="L60" s="406">
        <f>IF(ｶ.廃ﾌﾟﾗ類!$AL$31="エラー !：⑩の内数である⑪の量が⑩を超えています",1,0)</f>
        <v>0</v>
      </c>
      <c r="M60" s="406">
        <f>IF(ｷ.紙くず!$AL$31="エラー !：⑩の内数である⑪の量が⑩を超えています",1,0)</f>
        <v>0</v>
      </c>
      <c r="N60" s="406">
        <f>IF(ｸ.木くず!$AL$31="エラー !：⑩の内数である⑪の量が⑩を超えています",1,0)</f>
        <v>0</v>
      </c>
      <c r="O60" s="406">
        <f>IF(ｹ.繊維くず!$AL$31="エラー !：⑩の内数である⑪の量が⑩を超えています",1,0)</f>
        <v>0</v>
      </c>
      <c r="P60" s="406">
        <f>IF(ｺ.動植物性残さ!$AL$31="エラー !：⑩の内数である⑪の量が⑩を超えています",1,0)</f>
        <v>0</v>
      </c>
      <c r="Q60" s="406">
        <f>IF(ｻ.動物系固形不要物!$AL$31="エラー !：⑩の内数である⑪の量が⑩を超えています",1,0)</f>
        <v>0</v>
      </c>
      <c r="R60" s="406">
        <f>IF(ｼ.ｺﾞﾑくず!$AL$31="エラー !：⑩の内数である⑪の量が⑩を超えています",1,0)</f>
        <v>0</v>
      </c>
      <c r="S60" s="406">
        <f>IF(ｽ.金属くず!$AL$31="エラー !：⑩の内数である⑪の量が⑩を超えています",1,0)</f>
        <v>0</v>
      </c>
      <c r="T60" s="406">
        <f>IF(ｾ.ｶﾞﾗｽ･ｺﾝｸﾘ･陶磁器くず!$AL$31="エラー !：⑩の内数である⑪の量が⑩を超えています",1,0)</f>
        <v>0</v>
      </c>
      <c r="U60" s="406">
        <f>IF(ｿ.鉱さい!$AL$31="エラー !：⑩の内数である⑪の量が⑩を超えています",1,0)</f>
        <v>0</v>
      </c>
      <c r="V60" s="406">
        <f>IF(ﾀ.がれき類!$AL$31="エラー !：⑩の内数である⑪の量が⑩を超えています",1,0)</f>
        <v>0</v>
      </c>
      <c r="W60" s="406">
        <f>IF(ﾁ.動物のふん尿!$AL$31="エラー !：⑩の内数である⑪の量が⑩を超えています",1,0)</f>
        <v>0</v>
      </c>
      <c r="X60" s="406">
        <f>IF(ﾂ.動物の死体!$AL$31="エラー !：⑩の内数である⑪の量が⑩を超えています",1,0)</f>
        <v>0</v>
      </c>
      <c r="Y60" s="406">
        <f>IF(ﾃ.ばいじん!$AL$31="エラー !：⑩の内数である⑪の量が⑩を超えています",1,0)</f>
        <v>0</v>
      </c>
      <c r="Z60" s="406">
        <f>IF(ﾄ.混合廃棄物その他!$AL$31="エラー !：⑩の内数である⑪の量が⑩を超えています",1,0)</f>
        <v>0</v>
      </c>
    </row>
    <row r="61" spans="2:27" s="406" customFormat="1">
      <c r="G61" s="406">
        <f>IF(ｱ.燃え殻!$AS$28="エラー !：⑩の内数である（⑫+⑬＋⑭）の量が⑩を超えています",1,0)</f>
        <v>0</v>
      </c>
      <c r="H61" s="406">
        <f>IF(ｲ.汚泥!$AS$28="エラー !：⑩の内数である（⑫+⑬＋⑭）の量が⑩を超えています",1,0)</f>
        <v>0</v>
      </c>
      <c r="I61" s="406">
        <f>IF(ｳ.廃油!$AS$28="エラー !：⑩の内数である（⑫+⑬＋⑭）の量が⑩を超えています",1,0)</f>
        <v>0</v>
      </c>
      <c r="J61" s="406">
        <f>IF(ｴ.廃酸!$AS$28="エラー !：⑩の内数である（⑫+⑬＋⑭）の量が⑩を超えています",1,0)</f>
        <v>0</v>
      </c>
      <c r="K61" s="406">
        <f>IF(ｵ.廃ｱﾙｶﾘ!$AS$28="エラー !：⑩の内数である（⑫+⑬＋⑭）の量が⑩を超えています",1,0)</f>
        <v>0</v>
      </c>
      <c r="L61" s="406">
        <f>IF(ｶ.廃ﾌﾟﾗ類!$AS$28="エラー !：⑩の内数である（⑫+⑬＋⑭）の量が⑩を超えています",1,0)</f>
        <v>0</v>
      </c>
      <c r="M61" s="406">
        <f>IF(ｷ.紙くず!$AS$28="エラー !：⑩の内数である（⑫+⑬＋⑭）の量が⑩を超えています",1,0)</f>
        <v>0</v>
      </c>
      <c r="N61" s="406">
        <f>IF(ｸ.木くず!$AS$28="エラー !：⑩の内数である（⑫+⑬＋⑭）の量が⑩を超えています",1,0)</f>
        <v>0</v>
      </c>
      <c r="O61" s="406">
        <f>IF(ｹ.繊維くず!$AS$28="エラー !：⑩の内数である（⑫+⑬＋⑭）の量が⑩を超えています",1,0)</f>
        <v>0</v>
      </c>
      <c r="P61" s="406">
        <f>IF(ｺ.動植物性残さ!$AS$28="エラー !：⑩の内数である（⑫+⑬＋⑭）の量が⑩を超えています",1,0)</f>
        <v>0</v>
      </c>
      <c r="Q61" s="406">
        <f>IF(ｻ.動物系固形不要物!$AS$28="エラー !：⑩の内数である（⑫+⑬＋⑭）の量が⑩を超えています",1,0)</f>
        <v>0</v>
      </c>
      <c r="R61" s="406">
        <f>IF(ｼ.ｺﾞﾑくず!$AS$28="エラー !：⑩の内数である（⑫+⑬＋⑭）の量が⑩を超えています",1,0)</f>
        <v>0</v>
      </c>
      <c r="S61" s="406">
        <f>IF(ｽ.金属くず!$AS$28="エラー !：⑩の内数である（⑫+⑬＋⑭）の量が⑩を超えています",1,0)</f>
        <v>0</v>
      </c>
      <c r="T61" s="406">
        <f>IF(ｾ.ｶﾞﾗｽ･ｺﾝｸﾘ･陶磁器くず!$AS$28="エラー !：⑩の内数である（⑫+⑬＋⑭）の量が⑩を超えています",1,0)</f>
        <v>0</v>
      </c>
      <c r="U61" s="406">
        <f>IF(ｿ.鉱さい!$AS$28="エラー !：⑩の内数である（⑫+⑬＋⑭）の量が⑩を超えています",1,0)</f>
        <v>0</v>
      </c>
      <c r="V61" s="406">
        <f>IF(ﾀ.がれき類!$AS$28="エラー !：⑩の内数である（⑫+⑬＋⑭）の量が⑩を超えています",1,0)</f>
        <v>0</v>
      </c>
      <c r="W61" s="406">
        <f>IF(ﾁ.動物のふん尿!$AS$28="エラー !：⑩の内数である（⑫+⑬＋⑭）の量が⑩を超えています",1,0)</f>
        <v>0</v>
      </c>
      <c r="X61" s="406">
        <f>IF(ﾂ.動物の死体!$AS$28="エラー !：⑩の内数である（⑫+⑬＋⑭）の量が⑩を超えています",1,0)</f>
        <v>0</v>
      </c>
      <c r="Y61" s="406">
        <f>IF(ﾃ.ばいじん!$AS$28="エラー !：⑩の内数である（⑫+⑬＋⑭）の量が⑩を超えています",1,0)</f>
        <v>0</v>
      </c>
      <c r="Z61" s="406">
        <f>IF(ﾄ.混合廃棄物その他!$AS$28="エラー !：⑩の内数である（⑫+⑬＋⑭）の量が⑩を超えています",1,0)</f>
        <v>0</v>
      </c>
    </row>
    <row r="62" spans="2:27" s="406" customFormat="1">
      <c r="G62" s="406">
        <f>IF(ｱ.燃え殻!$AS$32="エラー !：⑩の内数である（⑫+⑬＋⑭）の量が⑩を超えています",1,0)</f>
        <v>0</v>
      </c>
      <c r="H62" s="406">
        <f>IF(ｲ.汚泥!$AS$32="エラー !：⑩の内数である（⑫+⑬＋⑭）の量が⑩を超えています",1,0)</f>
        <v>0</v>
      </c>
      <c r="I62" s="406">
        <f>IF(ｳ.廃油!$AS$32="エラー !：⑩の内数である（⑫+⑬＋⑭）の量が⑩を超えています",1,0)</f>
        <v>0</v>
      </c>
      <c r="J62" s="406">
        <f>IF(ｴ.廃酸!$AS$32="エラー !：⑩の内数である（⑫+⑬＋⑭）の量が⑩を超えています",1,0)</f>
        <v>0</v>
      </c>
      <c r="K62" s="406">
        <f>IF(ｵ.廃ｱﾙｶﾘ!$AS$32="エラー !：⑩の内数である（⑫+⑬＋⑭）の量が⑩を超えています",1,0)</f>
        <v>0</v>
      </c>
      <c r="L62" s="406">
        <f>IF(ｶ.廃ﾌﾟﾗ類!$AS$32="エラー !：⑩の内数である（⑫+⑬＋⑭）の量が⑩を超えています",1,0)</f>
        <v>0</v>
      </c>
      <c r="M62" s="406">
        <f>IF(ｷ.紙くず!$AS$32="エラー !：⑩の内数である（⑫+⑬＋⑭）の量が⑩を超えています",1,0)</f>
        <v>0</v>
      </c>
      <c r="N62" s="406">
        <f>IF(ｸ.木くず!$AS$32="エラー !：⑩の内数である（⑫+⑬＋⑭）の量が⑩を超えています",1,0)</f>
        <v>0</v>
      </c>
      <c r="O62" s="406">
        <f>IF(ｹ.繊維くず!$AS$32="エラー !：⑩の内数である（⑫+⑬＋⑭）の量が⑩を超えています",1,0)</f>
        <v>0</v>
      </c>
      <c r="P62" s="406">
        <f>IF(ｺ.動植物性残さ!$AS$32="エラー !：⑩の内数である（⑫+⑬＋⑭）の量が⑩を超えています",1,0)</f>
        <v>0</v>
      </c>
      <c r="Q62" s="406">
        <f>IF(ｻ.動物系固形不要物!$AS$32="エラー !：⑩の内数である（⑫+⑬＋⑭）の量が⑩を超えています",1,0)</f>
        <v>0</v>
      </c>
      <c r="R62" s="406">
        <f>IF(ｼ.ｺﾞﾑくず!$AS$32="エラー !：⑩の内数である（⑫+⑬＋⑭）の量が⑩を超えています",1,0)</f>
        <v>0</v>
      </c>
      <c r="S62" s="406">
        <f>IF(ｽ.金属くず!$AS$32="エラー !：⑩の内数である（⑫+⑬＋⑭）の量が⑩を超えています",1,0)</f>
        <v>0</v>
      </c>
      <c r="T62" s="406">
        <f>IF(ｾ.ｶﾞﾗｽ･ｺﾝｸﾘ･陶磁器くず!$AS$32="エラー !：⑩の内数である（⑫+⑬＋⑭）の量が⑩を超えています",1,0)</f>
        <v>0</v>
      </c>
      <c r="U62" s="406">
        <f>IF(ｿ.鉱さい!$AS$32="エラー !：⑩の内数である（⑫+⑬＋⑭）の量が⑩を超えています",1,0)</f>
        <v>0</v>
      </c>
      <c r="V62" s="406">
        <f>IF(ﾀ.がれき類!$AS$32="エラー !：⑩の内数である（⑫+⑬＋⑭）の量が⑩を超えています",1,0)</f>
        <v>0</v>
      </c>
      <c r="W62" s="406">
        <f>IF(ﾁ.動物のふん尿!$AS$32="エラー !：⑩の内数である（⑫+⑬＋⑭）の量が⑩を超えています",1,0)</f>
        <v>0</v>
      </c>
      <c r="X62" s="406">
        <f>IF(ﾂ.動物の死体!$AS$32="エラー !：⑩の内数である（⑫+⑬＋⑭）の量が⑩を超えています",1,0)</f>
        <v>0</v>
      </c>
      <c r="Y62" s="406">
        <f>IF(ﾃ.ばいじん!$AS$32="エラー !：⑩の内数である（⑫+⑬＋⑭）の量が⑩を超えています",1,0)</f>
        <v>0</v>
      </c>
      <c r="Z62" s="406">
        <f>IF(ﾄ.混合廃棄物その他!$AS$32="エラー !：⑩の内数である（⑫+⑬＋⑭）の量が⑩を超えています",1,0)</f>
        <v>0</v>
      </c>
    </row>
    <row r="63" spans="2:27" s="406" customFormat="1">
      <c r="G63" s="406">
        <f>IF(G9="0",+G19+G20,+G9+G19+G20)</f>
        <v>0</v>
      </c>
      <c r="H63" s="406">
        <f t="shared" ref="H63:Z63" si="10">IF(H9="0",+H19+H20,+H9+H19+H20)</f>
        <v>1145</v>
      </c>
      <c r="I63" s="406">
        <f t="shared" si="10"/>
        <v>0</v>
      </c>
      <c r="J63" s="406">
        <f t="shared" si="10"/>
        <v>0</v>
      </c>
      <c r="K63" s="406">
        <f t="shared" si="10"/>
        <v>0</v>
      </c>
      <c r="L63" s="406">
        <f t="shared" si="10"/>
        <v>0</v>
      </c>
      <c r="M63" s="406">
        <f t="shared" si="10"/>
        <v>0</v>
      </c>
      <c r="N63" s="406">
        <f t="shared" si="10"/>
        <v>0</v>
      </c>
      <c r="O63" s="406">
        <f t="shared" si="10"/>
        <v>0</v>
      </c>
      <c r="P63" s="406">
        <f t="shared" si="10"/>
        <v>0</v>
      </c>
      <c r="Q63" s="406">
        <f t="shared" si="10"/>
        <v>0</v>
      </c>
      <c r="R63" s="406">
        <f t="shared" si="10"/>
        <v>0</v>
      </c>
      <c r="S63" s="406">
        <f t="shared" si="10"/>
        <v>0</v>
      </c>
      <c r="T63" s="406">
        <f t="shared" si="10"/>
        <v>20906</v>
      </c>
      <c r="U63" s="406">
        <f t="shared" si="10"/>
        <v>0</v>
      </c>
      <c r="V63" s="406">
        <f t="shared" si="10"/>
        <v>0</v>
      </c>
      <c r="W63" s="406">
        <f t="shared" si="10"/>
        <v>0</v>
      </c>
      <c r="X63" s="406">
        <f t="shared" si="10"/>
        <v>0</v>
      </c>
      <c r="Y63" s="406">
        <f t="shared" si="10"/>
        <v>0</v>
      </c>
      <c r="Z63" s="406">
        <f t="shared" si="10"/>
        <v>9</v>
      </c>
      <c r="AA63" s="407">
        <f>+AA9+AA19+AA20</f>
        <v>22060</v>
      </c>
    </row>
    <row r="64" spans="2:27" s="406" customFormat="1" ht="13.5">
      <c r="F64" s="408"/>
    </row>
    <row r="65" spans="6:6" s="406" customFormat="1" ht="13.5">
      <c r="F65" s="408"/>
    </row>
    <row r="66" spans="6:6" s="406" customFormat="1" ht="13.5">
      <c r="F66" s="408"/>
    </row>
    <row r="67" spans="6:6" s="406" customFormat="1" ht="13.5">
      <c r="F67" s="408"/>
    </row>
  </sheetData>
  <sheetProtection algorithmName="SHA-512" hashValue="bpmwaM+2DuZ6FqmNQuyfV4Jd/InFKaIXgIwZ1ZF6Omlzbhh0G+TiJZuj277eCpwP+Svh0EdG3zZ7uB6FjdKQaA==" saltValue="zv/KWNXyNOEkPpWq2+5nnw==" spinCount="100000" sheet="1" objects="1" scenarios="1"/>
  <mergeCells count="37">
    <mergeCell ref="B3:F4"/>
    <mergeCell ref="V6:Z6"/>
    <mergeCell ref="C9:F9"/>
    <mergeCell ref="M6:N6"/>
    <mergeCell ref="Y4:Y5"/>
    <mergeCell ref="P6:U6"/>
    <mergeCell ref="D18:F18"/>
    <mergeCell ref="C10:F10"/>
    <mergeCell ref="C11:F11"/>
    <mergeCell ref="C12:F12"/>
    <mergeCell ref="C13:F13"/>
    <mergeCell ref="C14:F14"/>
    <mergeCell ref="C15:F15"/>
    <mergeCell ref="C16:F16"/>
    <mergeCell ref="C17:F17"/>
    <mergeCell ref="E26:F26"/>
    <mergeCell ref="E27:F27"/>
    <mergeCell ref="C26:C35"/>
    <mergeCell ref="D19:F19"/>
    <mergeCell ref="D20:F20"/>
    <mergeCell ref="E21:F21"/>
    <mergeCell ref="E35:F35"/>
    <mergeCell ref="E23:F23"/>
    <mergeCell ref="E25:F25"/>
    <mergeCell ref="E22:F22"/>
    <mergeCell ref="E54:F54"/>
    <mergeCell ref="E55:F55"/>
    <mergeCell ref="C41:C46"/>
    <mergeCell ref="D28:D34"/>
    <mergeCell ref="D47:F47"/>
    <mergeCell ref="E41:F41"/>
    <mergeCell ref="E48:F48"/>
    <mergeCell ref="E49:F49"/>
    <mergeCell ref="E50:F50"/>
    <mergeCell ref="E51:F51"/>
    <mergeCell ref="E52:F52"/>
    <mergeCell ref="E53:F53"/>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pageSetup paperSize="9" scale="50"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view="pageBreakPreview" topLeftCell="B1" zoomScaleNormal="100" zoomScaleSheetLayoutView="100" workbookViewId="0">
      <selection activeCell="C3" sqref="C3"/>
    </sheetView>
  </sheetViews>
  <sheetFormatPr defaultColWidth="9" defaultRowHeight="12"/>
  <cols>
    <col min="1" max="1" width="3.375" style="22" hidden="1" customWidth="1"/>
    <col min="2" max="2" width="3.375" style="22" customWidth="1"/>
    <col min="3" max="3" width="3.375" style="21" customWidth="1"/>
    <col min="4" max="4" width="2.62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6384" width="9" style="21"/>
  </cols>
  <sheetData>
    <row r="1" spans="1:16" ht="16.149999999999999" customHeight="1">
      <c r="C1" s="74" t="s">
        <v>272</v>
      </c>
    </row>
    <row r="2" spans="1:16" ht="16.149999999999999" customHeight="1">
      <c r="C2" s="74"/>
    </row>
    <row r="3" spans="1:16" ht="13.9" customHeight="1" thickBot="1">
      <c r="O3" s="98" t="s">
        <v>158</v>
      </c>
    </row>
    <row r="4" spans="1:16" ht="13.5">
      <c r="A4" s="21">
        <v>14</v>
      </c>
      <c r="M4" s="537" t="s">
        <v>325</v>
      </c>
      <c r="N4" s="96" t="s">
        <v>112</v>
      </c>
      <c r="O4" s="97" t="s">
        <v>113</v>
      </c>
    </row>
    <row r="5" spans="1:16" ht="20.100000000000001" customHeight="1" thickBot="1">
      <c r="A5" s="22" t="e">
        <f>+#REF!</f>
        <v>#REF!</v>
      </c>
      <c r="C5" s="21" t="s">
        <v>295</v>
      </c>
      <c r="M5" s="746"/>
      <c r="N5" s="233" t="str">
        <f>+表紙!N28</f>
        <v>○</v>
      </c>
      <c r="O5" s="234" t="str">
        <f>+表紙!O28</f>
        <v>　</v>
      </c>
    </row>
    <row r="6" spans="1:16" ht="13.5">
      <c r="C6" s="488" t="s">
        <v>390</v>
      </c>
      <c r="D6" s="489"/>
      <c r="E6" s="489"/>
      <c r="F6" s="489"/>
      <c r="G6" s="489"/>
      <c r="H6" s="489"/>
      <c r="I6" s="489"/>
      <c r="J6" s="489"/>
      <c r="K6" s="489"/>
      <c r="L6" s="489"/>
      <c r="M6" s="489"/>
      <c r="N6" s="489"/>
      <c r="O6" s="489"/>
    </row>
    <row r="7" spans="1:16" ht="7.5" customHeight="1">
      <c r="C7" s="75"/>
      <c r="D7" s="76"/>
      <c r="E7" s="76"/>
      <c r="F7" s="76"/>
      <c r="G7" s="76"/>
      <c r="H7" s="76"/>
      <c r="I7" s="76"/>
      <c r="J7" s="76"/>
      <c r="K7" s="76"/>
      <c r="L7" s="76"/>
      <c r="M7" s="76"/>
      <c r="N7" s="76"/>
      <c r="O7" s="77"/>
    </row>
    <row r="8" spans="1:16" ht="12" customHeight="1">
      <c r="C8" s="514" t="s">
        <v>296</v>
      </c>
      <c r="D8" s="762"/>
      <c r="E8" s="762"/>
      <c r="F8" s="762"/>
      <c r="G8" s="762"/>
      <c r="H8" s="762"/>
      <c r="I8" s="762"/>
      <c r="J8" s="762"/>
      <c r="K8" s="762"/>
      <c r="L8" s="762"/>
      <c r="M8" s="762"/>
      <c r="N8" s="762"/>
      <c r="O8" s="763"/>
      <c r="P8" s="20"/>
    </row>
    <row r="9" spans="1:16" ht="12" customHeight="1">
      <c r="C9" s="764"/>
      <c r="D9" s="765"/>
      <c r="E9" s="765"/>
      <c r="F9" s="765"/>
      <c r="G9" s="765"/>
      <c r="H9" s="765"/>
      <c r="I9" s="765"/>
      <c r="J9" s="765"/>
      <c r="K9" s="765"/>
      <c r="L9" s="765"/>
      <c r="M9" s="765"/>
      <c r="N9" s="765"/>
      <c r="O9" s="766"/>
    </row>
    <row r="10" spans="1:16" ht="10.15" customHeight="1">
      <c r="C10" s="78"/>
      <c r="O10" s="79"/>
    </row>
    <row r="11" spans="1:16" ht="13.5">
      <c r="C11" s="78"/>
      <c r="L11" s="767">
        <f ca="1">+表紙!L34</f>
        <v>46163</v>
      </c>
      <c r="M11" s="768"/>
      <c r="N11" s="768"/>
      <c r="O11" s="769"/>
    </row>
    <row r="12" spans="1:16" ht="13.15" customHeight="1">
      <c r="C12" s="78"/>
      <c r="O12" s="80"/>
    </row>
    <row r="13" spans="1:16" ht="13.5">
      <c r="C13" s="770" t="str">
        <f>+表紙!C36</f>
        <v>横浜市長</v>
      </c>
      <c r="D13" s="771"/>
      <c r="E13" s="771"/>
      <c r="F13" s="771"/>
      <c r="G13" s="88" t="s">
        <v>5</v>
      </c>
      <c r="O13" s="79"/>
    </row>
    <row r="14" spans="1:16" ht="8.25" customHeight="1">
      <c r="C14" s="78"/>
      <c r="O14" s="79"/>
    </row>
    <row r="15" spans="1:16" ht="13.15" customHeight="1">
      <c r="A15" s="22">
        <v>3</v>
      </c>
      <c r="C15" s="78"/>
      <c r="H15" s="221" t="s">
        <v>270</v>
      </c>
      <c r="I15" s="221"/>
      <c r="O15" s="79"/>
    </row>
    <row r="16" spans="1:16" ht="26.25" customHeight="1">
      <c r="C16" s="78"/>
      <c r="H16" s="23" t="s">
        <v>6</v>
      </c>
      <c r="I16" s="23"/>
      <c r="J16" s="759" t="str">
        <f>+表紙!J39</f>
        <v>神奈川県川崎市川崎区浅野町１番１７号</v>
      </c>
      <c r="K16" s="759"/>
      <c r="L16" s="760"/>
      <c r="M16" s="760"/>
      <c r="N16" s="760"/>
      <c r="O16" s="761"/>
    </row>
    <row r="17" spans="1:15" ht="26.25" customHeight="1">
      <c r="C17" s="78"/>
      <c r="H17" s="23" t="s">
        <v>7</v>
      </c>
      <c r="I17" s="23"/>
      <c r="J17" s="759" t="str">
        <f>+表紙!J40</f>
        <v>第一コンクリート株式会社　　　　　　　　　　　　　                                            代表取締役社長　市瀬　明宏</v>
      </c>
      <c r="K17" s="759"/>
      <c r="L17" s="760"/>
      <c r="M17" s="760"/>
      <c r="N17" s="760"/>
      <c r="O17" s="761"/>
    </row>
    <row r="18" spans="1:15">
      <c r="C18" s="78"/>
      <c r="J18" s="21" t="s">
        <v>8</v>
      </c>
      <c r="O18" s="79"/>
    </row>
    <row r="19" spans="1:15">
      <c r="C19" s="78"/>
      <c r="J19" s="24" t="s">
        <v>9</v>
      </c>
      <c r="K19" s="24"/>
      <c r="L19" s="772" t="str">
        <f>IF(+表紙!L42="","",+表紙!L42)</f>
        <v>045-328-3083</v>
      </c>
      <c r="M19" s="772"/>
      <c r="N19" s="772"/>
      <c r="O19" s="773"/>
    </row>
    <row r="20" spans="1:15">
      <c r="C20" s="78"/>
      <c r="J20" s="24"/>
      <c r="K20" s="24"/>
      <c r="O20" s="79"/>
    </row>
    <row r="21" spans="1:15" ht="6" customHeight="1">
      <c r="C21" s="78"/>
      <c r="O21" s="79"/>
    </row>
    <row r="22" spans="1:15" ht="30" customHeight="1">
      <c r="A22" s="22">
        <v>4</v>
      </c>
      <c r="C22" s="523" t="s">
        <v>462</v>
      </c>
      <c r="D22" s="780"/>
      <c r="E22" s="780"/>
      <c r="F22" s="780"/>
      <c r="G22" s="780"/>
      <c r="H22" s="780"/>
      <c r="I22" s="780"/>
      <c r="J22" s="780"/>
      <c r="K22" s="780"/>
      <c r="L22" s="780"/>
      <c r="M22" s="780"/>
      <c r="N22" s="780"/>
      <c r="O22" s="781"/>
    </row>
    <row r="23" spans="1:15">
      <c r="C23" s="81"/>
      <c r="D23" s="25"/>
      <c r="E23" s="25"/>
      <c r="F23" s="25"/>
      <c r="G23" s="25"/>
      <c r="H23" s="25"/>
      <c r="I23" s="25"/>
      <c r="J23" s="25"/>
      <c r="K23" s="25"/>
      <c r="L23" s="25"/>
      <c r="M23" s="25"/>
      <c r="N23" s="25"/>
      <c r="O23" s="82"/>
    </row>
    <row r="24" spans="1:15" ht="18" customHeight="1">
      <c r="C24" s="505" t="s">
        <v>10</v>
      </c>
      <c r="D24" s="542"/>
      <c r="E24" s="543"/>
      <c r="F24" s="788" t="str">
        <f>+表紙!F47</f>
        <v>第一コンクリート株式会社　横浜工場</v>
      </c>
      <c r="G24" s="789"/>
      <c r="H24" s="790"/>
      <c r="I24" s="790"/>
      <c r="J24" s="790"/>
      <c r="K24" s="790"/>
      <c r="L24" s="790"/>
      <c r="M24" s="539" t="s">
        <v>436</v>
      </c>
      <c r="N24" s="793"/>
      <c r="O24" s="794"/>
    </row>
    <row r="25" spans="1:15" ht="18" customHeight="1">
      <c r="C25" s="544"/>
      <c r="D25" s="545"/>
      <c r="E25" s="546"/>
      <c r="F25" s="791"/>
      <c r="G25" s="792"/>
      <c r="H25" s="792"/>
      <c r="I25" s="792"/>
      <c r="J25" s="792"/>
      <c r="K25" s="792"/>
      <c r="L25" s="792"/>
      <c r="M25" s="795">
        <f>表紙!M48</f>
        <v>2772</v>
      </c>
      <c r="N25" s="796"/>
      <c r="O25" s="797"/>
    </row>
    <row r="26" spans="1:15" ht="18" customHeight="1">
      <c r="C26" s="505" t="s">
        <v>11</v>
      </c>
      <c r="D26" s="506"/>
      <c r="E26" s="507"/>
      <c r="F26" s="782" t="str">
        <f>+表紙!F49</f>
        <v>横浜市戸塚区平戸1丁目１７番20号</v>
      </c>
      <c r="G26" s="783"/>
      <c r="H26" s="783"/>
      <c r="I26" s="783"/>
      <c r="J26" s="783"/>
      <c r="K26" s="783"/>
      <c r="L26" s="126" t="s">
        <v>172</v>
      </c>
      <c r="M26" s="222"/>
      <c r="N26" s="786" t="str">
        <f>IF(+表紙!N49="","",+表紙!N49)</f>
        <v>045-822-3461</v>
      </c>
      <c r="O26" s="787"/>
    </row>
    <row r="27" spans="1:15" ht="18" customHeight="1">
      <c r="C27" s="508"/>
      <c r="D27" s="509"/>
      <c r="E27" s="510"/>
      <c r="F27" s="784"/>
      <c r="G27" s="785"/>
      <c r="H27" s="785"/>
      <c r="I27" s="785"/>
      <c r="J27" s="785"/>
      <c r="K27" s="785"/>
      <c r="L27" s="219"/>
      <c r="M27" s="218"/>
      <c r="N27" s="220"/>
      <c r="O27" s="125"/>
    </row>
    <row r="28" spans="1:15" ht="26.25" customHeight="1">
      <c r="C28" s="177" t="s">
        <v>364</v>
      </c>
      <c r="D28" s="178"/>
      <c r="E28" s="178"/>
      <c r="F28" s="30"/>
      <c r="G28" s="30"/>
      <c r="H28" s="30"/>
      <c r="I28" s="30"/>
      <c r="J28" s="30"/>
      <c r="K28" s="30"/>
      <c r="L28" s="302"/>
      <c r="M28" s="292"/>
      <c r="N28" s="303"/>
      <c r="O28" s="293"/>
    </row>
    <row r="29" spans="1:15" ht="24" customHeight="1">
      <c r="C29" s="294"/>
      <c r="D29" s="304" t="s">
        <v>17</v>
      </c>
      <c r="E29" s="305" t="s">
        <v>12</v>
      </c>
      <c r="F29" s="748" t="str">
        <f>+表紙!F52</f>
        <v>Ｅ21－窯業・土石製品製造業</v>
      </c>
      <c r="G29" s="750"/>
      <c r="H29" s="750"/>
      <c r="I29" s="750"/>
      <c r="J29" s="30" t="s">
        <v>47</v>
      </c>
      <c r="K29" s="30"/>
      <c r="L29" s="798" t="str">
        <f>+表紙!L52</f>
        <v>生コンクリート製造業</v>
      </c>
      <c r="M29" s="798"/>
      <c r="N29" s="757"/>
      <c r="O29" s="758"/>
    </row>
    <row r="30" spans="1:15" ht="22.5" customHeight="1">
      <c r="C30" s="295"/>
      <c r="D30" s="306" t="s">
        <v>19</v>
      </c>
      <c r="E30" s="307" t="s">
        <v>365</v>
      </c>
      <c r="F30" s="748" t="s">
        <v>366</v>
      </c>
      <c r="G30" s="456"/>
      <c r="H30" s="749"/>
      <c r="I30" s="748" t="s">
        <v>367</v>
      </c>
      <c r="J30" s="459"/>
      <c r="K30" s="469"/>
      <c r="L30" s="751">
        <f>+表紙!L53</f>
        <v>812</v>
      </c>
      <c r="M30" s="752"/>
      <c r="N30" s="308" t="s">
        <v>368</v>
      </c>
      <c r="O30" s="309"/>
    </row>
    <row r="31" spans="1:15" ht="22.5" customHeight="1">
      <c r="C31" s="295"/>
      <c r="D31" s="294"/>
      <c r="E31" s="310"/>
      <c r="F31" s="748" t="s">
        <v>369</v>
      </c>
      <c r="G31" s="456"/>
      <c r="H31" s="749"/>
      <c r="I31" s="750" t="s">
        <v>370</v>
      </c>
      <c r="J31" s="459"/>
      <c r="K31" s="459"/>
      <c r="L31" s="751">
        <f>+表紙!L54</f>
        <v>0</v>
      </c>
      <c r="M31" s="752"/>
      <c r="N31" s="308" t="s">
        <v>368</v>
      </c>
      <c r="O31" s="309"/>
    </row>
    <row r="32" spans="1:15" ht="22.5" customHeight="1">
      <c r="C32" s="295"/>
      <c r="D32" s="462" t="s">
        <v>371</v>
      </c>
      <c r="E32" s="463"/>
      <c r="F32" s="748" t="s">
        <v>372</v>
      </c>
      <c r="G32" s="456"/>
      <c r="H32" s="749"/>
      <c r="I32" s="750" t="s">
        <v>373</v>
      </c>
      <c r="J32" s="459"/>
      <c r="K32" s="459"/>
      <c r="L32" s="751">
        <f>+表紙!L55</f>
        <v>0</v>
      </c>
      <c r="M32" s="752"/>
      <c r="N32" s="308" t="s">
        <v>374</v>
      </c>
      <c r="O32" s="309"/>
    </row>
    <row r="33" spans="3:15" ht="22.5" customHeight="1">
      <c r="C33" s="295"/>
      <c r="D33" s="462"/>
      <c r="E33" s="463"/>
      <c r="F33" s="748" t="s">
        <v>375</v>
      </c>
      <c r="G33" s="456"/>
      <c r="H33" s="749"/>
      <c r="I33" s="750" t="s">
        <v>376</v>
      </c>
      <c r="J33" s="459"/>
      <c r="K33" s="459"/>
      <c r="L33" s="751">
        <f>+表紙!L56</f>
        <v>0</v>
      </c>
      <c r="M33" s="752"/>
      <c r="N33" s="308" t="s">
        <v>368</v>
      </c>
      <c r="O33" s="309"/>
    </row>
    <row r="34" spans="3:15" ht="26.25" customHeight="1">
      <c r="C34" s="295"/>
      <c r="D34" s="294"/>
      <c r="E34" s="310"/>
      <c r="F34" s="223" t="s">
        <v>377</v>
      </c>
      <c r="G34" s="311"/>
      <c r="H34" s="311"/>
      <c r="I34" s="311"/>
      <c r="J34" s="35"/>
      <c r="K34" s="35"/>
      <c r="L34" s="312"/>
      <c r="M34" s="312"/>
      <c r="N34" s="313"/>
      <c r="O34" s="314"/>
    </row>
    <row r="35" spans="3:15" ht="24" customHeight="1">
      <c r="C35" s="295"/>
      <c r="D35" s="315"/>
      <c r="E35" s="316"/>
      <c r="F35" s="753">
        <f>+表紙!F58</f>
        <v>0</v>
      </c>
      <c r="G35" s="754"/>
      <c r="H35" s="754"/>
      <c r="I35" s="754"/>
      <c r="J35" s="754"/>
      <c r="K35" s="754"/>
      <c r="L35" s="754"/>
      <c r="M35" s="754"/>
      <c r="N35" s="754"/>
      <c r="O35" s="755"/>
    </row>
    <row r="36" spans="3:15" ht="23.25" customHeight="1">
      <c r="C36" s="300"/>
      <c r="D36" s="317" t="s">
        <v>24</v>
      </c>
      <c r="E36" s="318" t="s">
        <v>378</v>
      </c>
      <c r="F36" s="756">
        <f>+表紙!F59</f>
        <v>10</v>
      </c>
      <c r="G36" s="757"/>
      <c r="H36" s="757"/>
      <c r="I36" s="757"/>
      <c r="J36" s="757"/>
      <c r="K36" s="757"/>
      <c r="L36" s="757"/>
      <c r="M36" s="757"/>
      <c r="N36" s="757"/>
      <c r="O36" s="758"/>
    </row>
    <row r="37" spans="3:15" ht="23.25" customHeight="1">
      <c r="C37" s="774" t="s">
        <v>297</v>
      </c>
      <c r="D37" s="775"/>
      <c r="E37" s="776"/>
      <c r="F37" s="777" t="str">
        <f>+表紙!F60</f>
        <v>令和 ７ 年 ４ 月 １ 日 ～ 令和 ８ 年 ３ 月 31 日（ １ 年間）</v>
      </c>
      <c r="G37" s="778"/>
      <c r="H37" s="778"/>
      <c r="I37" s="778"/>
      <c r="J37" s="778"/>
      <c r="K37" s="778"/>
      <c r="L37" s="778"/>
      <c r="M37" s="778"/>
      <c r="N37" s="778"/>
      <c r="O37" s="779"/>
    </row>
    <row r="38" spans="3:15" ht="30" customHeight="1">
      <c r="C38" s="177" t="s">
        <v>317</v>
      </c>
      <c r="D38" s="176"/>
      <c r="E38" s="178"/>
      <c r="F38" s="27"/>
      <c r="G38" s="27"/>
      <c r="H38" s="28"/>
      <c r="I38" s="28"/>
      <c r="J38" s="29"/>
      <c r="K38" s="29"/>
      <c r="L38" s="30"/>
      <c r="M38" s="30"/>
      <c r="N38" s="30"/>
      <c r="O38" s="31"/>
    </row>
    <row r="39" spans="3:15" ht="24.75" customHeight="1">
      <c r="C39" s="804"/>
      <c r="D39" s="499" t="s">
        <v>298</v>
      </c>
      <c r="E39" s="501"/>
      <c r="F39" s="501"/>
      <c r="G39" s="500"/>
      <c r="H39" s="499" t="s">
        <v>318</v>
      </c>
      <c r="I39" s="500"/>
      <c r="J39" s="499" t="s">
        <v>299</v>
      </c>
      <c r="K39" s="501"/>
      <c r="L39" s="500"/>
      <c r="M39" s="499" t="s">
        <v>319</v>
      </c>
      <c r="N39" s="501"/>
      <c r="O39" s="500"/>
    </row>
    <row r="40" spans="3:15" ht="24.75" customHeight="1">
      <c r="C40" s="805"/>
      <c r="D40" s="482" t="s">
        <v>300</v>
      </c>
      <c r="E40" s="483"/>
      <c r="F40" s="483"/>
      <c r="G40" s="484"/>
      <c r="H40" s="245">
        <f>+表紙!H63</f>
        <v>12003</v>
      </c>
      <c r="I40" s="240" t="s">
        <v>4</v>
      </c>
      <c r="J40" s="485" t="s">
        <v>324</v>
      </c>
      <c r="K40" s="486"/>
      <c r="L40" s="487"/>
      <c r="M40" s="799">
        <f>+表紙!M63</f>
        <v>5403</v>
      </c>
      <c r="N40" s="800">
        <f>+表紙!N63</f>
        <v>0</v>
      </c>
      <c r="O40" s="305" t="s">
        <v>4</v>
      </c>
    </row>
    <row r="41" spans="3:15" ht="24.75" customHeight="1">
      <c r="C41" s="805"/>
      <c r="D41" s="482" t="s">
        <v>301</v>
      </c>
      <c r="E41" s="483"/>
      <c r="F41" s="483"/>
      <c r="G41" s="484"/>
      <c r="H41" s="245" t="str">
        <f>+表紙!H64</f>
        <v>0</v>
      </c>
      <c r="I41" s="240" t="s">
        <v>4</v>
      </c>
      <c r="J41" s="485" t="s">
        <v>305</v>
      </c>
      <c r="K41" s="486"/>
      <c r="L41" s="487"/>
      <c r="M41" s="799" t="str">
        <f>+表紙!M64</f>
        <v>0</v>
      </c>
      <c r="N41" s="800">
        <f>+表紙!N64</f>
        <v>0</v>
      </c>
      <c r="O41" s="31" t="s">
        <v>4</v>
      </c>
    </row>
    <row r="42" spans="3:15" ht="24.75" customHeight="1">
      <c r="C42" s="805"/>
      <c r="D42" s="482" t="s">
        <v>302</v>
      </c>
      <c r="E42" s="483"/>
      <c r="F42" s="483"/>
      <c r="G42" s="484"/>
      <c r="H42" s="245" t="str">
        <f>+表紙!H65</f>
        <v>0</v>
      </c>
      <c r="I42" s="240" t="s">
        <v>4</v>
      </c>
      <c r="J42" s="801" t="s">
        <v>306</v>
      </c>
      <c r="K42" s="802"/>
      <c r="L42" s="803"/>
      <c r="M42" s="799">
        <f>+表紙!M65</f>
        <v>5403</v>
      </c>
      <c r="N42" s="800">
        <f>+表紙!N65</f>
        <v>0</v>
      </c>
      <c r="O42" s="180" t="s">
        <v>4</v>
      </c>
    </row>
    <row r="43" spans="3:15" ht="24.75" customHeight="1">
      <c r="C43" s="175"/>
      <c r="D43" s="482" t="s">
        <v>303</v>
      </c>
      <c r="E43" s="483"/>
      <c r="F43" s="483"/>
      <c r="G43" s="484"/>
      <c r="H43" s="245">
        <f>+表紙!H66</f>
        <v>6600</v>
      </c>
      <c r="I43" s="240" t="s">
        <v>4</v>
      </c>
      <c r="J43" s="801" t="s">
        <v>387</v>
      </c>
      <c r="K43" s="802"/>
      <c r="L43" s="803"/>
      <c r="M43" s="799" t="str">
        <f>+表紙!M66</f>
        <v>0</v>
      </c>
      <c r="N43" s="800">
        <f>+表紙!N66</f>
        <v>0</v>
      </c>
      <c r="O43" s="180" t="s">
        <v>4</v>
      </c>
    </row>
    <row r="44" spans="3:15" ht="24.75" customHeight="1">
      <c r="C44" s="239"/>
      <c r="D44" s="482" t="s">
        <v>304</v>
      </c>
      <c r="E44" s="483"/>
      <c r="F44" s="483"/>
      <c r="G44" s="484"/>
      <c r="H44" s="245" t="str">
        <f>+表紙!H67</f>
        <v>0</v>
      </c>
      <c r="I44" s="240" t="s">
        <v>4</v>
      </c>
      <c r="J44" s="801" t="s">
        <v>388</v>
      </c>
      <c r="K44" s="802"/>
      <c r="L44" s="803"/>
      <c r="M44" s="799" t="str">
        <f>+表紙!M67</f>
        <v>0</v>
      </c>
      <c r="N44" s="800">
        <f>+表紙!N67</f>
        <v>0</v>
      </c>
      <c r="O44" s="180" t="s">
        <v>4</v>
      </c>
    </row>
    <row r="45" spans="3:15" ht="31.9" customHeight="1">
      <c r="C45" s="806" t="s">
        <v>15</v>
      </c>
      <c r="D45" s="807"/>
      <c r="E45" s="808"/>
      <c r="F45" s="27"/>
      <c r="G45" s="27"/>
      <c r="H45" s="28"/>
      <c r="I45" s="28"/>
      <c r="J45" s="29"/>
      <c r="K45" s="29"/>
      <c r="L45" s="30"/>
      <c r="M45" s="30"/>
      <c r="N45" s="30"/>
      <c r="O45" s="31"/>
    </row>
    <row r="46" spans="3:15" ht="3.6" customHeight="1">
      <c r="C46" s="228"/>
      <c r="D46" s="229"/>
      <c r="E46" s="229"/>
      <c r="F46" s="230"/>
      <c r="G46" s="230"/>
      <c r="H46" s="231"/>
      <c r="I46" s="231"/>
      <c r="J46" s="232"/>
      <c r="K46" s="232"/>
      <c r="L46" s="179"/>
      <c r="M46" s="179"/>
      <c r="N46" s="179"/>
      <c r="O46" s="231"/>
    </row>
    <row r="47" spans="3:15" ht="15" customHeight="1">
      <c r="C47" s="488" t="s">
        <v>409</v>
      </c>
      <c r="D47" s="809"/>
      <c r="E47" s="809"/>
      <c r="F47" s="809"/>
      <c r="G47" s="809"/>
      <c r="H47" s="809"/>
      <c r="I47" s="809"/>
      <c r="J47" s="809"/>
      <c r="K47" s="809"/>
      <c r="L47" s="809"/>
      <c r="M47" s="809"/>
      <c r="N47" s="809"/>
      <c r="O47" s="809"/>
    </row>
    <row r="48" spans="3:15" ht="13.5">
      <c r="C48" s="223" t="s">
        <v>240</v>
      </c>
      <c r="D48" s="4"/>
      <c r="E48" s="4"/>
      <c r="F48" s="32"/>
      <c r="G48" s="32"/>
      <c r="H48" s="33"/>
      <c r="I48" s="33"/>
      <c r="J48" s="34"/>
      <c r="K48" s="34"/>
      <c r="L48" s="35"/>
      <c r="M48" s="35"/>
      <c r="N48" s="35"/>
      <c r="O48" s="224"/>
    </row>
    <row r="49" spans="1:15" ht="15" customHeight="1">
      <c r="A49" s="22">
        <v>11</v>
      </c>
      <c r="C49" s="225"/>
      <c r="D49" s="226"/>
      <c r="E49" s="226"/>
      <c r="F49" s="226"/>
      <c r="G49" s="226"/>
      <c r="H49" s="226"/>
      <c r="I49" s="226"/>
      <c r="J49" s="226"/>
      <c r="K49" s="226"/>
      <c r="L49" s="226"/>
      <c r="M49" s="226"/>
      <c r="N49" s="226"/>
      <c r="O49" s="227"/>
    </row>
    <row r="50" spans="1:15" ht="15" customHeight="1">
      <c r="C50" s="181">
        <v>1</v>
      </c>
      <c r="D50" s="472" t="s">
        <v>463</v>
      </c>
      <c r="E50" s="472"/>
      <c r="F50" s="472"/>
      <c r="G50" s="472"/>
      <c r="H50" s="472"/>
      <c r="I50" s="472"/>
      <c r="J50" s="472"/>
      <c r="K50" s="472"/>
      <c r="L50" s="472"/>
      <c r="M50" s="472"/>
      <c r="N50" s="472"/>
      <c r="O50" s="473"/>
    </row>
    <row r="51" spans="1:15" ht="15" customHeight="1">
      <c r="C51" s="181">
        <v>2</v>
      </c>
      <c r="D51" s="472" t="s">
        <v>362</v>
      </c>
      <c r="E51" s="472"/>
      <c r="F51" s="472"/>
      <c r="G51" s="472"/>
      <c r="H51" s="472"/>
      <c r="I51" s="472"/>
      <c r="J51" s="472"/>
      <c r="K51" s="472"/>
      <c r="L51" s="472"/>
      <c r="M51" s="472"/>
      <c r="N51" s="472"/>
      <c r="O51" s="473"/>
    </row>
    <row r="52" spans="1:15" ht="15" customHeight="1">
      <c r="C52" s="181"/>
      <c r="D52" s="472" t="s">
        <v>363</v>
      </c>
      <c r="E52" s="472"/>
      <c r="F52" s="472"/>
      <c r="G52" s="472"/>
      <c r="H52" s="472"/>
      <c r="I52" s="472"/>
      <c r="J52" s="472"/>
      <c r="K52" s="472"/>
      <c r="L52" s="472"/>
      <c r="M52" s="472"/>
      <c r="N52" s="472"/>
      <c r="O52" s="473"/>
    </row>
    <row r="53" spans="1:15" ht="39" customHeight="1">
      <c r="C53" s="181"/>
      <c r="D53" s="472" t="s">
        <v>379</v>
      </c>
      <c r="E53" s="472"/>
      <c r="F53" s="472"/>
      <c r="G53" s="472"/>
      <c r="H53" s="472"/>
      <c r="I53" s="472"/>
      <c r="J53" s="472"/>
      <c r="K53" s="472"/>
      <c r="L53" s="472"/>
      <c r="M53" s="472"/>
      <c r="N53" s="472"/>
      <c r="O53" s="473"/>
    </row>
    <row r="54" spans="1:15" ht="28.15" customHeight="1">
      <c r="A54" s="21"/>
      <c r="B54" s="21"/>
      <c r="C54" s="181">
        <v>3</v>
      </c>
      <c r="D54" s="472" t="s">
        <v>464</v>
      </c>
      <c r="E54" s="472"/>
      <c r="F54" s="472"/>
      <c r="G54" s="472"/>
      <c r="H54" s="472"/>
      <c r="I54" s="472"/>
      <c r="J54" s="472"/>
      <c r="K54" s="472"/>
      <c r="L54" s="472"/>
      <c r="M54" s="472"/>
      <c r="N54" s="472"/>
      <c r="O54" s="473"/>
    </row>
    <row r="55" spans="1:15" ht="28.15" customHeight="1">
      <c r="A55" s="21"/>
      <c r="B55" s="21"/>
      <c r="C55" s="181">
        <v>4</v>
      </c>
      <c r="D55" s="472" t="s">
        <v>465</v>
      </c>
      <c r="E55" s="472"/>
      <c r="F55" s="472"/>
      <c r="G55" s="472"/>
      <c r="H55" s="472"/>
      <c r="I55" s="472"/>
      <c r="J55" s="472"/>
      <c r="K55" s="472"/>
      <c r="L55" s="472"/>
      <c r="M55" s="472"/>
      <c r="N55" s="472"/>
      <c r="O55" s="473"/>
    </row>
    <row r="56" spans="1:15" ht="15" customHeight="1">
      <c r="A56" s="21"/>
      <c r="B56" s="21"/>
      <c r="C56" s="181"/>
      <c r="D56" s="182" t="s">
        <v>391</v>
      </c>
      <c r="E56" s="472" t="s">
        <v>312</v>
      </c>
      <c r="F56" s="472"/>
      <c r="G56" s="472"/>
      <c r="H56" s="472"/>
      <c r="I56" s="472"/>
      <c r="J56" s="472"/>
      <c r="K56" s="472"/>
      <c r="L56" s="472"/>
      <c r="M56" s="472"/>
      <c r="N56" s="472"/>
      <c r="O56" s="473"/>
    </row>
    <row r="57" spans="1:15" ht="15" customHeight="1">
      <c r="A57" s="21"/>
      <c r="B57" s="21"/>
      <c r="C57" s="181"/>
      <c r="D57" s="182" t="s">
        <v>392</v>
      </c>
      <c r="E57" s="472" t="s">
        <v>393</v>
      </c>
      <c r="F57" s="472"/>
      <c r="G57" s="472"/>
      <c r="H57" s="472"/>
      <c r="I57" s="472"/>
      <c r="J57" s="472"/>
      <c r="K57" s="472"/>
      <c r="L57" s="472"/>
      <c r="M57" s="472"/>
      <c r="N57" s="472"/>
      <c r="O57" s="473"/>
    </row>
    <row r="58" spans="1:15" ht="15" customHeight="1">
      <c r="A58" s="21"/>
      <c r="B58" s="21"/>
      <c r="C58" s="181"/>
      <c r="D58" s="182" t="s">
        <v>394</v>
      </c>
      <c r="E58" s="472" t="s">
        <v>395</v>
      </c>
      <c r="F58" s="472"/>
      <c r="G58" s="472"/>
      <c r="H58" s="472"/>
      <c r="I58" s="472"/>
      <c r="J58" s="472"/>
      <c r="K58" s="472"/>
      <c r="L58" s="472"/>
      <c r="M58" s="472"/>
      <c r="N58" s="472"/>
      <c r="O58" s="473"/>
    </row>
    <row r="59" spans="1:15" ht="15" customHeight="1">
      <c r="A59" s="21"/>
      <c r="B59" s="21"/>
      <c r="C59" s="181"/>
      <c r="D59" s="182" t="s">
        <v>396</v>
      </c>
      <c r="E59" s="472" t="s">
        <v>397</v>
      </c>
      <c r="F59" s="472"/>
      <c r="G59" s="472"/>
      <c r="H59" s="472"/>
      <c r="I59" s="472"/>
      <c r="J59" s="472"/>
      <c r="K59" s="472"/>
      <c r="L59" s="472"/>
      <c r="M59" s="472"/>
      <c r="N59" s="472"/>
      <c r="O59" s="473"/>
    </row>
    <row r="60" spans="1:15" ht="15" customHeight="1">
      <c r="A60" s="21"/>
      <c r="B60" s="21"/>
      <c r="C60" s="181"/>
      <c r="D60" s="182" t="s">
        <v>398</v>
      </c>
      <c r="E60" s="472" t="s">
        <v>399</v>
      </c>
      <c r="F60" s="472"/>
      <c r="G60" s="472"/>
      <c r="H60" s="472"/>
      <c r="I60" s="472"/>
      <c r="J60" s="472"/>
      <c r="K60" s="472"/>
      <c r="L60" s="472"/>
      <c r="M60" s="472"/>
      <c r="N60" s="472"/>
      <c r="O60" s="473"/>
    </row>
    <row r="61" spans="1:15" ht="15" customHeight="1">
      <c r="A61" s="21"/>
      <c r="B61" s="21"/>
      <c r="C61" s="181"/>
      <c r="D61" s="182" t="s">
        <v>400</v>
      </c>
      <c r="E61" s="472" t="s">
        <v>313</v>
      </c>
      <c r="F61" s="472"/>
      <c r="G61" s="472"/>
      <c r="H61" s="472"/>
      <c r="I61" s="472"/>
      <c r="J61" s="472"/>
      <c r="K61" s="472"/>
      <c r="L61" s="472"/>
      <c r="M61" s="472"/>
      <c r="N61" s="472"/>
      <c r="O61" s="473"/>
    </row>
    <row r="62" spans="1:15" ht="15" customHeight="1">
      <c r="A62" s="21"/>
      <c r="B62" s="21"/>
      <c r="C62" s="181"/>
      <c r="D62" s="182" t="s">
        <v>401</v>
      </c>
      <c r="E62" s="472" t="s">
        <v>402</v>
      </c>
      <c r="F62" s="472"/>
      <c r="G62" s="472"/>
      <c r="H62" s="472"/>
      <c r="I62" s="472"/>
      <c r="J62" s="472"/>
      <c r="K62" s="472"/>
      <c r="L62" s="472"/>
      <c r="M62" s="472"/>
      <c r="N62" s="472"/>
      <c r="O62" s="473"/>
    </row>
    <row r="63" spans="1:15" ht="15" customHeight="1">
      <c r="A63" s="21"/>
      <c r="B63" s="21"/>
      <c r="C63" s="181"/>
      <c r="D63" s="182" t="s">
        <v>403</v>
      </c>
      <c r="E63" s="472" t="s">
        <v>404</v>
      </c>
      <c r="F63" s="472"/>
      <c r="G63" s="472"/>
      <c r="H63" s="472"/>
      <c r="I63" s="472"/>
      <c r="J63" s="472"/>
      <c r="K63" s="472"/>
      <c r="L63" s="472"/>
      <c r="M63" s="472"/>
      <c r="N63" s="472"/>
      <c r="O63" s="473"/>
    </row>
    <row r="64" spans="1:15" ht="15" customHeight="1">
      <c r="A64" s="21"/>
      <c r="B64" s="21"/>
      <c r="C64" s="181"/>
      <c r="D64" s="182" t="s">
        <v>405</v>
      </c>
      <c r="E64" s="472" t="s">
        <v>406</v>
      </c>
      <c r="F64" s="472"/>
      <c r="G64" s="472"/>
      <c r="H64" s="472"/>
      <c r="I64" s="472"/>
      <c r="J64" s="472"/>
      <c r="K64" s="472"/>
      <c r="L64" s="472"/>
      <c r="M64" s="472"/>
      <c r="N64" s="472"/>
      <c r="O64" s="473"/>
    </row>
    <row r="65" spans="1:15" ht="15" customHeight="1">
      <c r="A65" s="21"/>
      <c r="B65" s="21"/>
      <c r="C65" s="181"/>
      <c r="D65" s="182" t="s">
        <v>307</v>
      </c>
      <c r="E65" s="472" t="s">
        <v>314</v>
      </c>
      <c r="F65" s="472"/>
      <c r="G65" s="472"/>
      <c r="H65" s="472"/>
      <c r="I65" s="472"/>
      <c r="J65" s="472"/>
      <c r="K65" s="472"/>
      <c r="L65" s="472"/>
      <c r="M65" s="472"/>
      <c r="N65" s="472"/>
      <c r="O65" s="473"/>
    </row>
    <row r="66" spans="1:15" ht="28.15" customHeight="1">
      <c r="A66" s="21"/>
      <c r="B66" s="21"/>
      <c r="C66" s="181"/>
      <c r="D66" s="182" t="s">
        <v>308</v>
      </c>
      <c r="E66" s="472" t="s">
        <v>407</v>
      </c>
      <c r="F66" s="472"/>
      <c r="G66" s="472"/>
      <c r="H66" s="472"/>
      <c r="I66" s="472"/>
      <c r="J66" s="472"/>
      <c r="K66" s="472"/>
      <c r="L66" s="472"/>
      <c r="M66" s="472"/>
      <c r="N66" s="472"/>
      <c r="O66" s="473"/>
    </row>
    <row r="67" spans="1:15" ht="15" customHeight="1">
      <c r="A67" s="21"/>
      <c r="B67" s="21"/>
      <c r="C67" s="181"/>
      <c r="D67" s="182" t="s">
        <v>309</v>
      </c>
      <c r="E67" s="472" t="s">
        <v>315</v>
      </c>
      <c r="F67" s="472"/>
      <c r="G67" s="472"/>
      <c r="H67" s="472"/>
      <c r="I67" s="472"/>
      <c r="J67" s="472"/>
      <c r="K67" s="472"/>
      <c r="L67" s="472"/>
      <c r="M67" s="472"/>
      <c r="N67" s="472"/>
      <c r="O67" s="473"/>
    </row>
    <row r="68" spans="1:15" ht="28.15" customHeight="1">
      <c r="A68" s="21"/>
      <c r="B68" s="21"/>
      <c r="C68" s="181"/>
      <c r="D68" s="182" t="s">
        <v>310</v>
      </c>
      <c r="E68" s="472" t="s">
        <v>408</v>
      </c>
      <c r="F68" s="472"/>
      <c r="G68" s="472"/>
      <c r="H68" s="472"/>
      <c r="I68" s="472"/>
      <c r="J68" s="472"/>
      <c r="K68" s="472"/>
      <c r="L68" s="472"/>
      <c r="M68" s="472"/>
      <c r="N68" s="472"/>
      <c r="O68" s="473"/>
    </row>
    <row r="69" spans="1:15" ht="28.15" customHeight="1">
      <c r="A69" s="21"/>
      <c r="B69" s="21"/>
      <c r="C69" s="181"/>
      <c r="D69" s="182" t="s">
        <v>311</v>
      </c>
      <c r="E69" s="472" t="s">
        <v>316</v>
      </c>
      <c r="F69" s="472"/>
      <c r="G69" s="472"/>
      <c r="H69" s="472"/>
      <c r="I69" s="472"/>
      <c r="J69" s="472"/>
      <c r="K69" s="472"/>
      <c r="L69" s="472"/>
      <c r="M69" s="472"/>
      <c r="N69" s="472"/>
      <c r="O69" s="473"/>
    </row>
    <row r="70" spans="1:15" ht="28.15" customHeight="1">
      <c r="A70" s="21"/>
      <c r="B70" s="21"/>
      <c r="C70" s="181">
        <v>5</v>
      </c>
      <c r="D70" s="472" t="s">
        <v>386</v>
      </c>
      <c r="E70" s="472"/>
      <c r="F70" s="472"/>
      <c r="G70" s="472"/>
      <c r="H70" s="472"/>
      <c r="I70" s="472"/>
      <c r="J70" s="472"/>
      <c r="K70" s="472"/>
      <c r="L70" s="472"/>
      <c r="M70" s="472"/>
      <c r="N70" s="472"/>
      <c r="O70" s="473"/>
    </row>
    <row r="71" spans="1:15" ht="15" customHeight="1">
      <c r="A71" s="21"/>
      <c r="B71" s="21"/>
      <c r="C71" s="181">
        <v>6</v>
      </c>
      <c r="D71" s="472" t="s">
        <v>385</v>
      </c>
      <c r="E71" s="472"/>
      <c r="F71" s="472"/>
      <c r="G71" s="472"/>
      <c r="H71" s="472"/>
      <c r="I71" s="472"/>
      <c r="J71" s="472"/>
      <c r="K71" s="472"/>
      <c r="L71" s="472"/>
      <c r="M71" s="472"/>
      <c r="N71" s="472"/>
      <c r="O71" s="473"/>
    </row>
    <row r="72" spans="1:15" ht="15" customHeight="1">
      <c r="A72" s="21"/>
      <c r="B72" s="21"/>
      <c r="C72" s="183"/>
      <c r="D72" s="36"/>
      <c r="E72" s="36"/>
      <c r="F72" s="36"/>
      <c r="G72" s="36"/>
      <c r="H72" s="36"/>
      <c r="I72" s="36"/>
      <c r="J72" s="36"/>
      <c r="K72" s="36"/>
      <c r="L72" s="36"/>
      <c r="M72" s="36"/>
      <c r="N72" s="36"/>
      <c r="O72" s="37"/>
    </row>
    <row r="73" spans="1:15" ht="15" customHeight="1">
      <c r="A73" s="21"/>
      <c r="B73" s="21"/>
    </row>
    <row r="74" spans="1:15" ht="23.25" customHeight="1">
      <c r="A74" s="21"/>
      <c r="B74" s="21"/>
    </row>
    <row r="75" spans="1:15" ht="23.25" customHeight="1">
      <c r="A75" s="21"/>
      <c r="B75" s="21"/>
    </row>
    <row r="76" spans="1:15" ht="23.25" customHeight="1">
      <c r="A76" s="21"/>
      <c r="B76" s="21"/>
    </row>
    <row r="77" spans="1:15" ht="23.25" customHeight="1">
      <c r="A77" s="21"/>
      <c r="B77" s="21"/>
    </row>
    <row r="78" spans="1:15">
      <c r="A78" s="21"/>
      <c r="B78" s="21"/>
    </row>
    <row r="79" spans="1:15">
      <c r="A79" s="21"/>
      <c r="B79" s="21"/>
    </row>
    <row r="80" spans="1:15">
      <c r="A80" s="21"/>
      <c r="B80" s="21"/>
    </row>
  </sheetData>
  <sheetProtection algorithmName="SHA-512" hashValue="A4f9on2Qjy9IhGQtxq1dGOtpu/nqnB9zAOdQbuYgRYyPPDPfOl50KkvZ9fHpusTIlY77g9hloilGMpwk1BQPRg==" saltValue="teU5n0YrHeiGM2zdHQiErA==" spinCount="100000" sheet="1" objects="1" scenarios="1"/>
  <mergeCells count="79">
    <mergeCell ref="C39:C42"/>
    <mergeCell ref="D71:O71"/>
    <mergeCell ref="E63:O63"/>
    <mergeCell ref="C45:E45"/>
    <mergeCell ref="C47:O47"/>
    <mergeCell ref="D50:O50"/>
    <mergeCell ref="E59:O59"/>
    <mergeCell ref="D54:O54"/>
    <mergeCell ref="D51:O51"/>
    <mergeCell ref="D55:O55"/>
    <mergeCell ref="M40:N40"/>
    <mergeCell ref="E56:O56"/>
    <mergeCell ref="D44:G44"/>
    <mergeCell ref="J44:L44"/>
    <mergeCell ref="M44:N44"/>
    <mergeCell ref="D42:G42"/>
    <mergeCell ref="D41:G41"/>
    <mergeCell ref="J41:L41"/>
    <mergeCell ref="J42:L42"/>
    <mergeCell ref="D40:G40"/>
    <mergeCell ref="M41:N41"/>
    <mergeCell ref="E57:O57"/>
    <mergeCell ref="E58:O58"/>
    <mergeCell ref="M43:N43"/>
    <mergeCell ref="M42:N42"/>
    <mergeCell ref="D43:G43"/>
    <mergeCell ref="J43:L43"/>
    <mergeCell ref="D52:O52"/>
    <mergeCell ref="D53:O53"/>
    <mergeCell ref="D70:O70"/>
    <mergeCell ref="E60:O60"/>
    <mergeCell ref="E61:O61"/>
    <mergeCell ref="E62:O62"/>
    <mergeCell ref="E66:O66"/>
    <mergeCell ref="E67:O67"/>
    <mergeCell ref="E69:O69"/>
    <mergeCell ref="E64:O64"/>
    <mergeCell ref="E65:O65"/>
    <mergeCell ref="E68:O68"/>
    <mergeCell ref="L19:O19"/>
    <mergeCell ref="C37:E37"/>
    <mergeCell ref="F37:O37"/>
    <mergeCell ref="C22:O22"/>
    <mergeCell ref="F26:K27"/>
    <mergeCell ref="N26:O26"/>
    <mergeCell ref="C26:E27"/>
    <mergeCell ref="C24:E25"/>
    <mergeCell ref="F24:L25"/>
    <mergeCell ref="M24:O24"/>
    <mergeCell ref="M25:O25"/>
    <mergeCell ref="F29:I29"/>
    <mergeCell ref="L29:O29"/>
    <mergeCell ref="F30:H30"/>
    <mergeCell ref="I30:K30"/>
    <mergeCell ref="L30:M30"/>
    <mergeCell ref="J17:O17"/>
    <mergeCell ref="M4:M5"/>
    <mergeCell ref="C6:O6"/>
    <mergeCell ref="C8:O9"/>
    <mergeCell ref="L11:O11"/>
    <mergeCell ref="J16:O16"/>
    <mergeCell ref="C13:F13"/>
    <mergeCell ref="F31:H31"/>
    <mergeCell ref="I31:K31"/>
    <mergeCell ref="L31:M31"/>
    <mergeCell ref="F35:O35"/>
    <mergeCell ref="F36:O36"/>
    <mergeCell ref="D32:E33"/>
    <mergeCell ref="F32:H32"/>
    <mergeCell ref="I32:K32"/>
    <mergeCell ref="L32:M32"/>
    <mergeCell ref="F33:H33"/>
    <mergeCell ref="I33:K33"/>
    <mergeCell ref="L33:M33"/>
    <mergeCell ref="D39:G39"/>
    <mergeCell ref="H39:I39"/>
    <mergeCell ref="J39:L39"/>
    <mergeCell ref="M39:O39"/>
    <mergeCell ref="J40:L40"/>
  </mergeCells>
  <phoneticPr fontId="3"/>
  <printOptions horizontalCentered="1"/>
  <pageMargins left="0.6692913385826772" right="0.62992125984251968" top="0.55118110236220474" bottom="0.55118110236220474" header="0" footer="0.51181102362204722"/>
  <pageSetup paperSize="9" fitToHeight="2" orientation="portrait" r:id="rId1"/>
  <headerFooter alignWithMargins="0"/>
  <rowBreaks count="1" manualBreakCount="1">
    <brk id="46" min="2"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I7" sqref="I7"/>
    </sheetView>
  </sheetViews>
  <sheetFormatPr defaultRowHeight="13.5"/>
  <cols>
    <col min="2" max="2" width="17.625" customWidth="1"/>
    <col min="3" max="3" width="65.625" customWidth="1"/>
    <col min="4" max="4" width="1.625" customWidth="1"/>
  </cols>
  <sheetData>
    <row r="2" spans="2:4">
      <c r="B2" t="s">
        <v>162</v>
      </c>
    </row>
    <row r="4" spans="2:4" ht="65.099999999999994" customHeight="1">
      <c r="B4" s="810" t="s">
        <v>170</v>
      </c>
      <c r="C4" s="810"/>
    </row>
    <row r="5" spans="2:4" ht="14.25" thickBot="1">
      <c r="B5" s="5"/>
    </row>
    <row r="6" spans="2:4">
      <c r="B6" s="99" t="s">
        <v>160</v>
      </c>
      <c r="C6" s="6" t="s">
        <v>161</v>
      </c>
    </row>
    <row r="7" spans="2:4" ht="114.95" customHeight="1">
      <c r="B7" s="100" t="s">
        <v>51</v>
      </c>
      <c r="C7" s="7" t="s">
        <v>163</v>
      </c>
    </row>
    <row r="8" spans="2:4" ht="125.1" customHeight="1">
      <c r="B8" s="101" t="s">
        <v>52</v>
      </c>
      <c r="C8" s="7" t="s">
        <v>164</v>
      </c>
    </row>
    <row r="9" spans="2:4" ht="75" customHeight="1">
      <c r="B9" s="102" t="s">
        <v>53</v>
      </c>
      <c r="C9" s="7" t="s">
        <v>165</v>
      </c>
    </row>
    <row r="10" spans="2:4" ht="65.099999999999994" customHeight="1">
      <c r="B10" s="102" t="s">
        <v>54</v>
      </c>
      <c r="C10" s="7" t="s">
        <v>166</v>
      </c>
    </row>
    <row r="11" spans="2:4" ht="39.950000000000003" customHeight="1">
      <c r="B11" s="102" t="s">
        <v>55</v>
      </c>
      <c r="C11" s="7" t="s">
        <v>167</v>
      </c>
    </row>
    <row r="12" spans="2:4" ht="30" customHeight="1">
      <c r="B12" s="102" t="s">
        <v>56</v>
      </c>
      <c r="C12" s="7" t="s">
        <v>168</v>
      </c>
    </row>
    <row r="13" spans="2:4" ht="30" customHeight="1" thickBot="1">
      <c r="B13" s="103" t="s">
        <v>57</v>
      </c>
      <c r="C13" s="8" t="s">
        <v>169</v>
      </c>
      <c r="D13" s="104"/>
    </row>
    <row r="14" spans="2:4" ht="60" customHeight="1">
      <c r="B14" s="811" t="s">
        <v>171</v>
      </c>
      <c r="C14" s="811"/>
      <c r="D14" s="105"/>
    </row>
  </sheetData>
  <sheetProtection algorithmName="SHA-512" hashValue="/1Og1U7oxt+6BAwPdMk2qFc97KGkh6RcgaP8zM9vTLkfIycVjH+pOFtNZwj2ccHY56czigJUfvJ+ROom4u2FZQ==" saltValue="eKKJA/yAdWUbtfIUMeoA4g=="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2013-03-30T09:39:07Z</cp:lastPrinted>
  <dcterms:created xsi:type="dcterms:W3CDTF">2011-02-09T09:36:10Z</dcterms:created>
  <dcterms:modified xsi:type="dcterms:W3CDTF">2026-05-21T01:23:43Z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ies>
</file>