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D7571B44-1A68-44E7-9609-4F835DA52942}" xr6:coauthVersionLast="47" xr6:coauthVersionMax="47" xr10:uidLastSave="{00000000-0000-0000-0000-000000000000}"/>
  <bookViews>
    <workbookView xWindow="-120" yWindow="-120" windowWidth="29040" windowHeight="158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J19" i="94"/>
  <c r="J14" i="94" s="1"/>
  <c r="P16" i="82"/>
  <c r="U50" i="94" s="1"/>
  <c r="R45" i="94"/>
  <c r="Q18" i="94"/>
  <c r="Q17" i="94"/>
  <c r="Q16" i="94"/>
  <c r="Q15" i="94"/>
  <c r="Q14" i="94"/>
  <c r="Q13" i="94"/>
  <c r="Q12" i="94"/>
  <c r="Q11" i="94"/>
  <c r="Q10" i="94"/>
  <c r="Q9" i="94"/>
  <c r="Q55" i="94" s="1"/>
  <c r="J17" i="94"/>
  <c r="J15"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2" i="94" l="1"/>
  <c r="J18"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<sst xmlns="http://schemas.openxmlformats.org/spreadsheetml/2006/main" count="2832" uniqueCount="435">
  <si>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</si>
  <si>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</si>
  <si>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</si>
  <si>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</si>
  <si>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</si>
  <si>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</si>
  <si>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</si>
  <si>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</si>
  <si>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</si>
  <si>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</si>
  <si>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</si>
  <si>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</si>
  <si>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</si>
  <si>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</si>
  <si>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</si>
  <si>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</si>
  <si>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</si>
  <si>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</si>
  <si>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</si>
  <si>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</si>
  <si>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</si>
  <si>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</si>
  <si>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</si>
  <si>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</si>
  <si>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</si>
  <si>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</si>
  <si>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</si>
  <si>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</si>
  <si>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</si>
  <si>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</si>
  <si>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</si>
  <si>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</si>
  <si>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</si>
  <si>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</si>
  <si>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</si>
  <si>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</si>
  <si>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</si>
  <si>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</si>
  <si>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</si>
  <si>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</si>
  <si>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</si>
  <si>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</si>
  <si>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</si>
  <si>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</si>
  <si>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</si>
  <si>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</si>
  <si>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</si>
  <si>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</si>
  <si>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</si>
  <si>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</si>
  <si>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</si>
  <si>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</si>
  <si>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</si>
  <si>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</si>
  <si>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</si>
  <si>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</si>
  <si>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</si>
  <si>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</si>
  <si>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</si>
  <si>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</si>
  <si>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</si>
  <si>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</si>
  <si>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</si>
  <si>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</si>
  <si>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</si>
  <si>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</si>
  <si>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</si>
  <si>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</si>
  <si>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</si>
  <si>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</si>
  <si>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</si>
  <si>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</si>
  <si>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</si>
  <si>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</si>
  <si>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</si>
  <si>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</si>
  <si>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</si>
  <si>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</si>
  <si>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</si>
  <si>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</si>
  <si>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</si>
  <si>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</si>
  <si>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</si>
  <si>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</si>
  <si>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</si>
  <si>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</si>
  <si>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</si>
  <si>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</si>
  <si>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</si>
  <si>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</si>
  <si>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</si>
  <si>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</si>
  <si>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</si>
  <si>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</si>
  <si>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</si>
  <si>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</si>
  <si>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</si>
  <si>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</si>
  <si>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</si>
  <si>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</si>
  <si>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</si>
  <si>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</si>
  <si>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</si>
  <si>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</si>
  <si>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</si>
  <si>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</si>
  <si>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</si>
  <si>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</si>
  <si>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</si>
  <si>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</si>
  <si>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</si>
  <si>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</si>
  <si>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</si>
  <si>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</si>
  <si>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</si>
  <si>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</si>
  <si>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</si>
  <si>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</si>
  <si>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</si>
  <si>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</si>
  <si>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</si>
  <si>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</si>
  <si>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</si>
  <si>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</si>
  <si>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</si>
  <si>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</si>
  <si>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</si>
  <si>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</si>
  <si>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</si>
  <si>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</si>
  <si>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</si>
  <si>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</si>
  <si>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</si>
  <si>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</si>
  <si>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</si>
  <si>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</si>
  <si>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</si>
  <si>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</si>
  <si>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</si>
  <si>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</si>
  <si>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</si>
  <si>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</si>
  <si>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</si>
  <si>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</si>
  <si>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</si>
  <si>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</si>
  <si>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</si>
  <si>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</si>
  <si>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</si>
  <si>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</si>
  <si>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</si>
  <si>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</si>
  <si>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</si>
  <si>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</si>
  <si>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</si>
  <si>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</si>
  <si>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</si>
  <si>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</si>
  <si>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</si>
  <si>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</si>
  <si>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</si>
  <si>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</si>
  <si>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</si>
  <si>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</si>
  <si>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</si>
  <si>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</si>
  <si>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</si>
  <si>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</si>
  <si>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</si>
  <si>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</si>
  <si>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</si>
  <si>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</si>
  <si>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</si>
  <si>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</si>
  <si>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</si>
  <si>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</si>
  <si>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</si>
  <si>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</si>
  <si>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</si>
  <si>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</si>
  <si>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</si>
  <si>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</si>
  <si>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</si>
  <si>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</si>
  <si>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</si>
  <si>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</si>
  <si>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</si>
  <si>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</si>
  <si>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</si>
  <si>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</si>
  <si>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</si>
  <si>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</si>
  <si>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</si>
  <si>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</si>
  <si>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</si>
  <si>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</si>
  <si>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</si>
  <si>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</si>
  <si>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</si>
  <si>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</si>
  <si>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</si>
  <si>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</si>
  <si>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</si>
  <si>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</si>
  <si>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</si>
  <si>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</si>
  <si>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</si>
  <si>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</si>
  <si>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</si>
  <si>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</si>
  <si>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</si>
  <si>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</si>
  <si>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</si>
  <si>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</si>
  <si>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</si>
  <si>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</si>
  <si>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</si>
  <si>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</si>
  <si>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</si>
  <si>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</si>
  <si>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</si>
  <si>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</si>
  <si>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</si>
  <si>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</si>
  <si>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</si>
  <si>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</si>
  <si>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</si>
  <si>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</si>
  <si>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</si>
  <si>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</si>
  <si>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</si>
  <si>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</si>
  <si>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</si>
  <si>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</si>
  <si>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</si>
  <si>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</si>
  <si>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</si>
  <si>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</si>
  <si>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</si>
  <si>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</si>
  <si>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</si>
  <si>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</si>
  <si>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</si>
  <si>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</si>
  <si>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</si>
  <si>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</si>
  <si>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</si>
  <si>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</si>
  <si>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</si>
  <si>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</si>
  <si>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</si>
  <si>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</si>
  <si>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</si>
  <si>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</si>
  <si>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</si>
  <si>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</si>
  <si>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</si>
  <si>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</si>
  <si>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</si>
  <si>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</si>
  <si>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</si>
  <si>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</si>
  <si>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</si>
  <si>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</si>
  <si>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</si>
  <si>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</si>
  <si>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</si>
  <si>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</si>
  <si>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</si>
  <si>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</si>
  <si>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</si>
  <si>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</si>
  <si>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</si>
  <si>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</si>
  <si>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</si>
  <si>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</si>
  <si>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</si>
  <si>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</si>
  <si>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</si>
  <si>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</si>
  <si>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</si>
  <si>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</si>
  <si>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</si>
  <si>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</si>
  <si>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</si>
  <si>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</si>
  <si>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</si>
  <si>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</si>
  <si>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</si>
  <si>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</si>
  <si>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</si>
  <si>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</si>
  <si>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</si>
  <si>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</si>
  <si>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</si>
  <si>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</si>
  <si>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</si>
  <si>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</si>
  <si>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</si>
  <si>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</si>
  <si>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</si>
  <si>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</si>
  <si>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</si>
  <si>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</si>
  <si>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</si>
  <si>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</si>
  <si>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</si>
  <si>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</si>
  <si>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</si>
  <si>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</si>
  <si>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</si>
  <si>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</si>
  <si>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</si>
  <si>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</si>
  <si>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</si>
  <si>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</si>
  <si>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</si>
  <si>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</si>
  <si>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</si>
  <si>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</si>
  <si>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</si>
  <si>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</si>
  <si>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</si>
  <si>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</si>
  <si>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</si>
  <si>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</si>
  <si>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</si>
  <si>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</si>
  <si>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</si>
  <si>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</si>
  <si>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</si>
  <si>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</si>
  <si>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</si>
  <si>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</si>
  <si>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</si>
  <si>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</si>
  <si>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</si>
  <si>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</si>
  <si>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</si>
  <si>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</si>
  <si>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</si>
  <si>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</si>
  <si>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</si>
  <si>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</si>
  <si>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</si>
  <si>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</si>
  <si>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</si>
  <si>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</si>
  <si>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</si>
  <si>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</si>
  <si>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</si>
  <si>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</si>
  <si>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</si>
  <si>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</si>
  <si>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</si>
  <si>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</si>
  <si>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</si>
  <si>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</si>
  <si>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</si>
  <si>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</si>
  <si>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</si>
  <si>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</si>
  <si>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</si>
  <si>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</si>
  <si>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</si>
  <si>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</si>
  <si>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</si>
  <si>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</si>
  <si>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</si>
  <si>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</si>
  <si>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</si>
  <si>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</si>
  <si>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</si>
  <si>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</si>
  <si>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</si>
  <si>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</si>
  <si>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</si>
  <si>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</si>
  <si>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</si>
  <si>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</si>
  <si>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</si>
  <si>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</si>
  <si>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</si>
  <si>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</si>
  <si>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</si>
  <si>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</si>
  <si>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</si>
  <si>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</si>
  <si>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</si>
  <si>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</si>
  <si>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</si>
  <si>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</si>
  <si>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</si>
  <si>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</si>
  <si>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</si>
  <si>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</si>
  <si>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</si>
  <si>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</si>
  <si>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</si>
  <si>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</si>
  <si>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</si>
  <si>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</si>
  <si>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</si>
  <si>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</si>
  <si>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</si>
  <si>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</si>
  <si>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</si>
  <si>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</si>
  <si>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</si>
  <si>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</si>
  <si>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</si>
  <si>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</si>
  <si>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</si>
  <si>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</si>
  <si>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</si>
  <si>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</si>
  <si>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</si>
  <si>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</si>
  <si>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</si>
  <si>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</si>
  <si>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</si>
  <si>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</si>
  <si>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</si>
  <si>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</si>
  <si>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</si>
  <si>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　240-8521
横浜市保土ヶ谷区岩井町215</t>
    <phoneticPr fontId="3"/>
  </si>
  <si>
    <t>社会福祉法人　聖隷福祉事業団　聖隷横浜病院
病院長　大内　基史</t>
    <phoneticPr fontId="3"/>
  </si>
  <si>
    <t>045-715-3111</t>
    <phoneticPr fontId="3"/>
  </si>
  <si>
    <t>聖隷横浜病院</t>
    <phoneticPr fontId="3"/>
  </si>
  <si>
    <t>横浜市保土ヶ谷区岩井町215</t>
    <phoneticPr fontId="3"/>
  </si>
  <si>
    <t>総合病院</t>
    <rPh sb="0" eb="2">
      <t>ソウゴウ</t>
    </rPh>
    <rPh sb="2" eb="4">
      <t>ビョウイン</t>
    </rPh>
    <phoneticPr fontId="3"/>
  </si>
  <si>
    <t>特別管理産業廃棄物の排出量を確認し、変動がある部署に対して増減が起きた理由の確認・改善を行った。</t>
    <rPh sb="0" eb="8">
      <t>トクベツカンリサンギョウハイキブツ</t>
    </rPh>
    <rPh sb="10" eb="12">
      <t>ハイシュツ</t>
    </rPh>
    <rPh sb="12" eb="13">
      <t>リョウ</t>
    </rPh>
    <rPh sb="14" eb="16">
      <t>カクニン</t>
    </rPh>
    <rPh sb="18" eb="20">
      <t>ヘンドウ</t>
    </rPh>
    <rPh sb="23" eb="25">
      <t>ブショ</t>
    </rPh>
    <rPh sb="26" eb="27">
      <t>タイ</t>
    </rPh>
    <rPh sb="29" eb="31">
      <t>ゾウゲン</t>
    </rPh>
    <rPh sb="32" eb="33">
      <t>オ</t>
    </rPh>
    <rPh sb="35" eb="37">
      <t>リユウ</t>
    </rPh>
    <rPh sb="38" eb="40">
      <t>カクニン</t>
    </rPh>
    <rPh sb="41" eb="43">
      <t>カイゼン</t>
    </rPh>
    <rPh sb="44" eb="45">
      <t>オコナ</t>
    </rPh>
    <phoneticPr fontId="3"/>
  </si>
  <si>
    <t>令和    7年    6月    18日</t>
    <phoneticPr fontId="3"/>
  </si>
  <si>
    <t>700人</t>
    <rPh sb="3" eb="4">
      <t>ニン</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</si>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</sst>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8835" y="2199728"/>
          <a:ext cx="647372" cy="64452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42198" y="2184888"/>
          <a:ext cx="658795" cy="637547"/>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19" zoomScaleNormal="100" zoomScaleSheetLayoutView="100" workbookViewId="0">
      <selection activeCell="N28" sqref="N28"/>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434</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432</v>
      </c>
      <c r="M34" s="460"/>
      <c r="N34" s="460"/>
      <c r="O34" s="461"/>
      <c r="Q34" s="15"/>
      <c r="R34" s="15"/>
      <c r="S34" s="15"/>
    </row>
    <row r="35" spans="1:19" ht="13.5">
      <c r="C35" s="76"/>
      <c r="O35" s="78"/>
      <c r="Q35" s="15"/>
      <c r="R35" s="15"/>
      <c r="S35" s="15"/>
    </row>
    <row r="36" spans="1:19" ht="13.5">
      <c r="C36" s="479" t="s">
        <v>41</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425</v>
      </c>
      <c r="K39" s="450"/>
      <c r="L39" s="451"/>
      <c r="M39" s="451"/>
      <c r="N39" s="451"/>
      <c r="O39" s="452"/>
      <c r="Q39" s="15"/>
      <c r="R39" s="15"/>
    </row>
    <row r="40" spans="1:19" ht="26.25" customHeight="1">
      <c r="C40" s="76"/>
      <c r="H40" s="18" t="s">
        <v>7</v>
      </c>
      <c r="I40" s="18"/>
      <c r="J40" s="450" t="s">
        <v>426</v>
      </c>
      <c r="K40" s="450"/>
      <c r="L40" s="451"/>
      <c r="M40" s="451"/>
      <c r="N40" s="451"/>
      <c r="O40" s="452"/>
    </row>
    <row r="41" spans="1:19">
      <c r="C41" s="76"/>
      <c r="J41" s="16" t="s">
        <v>8</v>
      </c>
      <c r="O41" s="77"/>
    </row>
    <row r="42" spans="1:19">
      <c r="C42" s="76"/>
      <c r="J42" s="19" t="s">
        <v>9</v>
      </c>
      <c r="K42" s="19"/>
      <c r="L42" s="496" t="s">
        <v>427</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428</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2768</v>
      </c>
      <c r="N48" s="466"/>
      <c r="O48" s="467"/>
    </row>
    <row r="49" spans="3:21" ht="18.75" customHeight="1">
      <c r="C49" s="417" t="s">
        <v>11</v>
      </c>
      <c r="D49" s="445"/>
      <c r="E49" s="446"/>
      <c r="F49" s="475" t="s">
        <v>429</v>
      </c>
      <c r="G49" s="476"/>
      <c r="H49" s="476"/>
      <c r="I49" s="476"/>
      <c r="J49" s="476"/>
      <c r="K49" s="476"/>
      <c r="L49" s="115" t="s">
        <v>134</v>
      </c>
      <c r="M49" s="367"/>
      <c r="N49" s="468" t="s">
        <v>427</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127</v>
      </c>
      <c r="G52" s="482"/>
      <c r="H52" s="482"/>
      <c r="I52" s="482"/>
      <c r="J52" s="25" t="s">
        <v>47</v>
      </c>
      <c r="K52" s="25"/>
      <c r="L52" s="483" t="s">
        <v>430</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v>367</v>
      </c>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t="s">
        <v>433</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72.38</v>
      </c>
      <c r="I63" s="216" t="s">
        <v>4</v>
      </c>
      <c r="J63" s="439" t="s">
        <v>228</v>
      </c>
      <c r="K63" s="440"/>
      <c r="L63" s="441"/>
      <c r="M63" s="437">
        <f>+別紙!X14</f>
        <v>72.38</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f>+別紙!X16</f>
        <v>8</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74.61</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73.12</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t="s">
        <v>431</v>
      </c>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A7" zoomScale="70" zoomScaleNormal="100" workbookViewId="0">
      <selection activeCell="G24" sqref="G24"/>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聖隷横浜病院</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0.41</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71.97</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72.38</v>
      </c>
    </row>
    <row r="10" spans="2:24" ht="24" customHeight="1">
      <c r="B10" s="158" t="s">
        <v>327</v>
      </c>
      <c r="C10" s="634" t="s">
        <v>244</v>
      </c>
      <c r="D10" s="634"/>
      <c r="E10" s="634"/>
      <c r="F10" s="635"/>
      <c r="G10" s="314" t="str">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t="str">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t="str">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t="str">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0.41</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71.97</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72.38</v>
      </c>
    </row>
    <row r="15" spans="2:24" ht="24" customHeight="1">
      <c r="B15" s="158" t="s">
        <v>184</v>
      </c>
      <c r="C15" s="636" t="s">
        <v>182</v>
      </c>
      <c r="D15" s="636"/>
      <c r="E15" s="636"/>
      <c r="F15" s="637"/>
      <c r="G15" s="316" t="str">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t="str">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8</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8</v>
      </c>
    </row>
    <row r="17" spans="2:24" ht="24" customHeight="1">
      <c r="B17" s="158"/>
      <c r="C17" s="636" t="s">
        <v>400</v>
      </c>
      <c r="D17" s="636"/>
      <c r="E17" s="636"/>
      <c r="F17" s="637"/>
      <c r="G17" s="316" t="str">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t="str">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0.43</v>
      </c>
      <c r="H19" s="322">
        <f t="shared" si="1"/>
        <v>0</v>
      </c>
      <c r="I19" s="322">
        <f t="shared" si="1"/>
        <v>0</v>
      </c>
      <c r="J19" s="322">
        <f t="shared" si="1"/>
        <v>72.69</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73.12</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0.43</v>
      </c>
      <c r="H37" s="346">
        <f t="shared" si="7"/>
        <v>0</v>
      </c>
      <c r="I37" s="346">
        <f t="shared" si="7"/>
        <v>0</v>
      </c>
      <c r="J37" s="346">
        <f t="shared" si="7"/>
        <v>72.69</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73.12</v>
      </c>
    </row>
    <row r="38" spans="2:24" ht="24" customHeight="1">
      <c r="B38" s="156"/>
      <c r="C38" s="658"/>
      <c r="D38" s="195"/>
      <c r="E38" s="193" t="s">
        <v>195</v>
      </c>
      <c r="F38" s="360"/>
      <c r="G38" s="340">
        <f t="shared" ref="G38:V38" si="8">SUM(G39:G41)</f>
        <v>0.43</v>
      </c>
      <c r="H38" s="340">
        <f t="shared" si="8"/>
        <v>0</v>
      </c>
      <c r="I38" s="340">
        <f t="shared" si="8"/>
        <v>0</v>
      </c>
      <c r="J38" s="340">
        <f t="shared" si="8"/>
        <v>72.69</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73.12</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8.36</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8.36</v>
      </c>
    </row>
    <row r="40" spans="2:24" ht="24" customHeight="1">
      <c r="B40" s="156"/>
      <c r="C40" s="658"/>
      <c r="D40" s="196"/>
      <c r="E40" s="191"/>
      <c r="F40" s="189" t="s">
        <v>194</v>
      </c>
      <c r="G40" s="342">
        <f>+ｱ.特管廃油!$AA$29</f>
        <v>0.43</v>
      </c>
      <c r="H40" s="342">
        <f>+ｲ.特管廃酸!$AA$29</f>
        <v>0</v>
      </c>
      <c r="I40" s="342">
        <f>+ｳ.特管廃ｱﾙｶﾘ!$AA$29</f>
        <v>0</v>
      </c>
      <c r="J40" s="342">
        <f>+ｴ.感染性廃棄物!$AA$29</f>
        <v>64.33</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64.760000000000005</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0.43</v>
      </c>
      <c r="H43" s="348">
        <f>+ｲ.特管廃酸!$AL$27</f>
        <v>0</v>
      </c>
      <c r="I43" s="348">
        <f>+ｳ.特管廃ｱﾙｶﾘ!$AL$27</f>
        <v>0</v>
      </c>
      <c r="J43" s="348">
        <f>+ｴ.感染性廃棄物!$AL$27</f>
        <v>72.69</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73.12</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8.36</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8.36</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0.84</v>
      </c>
      <c r="H55" s="385">
        <f t="shared" ref="H55:V55" si="9">IF(H9="0",+H19+H20,+H9+H19+H20)</f>
        <v>0</v>
      </c>
      <c r="I55" s="385">
        <f t="shared" si="9"/>
        <v>0</v>
      </c>
      <c r="J55" s="385">
        <f t="shared" si="9"/>
        <v>144.66</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145.5</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BJ76"/>
  <sheetViews>
    <sheetView showGridLines="0" topLeftCell="A16" zoomScale="87" zoomScaleNormal="87" workbookViewId="0">
      <selection activeCell="AG23" sqref="AG2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聖隷横浜病院</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0.43</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0.41</v>
      </c>
      <c r="E24" s="563"/>
      <c r="F24" s="563"/>
      <c r="G24" s="182" t="s">
        <v>158</v>
      </c>
      <c r="H24" s="534">
        <f>+F12</f>
        <v>0.43</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0.43</v>
      </c>
      <c r="Q27" s="583"/>
      <c r="R27" s="583"/>
      <c r="S27" s="583"/>
      <c r="T27" s="42" t="s">
        <v>38</v>
      </c>
      <c r="U27" s="62"/>
      <c r="V27" s="62"/>
      <c r="Y27" s="60" t="s">
        <v>39</v>
      </c>
      <c r="Z27" s="63"/>
      <c r="AH27" s="51"/>
      <c r="AI27" s="51"/>
      <c r="AJ27" s="51"/>
      <c r="AK27" s="51"/>
      <c r="AL27" s="546">
        <f>+AH18+P27</f>
        <v>0.43</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0.41</v>
      </c>
      <c r="E29" s="563"/>
      <c r="F29" s="563"/>
      <c r="G29" s="182" t="s">
        <v>158</v>
      </c>
      <c r="H29" s="534">
        <f>+AL27</f>
        <v>0.43</v>
      </c>
      <c r="I29" s="535"/>
      <c r="J29" s="182" t="s">
        <v>158</v>
      </c>
      <c r="M29" s="581"/>
      <c r="P29" s="54"/>
      <c r="Q29" s="133"/>
      <c r="R29" s="49" t="s">
        <v>144</v>
      </c>
      <c r="S29" s="562" t="s">
        <v>33</v>
      </c>
      <c r="T29" s="577"/>
      <c r="U29" s="577"/>
      <c r="V29" s="578"/>
      <c r="W29" s="46"/>
      <c r="X29" s="64"/>
      <c r="Y29" s="573" t="s">
        <v>191</v>
      </c>
      <c r="Z29" s="574"/>
      <c r="AA29" s="572">
        <v>0.43</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0.43</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7年    6月    18日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　240-8521
横浜市保土ヶ谷区岩井町215</v>
      </c>
      <c r="K16" s="684"/>
      <c r="L16" s="685"/>
      <c r="M16" s="685"/>
      <c r="N16" s="685"/>
      <c r="O16" s="686"/>
    </row>
    <row r="17" spans="1:17" ht="26.25" customHeight="1">
      <c r="C17" s="76"/>
      <c r="H17" s="18" t="s">
        <v>7</v>
      </c>
      <c r="I17" s="18"/>
      <c r="J17" s="684" t="str">
        <f>+表紙!J40</f>
        <v>社会福祉法人　聖隷福祉事業団　聖隷横浜病院
病院長　大内　基史</v>
      </c>
      <c r="K17" s="684"/>
      <c r="L17" s="685"/>
      <c r="M17" s="685"/>
      <c r="N17" s="685"/>
      <c r="O17" s="686"/>
    </row>
    <row r="18" spans="1:17">
      <c r="C18" s="76"/>
      <c r="J18" s="16" t="s">
        <v>8</v>
      </c>
      <c r="O18" s="77"/>
    </row>
    <row r="19" spans="1:17">
      <c r="C19" s="76"/>
      <c r="J19" s="19" t="s">
        <v>9</v>
      </c>
      <c r="K19" s="19"/>
      <c r="L19" s="689" t="str">
        <f>IF(+表紙!L42="","",+表紙!L42)</f>
        <v>045-715-3111</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聖隷横浜病院</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2768</v>
      </c>
      <c r="N25" s="702"/>
      <c r="O25" s="703"/>
    </row>
    <row r="26" spans="1:17" ht="18.600000000000001" customHeight="1">
      <c r="C26" s="417" t="s">
        <v>11</v>
      </c>
      <c r="D26" s="445"/>
      <c r="E26" s="446"/>
      <c r="F26" s="706" t="str">
        <f>+表紙!F49</f>
        <v>横浜市保土ヶ谷区岩井町215</v>
      </c>
      <c r="G26" s="707"/>
      <c r="H26" s="707"/>
      <c r="I26" s="707"/>
      <c r="J26" s="707"/>
      <c r="K26" s="707"/>
      <c r="L26" s="115" t="s">
        <v>134</v>
      </c>
      <c r="M26" s="207"/>
      <c r="N26" s="723" t="str">
        <f>IF(+表紙!N49="","",+表紙!N49)</f>
        <v>045-715-3111</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Ｐ－医療、福祉</v>
      </c>
      <c r="G29" s="720"/>
      <c r="H29" s="720"/>
      <c r="I29" s="720"/>
      <c r="J29" s="25" t="s">
        <v>47</v>
      </c>
      <c r="K29" s="25"/>
      <c r="L29" s="725" t="str">
        <f>IF(+表紙!L52="","",+表紙!L52)</f>
        <v>総合病院</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f>IF(+表紙!L55="","",+表紙!L55)</f>
        <v>367</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t="str">
        <f>IF(+表紙!F59="","",+表紙!F59)</f>
        <v>700人</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72.38</v>
      </c>
      <c r="I40" s="216" t="s">
        <v>4</v>
      </c>
      <c r="J40" s="439" t="s">
        <v>293</v>
      </c>
      <c r="K40" s="440"/>
      <c r="L40" s="441"/>
      <c r="M40" s="680">
        <f>+表紙!M63</f>
        <v>72.38</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f>+表紙!M65</f>
        <v>8</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f>IF(表紙!M69="","",表紙!M69)</f>
        <v>74.61</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73.12</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特別管理産業廃棄物の排出量を確認し、変動がある部署に対して増減が起きた理由の確認・改善を行った。</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B1:BJ76"/>
  <sheetViews>
    <sheetView showGridLines="0" zoomScale="91" zoomScaleNormal="91" workbookViewId="0">
      <selection activeCell="Z24" sqref="Z24"/>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72.69</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71.97</v>
      </c>
      <c r="E24" s="563"/>
      <c r="F24" s="563"/>
      <c r="G24" s="182" t="s">
        <v>158</v>
      </c>
      <c r="H24" s="534">
        <f>+F12</f>
        <v>72.69</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8.36</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72.69</v>
      </c>
      <c r="Q27" s="583"/>
      <c r="R27" s="583"/>
      <c r="S27" s="583"/>
      <c r="T27" s="42" t="s">
        <v>38</v>
      </c>
      <c r="U27" s="62"/>
      <c r="V27" s="62"/>
      <c r="Y27" s="60" t="s">
        <v>39</v>
      </c>
      <c r="Z27" s="63"/>
      <c r="AH27" s="51"/>
      <c r="AI27" s="51"/>
      <c r="AJ27" s="51"/>
      <c r="AK27" s="51"/>
      <c r="AL27" s="546">
        <f>+AH18+P27</f>
        <v>72.69</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8.36</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71.97</v>
      </c>
      <c r="E29" s="563"/>
      <c r="F29" s="563"/>
      <c r="G29" s="182" t="s">
        <v>158</v>
      </c>
      <c r="H29" s="534">
        <f>+AL27</f>
        <v>72.69</v>
      </c>
      <c r="I29" s="535"/>
      <c r="J29" s="182" t="s">
        <v>158</v>
      </c>
      <c r="M29" s="581"/>
      <c r="P29" s="54"/>
      <c r="Q29" s="133"/>
      <c r="R29" s="49" t="s">
        <v>145</v>
      </c>
      <c r="S29" s="562" t="s">
        <v>33</v>
      </c>
      <c r="T29" s="577"/>
      <c r="U29" s="577"/>
      <c r="V29" s="578"/>
      <c r="W29" s="46"/>
      <c r="X29" s="64"/>
      <c r="Y29" s="573" t="s">
        <v>191</v>
      </c>
      <c r="Z29" s="574"/>
      <c r="AA29" s="572">
        <v>64.33</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72.69</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8</v>
      </c>
      <c r="E31" s="563"/>
      <c r="F31" s="563"/>
      <c r="G31" s="182" t="s">
        <v>158</v>
      </c>
      <c r="H31" s="534">
        <f>+AS24</f>
        <v>8.36</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聖隷横浜病院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2025-06-29T23:14:06Z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