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firstSheet="4" activeTab="4"/>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<sst xmlns="http://schemas.openxmlformats.org/spreadsheetml/2006/main" count="2830" uniqueCount="435">
  <si>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</si>
  <si>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</si>
  <si>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</si>
  <si>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</si>
  <si>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</si>
  <si>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</si>
  <si>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</si>
  <si>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</si>
  <si>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</si>
  <si>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</si>
  <si>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</si>
  <si>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</si>
  <si>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</si>
  <si>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</si>
  <si>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</si>
  <si>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</si>
  <si>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</si>
  <si>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</si>
  <si>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</si>
  <si>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</si>
  <si>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</si>
  <si>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</si>
  <si>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</si>
  <si>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</si>
  <si>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</si>
  <si>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</si>
  <si>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</si>
  <si>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</si>
  <si>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</si>
  <si>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</si>
  <si>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</si>
  <si>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</si>
  <si>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</si>
  <si>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</si>
  <si>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</si>
  <si>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</si>
  <si>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</si>
  <si>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</si>
  <si>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</si>
  <si>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</si>
  <si>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</si>
  <si>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</si>
  <si>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</si>
  <si>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</si>
  <si>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</si>
  <si>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</si>
  <si>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</si>
  <si>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</si>
  <si>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</si>
  <si>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</si>
  <si>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</si>
  <si>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</si>
  <si>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</si>
  <si>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</si>
  <si>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</si>
  <si>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</si>
  <si>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</si>
  <si>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</si>
  <si>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</si>
  <si>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</si>
  <si>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</si>
  <si>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</si>
  <si>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</si>
  <si>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</si>
  <si>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</si>
  <si>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</si>
  <si>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</si>
  <si>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</si>
  <si>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</si>
  <si>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</si>
  <si>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</si>
  <si>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</si>
  <si>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</si>
  <si>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</si>
  <si>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</si>
  <si>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</si>
  <si>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</si>
  <si>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</si>
  <si>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</si>
  <si>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</si>
  <si>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</si>
  <si>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</si>
  <si>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</si>
  <si>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</si>
  <si>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</si>
  <si>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</si>
  <si>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</si>
  <si>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</si>
  <si>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</si>
  <si>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</si>
  <si>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</si>
  <si>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</si>
  <si>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</si>
  <si>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</si>
  <si>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</si>
  <si>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</si>
  <si>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</si>
  <si>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</si>
  <si>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</si>
  <si>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</si>
  <si>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</si>
  <si>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</si>
  <si>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</si>
  <si>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</si>
  <si>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</si>
  <si>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</si>
  <si>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</si>
  <si>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</si>
  <si>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</si>
  <si>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</si>
  <si>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</si>
  <si>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</si>
  <si>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</si>
  <si>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</si>
  <si>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</si>
  <si>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</si>
  <si>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</si>
  <si>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</si>
  <si>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</si>
  <si>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</si>
  <si>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</si>
  <si>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</si>
  <si>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</si>
  <si>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</si>
  <si>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</si>
  <si>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</si>
  <si>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</si>
  <si>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</si>
  <si>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</si>
  <si>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</si>
  <si>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</si>
  <si>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</si>
  <si>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</si>
  <si>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</si>
  <si>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</si>
  <si>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</si>
  <si>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</si>
  <si>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</si>
  <si>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</si>
  <si>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</si>
  <si>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</si>
  <si>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</si>
  <si>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</si>
  <si>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</si>
  <si>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</si>
  <si>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</si>
  <si>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</si>
  <si>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</si>
  <si>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</si>
  <si>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</si>
  <si>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</si>
  <si>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</si>
  <si>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</si>
  <si>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</si>
  <si>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</si>
  <si>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</si>
  <si>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</si>
  <si>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</si>
  <si>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</si>
  <si>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</si>
  <si>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</si>
  <si>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</si>
  <si>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</si>
  <si>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</si>
  <si>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</si>
  <si>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</si>
  <si>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</si>
  <si>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</si>
  <si>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</si>
  <si>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</si>
  <si>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</si>
  <si>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</si>
  <si>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</si>
  <si>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</si>
  <si>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</si>
  <si>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</si>
  <si>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</si>
  <si>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</si>
  <si>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</si>
  <si>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</si>
  <si>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</si>
  <si>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</si>
  <si>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</si>
  <si>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</si>
  <si>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</si>
  <si>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</si>
  <si>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</si>
  <si>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</si>
  <si>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</si>
  <si>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</si>
  <si>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</si>
  <si>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</si>
  <si>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</si>
  <si>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</si>
  <si>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</si>
  <si>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</si>
  <si>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</si>
  <si>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</si>
  <si>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</si>
  <si>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</si>
  <si>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</si>
  <si>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</si>
  <si>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</si>
  <si>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</si>
  <si>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</si>
  <si>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</si>
  <si>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</si>
  <si>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</si>
  <si>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</si>
  <si>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</si>
  <si>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</si>
  <si>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</si>
  <si>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</si>
  <si>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</si>
  <si>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</si>
  <si>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</si>
  <si>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</si>
  <si>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</si>
  <si>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</si>
  <si>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</si>
  <si>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</si>
  <si>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</si>
  <si>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</si>
  <si>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</si>
  <si>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</si>
  <si>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</si>
  <si>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</si>
  <si>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</si>
  <si>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</si>
  <si>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</si>
  <si>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</si>
  <si>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</si>
  <si>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</si>
  <si>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</si>
  <si>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</si>
  <si>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</si>
  <si>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</si>
  <si>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</si>
  <si>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</si>
  <si>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</si>
  <si>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</si>
  <si>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</si>
  <si>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</si>
  <si>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</si>
  <si>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</si>
  <si>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</si>
  <si>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</si>
  <si>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</si>
  <si>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</si>
  <si>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</si>
  <si>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</si>
  <si>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</si>
  <si>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</si>
  <si>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</si>
  <si>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</si>
  <si>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</si>
  <si>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</si>
  <si>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</si>
  <si>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</si>
  <si>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</si>
  <si>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</si>
  <si>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</si>
  <si>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</si>
  <si>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</si>
  <si>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</si>
  <si>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</si>
  <si>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</si>
  <si>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</si>
  <si>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</si>
  <si>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</si>
  <si>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</si>
  <si>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</si>
  <si>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</si>
  <si>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</si>
  <si>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</si>
  <si>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</si>
  <si>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</si>
  <si>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</si>
  <si>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</si>
  <si>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</si>
  <si>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</si>
  <si>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</si>
  <si>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</si>
  <si>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</si>
  <si>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</si>
  <si>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</si>
  <si>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</si>
  <si>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</si>
  <si>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</si>
  <si>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</si>
  <si>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</si>
  <si>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</si>
  <si>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</si>
  <si>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</si>
  <si>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</si>
  <si>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</si>
  <si>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</si>
  <si>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</si>
  <si>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</si>
  <si>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</si>
  <si>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</si>
  <si>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</si>
  <si>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</si>
  <si>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</si>
  <si>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</si>
  <si>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</si>
  <si>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</si>
  <si>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</si>
  <si>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</si>
  <si>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</si>
  <si>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</si>
  <si>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</si>
  <si>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</si>
  <si>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</si>
  <si>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</si>
  <si>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</si>
  <si>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</si>
  <si>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</si>
  <si>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</si>
  <si>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</si>
  <si>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</si>
  <si>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</si>
  <si>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</si>
  <si>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</si>
  <si>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</si>
  <si>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</si>
  <si>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</si>
  <si>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</si>
  <si>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</si>
  <si>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</si>
  <si>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</si>
  <si>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</si>
  <si>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</si>
  <si>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</si>
  <si>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</si>
  <si>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</si>
  <si>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</si>
  <si>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</si>
  <si>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</si>
  <si>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</si>
  <si>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</si>
  <si>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</si>
  <si>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</si>
  <si>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</si>
  <si>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</si>
  <si>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</si>
  <si>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</si>
  <si>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</si>
  <si>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</si>
  <si>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</si>
  <si>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</si>
  <si>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</si>
  <si>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</si>
  <si>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</si>
  <si>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</si>
  <si>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</si>
  <si>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</si>
  <si>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</si>
  <si>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</si>
  <si>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</si>
  <si>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</si>
  <si>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</si>
  <si>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</si>
  <si>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</si>
  <si>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</si>
  <si>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</si>
  <si>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</si>
  <si>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</si>
  <si>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</si>
  <si>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</si>
  <si>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</si>
  <si>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</si>
  <si>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</si>
  <si>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</si>
  <si>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</si>
  <si>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</si>
  <si>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</si>
  <si>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</si>
  <si>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</si>
  <si>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</si>
  <si>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</si>
  <si>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</si>
  <si>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</si>
  <si>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</si>
  <si>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</si>
  <si>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</si>
  <si>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</si>
  <si>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</si>
  <si>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</si>
  <si>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</si>
  <si>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</si>
  <si>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</si>
  <si>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</si>
  <si>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</si>
  <si>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</si>
  <si>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</si>
  <si>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</si>
  <si>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</si>
  <si>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</si>
  <si>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</si>
  <si>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</si>
  <si>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</si>
  <si>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</si>
  <si>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</si>
  <si>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</si>
  <si>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</si>
  <si>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</si>
  <si>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</si>
  <si>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</si>
  <si>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</si>
  <si>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</si>
  <si>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</si>
  <si>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</si>
  <si>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</si>
  <si>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</si>
  <si>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</si>
  <si>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</si>
  <si>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</si>
  <si>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</si>
  <si>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</si>
  <si>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</si>
  <si>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</si>
  <si>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</si>
  <si>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</si>
  <si>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</si>
  <si>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令和   7年  6月  30日</t>
    <phoneticPr fontId="3"/>
  </si>
  <si>
    <t>横浜市西区高島二丁目6番32号</t>
  </si>
  <si>
    <t>医療法人社団善仁会　理事長　安藤和弘</t>
  </si>
  <si>
    <t>医療法人社団善仁会　横浜第一病院</t>
  </si>
  <si>
    <t>横浜市西区高島二丁目5番15号</t>
  </si>
  <si>
    <t>045-453-6772</t>
  </si>
  <si>
    <t>横浜市長</t>
  </si>
  <si>
    <t>○</t>
  </si>
  <si>
    <t>病院</t>
    <rPh sb="0" eb="2">
      <t>ビョウイン</t>
    </rPh>
    <phoneticPr fontId="3"/>
  </si>
  <si>
    <t>充分な取り組みが出来た</t>
    <rPh sb="0" eb="1">
      <t>ジュウブン</t>
    </rPh>
    <rPh sb="2" eb="3">
      <t>ト</t>
    </rPh>
    <rPh sb="4" eb="5">
      <t>ク</t>
    </rPh>
    <rPh sb="7" eb="9">
      <t>デキ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</si>
</sst>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8780" y="2219325"/>
          <a:ext cx="579120" cy="640080"/>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7350" y="2207895"/>
          <a:ext cx="586740" cy="64008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7350" y="2234565"/>
          <a:ext cx="586740"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view="pageBreakPreview" topLeftCell="A59" zoomScaleNormal="100" zoomScaleSheetLayoutView="100" workbookViewId="0">
      <selection activeCell="C73" sqref="C73:E73"/>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432</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425</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431</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426</v>
      </c>
      <c r="K39" s="520"/>
      <c r="L39" s="521"/>
      <c r="M39" s="521"/>
      <c r="N39" s="521"/>
      <c r="O39" s="522"/>
      <c r="Q39" s="19"/>
      <c r="R39" s="97"/>
    </row>
    <row r="40" spans="1:19" ht="26.25" customHeight="1">
      <c r="C40" s="86"/>
      <c r="D40" s="23"/>
      <c r="E40" s="23"/>
      <c r="F40" s="23"/>
      <c r="G40" s="23"/>
      <c r="H40" s="24" t="s">
        <v>7</v>
      </c>
      <c r="I40" s="24"/>
      <c r="J40" s="520" t="s">
        <v>427</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430</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428</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2766</v>
      </c>
      <c r="N48" s="546"/>
      <c r="O48" s="547"/>
    </row>
    <row r="49" spans="3:48" ht="18.75" customHeight="1">
      <c r="C49" s="527" t="s">
        <v>11</v>
      </c>
      <c r="D49" s="528"/>
      <c r="E49" s="529"/>
      <c r="F49" s="555" t="s">
        <v>429</v>
      </c>
      <c r="G49" s="556"/>
      <c r="H49" s="556"/>
      <c r="I49" s="556"/>
      <c r="J49" s="556"/>
      <c r="K49" s="556"/>
      <c r="L49" s="443" t="s">
        <v>134</v>
      </c>
      <c r="M49" s="446"/>
      <c r="N49" s="548"/>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127</v>
      </c>
      <c r="G52" s="562"/>
      <c r="H52" s="562"/>
      <c r="I52" s="562"/>
      <c r="J52" s="31" t="s">
        <v>47</v>
      </c>
      <c r="K52" s="31"/>
      <c r="L52" s="563" t="s">
        <v>433</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v>52</v>
      </c>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145</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55</v>
      </c>
      <c r="I63" s="272" t="s">
        <v>4</v>
      </c>
      <c r="J63" s="493" t="s">
        <v>228</v>
      </c>
      <c r="K63" s="494"/>
      <c r="L63" s="495"/>
      <c r="M63" s="577">
        <f>+別紙!X14</f>
        <v>55</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f>+別紙!X15</f>
        <v>55</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t="str">
        <f>+別紙!X16</f>
        <v>0</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v>55.35</v>
      </c>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57.5</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t="s">
        <v>434</v>
      </c>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15"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1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1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opLeftCell="J28" zoomScale="70" zoomScaleNormal="100" workbookViewId="0">
      <selection activeCell="B33" sqref="B33"/>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医療法人社団善仁会　横浜第一病院</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0</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55</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55</v>
      </c>
    </row>
    <row r="10" spans="2:24" ht="24" customHeight="1">
      <c r="B10" s="173" t="s">
        <v>327</v>
      </c>
      <c r="C10" s="758" t="s">
        <v>244</v>
      </c>
      <c r="D10" s="758"/>
      <c r="E10" s="758"/>
      <c r="F10" s="759"/>
      <c r="G10" s="385">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0</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55</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55</v>
      </c>
    </row>
    <row r="15" spans="2:24" ht="24" customHeight="1">
      <c r="B15" s="173" t="s">
        <v>184</v>
      </c>
      <c r="C15" s="744" t="s">
        <v>182</v>
      </c>
      <c r="D15" s="744"/>
      <c r="E15" s="744"/>
      <c r="F15" s="745"/>
      <c r="G15" s="387">
        <f>IF(OR(ｱ.特管廃油!D30&gt;0,ｱ.特管廃油!D30&lt;0),ｱ.特管廃油!D30,IF(G$19&gt;0,"0",0))</f>
        <v>0</v>
      </c>
      <c r="H15" s="387">
        <f>IF(OR(ｲ.特管廃酸!D30&gt;0,ｲ.特管廃酸!D30&lt;0),ｲ.特管廃酸!D30,IF(H$19&gt;0,"0",0))</f>
        <v>0</v>
      </c>
      <c r="I15" s="387">
        <f>IF(OR(ｳ.特管廃ｱﾙｶﾘ!D30&gt;0,ｳ.特管廃ｱﾙｶﾘ!D30&lt;0),ｳ.特管廃ｱﾙｶﾘ!D30,IF(I$19&gt;0,"0",0))</f>
        <v>0</v>
      </c>
      <c r="J15" s="387">
        <f>IF(OR(ｴ.感染性廃棄物!$D30&gt;0,ｴ.感染性廃棄物!$D30&lt;0),ｴ.感染性廃棄物!D30,IF(J$19&gt;0,"0",0))</f>
        <v>55</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f t="shared" si="0"/>
        <v>55</v>
      </c>
    </row>
    <row r="16" spans="2:24" ht="24" customHeight="1">
      <c r="B16" s="173" t="s">
        <v>185</v>
      </c>
      <c r="C16" s="744" t="s">
        <v>183</v>
      </c>
      <c r="D16" s="744"/>
      <c r="E16" s="744"/>
      <c r="F16" s="745"/>
      <c r="G16" s="387">
        <f>IF(OR(ｱ.特管廃油!D31&gt;0,ｱ.特管廃油!D31&lt;0),ｱ.特管廃油!D31,IF(G$19&gt;0,"0",0))</f>
        <v>0</v>
      </c>
      <c r="H16" s="387">
        <f>IF(OR(ｲ.特管廃酸!D31&gt;0,ｲ.特管廃酸!D31&lt;0),ｲ.特管廃酸!D31,IF(H$19&gt;0,"0",0))</f>
        <v>0</v>
      </c>
      <c r="I16" s="387">
        <f>IF(OR(ｳ.特管廃ｱﾙｶﾘ!D31&gt;0,ｳ.特管廃ｱﾙｶﾘ!D31&lt;0),ｳ.特管廃ｱﾙｶﾘ!D31,IF(I$19&gt;0,"0",0))</f>
        <v>0</v>
      </c>
      <c r="J16" s="387" t="str">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44" t="s">
        <v>400</v>
      </c>
      <c r="D17" s="744"/>
      <c r="E17" s="744"/>
      <c r="F17" s="745"/>
      <c r="G17" s="387">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0</v>
      </c>
      <c r="H19" s="393">
        <f t="shared" si="1"/>
        <v>0</v>
      </c>
      <c r="I19" s="393">
        <f t="shared" si="1"/>
        <v>0</v>
      </c>
      <c r="J19" s="393">
        <f t="shared" si="1"/>
        <v>57.5</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57.5</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0</v>
      </c>
      <c r="H37" s="417">
        <f t="shared" si="7"/>
        <v>0</v>
      </c>
      <c r="I37" s="417">
        <f t="shared" si="7"/>
        <v>0</v>
      </c>
      <c r="J37" s="417">
        <f t="shared" si="7"/>
        <v>57.5</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57.5</v>
      </c>
    </row>
    <row r="38" spans="2:24" ht="24" customHeight="1">
      <c r="B38" s="171"/>
      <c r="C38" s="731"/>
      <c r="D38" s="212"/>
      <c r="E38" s="210" t="s">
        <v>195</v>
      </c>
      <c r="F38" s="437"/>
      <c r="G38" s="411">
        <f t="shared" ref="G38:V38" si="8">SUM(G39:G41)</f>
        <v>0</v>
      </c>
      <c r="H38" s="411">
        <f t="shared" si="8"/>
        <v>0</v>
      </c>
      <c r="I38" s="411">
        <f t="shared" si="8"/>
        <v>0</v>
      </c>
      <c r="J38" s="411">
        <f t="shared" si="8"/>
        <v>0</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0</v>
      </c>
    </row>
    <row r="39" spans="2:24" ht="24" customHeight="1">
      <c r="B39" s="171"/>
      <c r="C39" s="73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3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57.5</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57.5</v>
      </c>
    </row>
    <row r="43" spans="2:24" ht="24" customHeight="1">
      <c r="B43" s="171"/>
      <c r="C43" s="125" t="s">
        <v>177</v>
      </c>
      <c r="D43" s="723" t="s">
        <v>224</v>
      </c>
      <c r="E43" s="723"/>
      <c r="F43" s="724"/>
      <c r="G43" s="419">
        <f>+ｱ.特管廃油!$AL$27</f>
        <v>0</v>
      </c>
      <c r="H43" s="419">
        <f>+ｲ.特管廃酸!$AL$27</f>
        <v>0</v>
      </c>
      <c r="I43" s="419">
        <f>+ｳ.特管廃ｱﾙｶﾘ!$AL$27</f>
        <v>0</v>
      </c>
      <c r="J43" s="419">
        <f>+ｴ.感染性廃棄物!$AL$27</f>
        <v>57.5</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57.5</v>
      </c>
    </row>
    <row r="44" spans="2:24" ht="24" customHeight="1">
      <c r="B44" s="171"/>
      <c r="C44" s="178"/>
      <c r="D44" s="176" t="s">
        <v>150</v>
      </c>
      <c r="E44" s="725" t="s">
        <v>178</v>
      </c>
      <c r="F44" s="726"/>
      <c r="G44" s="421">
        <f>+ｱ.特管廃油!$AL$30</f>
        <v>0</v>
      </c>
      <c r="H44" s="421">
        <f>+ｲ.特管廃酸!$AL$30</f>
        <v>0</v>
      </c>
      <c r="I44" s="421">
        <f>+ｳ.特管廃ｱﾙｶﾘ!$AL$30</f>
        <v>0</v>
      </c>
      <c r="J44" s="421">
        <f>+ｴ.感染性廃棄物!$AL$30</f>
        <v>57.5</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57.5</v>
      </c>
    </row>
    <row r="45" spans="2:24" ht="24" customHeight="1">
      <c r="B45" s="171"/>
      <c r="C45" s="178"/>
      <c r="D45" s="439" t="s">
        <v>152</v>
      </c>
      <c r="E45" s="727" t="s">
        <v>179</v>
      </c>
      <c r="F45" s="728"/>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0</v>
      </c>
      <c r="H55" s="474">
        <f t="shared" ref="H55:V55" si="9">IF(H9="0",+H19+H20,+H9+H19+H20)</f>
        <v>0</v>
      </c>
      <c r="I55" s="474">
        <f t="shared" si="9"/>
        <v>0</v>
      </c>
      <c r="J55" s="474">
        <f t="shared" si="9"/>
        <v>112.5</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112.5</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医療法人社団善仁会　横浜第一病院</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0</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8"/>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34" zoomScaleNormal="100" zoomScaleSheetLayoutView="100" workbookViewId="0">
      <selection activeCell="M46" sqref="M46"/>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9"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   7年  6月  30日</v>
      </c>
      <c r="M11" s="795"/>
      <c r="N11" s="795"/>
      <c r="O11" s="796"/>
    </row>
    <row r="12" spans="1:16" ht="1.1499999999999999"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横浜市西区高島二丁目6番32号</v>
      </c>
      <c r="K16" s="797"/>
      <c r="L16" s="798"/>
      <c r="M16" s="798"/>
      <c r="N16" s="798"/>
      <c r="O16" s="799"/>
    </row>
    <row r="17" spans="1:17" ht="26.25" customHeight="1">
      <c r="C17" s="233"/>
      <c r="D17" s="234"/>
      <c r="E17" s="234"/>
      <c r="F17" s="234"/>
      <c r="G17" s="234"/>
      <c r="H17" s="238" t="s">
        <v>7</v>
      </c>
      <c r="I17" s="238"/>
      <c r="J17" s="797" t="str">
        <f>+表紙!J40</f>
        <v>医療法人社団善仁会　理事長　安藤和弘</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045-453-6772</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医療法人社団善仁会　横浜第一病院</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2766</v>
      </c>
      <c r="N25" s="827"/>
      <c r="O25" s="828"/>
    </row>
    <row r="26" spans="1:17" ht="18.600000000000001" customHeight="1">
      <c r="C26" s="800" t="s">
        <v>11</v>
      </c>
      <c r="D26" s="801"/>
      <c r="E26" s="802"/>
      <c r="F26" s="831" t="str">
        <f>+表紙!F49</f>
        <v>横浜市西区高島二丁目5番15号</v>
      </c>
      <c r="G26" s="832"/>
      <c r="H26" s="832"/>
      <c r="I26" s="832"/>
      <c r="J26" s="832"/>
      <c r="K26" s="832"/>
      <c r="L26" s="128" t="s">
        <v>134</v>
      </c>
      <c r="M26" s="243"/>
      <c r="N26" s="779" t="str">
        <f>IF(+表紙!N49="","",+表紙!N49)</f>
        <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Ｐ－医療、福祉</v>
      </c>
      <c r="G29" s="773"/>
      <c r="H29" s="773"/>
      <c r="I29" s="773"/>
      <c r="J29" s="359" t="s">
        <v>47</v>
      </c>
      <c r="K29" s="359"/>
      <c r="L29" s="781" t="str">
        <f>IF(+表紙!L52="","",+表紙!L52)</f>
        <v>病院</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f>IF(+表紙!L55="","",+表紙!L55)</f>
        <v>52</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145</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15" customHeight="1">
      <c r="C40" s="836"/>
      <c r="D40" s="490" t="s">
        <v>227</v>
      </c>
      <c r="E40" s="491"/>
      <c r="F40" s="491"/>
      <c r="G40" s="492"/>
      <c r="H40" s="280">
        <f>+表紙!H63</f>
        <v>55</v>
      </c>
      <c r="I40" s="272" t="s">
        <v>4</v>
      </c>
      <c r="J40" s="493" t="s">
        <v>293</v>
      </c>
      <c r="K40" s="494"/>
      <c r="L40" s="495"/>
      <c r="M40" s="837">
        <f>+表紙!M63</f>
        <v>55</v>
      </c>
      <c r="N40" s="838">
        <f>+表紙!N63</f>
        <v>0</v>
      </c>
      <c r="O40" s="465" t="s">
        <v>4</v>
      </c>
    </row>
    <row r="41" spans="1:17" ht="25.15" customHeight="1">
      <c r="C41" s="836"/>
      <c r="D41" s="490" t="s">
        <v>289</v>
      </c>
      <c r="E41" s="491"/>
      <c r="F41" s="491"/>
      <c r="G41" s="492"/>
      <c r="H41" s="280" t="str">
        <f>+表紙!H64</f>
        <v>0</v>
      </c>
      <c r="I41" s="272" t="s">
        <v>4</v>
      </c>
      <c r="J41" s="493" t="s">
        <v>229</v>
      </c>
      <c r="K41" s="494"/>
      <c r="L41" s="495"/>
      <c r="M41" s="837">
        <f>+表紙!M64</f>
        <v>55</v>
      </c>
      <c r="N41" s="838">
        <f>+表紙!N64</f>
        <v>0</v>
      </c>
      <c r="O41" s="32" t="s">
        <v>4</v>
      </c>
    </row>
    <row r="42" spans="1:17" ht="25.15" customHeight="1">
      <c r="C42" s="836"/>
      <c r="D42" s="490" t="s">
        <v>290</v>
      </c>
      <c r="E42" s="491"/>
      <c r="F42" s="491"/>
      <c r="G42" s="492"/>
      <c r="H42" s="280" t="str">
        <f>+表紙!H65</f>
        <v>0</v>
      </c>
      <c r="I42" s="272" t="s">
        <v>4</v>
      </c>
      <c r="J42" s="507" t="s">
        <v>230</v>
      </c>
      <c r="K42" s="508"/>
      <c r="L42" s="509"/>
      <c r="M42" s="839" t="str">
        <f>+表紙!M65</f>
        <v>0</v>
      </c>
      <c r="N42" s="840">
        <f>+表紙!N65</f>
        <v>0</v>
      </c>
      <c r="O42" s="314" t="s">
        <v>4</v>
      </c>
    </row>
    <row r="43" spans="1:17" ht="25.1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15"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15" customHeight="1">
      <c r="C46" s="337"/>
      <c r="D46" s="584" t="s">
        <v>326</v>
      </c>
      <c r="E46" s="585"/>
      <c r="F46" s="585"/>
      <c r="G46" s="585"/>
      <c r="H46" s="585"/>
      <c r="I46" s="586"/>
      <c r="J46" s="496" t="str">
        <f>表紙!J69</f>
        <v>前々年度（令和５年度）</v>
      </c>
      <c r="K46" s="497"/>
      <c r="L46" s="497"/>
      <c r="M46" s="335">
        <f>IF(表紙!M69="","",表紙!M69)</f>
        <v>55.35</v>
      </c>
      <c r="N46" s="335" t="s">
        <v>329</v>
      </c>
      <c r="O46" s="336"/>
    </row>
    <row r="47" spans="1:17" ht="13.15" customHeight="1">
      <c r="C47" s="337"/>
      <c r="D47" s="587"/>
      <c r="E47" s="588"/>
      <c r="F47" s="588"/>
      <c r="G47" s="588"/>
      <c r="H47" s="588"/>
      <c r="I47" s="589"/>
      <c r="J47" s="498" t="str">
        <f>表紙!J70</f>
        <v>前 年 度（令和６年度）</v>
      </c>
      <c r="K47" s="499"/>
      <c r="L47" s="499"/>
      <c r="M47" s="339">
        <f>IF(表紙!M70="","",表紙!M70)</f>
        <v>57.5</v>
      </c>
      <c r="N47" s="339" t="s">
        <v>325</v>
      </c>
      <c r="O47" s="340"/>
    </row>
    <row r="48" spans="1:17" ht="10.9" customHeight="1">
      <c r="C48" s="337"/>
      <c r="D48" s="500" t="s">
        <v>324</v>
      </c>
      <c r="E48" s="501"/>
      <c r="F48" s="501"/>
      <c r="G48" s="501"/>
      <c r="H48" s="501"/>
      <c r="I48" s="501"/>
      <c r="J48" s="334"/>
      <c r="K48" s="341"/>
      <c r="L48" s="334"/>
      <c r="M48" s="335"/>
      <c r="N48" s="335"/>
      <c r="O48" s="336"/>
    </row>
    <row r="49" spans="1:48" ht="49.5" customHeight="1">
      <c r="C49" s="338"/>
      <c r="D49" s="844" t="str">
        <f>IF(表紙!D72="","",表紙!D72)</f>
        <v>充分な取り組みが出来た</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1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1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15" customHeight="1">
      <c r="A73" s="42"/>
      <c r="B73" s="42"/>
      <c r="C73" s="185"/>
      <c r="D73" s="186" t="s">
        <v>236</v>
      </c>
      <c r="E73" s="488" t="s">
        <v>378</v>
      </c>
      <c r="F73" s="488"/>
      <c r="G73" s="488"/>
      <c r="H73" s="488"/>
      <c r="I73" s="488"/>
      <c r="J73" s="488"/>
      <c r="K73" s="488"/>
      <c r="L73" s="488"/>
      <c r="M73" s="488"/>
      <c r="N73" s="488"/>
      <c r="O73" s="489"/>
    </row>
    <row r="74" spans="1:15" ht="28.15" customHeight="1">
      <c r="A74" s="42"/>
      <c r="B74" s="42"/>
      <c r="C74" s="185"/>
      <c r="D74" s="186" t="s">
        <v>237</v>
      </c>
      <c r="E74" s="488" t="s">
        <v>241</v>
      </c>
      <c r="F74" s="488"/>
      <c r="G74" s="488"/>
      <c r="H74" s="488"/>
      <c r="I74" s="488"/>
      <c r="J74" s="488"/>
      <c r="K74" s="488"/>
      <c r="L74" s="488"/>
      <c r="M74" s="488"/>
      <c r="N74" s="488"/>
      <c r="O74" s="489"/>
    </row>
    <row r="75" spans="1:15" ht="28.1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abSelected="1" topLeftCell="A25" zoomScaleNormal="100" workbookViewId="0">
      <selection activeCell="A31" sqref="A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57.5</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55</v>
      </c>
      <c r="E24" s="650"/>
      <c r="F24" s="650"/>
      <c r="G24" s="199" t="s">
        <v>158</v>
      </c>
      <c r="H24" s="695">
        <f>+F12</f>
        <v>57.5</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57.5</v>
      </c>
      <c r="Q27" s="676"/>
      <c r="R27" s="676"/>
      <c r="S27" s="676"/>
      <c r="T27" s="52" t="s">
        <v>38</v>
      </c>
      <c r="U27" s="72"/>
      <c r="V27" s="72"/>
      <c r="Y27" s="70" t="s">
        <v>39</v>
      </c>
      <c r="Z27" s="73"/>
      <c r="AH27" s="61"/>
      <c r="AI27" s="61"/>
      <c r="AJ27" s="61"/>
      <c r="AK27" s="61"/>
      <c r="AL27" s="655">
        <f>+AH18+P27</f>
        <v>57.5</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55</v>
      </c>
      <c r="E29" s="650"/>
      <c r="F29" s="650"/>
      <c r="G29" s="199" t="s">
        <v>158</v>
      </c>
      <c r="H29" s="695">
        <f>+AL27</f>
        <v>57.5</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55</v>
      </c>
      <c r="E30" s="650"/>
      <c r="F30" s="650"/>
      <c r="G30" s="199" t="s">
        <v>158</v>
      </c>
      <c r="H30" s="695">
        <f>+AL30</f>
        <v>57.5</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v>57.5</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v>57.5</v>
      </c>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医療法人社団善仁会　横浜第一病院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2025-06-30T06:16:07Z</dcterms:created>
  <dcterms:modified xsi:type="dcterms:W3CDTF">2025-06-30T06:16:07Z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