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J43" i="94" l="1"/>
  <c r="AK31" i="76"/>
  <c r="J52" i="94" s="1"/>
  <c r="N17" i="94"/>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<sst xmlns="http://schemas.openxmlformats.org/spreadsheetml/2006/main" count="2770" uniqueCount="436">
  <si>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</si>
  <si>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</si>
  <si>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</si>
  <si>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</si>
  <si>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</si>
  <si>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</si>
  <si>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</si>
  <si>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</si>
  <si>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</si>
  <si>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</si>
  <si>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</si>
  <si>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</si>
  <si>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</si>
  <si>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</si>
  <si>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</si>
  <si>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</si>
  <si>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</si>
  <si>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</si>
  <si>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</si>
  <si>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</si>
  <si>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</si>
  <si>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</si>
  <si>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</si>
  <si>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</si>
  <si>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</si>
  <si>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</si>
  <si>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</si>
  <si>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</si>
  <si>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</si>
  <si>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</si>
  <si>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</si>
  <si>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</si>
  <si>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</si>
  <si>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</si>
  <si>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</si>
  <si>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</si>
  <si>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</si>
  <si>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</si>
  <si>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</si>
  <si>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</si>
  <si>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</si>
  <si>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</si>
  <si>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</si>
  <si>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</si>
  <si>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</si>
  <si>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</si>
  <si>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</si>
  <si>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</si>
  <si>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</si>
  <si>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</si>
  <si>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</si>
  <si>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</si>
  <si>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</si>
  <si>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</si>
  <si>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</si>
  <si>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</si>
  <si>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</si>
  <si>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</si>
  <si>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</si>
  <si>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</si>
  <si>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</si>
  <si>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</si>
  <si>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</si>
  <si>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</si>
  <si>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</si>
  <si>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</si>
  <si>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</si>
  <si>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</si>
  <si>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</si>
  <si>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</si>
  <si>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</si>
  <si>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</si>
  <si>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</si>
  <si>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</si>
  <si>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</si>
  <si>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</si>
  <si>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</si>
  <si>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</si>
  <si>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</si>
  <si>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</si>
  <si>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</si>
  <si>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</si>
  <si>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</si>
  <si>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</si>
  <si>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</si>
  <si>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</si>
  <si>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</si>
  <si>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</si>
  <si>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</si>
  <si>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</si>
  <si>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</si>
  <si>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</si>
  <si>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</si>
  <si>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</si>
  <si>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</si>
  <si>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</si>
  <si>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</si>
  <si>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</si>
  <si>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</si>
  <si>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</si>
  <si>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</si>
  <si>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</si>
  <si>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</si>
  <si>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</si>
  <si>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</si>
  <si>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</si>
  <si>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</si>
  <si>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</si>
  <si>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</si>
  <si>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</si>
  <si>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</si>
  <si>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</si>
  <si>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</si>
  <si>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</si>
  <si>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</si>
  <si>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</si>
  <si>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</si>
  <si>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</si>
  <si>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</si>
  <si>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</si>
  <si>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</si>
  <si>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</si>
  <si>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</si>
  <si>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</si>
  <si>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</si>
  <si>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</si>
  <si>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</si>
  <si>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</si>
  <si>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</si>
  <si>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</si>
  <si>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</si>
  <si>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</si>
  <si>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</si>
  <si>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</si>
  <si>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</si>
  <si>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</si>
  <si>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</si>
  <si>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</si>
  <si>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</si>
  <si>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</si>
  <si>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</si>
  <si>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</si>
  <si>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</si>
  <si>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</si>
  <si>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</si>
  <si>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</si>
  <si>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</si>
  <si>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</si>
  <si>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</si>
  <si>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</si>
  <si>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</si>
  <si>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</si>
  <si>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</si>
  <si>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</si>
  <si>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</si>
  <si>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</si>
  <si>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</si>
  <si>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</si>
  <si>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</si>
  <si>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</si>
  <si>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</si>
  <si>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</si>
  <si>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</si>
  <si>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</si>
  <si>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</si>
  <si>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</si>
  <si>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</si>
  <si>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</si>
  <si>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</si>
  <si>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</si>
  <si>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</si>
  <si>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</si>
  <si>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</si>
  <si>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</si>
  <si>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</si>
  <si>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</si>
  <si>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</si>
  <si>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</si>
  <si>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</si>
  <si>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</si>
  <si>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</si>
  <si>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</si>
  <si>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</si>
  <si>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</si>
  <si>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</si>
  <si>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</si>
  <si>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</si>
  <si>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</si>
  <si>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</si>
  <si>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</si>
  <si>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</si>
  <si>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</si>
  <si>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</si>
  <si>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</si>
  <si>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</si>
  <si>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</si>
  <si>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</si>
  <si>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</si>
  <si>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</si>
  <si>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</si>
  <si>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</si>
  <si>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</si>
  <si>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</si>
  <si>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</si>
  <si>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</si>
  <si>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</si>
  <si>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</si>
  <si>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</si>
  <si>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</si>
  <si>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</si>
  <si>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</si>
  <si>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</si>
  <si>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</si>
  <si>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</si>
  <si>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</si>
  <si>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</si>
  <si>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</si>
  <si>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</si>
  <si>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</si>
  <si>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</si>
  <si>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</si>
  <si>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</si>
  <si>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</si>
  <si>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</si>
  <si>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</si>
  <si>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</si>
  <si>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</si>
  <si>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</si>
  <si>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</si>
  <si>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</si>
  <si>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</si>
  <si>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</si>
  <si>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</si>
  <si>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</si>
  <si>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</si>
  <si>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</si>
  <si>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</si>
  <si>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</si>
  <si>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</si>
  <si>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</si>
  <si>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</si>
  <si>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</si>
  <si>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</si>
  <si>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</si>
  <si>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</si>
  <si>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</si>
  <si>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</si>
  <si>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</si>
  <si>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</si>
  <si>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</si>
  <si>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</si>
  <si>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</si>
  <si>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</si>
  <si>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</si>
  <si>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</si>
  <si>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</si>
  <si>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</si>
  <si>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</si>
  <si>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</si>
  <si>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</si>
  <si>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</si>
  <si>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</si>
  <si>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</si>
  <si>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</si>
  <si>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</si>
  <si>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</si>
  <si>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</si>
  <si>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</si>
  <si>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</si>
  <si>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</si>
  <si>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</si>
  <si>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</si>
  <si>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</si>
  <si>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</si>
  <si>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</si>
  <si>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</si>
  <si>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</si>
  <si>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</si>
  <si>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</si>
  <si>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</si>
  <si>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</si>
  <si>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</si>
  <si>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</si>
  <si>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</si>
  <si>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</si>
  <si>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</si>
  <si>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</si>
  <si>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</si>
  <si>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</si>
  <si>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</si>
  <si>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</si>
  <si>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</si>
  <si>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</si>
  <si>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</si>
  <si>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</si>
  <si>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</si>
  <si>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</si>
  <si>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</si>
  <si>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</si>
  <si>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</si>
  <si>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</si>
  <si>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</si>
  <si>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</si>
  <si>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</si>
  <si>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</si>
  <si>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</si>
  <si>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</si>
  <si>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</si>
  <si>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</si>
  <si>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</si>
  <si>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</si>
  <si>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</si>
  <si>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</si>
  <si>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</si>
  <si>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</si>
  <si>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</si>
  <si>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</si>
  <si>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</si>
  <si>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</si>
  <si>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</si>
  <si>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</si>
  <si>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</si>
  <si>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</si>
  <si>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</si>
  <si>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</si>
  <si>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</si>
  <si>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</si>
  <si>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</si>
  <si>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</si>
  <si>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</si>
  <si>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</si>
  <si>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</si>
  <si>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</si>
  <si>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</si>
  <si>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</si>
  <si>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</si>
  <si>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</si>
  <si>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</si>
  <si>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</si>
  <si>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</si>
  <si>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</si>
  <si>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</si>
  <si>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</si>
  <si>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</si>
  <si>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</si>
  <si>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</si>
  <si>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</si>
  <si>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</si>
  <si>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</si>
  <si>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</si>
  <si>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</si>
  <si>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</si>
  <si>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</si>
  <si>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</si>
  <si>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</si>
  <si>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</si>
  <si>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</si>
  <si>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</si>
  <si>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</si>
  <si>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</si>
  <si>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</si>
  <si>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</si>
  <si>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</si>
  <si>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</si>
  <si>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</si>
  <si>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</si>
  <si>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</si>
  <si>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</si>
  <si>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</si>
  <si>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</si>
  <si>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</si>
  <si>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</si>
  <si>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</si>
  <si>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</si>
  <si>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</si>
  <si>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</si>
  <si>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</si>
  <si>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</si>
  <si>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</si>
  <si>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</si>
  <si>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</si>
  <si>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</si>
  <si>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</si>
  <si>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</si>
  <si>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</si>
  <si>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</si>
  <si>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</si>
  <si>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</si>
  <si>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</si>
  <si>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</si>
  <si>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</si>
  <si>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</si>
  <si>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</si>
  <si>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</si>
  <si>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</si>
  <si>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</si>
  <si>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</si>
  <si>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</si>
  <si>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</si>
  <si>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</si>
  <si>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</si>
  <si>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</si>
  <si>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</si>
  <si>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</si>
  <si>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</si>
  <si>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</si>
  <si>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</si>
  <si>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</si>
  <si>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</si>
  <si>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</si>
  <si>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</si>
  <si>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</si>
  <si>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</si>
  <si>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</si>
  <si>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</si>
  <si>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</si>
  <si>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</si>
  <si>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</si>
  <si>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</si>
  <si>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</si>
  <si>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7年  6月  30日</t>
    <phoneticPr fontId="3"/>
  </si>
  <si>
    <t>横浜市西区高島二丁目6番32号</t>
  </si>
  <si>
    <t>医療法人社団善仁会　理事長　安藤和弘</t>
  </si>
  <si>
    <t>横浜市西区高島二丁目5番15号</t>
  </si>
  <si>
    <t>045-453-6772</t>
  </si>
  <si>
    <t>横浜市長</t>
  </si>
  <si>
    <t>病院</t>
    <rPh sb="0" eb="2">
      <t>ビョウイン</t>
    </rPh>
    <phoneticPr fontId="3"/>
  </si>
  <si>
    <t>各セクションからの排出→感染性廃棄物置き場→業者様による収集運搬⇒中間処理（焼却）⇒最終処分（埋立）</t>
    <rPh sb="0" eb="1">
      <t>カク</t>
    </rPh>
    <rPh sb="9" eb="11">
      <t>ハイシュツ</t>
    </rPh>
    <rPh sb="12" eb="18">
      <t>カンセンセイハイキブツ</t>
    </rPh>
    <rPh sb="18" eb="19">
      <t>オ</t>
    </rPh>
    <rPh sb="20" eb="21">
      <t>バ</t>
    </rPh>
    <rPh sb="22" eb="25">
      <t>ギョウシャサマ</t>
    </rPh>
    <rPh sb="28" eb="32">
      <t>シュウシュウウンパン</t>
    </rPh>
    <rPh sb="33" eb="37">
      <t>チュウカンショリ</t>
    </rPh>
    <rPh sb="38" eb="40">
      <t>ショウキャク</t>
    </rPh>
    <rPh sb="42" eb="46">
      <t>サイシュウショブン</t>
    </rPh>
    <rPh sb="47" eb="49">
      <t>ウメタテ</t>
    </rPh>
    <phoneticPr fontId="3"/>
  </si>
  <si>
    <t>管理責任者：院長－医療廃棄物適正委員会－各部署担当</t>
    <rPh sb="0" eb="5">
      <t>カンリセキニンシャ</t>
    </rPh>
    <rPh sb="6" eb="8">
      <t>インチョウ</t>
    </rPh>
    <rPh sb="9" eb="14">
      <t>イリョウハイキブツ</t>
    </rPh>
    <rPh sb="14" eb="19">
      <t>テキセイイインカイ</t>
    </rPh>
    <rPh sb="20" eb="23">
      <t>カクブショ</t>
    </rPh>
    <rPh sb="23" eb="25">
      <t>タントウ</t>
    </rPh>
    <phoneticPr fontId="3"/>
  </si>
  <si>
    <t>非感染性廃棄物分別強化</t>
    <rPh sb="0" eb="4">
      <t>ヒカンセンセイ</t>
    </rPh>
    <rPh sb="4" eb="7">
      <t>ハイキブツ</t>
    </rPh>
    <rPh sb="7" eb="11">
      <t>ブンベツキョウカ</t>
    </rPh>
    <phoneticPr fontId="3"/>
  </si>
  <si>
    <t>勉強会等の実施に伴う分別強化</t>
    <rPh sb="0" eb="4">
      <t>ベンキョウカイトウ</t>
    </rPh>
    <rPh sb="5" eb="7">
      <t>ジッシ</t>
    </rPh>
    <rPh sb="8" eb="9">
      <t>トモナ</t>
    </rPh>
    <rPh sb="10" eb="14">
      <t>ブンベツキョウカ</t>
    </rPh>
    <phoneticPr fontId="3"/>
  </si>
  <si>
    <t>特定産業廃棄物とその他の廃棄物は分けられている。</t>
    <rPh sb="0" eb="7">
      <t>トクテイサンギョウハイキブツ</t>
    </rPh>
    <rPh sb="10" eb="11">
      <t>タ</t>
    </rPh>
    <rPh sb="12" eb="15">
      <t>ハイキブツ</t>
    </rPh>
    <rPh sb="16" eb="17">
      <t>ワ</t>
    </rPh>
    <phoneticPr fontId="3"/>
  </si>
  <si>
    <t>継続できるよう社員教育を続ける。</t>
    <rPh sb="0" eb="2">
      <t>ケイゾク</t>
    </rPh>
    <rPh sb="7" eb="11">
      <t>シャインキョウイク</t>
    </rPh>
    <rPh sb="12" eb="13">
      <t>ツヅ</t>
    </rPh>
    <phoneticPr fontId="3"/>
  </si>
  <si>
    <t>継続して分別出来る様、社員教育を継続する。</t>
    <rPh sb="0" eb="2">
      <t>ケイゾク</t>
    </rPh>
    <rPh sb="4" eb="6">
      <t>ブンベツ</t>
    </rPh>
    <rPh sb="6" eb="8">
      <t>デキ</t>
    </rPh>
    <rPh sb="9" eb="10">
      <t>ヨウ</t>
    </rPh>
    <rPh sb="11" eb="15">
      <t>シャインキョウイク</t>
    </rPh>
    <rPh sb="16" eb="18">
      <t>ケイゾク</t>
    </rPh>
    <phoneticPr fontId="3"/>
  </si>
  <si>
    <t>電子マニフェストの活用は出来ている</t>
    <rPh sb="0" eb="2">
      <t>デンシ</t>
    </rPh>
    <rPh sb="9" eb="11">
      <t>カツヨウ</t>
    </rPh>
    <rPh sb="12" eb="14">
      <t>デキ</t>
    </rPh>
    <phoneticPr fontId="3"/>
  </si>
  <si>
    <t>医療法人社団善仁会　横浜第一病院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</si>
</sst>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3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3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tabSelected="1" view="pageBreakPreview" topLeftCell="A36" zoomScaleNormal="100" zoomScaleSheetLayoutView="100" workbookViewId="0">
      <selection activeCell="F48" sqref="F48:O49"/>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676"/>
      <c r="D21" s="677"/>
      <c r="E21" s="20" t="s">
        <v>50</v>
      </c>
      <c r="W21" s="20"/>
      <c r="X21" s="100"/>
      <c r="Y21" s="101"/>
    </row>
    <row r="22" spans="1:56" ht="13.5">
      <c r="C22" s="678" t="s">
        <v>382</v>
      </c>
      <c r="D22" s="679"/>
      <c r="E22" s="20" t="s">
        <v>345</v>
      </c>
      <c r="W22" s="20"/>
      <c r="X22" s="101"/>
      <c r="Y22" s="101"/>
    </row>
    <row r="23" spans="1:56" ht="13.5">
      <c r="C23" s="680" t="s">
        <v>383</v>
      </c>
      <c r="D23" s="681"/>
      <c r="E23" s="20" t="s">
        <v>1</v>
      </c>
      <c r="W23" s="20"/>
      <c r="X23" s="101"/>
      <c r="Y23" s="101"/>
    </row>
    <row r="24" spans="1:56" ht="13.5">
      <c r="C24" s="682" t="s">
        <v>384</v>
      </c>
      <c r="D24" s="683"/>
      <c r="E24" s="20" t="s">
        <v>46</v>
      </c>
      <c r="W24" s="20"/>
      <c r="X24" s="101"/>
      <c r="Y24" s="101"/>
    </row>
    <row r="25" spans="1:56" ht="13.5">
      <c r="C25" s="684" t="s">
        <v>385</v>
      </c>
      <c r="D25" s="685"/>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5">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11" t="s">
        <v>420</v>
      </c>
      <c r="Q35" s="712"/>
      <c r="R35" s="712"/>
      <c r="S35" s="712"/>
      <c r="T35" s="712"/>
      <c r="U35" s="713"/>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09" t="s">
        <v>425</v>
      </c>
      <c r="D37" s="710"/>
      <c r="E37" s="710"/>
      <c r="F37" s="710"/>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421</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422</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640" t="s">
        <v>424</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435</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2766</v>
      </c>
      <c r="Q49" s="702"/>
      <c r="R49" s="702"/>
      <c r="S49" s="702"/>
      <c r="T49" s="702"/>
      <c r="U49" s="703"/>
    </row>
    <row r="50" spans="3:23" ht="26.25" customHeight="1">
      <c r="C50" s="662" t="s">
        <v>11</v>
      </c>
      <c r="D50" s="714"/>
      <c r="E50" s="715"/>
      <c r="F50" s="613" t="s">
        <v>423</v>
      </c>
      <c r="G50" s="614"/>
      <c r="H50" s="614"/>
      <c r="I50" s="614"/>
      <c r="J50" s="614"/>
      <c r="K50" s="614"/>
      <c r="L50" s="614"/>
      <c r="M50" s="614"/>
      <c r="N50" s="568" t="s">
        <v>131</v>
      </c>
      <c r="O50" s="572"/>
      <c r="P50" s="572"/>
      <c r="Q50" s="704"/>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126</v>
      </c>
      <c r="G54" s="695"/>
      <c r="H54" s="695"/>
      <c r="I54" s="695"/>
      <c r="J54" s="695"/>
      <c r="K54" s="695"/>
      <c r="L54" s="33" t="s">
        <v>48</v>
      </c>
      <c r="M54" s="33"/>
      <c r="N54" s="696" t="s">
        <v>426</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v>52</v>
      </c>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v>145</v>
      </c>
      <c r="G61" s="754"/>
      <c r="H61" s="754"/>
      <c r="I61" s="754"/>
      <c r="J61" s="754"/>
      <c r="K61" s="754"/>
      <c r="L61" s="754"/>
      <c r="M61" s="754"/>
      <c r="N61" s="754"/>
      <c r="O61" s="754"/>
      <c r="P61" s="754"/>
      <c r="Q61" s="754"/>
      <c r="R61" s="754"/>
      <c r="S61" s="754"/>
      <c r="T61" s="754"/>
      <c r="U61" s="755"/>
      <c r="W61" s="29"/>
    </row>
    <row r="62" spans="3:23" ht="13.9" customHeight="1">
      <c r="C62" s="573"/>
      <c r="D62" s="554"/>
      <c r="E62" s="496"/>
      <c r="F62" s="642" t="s">
        <v>427</v>
      </c>
      <c r="G62" s="643"/>
      <c r="H62" s="643"/>
      <c r="I62" s="643"/>
      <c r="J62" s="643"/>
      <c r="K62" s="643"/>
      <c r="L62" s="643"/>
      <c r="M62" s="643"/>
      <c r="N62" s="643"/>
      <c r="O62" s="643"/>
      <c r="P62" s="643"/>
      <c r="Q62" s="643"/>
      <c r="R62" s="643"/>
      <c r="S62" s="643"/>
      <c r="T62" s="643"/>
      <c r="U62" s="644"/>
      <c r="W62" s="29" t="s">
        <v>419</v>
      </c>
    </row>
    <row r="63" spans="3:23" ht="13.9"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8" t="s">
        <v>428</v>
      </c>
      <c r="E77" s="619"/>
      <c r="F77" s="619"/>
      <c r="G77" s="619"/>
      <c r="H77" s="619"/>
      <c r="I77" s="619"/>
      <c r="J77" s="619"/>
      <c r="K77" s="619"/>
      <c r="L77" s="619"/>
      <c r="M77" s="619"/>
      <c r="N77" s="619"/>
      <c r="O77" s="619"/>
      <c r="P77" s="619"/>
      <c r="Q77" s="619"/>
      <c r="R77" s="619"/>
      <c r="S77" s="619"/>
      <c r="T77" s="619"/>
      <c r="U77" s="620"/>
      <c r="W77" s="29" t="s">
        <v>419</v>
      </c>
    </row>
    <row r="78" spans="3:23" ht="13.9"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1</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57.5</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745"/>
      <c r="D94" s="657"/>
      <c r="E94" s="722"/>
      <c r="F94" s="618" t="s">
        <v>429</v>
      </c>
      <c r="G94" s="619"/>
      <c r="H94" s="619"/>
      <c r="I94" s="619"/>
      <c r="J94" s="619"/>
      <c r="K94" s="619"/>
      <c r="L94" s="619"/>
      <c r="M94" s="619"/>
      <c r="N94" s="619"/>
      <c r="O94" s="619"/>
      <c r="P94" s="619"/>
      <c r="Q94" s="619"/>
      <c r="R94" s="619"/>
      <c r="S94" s="619"/>
      <c r="T94" s="619"/>
      <c r="U94" s="620"/>
      <c r="V94" s="180"/>
      <c r="W94" s="166"/>
      <c r="X94" s="166"/>
      <c r="Y94" s="166"/>
    </row>
    <row r="95" spans="1:56" ht="13.9"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1</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55</v>
      </c>
      <c r="L105" s="733"/>
      <c r="M105" s="733"/>
      <c r="N105" s="733"/>
      <c r="O105" s="733"/>
      <c r="P105" s="584" t="s">
        <v>211</v>
      </c>
      <c r="Q105" s="730"/>
      <c r="R105" s="730"/>
      <c r="S105" s="730"/>
      <c r="T105" s="730"/>
      <c r="U105" s="731"/>
      <c r="V105" s="400"/>
      <c r="W105" s="400"/>
      <c r="X105" s="108"/>
      <c r="Y105" s="21"/>
      <c r="BC105" s="48"/>
      <c r="BD105" s="48"/>
    </row>
    <row r="106" spans="1:56" ht="13.9"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746"/>
      <c r="D109" s="725"/>
      <c r="E109" s="660"/>
      <c r="F109" s="618" t="s">
        <v>430</v>
      </c>
      <c r="G109" s="619"/>
      <c r="H109" s="619"/>
      <c r="I109" s="619"/>
      <c r="J109" s="619"/>
      <c r="K109" s="619"/>
      <c r="L109" s="619"/>
      <c r="M109" s="619"/>
      <c r="N109" s="619"/>
      <c r="O109" s="619"/>
      <c r="P109" s="619"/>
      <c r="Q109" s="619"/>
      <c r="R109" s="619"/>
      <c r="S109" s="619"/>
      <c r="T109" s="619"/>
      <c r="U109" s="620"/>
      <c r="V109" s="180"/>
      <c r="W109" s="166"/>
      <c r="X109" s="166"/>
      <c r="Y109" s="166"/>
    </row>
    <row r="110" spans="1:56" ht="13.9"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71"/>
      <c r="E120" s="660"/>
      <c r="F120" s="618" t="s">
        <v>431</v>
      </c>
      <c r="G120" s="619"/>
      <c r="H120" s="619"/>
      <c r="I120" s="619"/>
      <c r="J120" s="619"/>
      <c r="K120" s="619"/>
      <c r="L120" s="619"/>
      <c r="M120" s="619"/>
      <c r="N120" s="619"/>
      <c r="O120" s="619"/>
      <c r="P120" s="619"/>
      <c r="Q120" s="619"/>
      <c r="R120" s="619"/>
      <c r="S120" s="619"/>
      <c r="T120" s="619"/>
      <c r="U120" s="620"/>
      <c r="V120" s="180"/>
      <c r="W120" s="166"/>
      <c r="X120" s="166"/>
      <c r="Y120" s="166"/>
    </row>
    <row r="121" spans="3:27" ht="13.9"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71"/>
      <c r="E126" s="660"/>
      <c r="F126" s="618" t="s">
        <v>432</v>
      </c>
      <c r="G126" s="619"/>
      <c r="H126" s="619"/>
      <c r="I126" s="619"/>
      <c r="J126" s="619"/>
      <c r="K126" s="619"/>
      <c r="L126" s="619"/>
      <c r="M126" s="619"/>
      <c r="N126" s="619"/>
      <c r="O126" s="619"/>
      <c r="P126" s="619"/>
      <c r="Q126" s="619"/>
      <c r="R126" s="619"/>
      <c r="S126" s="619"/>
      <c r="T126" s="619"/>
      <c r="U126" s="620"/>
      <c r="V126" s="180"/>
      <c r="W126" s="166"/>
      <c r="X126" s="166"/>
      <c r="Y126" s="166"/>
    </row>
    <row r="127" spans="3:27" ht="13.9"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t="str">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71"/>
      <c r="E136" s="748"/>
      <c r="F136" s="618"/>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71"/>
      <c r="E147" s="660"/>
      <c r="F147" s="618"/>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71"/>
      <c r="E157" s="660"/>
      <c r="F157" s="735" t="s">
        <v>311</v>
      </c>
      <c r="G157" s="736"/>
      <c r="H157" s="736"/>
      <c r="I157" s="736"/>
      <c r="J157" s="736"/>
      <c r="K157" s="739" t="str">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 customHeight="1">
      <c r="C158" s="201"/>
      <c r="D158" s="671"/>
      <c r="E158" s="660"/>
      <c r="F158" s="735" t="s">
        <v>312</v>
      </c>
      <c r="G158" s="736"/>
      <c r="H158" s="736"/>
      <c r="I158" s="736"/>
      <c r="J158" s="736"/>
      <c r="K158" s="739" t="str">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71"/>
      <c r="E160" s="660"/>
      <c r="F160" s="618"/>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71"/>
      <c r="E172" s="660"/>
      <c r="F172" s="618"/>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t="str">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71"/>
      <c r="E185" s="748"/>
      <c r="F185" s="618"/>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71"/>
      <c r="E197" s="660"/>
      <c r="F197" s="618"/>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71"/>
      <c r="E208" s="660"/>
      <c r="F208" s="763" t="s">
        <v>188</v>
      </c>
      <c r="G208" s="764"/>
      <c r="H208" s="764"/>
      <c r="I208" s="764"/>
      <c r="J208" s="764"/>
      <c r="K208" s="742">
        <f>+別紙!X14</f>
        <v>57.5</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15" customHeight="1">
      <c r="C209" s="201"/>
      <c r="D209" s="671"/>
      <c r="E209" s="660"/>
      <c r="F209" s="324"/>
      <c r="G209" s="761" t="s">
        <v>164</v>
      </c>
      <c r="H209" s="762"/>
      <c r="I209" s="762"/>
      <c r="J209" s="762"/>
      <c r="K209" s="742">
        <f>+別紙!X15</f>
        <v>57.5</v>
      </c>
      <c r="L209" s="742"/>
      <c r="M209" s="742"/>
      <c r="N209" s="742"/>
      <c r="O209" s="742"/>
      <c r="P209" s="548" t="s">
        <v>13</v>
      </c>
      <c r="Q209" s="768"/>
      <c r="R209" s="769"/>
      <c r="S209" s="769"/>
      <c r="T209" s="769"/>
      <c r="U209" s="770"/>
      <c r="V209" s="381"/>
      <c r="W209" s="381"/>
      <c r="X209" s="180"/>
      <c r="Y209" s="416"/>
      <c r="Z209" s="416"/>
      <c r="AA209" s="416"/>
      <c r="BC209" s="48"/>
      <c r="BD209" s="48"/>
    </row>
    <row r="210" spans="3:56" ht="43.15" customHeight="1">
      <c r="C210" s="201"/>
      <c r="D210" s="671"/>
      <c r="E210" s="660"/>
      <c r="F210" s="324"/>
      <c r="G210" s="761" t="s">
        <v>165</v>
      </c>
      <c r="H210" s="762"/>
      <c r="I210" s="762"/>
      <c r="J210" s="762"/>
      <c r="K210" s="742" t="str">
        <f>+別紙!X16</f>
        <v>0</v>
      </c>
      <c r="L210" s="742"/>
      <c r="M210" s="742"/>
      <c r="N210" s="742"/>
      <c r="O210" s="742"/>
      <c r="P210" s="548" t="s">
        <v>13</v>
      </c>
      <c r="Q210" s="768"/>
      <c r="R210" s="769"/>
      <c r="S210" s="769"/>
      <c r="T210" s="769"/>
      <c r="U210" s="770"/>
      <c r="V210" s="381"/>
      <c r="W210" s="381"/>
      <c r="X210" s="180"/>
      <c r="Y210" s="416"/>
      <c r="Z210" s="416"/>
      <c r="AA210" s="416"/>
      <c r="BC210" s="48"/>
      <c r="BD210" s="48"/>
    </row>
    <row r="211" spans="3:56" ht="43.15" customHeight="1">
      <c r="C211" s="201"/>
      <c r="D211" s="671"/>
      <c r="E211" s="660"/>
      <c r="F211" s="324"/>
      <c r="G211" s="761" t="s">
        <v>374</v>
      </c>
      <c r="H211" s="762"/>
      <c r="I211" s="762"/>
      <c r="J211" s="762"/>
      <c r="K211" s="742" t="str">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15" customHeight="1">
      <c r="C212" s="201"/>
      <c r="D212" s="671"/>
      <c r="E212" s="660"/>
      <c r="F212" s="325"/>
      <c r="G212" s="761" t="s">
        <v>375</v>
      </c>
      <c r="H212" s="762"/>
      <c r="I212" s="762"/>
      <c r="J212" s="762"/>
      <c r="K212" s="742" t="str">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71"/>
      <c r="E214" s="660"/>
      <c r="F214" s="618"/>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55</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55</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0</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71"/>
      <c r="E231" s="660"/>
      <c r="F231" s="618" t="s">
        <v>433</v>
      </c>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50000000000003" customHeight="1">
      <c r="C241" s="779"/>
      <c r="D241" s="780"/>
      <c r="E241" s="781"/>
      <c r="F241" s="793" t="s">
        <v>363</v>
      </c>
      <c r="G241" s="794"/>
      <c r="H241" s="794"/>
      <c r="I241" s="794"/>
      <c r="J241" s="794"/>
      <c r="K241" s="795"/>
      <c r="L241" s="796"/>
      <c r="M241" s="797">
        <f>SUM(別紙!G9:J9,別紙!N9:W9)</f>
        <v>57.5</v>
      </c>
      <c r="N241" s="798"/>
      <c r="O241" s="798"/>
      <c r="P241" s="798"/>
      <c r="Q241" s="798"/>
      <c r="R241" s="798"/>
      <c r="S241" s="798"/>
      <c r="T241" s="488" t="s">
        <v>364</v>
      </c>
      <c r="U241" s="491"/>
      <c r="V241" s="483"/>
      <c r="W241" s="416"/>
      <c r="X241" s="416"/>
      <c r="Y241" s="416"/>
      <c r="Z241" s="425"/>
      <c r="AA241" s="425"/>
    </row>
    <row r="242" spans="1:54" ht="13.9"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783"/>
      <c r="D243" s="784"/>
      <c r="E243" s="785"/>
      <c r="F243" s="622" t="s">
        <v>434</v>
      </c>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13</v>
      </c>
      <c r="AV17" s="63"/>
    </row>
    <row r="18" spans="2:48" ht="24.75" customHeight="1" thickBot="1">
      <c r="J18" s="66"/>
      <c r="K18" s="63"/>
      <c r="L18" s="825"/>
      <c r="M18" s="66"/>
      <c r="O18" s="821"/>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topLeftCell="A7" zoomScale="85" zoomScaleNormal="85"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t="str">
        <f>+表紙!T29</f>
        <v/>
      </c>
    </row>
    <row r="6" spans="2:24" s="19" customFormat="1" ht="15" customHeight="1" thickBot="1">
      <c r="B6" s="169" t="s">
        <v>362</v>
      </c>
      <c r="C6" s="169"/>
      <c r="D6" s="169"/>
      <c r="E6" s="169"/>
      <c r="F6" s="169"/>
      <c r="G6" s="169"/>
      <c r="H6" s="169"/>
      <c r="I6" s="169"/>
      <c r="J6" s="169"/>
      <c r="K6" s="169"/>
      <c r="L6" s="98"/>
      <c r="M6" s="917"/>
      <c r="N6" s="917"/>
      <c r="O6" s="98" t="s">
        <v>78</v>
      </c>
      <c r="P6" s="911" t="str">
        <f>+表紙!F48</f>
        <v>医療法人社団善仁会　横浜第一病院</v>
      </c>
      <c r="Q6" s="911"/>
      <c r="R6" s="911"/>
      <c r="S6" s="911"/>
      <c r="T6" s="911"/>
      <c r="U6" s="911"/>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0</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57.5</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57.5</v>
      </c>
    </row>
    <row r="10" spans="2:24" ht="24" customHeight="1">
      <c r="B10" s="173" t="s">
        <v>365</v>
      </c>
      <c r="C10" s="912" t="s">
        <v>213</v>
      </c>
      <c r="D10" s="912"/>
      <c r="E10" s="912"/>
      <c r="F10" s="913"/>
      <c r="G10" s="505">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8" t="s">
        <v>214</v>
      </c>
      <c r="D11" s="918"/>
      <c r="E11" s="918"/>
      <c r="F11" s="919"/>
      <c r="G11" s="507">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8" t="s">
        <v>215</v>
      </c>
      <c r="D12" s="918"/>
      <c r="E12" s="918"/>
      <c r="F12" s="919"/>
      <c r="G12" s="507">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22" t="s">
        <v>216</v>
      </c>
      <c r="D13" s="923"/>
      <c r="E13" s="923"/>
      <c r="F13" s="924"/>
      <c r="G13" s="507">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8" t="s">
        <v>217</v>
      </c>
      <c r="D14" s="918"/>
      <c r="E14" s="918"/>
      <c r="F14" s="919"/>
      <c r="G14" s="507">
        <f>IF(OR(ｱ.特管廃油!F29&gt;0,ｱ.特管廃油!F29&lt;0),ｱ.特管廃油!F29,IF(G$19&gt;0,"0",0))</f>
        <v>0</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57.5</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57.5</v>
      </c>
    </row>
    <row r="15" spans="2:24" ht="24" customHeight="1">
      <c r="B15" s="173" t="s">
        <v>168</v>
      </c>
      <c r="C15" s="918" t="s">
        <v>218</v>
      </c>
      <c r="D15" s="918"/>
      <c r="E15" s="918"/>
      <c r="F15" s="919"/>
      <c r="G15" s="507">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57.5</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57.5</v>
      </c>
    </row>
    <row r="16" spans="2:24" ht="24" customHeight="1">
      <c r="B16" s="173" t="s">
        <v>169</v>
      </c>
      <c r="C16" s="918" t="s">
        <v>219</v>
      </c>
      <c r="D16" s="918"/>
      <c r="E16" s="918"/>
      <c r="F16" s="919"/>
      <c r="G16" s="507">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t="str">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8" t="s">
        <v>374</v>
      </c>
      <c r="D17" s="918"/>
      <c r="E17" s="918"/>
      <c r="F17" s="919"/>
      <c r="G17" s="507">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20" t="s">
        <v>400</v>
      </c>
      <c r="E18" s="920"/>
      <c r="F18" s="921"/>
      <c r="G18" s="509">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31" t="s">
        <v>341</v>
      </c>
      <c r="E19" s="931"/>
      <c r="F19" s="932"/>
      <c r="G19" s="502">
        <f t="shared" ref="G19:V19" si="1">+G37+G25+G23+G22+G21-G20</f>
        <v>0</v>
      </c>
      <c r="H19" s="502">
        <f t="shared" si="1"/>
        <v>0</v>
      </c>
      <c r="I19" s="502">
        <f t="shared" si="1"/>
        <v>0</v>
      </c>
      <c r="J19" s="502">
        <f t="shared" si="1"/>
        <v>55</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55</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0</v>
      </c>
      <c r="H37" s="534">
        <f t="shared" si="7"/>
        <v>0</v>
      </c>
      <c r="I37" s="534">
        <f t="shared" si="7"/>
        <v>0</v>
      </c>
      <c r="J37" s="534">
        <f t="shared" si="7"/>
        <v>55</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55</v>
      </c>
    </row>
    <row r="38" spans="2:24" ht="24" customHeight="1">
      <c r="B38" s="171"/>
      <c r="C38" s="940"/>
      <c r="D38" s="234"/>
      <c r="E38" s="232" t="s">
        <v>231</v>
      </c>
      <c r="F38" s="560"/>
      <c r="G38" s="528">
        <f t="shared" ref="G38:V38" si="8">SUM(G39:G41)</f>
        <v>0</v>
      </c>
      <c r="H38" s="528">
        <f t="shared" si="8"/>
        <v>0</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0</v>
      </c>
    </row>
    <row r="39" spans="2:24" ht="24" customHeight="1">
      <c r="B39" s="171"/>
      <c r="C39" s="940"/>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40"/>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55</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55</v>
      </c>
    </row>
    <row r="43" spans="2:24" ht="24" customHeight="1">
      <c r="B43" s="171"/>
      <c r="C43" s="127" t="s">
        <v>175</v>
      </c>
      <c r="D43" s="927" t="s">
        <v>258</v>
      </c>
      <c r="E43" s="927"/>
      <c r="F43" s="928"/>
      <c r="G43" s="536">
        <f>+ｱ.特管廃油!$AK$27</f>
        <v>0</v>
      </c>
      <c r="H43" s="536">
        <f>+ｲ.特管廃酸!$AK$27</f>
        <v>0</v>
      </c>
      <c r="I43" s="536">
        <f>+ｳ.特管廃ｱﾙｶﾘ!$AK$27</f>
        <v>0</v>
      </c>
      <c r="J43" s="536">
        <f>+ｴ.感染性廃棄物!$AK$27</f>
        <v>55</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55</v>
      </c>
    </row>
    <row r="44" spans="2:24" ht="24" customHeight="1">
      <c r="B44" s="171"/>
      <c r="C44" s="178"/>
      <c r="D44" s="176" t="s">
        <v>147</v>
      </c>
      <c r="E44" s="933" t="s">
        <v>176</v>
      </c>
      <c r="F44" s="934"/>
      <c r="G44" s="538">
        <f>+ｱ.特管廃油!$AK$30</f>
        <v>0</v>
      </c>
      <c r="H44" s="538">
        <f>+ｲ.特管廃酸!$AK$30</f>
        <v>0</v>
      </c>
      <c r="I44" s="538">
        <f>+ｳ.特管廃ｱﾙｶﾘ!$AK$30</f>
        <v>0</v>
      </c>
      <c r="J44" s="538">
        <f>+ｴ.感染性廃棄物!$AK$30</f>
        <v>55</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55</v>
      </c>
    </row>
    <row r="45" spans="2:24" ht="24" customHeight="1">
      <c r="B45" s="171"/>
      <c r="C45" s="178"/>
      <c r="D45" s="561" t="s">
        <v>149</v>
      </c>
      <c r="E45" s="935" t="s">
        <v>177</v>
      </c>
      <c r="F45" s="93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23" t="s">
        <v>401</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25" t="s">
        <v>402</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0</v>
      </c>
      <c r="I55" s="544">
        <f t="shared" si="9"/>
        <v>0</v>
      </c>
      <c r="J55" s="544">
        <f t="shared" si="9"/>
        <v>112.5</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医療法人社団善仁会　横浜第一病院</v>
      </c>
      <c r="AF5" s="897"/>
      <c r="AG5" s="897"/>
      <c r="AH5" s="897"/>
      <c r="AI5" s="897"/>
      <c r="AJ5" s="897"/>
      <c r="AK5" s="897"/>
      <c r="AL5" s="897"/>
      <c r="AM5" s="897"/>
      <c r="AN5" s="897"/>
      <c r="AO5" s="897"/>
      <c r="AP5" s="897"/>
      <c r="AQ5" s="897"/>
      <c r="AR5" s="897"/>
      <c r="AS5" s="897"/>
      <c r="AT5" s="897"/>
      <c r="AU5" s="89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225</v>
      </c>
      <c r="I12" s="63"/>
      <c r="J12" s="64"/>
      <c r="K12" s="63"/>
      <c r="L12" s="825"/>
      <c r="M12" s="65"/>
      <c r="O12" s="821"/>
      <c r="P12" s="874"/>
      <c r="Q12" s="874"/>
      <c r="R12" s="874"/>
      <c r="S12" s="62" t="s">
        <v>22</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225</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40"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t="str">
        <f>+表紙!T29</f>
        <v/>
      </c>
      <c r="U5" s="402"/>
      <c r="V5" s="402"/>
      <c r="W5" s="44"/>
    </row>
    <row r="6" spans="1:24" ht="13.15" customHeight="1">
      <c r="C6" s="974" t="s">
        <v>390</v>
      </c>
      <c r="D6" s="974"/>
      <c r="E6" s="974"/>
      <c r="F6" s="974"/>
      <c r="G6" s="974"/>
      <c r="H6" s="974"/>
      <c r="I6" s="974"/>
      <c r="J6" s="974"/>
      <c r="K6" s="974"/>
      <c r="L6" s="974"/>
      <c r="M6" s="974"/>
      <c r="N6" s="974"/>
      <c r="O6" s="974"/>
      <c r="P6" s="974"/>
      <c r="Q6" s="974"/>
      <c r="R6" s="974"/>
      <c r="S6" s="974"/>
      <c r="T6" s="974"/>
      <c r="U6" s="974"/>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978" t="str">
        <f>+表紙!P35</f>
        <v>令和   7年  6月  30日</v>
      </c>
      <c r="Q11" s="979"/>
      <c r="R11" s="979"/>
      <c r="S11" s="979"/>
      <c r="T11" s="980"/>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横浜市西区高島二丁目6番32号</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医療法人社団善仁会　理事長　安藤和弘</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045-453-6772</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医療法人社団善仁会　横浜第一病院</v>
      </c>
      <c r="G24" s="1037"/>
      <c r="H24" s="1037"/>
      <c r="I24" s="1038"/>
      <c r="J24" s="1038"/>
      <c r="K24" s="1038"/>
      <c r="L24" s="1038"/>
      <c r="M24" s="1038"/>
      <c r="N24" s="1038"/>
      <c r="O24" s="1038"/>
      <c r="P24" s="995" t="s">
        <v>403</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2766</v>
      </c>
      <c r="Q25" s="999"/>
      <c r="R25" s="999"/>
      <c r="S25" s="999"/>
      <c r="T25" s="999"/>
      <c r="U25" s="1000"/>
    </row>
    <row r="26" spans="1:23" ht="26.25" customHeight="1">
      <c r="C26" s="989" t="s">
        <v>11</v>
      </c>
      <c r="D26" s="990"/>
      <c r="E26" s="991"/>
      <c r="F26" s="1041" t="str">
        <f>+表紙!F50</f>
        <v>横浜市西区高島二丁目5番15号</v>
      </c>
      <c r="G26" s="1042"/>
      <c r="H26" s="1042"/>
      <c r="I26" s="1042"/>
      <c r="J26" s="1042"/>
      <c r="K26" s="1042"/>
      <c r="L26" s="1042"/>
      <c r="M26" s="1042"/>
      <c r="N26" s="130" t="s">
        <v>131</v>
      </c>
      <c r="O26" s="409"/>
      <c r="P26" s="409"/>
      <c r="Q26" s="1001" t="str">
        <f>IF(+表紙!Q50="","",+表紙!Q50)</f>
        <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Ｐ－医療、福祉</v>
      </c>
      <c r="G30" s="1006"/>
      <c r="H30" s="1006"/>
      <c r="I30" s="1006"/>
      <c r="J30" s="1006"/>
      <c r="K30" s="1006"/>
      <c r="L30" s="276" t="s">
        <v>48</v>
      </c>
      <c r="M30" s="276"/>
      <c r="N30" s="1007" t="str">
        <f>IF(COUNTA(表紙!N54)=1,+表紙!N54,"")</f>
        <v>病院</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t="str">
        <f>IF(+表紙!N55="","",+表紙!N55)</f>
        <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t="str">
        <f>IF(+表紙!N56="","",+表紙!N56)</f>
        <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f>IF(+表紙!N57="","",+表紙!N57)</f>
        <v>52</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t="str">
        <f>IF(+表紙!N58="","",+表紙!N58)</f>
        <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f>IF(+表紙!F61="","",+表紙!F61)</f>
        <v>145</v>
      </c>
      <c r="G37" s="984"/>
      <c r="H37" s="984"/>
      <c r="I37" s="984"/>
      <c r="J37" s="984"/>
      <c r="K37" s="984"/>
      <c r="L37" s="984"/>
      <c r="M37" s="984"/>
      <c r="N37" s="984"/>
      <c r="O37" s="984"/>
      <c r="P37" s="984"/>
      <c r="Q37" s="984"/>
      <c r="R37" s="984"/>
      <c r="S37" s="984"/>
      <c r="T37" s="984"/>
      <c r="U37" s="985"/>
    </row>
    <row r="38" spans="3:21" ht="13.9" customHeight="1">
      <c r="C38" s="281"/>
      <c r="D38" s="498"/>
      <c r="E38" s="496"/>
      <c r="F38" s="1026" t="str">
        <f>IF(COUNTA(表紙!F62)=1,+表紙!F62,"")</f>
        <v>各セクションからの排出→感染性廃棄物置き場→業者様による収集運搬⇒中間処理（焼却）⇒最終処分（埋立）</v>
      </c>
      <c r="G38" s="1027"/>
      <c r="H38" s="1027"/>
      <c r="I38" s="1027"/>
      <c r="J38" s="1027"/>
      <c r="K38" s="1027"/>
      <c r="L38" s="1027"/>
      <c r="M38" s="1027"/>
      <c r="N38" s="1027"/>
      <c r="O38" s="1027"/>
      <c r="P38" s="1027"/>
      <c r="Q38" s="1027"/>
      <c r="R38" s="1027"/>
      <c r="S38" s="1027"/>
      <c r="T38" s="1027"/>
      <c r="U38" s="1028"/>
    </row>
    <row r="39" spans="3:21" ht="13.9"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1</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57.5</v>
      </c>
      <c r="L66" s="1058"/>
      <c r="M66" s="1058"/>
      <c r="N66" s="1058"/>
      <c r="O66" s="1058"/>
      <c r="P66" s="296" t="s">
        <v>13</v>
      </c>
      <c r="Q66" s="1052"/>
      <c r="R66" s="1052"/>
      <c r="S66" s="1052"/>
      <c r="T66" s="1052"/>
      <c r="U66" s="1053"/>
      <c r="V66" s="384"/>
      <c r="W66" s="384"/>
      <c r="X66" s="419"/>
    </row>
    <row r="67" spans="1:24" ht="13.9"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 customHeight="1">
      <c r="C70" s="1025"/>
      <c r="D70" s="1054"/>
      <c r="E70" s="1057"/>
      <c r="F70" s="964" t="str">
        <f>IF(COUNTA(表紙!F94)=1,+表紙!F94,"")</f>
        <v>非感染性廃棄物分別強化</v>
      </c>
      <c r="G70" s="965"/>
      <c r="H70" s="965"/>
      <c r="I70" s="965"/>
      <c r="J70" s="965"/>
      <c r="K70" s="965"/>
      <c r="L70" s="965"/>
      <c r="M70" s="965"/>
      <c r="N70" s="965"/>
      <c r="O70" s="965"/>
      <c r="P70" s="965"/>
      <c r="Q70" s="965"/>
      <c r="R70" s="965"/>
      <c r="S70" s="965"/>
      <c r="T70" s="965"/>
      <c r="U70" s="966"/>
      <c r="V70" s="316"/>
    </row>
    <row r="71" spans="1:24" ht="13.9"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1</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55</v>
      </c>
      <c r="L81" s="1058"/>
      <c r="M81" s="1058"/>
      <c r="N81" s="1058"/>
      <c r="O81" s="1058"/>
      <c r="P81" s="299" t="s">
        <v>13</v>
      </c>
      <c r="Q81" s="1052"/>
      <c r="R81" s="1052"/>
      <c r="S81" s="1052"/>
      <c r="T81" s="1052"/>
      <c r="U81" s="1053"/>
      <c r="V81" s="384"/>
      <c r="W81" s="384"/>
      <c r="X81" s="304"/>
    </row>
    <row r="82" spans="1:24" ht="13.9"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 customHeight="1">
      <c r="C85" s="1010"/>
      <c r="D85" s="956"/>
      <c r="E85" s="962"/>
      <c r="F85" s="964" t="str">
        <f>IF(COUNTA(表紙!F109)=1,+表紙!F109,"")</f>
        <v>勉強会等の実施に伴う分別強化</v>
      </c>
      <c r="G85" s="965"/>
      <c r="H85" s="965"/>
      <c r="I85" s="965"/>
      <c r="J85" s="965"/>
      <c r="K85" s="965"/>
      <c r="L85" s="965"/>
      <c r="M85" s="965"/>
      <c r="N85" s="965"/>
      <c r="O85" s="965"/>
      <c r="P85" s="965"/>
      <c r="Q85" s="965"/>
      <c r="R85" s="965"/>
      <c r="S85" s="965"/>
      <c r="T85" s="965"/>
      <c r="U85" s="966"/>
      <c r="V85" s="316"/>
    </row>
    <row r="86" spans="1:24" ht="13.9"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56"/>
      <c r="E96" s="962"/>
      <c r="F96" s="964" t="str">
        <f>IF(COUNTA(表紙!F120)=1,+表紙!F120,"")</f>
        <v>特定産業廃棄物とその他の廃棄物は分けられている。</v>
      </c>
      <c r="G96" s="965"/>
      <c r="H96" s="965"/>
      <c r="I96" s="965"/>
      <c r="J96" s="965"/>
      <c r="K96" s="965"/>
      <c r="L96" s="965"/>
      <c r="M96" s="965"/>
      <c r="N96" s="965"/>
      <c r="O96" s="965"/>
      <c r="P96" s="965"/>
      <c r="Q96" s="965"/>
      <c r="R96" s="965"/>
      <c r="S96" s="965"/>
      <c r="T96" s="965"/>
      <c r="U96" s="966"/>
      <c r="V96" s="316"/>
      <c r="W96" s="350"/>
      <c r="X96" s="350"/>
    </row>
    <row r="97" spans="3:24" ht="13.9"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56"/>
      <c r="E102" s="962"/>
      <c r="F102" s="1059" t="str">
        <f>IF(COUNTA(表紙!F126)=1,+表紙!F126,"")</f>
        <v>継続できるよう社員教育を続ける。</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t="str">
        <f>+表紙!K134</f>
        <v>0</v>
      </c>
      <c r="L110" s="952"/>
      <c r="M110" s="952"/>
      <c r="N110" s="952"/>
      <c r="O110" s="952"/>
      <c r="P110" s="321" t="s">
        <v>13</v>
      </c>
      <c r="Q110" s="953" t="s">
        <v>331</v>
      </c>
      <c r="R110" s="953"/>
      <c r="S110" s="953"/>
      <c r="T110" s="953"/>
      <c r="U110" s="954"/>
      <c r="V110" s="384"/>
      <c r="W110" s="384"/>
      <c r="X110" s="316"/>
    </row>
    <row r="111" spans="3:24" ht="13.9"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56"/>
      <c r="E112" s="959"/>
      <c r="F112" s="964" t="str">
        <f>IF(COUNTA(表紙!F136)=1,+表紙!F136,"")</f>
        <v/>
      </c>
      <c r="G112" s="965"/>
      <c r="H112" s="965"/>
      <c r="I112" s="965"/>
      <c r="J112" s="965"/>
      <c r="K112" s="965"/>
      <c r="L112" s="965"/>
      <c r="M112" s="965"/>
      <c r="N112" s="965"/>
      <c r="O112" s="965"/>
      <c r="P112" s="965"/>
      <c r="Q112" s="965"/>
      <c r="R112" s="965"/>
      <c r="S112" s="965"/>
      <c r="T112" s="965"/>
      <c r="U112" s="966"/>
      <c r="V112" s="316"/>
      <c r="W112" s="350"/>
      <c r="X112" s="350"/>
    </row>
    <row r="113" spans="3:24" ht="13.9"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56"/>
      <c r="E123" s="962"/>
      <c r="F123" s="964" t="str">
        <f>IF(COUNTA(表紙!F147)=1,+表紙!F147,"")</f>
        <v/>
      </c>
      <c r="G123" s="965"/>
      <c r="H123" s="965"/>
      <c r="I123" s="965"/>
      <c r="J123" s="965"/>
      <c r="K123" s="965"/>
      <c r="L123" s="965"/>
      <c r="M123" s="965"/>
      <c r="N123" s="965"/>
      <c r="O123" s="965"/>
      <c r="P123" s="965"/>
      <c r="Q123" s="965"/>
      <c r="R123" s="965"/>
      <c r="S123" s="965"/>
      <c r="T123" s="965"/>
      <c r="U123" s="966"/>
      <c r="V123" s="316"/>
      <c r="W123" s="350"/>
      <c r="X123" s="350"/>
    </row>
    <row r="124" spans="3:24" ht="13.9"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56"/>
      <c r="E133" s="962"/>
      <c r="F133" s="761" t="s">
        <v>311</v>
      </c>
      <c r="G133" s="762"/>
      <c r="H133" s="762"/>
      <c r="I133" s="762"/>
      <c r="J133" s="762"/>
      <c r="K133" s="952" t="str">
        <f>+表紙!K157</f>
        <v>0</v>
      </c>
      <c r="L133" s="952"/>
      <c r="M133" s="952"/>
      <c r="N133" s="952"/>
      <c r="O133" s="952"/>
      <c r="P133" s="321" t="s">
        <v>13</v>
      </c>
      <c r="Q133" s="953" t="s">
        <v>187</v>
      </c>
      <c r="R133" s="953"/>
      <c r="S133" s="953"/>
      <c r="T133" s="953"/>
      <c r="U133" s="954"/>
      <c r="V133" s="384"/>
      <c r="W133" s="384"/>
      <c r="X133" s="316"/>
    </row>
    <row r="134" spans="3:24" ht="37.9" customHeight="1">
      <c r="C134" s="320"/>
      <c r="D134" s="956"/>
      <c r="E134" s="962"/>
      <c r="F134" s="761" t="s">
        <v>312</v>
      </c>
      <c r="G134" s="762"/>
      <c r="H134" s="762"/>
      <c r="I134" s="762"/>
      <c r="J134" s="762"/>
      <c r="K134" s="952" t="str">
        <f>+表紙!K158</f>
        <v>0</v>
      </c>
      <c r="L134" s="952"/>
      <c r="M134" s="952"/>
      <c r="N134" s="952"/>
      <c r="O134" s="952"/>
      <c r="P134" s="321" t="s">
        <v>13</v>
      </c>
      <c r="Q134" s="953" t="s">
        <v>186</v>
      </c>
      <c r="R134" s="953"/>
      <c r="S134" s="953"/>
      <c r="T134" s="953"/>
      <c r="U134" s="954"/>
      <c r="V134" s="384"/>
      <c r="W134" s="384"/>
      <c r="X134" s="316"/>
    </row>
    <row r="135" spans="3:24" ht="13.9"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56"/>
      <c r="E136" s="962"/>
      <c r="F136" s="964" t="str">
        <f>IF(COUNTA(表紙!F160)=1,+表紙!F160,"")</f>
        <v/>
      </c>
      <c r="G136" s="965"/>
      <c r="H136" s="965"/>
      <c r="I136" s="965"/>
      <c r="J136" s="965"/>
      <c r="K136" s="965"/>
      <c r="L136" s="965"/>
      <c r="M136" s="965"/>
      <c r="N136" s="965"/>
      <c r="O136" s="965"/>
      <c r="P136" s="965"/>
      <c r="Q136" s="965"/>
      <c r="R136" s="965"/>
      <c r="S136" s="965"/>
      <c r="T136" s="965"/>
      <c r="U136" s="966"/>
      <c r="V136" s="316"/>
      <c r="W136" s="350"/>
      <c r="X136" s="350"/>
    </row>
    <row r="137" spans="3:24" ht="13.9"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 customHeight="1">
      <c r="C144" s="320"/>
      <c r="D144" s="955" t="s">
        <v>19</v>
      </c>
      <c r="E144" s="961"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56"/>
      <c r="E148" s="962"/>
      <c r="F148" s="964" t="str">
        <f>IF(COUNTA(表紙!F172)=1,+表紙!F172,"")</f>
        <v/>
      </c>
      <c r="G148" s="965"/>
      <c r="H148" s="965"/>
      <c r="I148" s="965"/>
      <c r="J148" s="965"/>
      <c r="K148" s="965"/>
      <c r="L148" s="965"/>
      <c r="M148" s="965"/>
      <c r="N148" s="965"/>
      <c r="O148" s="965"/>
      <c r="P148" s="965"/>
      <c r="Q148" s="965"/>
      <c r="R148" s="965"/>
      <c r="S148" s="965"/>
      <c r="T148" s="965"/>
      <c r="U148" s="966"/>
      <c r="V148" s="316"/>
      <c r="W148" s="350"/>
      <c r="X148" s="350"/>
    </row>
    <row r="149" spans="3:24" ht="13.9"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t="str">
        <f>+表紙!K183</f>
        <v>0</v>
      </c>
      <c r="L159" s="952"/>
      <c r="M159" s="952"/>
      <c r="N159" s="952"/>
      <c r="O159" s="952"/>
      <c r="P159" s="321" t="s">
        <v>13</v>
      </c>
      <c r="Q159" s="737" t="s">
        <v>335</v>
      </c>
      <c r="R159" s="737"/>
      <c r="S159" s="737"/>
      <c r="T159" s="737"/>
      <c r="U159" s="738"/>
      <c r="V159" s="400"/>
      <c r="W159" s="400"/>
      <c r="X159" s="316"/>
    </row>
    <row r="160" spans="3:24" ht="13.9"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56"/>
      <c r="E161" s="959"/>
      <c r="F161" s="964" t="str">
        <f>IF(COUNTA(表紙!F185)=1,+表紙!F185,"")</f>
        <v/>
      </c>
      <c r="G161" s="965"/>
      <c r="H161" s="965"/>
      <c r="I161" s="965"/>
      <c r="J161" s="965"/>
      <c r="K161" s="965"/>
      <c r="L161" s="965"/>
      <c r="M161" s="965"/>
      <c r="N161" s="965"/>
      <c r="O161" s="965"/>
      <c r="P161" s="965"/>
      <c r="Q161" s="965"/>
      <c r="R161" s="965"/>
      <c r="S161" s="965"/>
      <c r="T161" s="965"/>
      <c r="U161" s="966"/>
      <c r="V161" s="316"/>
      <c r="W161" s="350"/>
      <c r="X161" s="350"/>
    </row>
    <row r="162" spans="3:24" ht="13.9"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56"/>
      <c r="E173" s="962"/>
      <c r="F173" s="964" t="str">
        <f>IF(COUNTA(表紙!F197)=1,+表紙!F197,"")</f>
        <v/>
      </c>
      <c r="G173" s="965"/>
      <c r="H173" s="965"/>
      <c r="I173" s="965"/>
      <c r="J173" s="965"/>
      <c r="K173" s="965"/>
      <c r="L173" s="965"/>
      <c r="M173" s="965"/>
      <c r="N173" s="965"/>
      <c r="O173" s="965"/>
      <c r="P173" s="965"/>
      <c r="Q173" s="965"/>
      <c r="R173" s="965"/>
      <c r="S173" s="965"/>
      <c r="T173" s="965"/>
      <c r="U173" s="966"/>
      <c r="V173" s="316"/>
      <c r="W173" s="350"/>
      <c r="X173" s="350"/>
    </row>
    <row r="174" spans="3:24" ht="13.9"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56"/>
      <c r="E184" s="962"/>
      <c r="F184" s="1065" t="s">
        <v>188</v>
      </c>
      <c r="G184" s="1066"/>
      <c r="H184" s="1066"/>
      <c r="I184" s="1066"/>
      <c r="J184" s="1066"/>
      <c r="K184" s="952">
        <f>+表紙!K208</f>
        <v>57.5</v>
      </c>
      <c r="L184" s="952"/>
      <c r="M184" s="952"/>
      <c r="N184" s="952"/>
      <c r="O184" s="952"/>
      <c r="P184" s="323" t="s">
        <v>13</v>
      </c>
      <c r="Q184" s="1067" t="s">
        <v>212</v>
      </c>
      <c r="R184" s="1068"/>
      <c r="S184" s="1068"/>
      <c r="T184" s="1068"/>
      <c r="U184" s="1069"/>
      <c r="V184" s="384"/>
      <c r="W184" s="384"/>
      <c r="X184" s="316"/>
    </row>
    <row r="185" spans="3:24" ht="43.15" customHeight="1">
      <c r="C185" s="320"/>
      <c r="D185" s="956"/>
      <c r="E185" s="962"/>
      <c r="F185" s="324"/>
      <c r="G185" s="761" t="s">
        <v>164</v>
      </c>
      <c r="H185" s="762"/>
      <c r="I185" s="762"/>
      <c r="J185" s="762"/>
      <c r="K185" s="952">
        <f>+表紙!K209</f>
        <v>57.5</v>
      </c>
      <c r="L185" s="952"/>
      <c r="M185" s="952"/>
      <c r="N185" s="952"/>
      <c r="O185" s="952"/>
      <c r="P185" s="302" t="s">
        <v>13</v>
      </c>
      <c r="Q185" s="1070"/>
      <c r="R185" s="1071"/>
      <c r="S185" s="1071"/>
      <c r="T185" s="1071"/>
      <c r="U185" s="1072"/>
      <c r="V185" s="384"/>
      <c r="W185" s="384"/>
      <c r="X185" s="316"/>
    </row>
    <row r="186" spans="3:24" ht="43.15" customHeight="1">
      <c r="C186" s="320"/>
      <c r="D186" s="956"/>
      <c r="E186" s="962"/>
      <c r="F186" s="324"/>
      <c r="G186" s="761" t="s">
        <v>165</v>
      </c>
      <c r="H186" s="762"/>
      <c r="I186" s="762"/>
      <c r="J186" s="762"/>
      <c r="K186" s="952" t="str">
        <f>+表紙!K210</f>
        <v>0</v>
      </c>
      <c r="L186" s="952"/>
      <c r="M186" s="952"/>
      <c r="N186" s="952"/>
      <c r="O186" s="952"/>
      <c r="P186" s="302" t="s">
        <v>13</v>
      </c>
      <c r="Q186" s="1070"/>
      <c r="R186" s="1071"/>
      <c r="S186" s="1071"/>
      <c r="T186" s="1071"/>
      <c r="U186" s="1072"/>
      <c r="V186" s="384"/>
      <c r="W186" s="384"/>
      <c r="X186" s="316"/>
    </row>
    <row r="187" spans="3:24" ht="43.15" customHeight="1">
      <c r="C187" s="320"/>
      <c r="D187" s="956"/>
      <c r="E187" s="962"/>
      <c r="F187" s="324"/>
      <c r="G187" s="761" t="s">
        <v>374</v>
      </c>
      <c r="H187" s="762"/>
      <c r="I187" s="762"/>
      <c r="J187" s="762"/>
      <c r="K187" s="952" t="str">
        <f>+表紙!K211</f>
        <v>0</v>
      </c>
      <c r="L187" s="952"/>
      <c r="M187" s="952"/>
      <c r="N187" s="952"/>
      <c r="O187" s="952"/>
      <c r="P187" s="302" t="s">
        <v>13</v>
      </c>
      <c r="Q187" s="1070"/>
      <c r="R187" s="1071"/>
      <c r="S187" s="1071"/>
      <c r="T187" s="1071"/>
      <c r="U187" s="1072"/>
      <c r="V187" s="384"/>
      <c r="W187" s="384"/>
      <c r="X187" s="316"/>
    </row>
    <row r="188" spans="3:24" ht="43.15" customHeight="1">
      <c r="C188" s="320"/>
      <c r="D188" s="956"/>
      <c r="E188" s="962"/>
      <c r="F188" s="325"/>
      <c r="G188" s="761" t="s">
        <v>375</v>
      </c>
      <c r="H188" s="762"/>
      <c r="I188" s="762"/>
      <c r="J188" s="762"/>
      <c r="K188" s="952" t="str">
        <f>+表紙!K212</f>
        <v>0</v>
      </c>
      <c r="L188" s="952"/>
      <c r="M188" s="952"/>
      <c r="N188" s="952"/>
      <c r="O188" s="952"/>
      <c r="P188" s="302" t="s">
        <v>13</v>
      </c>
      <c r="Q188" s="1073"/>
      <c r="R188" s="1074"/>
      <c r="S188" s="1074"/>
      <c r="T188" s="1074"/>
      <c r="U188" s="1075"/>
      <c r="V188" s="384"/>
      <c r="W188" s="384"/>
      <c r="X188" s="316"/>
    </row>
    <row r="189" spans="3:24" ht="13.9"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56"/>
      <c r="E190" s="962"/>
      <c r="F190" s="964" t="str">
        <f>IF(COUNTA(表紙!F214)=1,+表紙!F214,"")</f>
        <v/>
      </c>
      <c r="G190" s="965"/>
      <c r="H190" s="965"/>
      <c r="I190" s="965"/>
      <c r="J190" s="965"/>
      <c r="K190" s="965"/>
      <c r="L190" s="965"/>
      <c r="M190" s="965"/>
      <c r="N190" s="965"/>
      <c r="O190" s="965"/>
      <c r="P190" s="965"/>
      <c r="Q190" s="965"/>
      <c r="R190" s="965"/>
      <c r="S190" s="965"/>
      <c r="T190" s="965"/>
      <c r="U190" s="966"/>
      <c r="V190" s="316"/>
      <c r="W190" s="350"/>
      <c r="X190" s="350"/>
    </row>
    <row r="191" spans="3:24" ht="13.9"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55</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55</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0</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0</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56"/>
      <c r="E207" s="962"/>
      <c r="F207" s="964" t="str">
        <f>IF(COUNTA(表紙!F231)=1,+表紙!F231,"")</f>
        <v>継続して分別出来る様、社員教育を継続する。</v>
      </c>
      <c r="G207" s="965"/>
      <c r="H207" s="965"/>
      <c r="I207" s="965"/>
      <c r="J207" s="965"/>
      <c r="K207" s="965"/>
      <c r="L207" s="965"/>
      <c r="M207" s="965"/>
      <c r="N207" s="965"/>
      <c r="O207" s="965"/>
      <c r="P207" s="965"/>
      <c r="Q207" s="965"/>
      <c r="R207" s="965"/>
      <c r="S207" s="965"/>
      <c r="T207" s="965"/>
      <c r="U207" s="966"/>
      <c r="V207" s="316"/>
      <c r="W207" s="350"/>
      <c r="X207" s="350"/>
    </row>
    <row r="208" spans="3:24" ht="13.9"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 customHeight="1">
      <c r="A216" s="23"/>
      <c r="B216" s="23"/>
      <c r="C216" s="776" t="s">
        <v>368</v>
      </c>
      <c r="D216" s="1076"/>
      <c r="E216" s="1077"/>
      <c r="F216" s="799" t="s">
        <v>410</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779"/>
      <c r="D217" s="1078"/>
      <c r="E217" s="1079"/>
      <c r="F217" s="793" t="s">
        <v>363</v>
      </c>
      <c r="G217" s="1085"/>
      <c r="H217" s="1085"/>
      <c r="I217" s="1085"/>
      <c r="J217" s="1085"/>
      <c r="K217" s="1086"/>
      <c r="L217" s="1087"/>
      <c r="M217" s="1088">
        <f>IF(COUNTA(+表紙!M241)&gt;0,+表紙!M241,"")</f>
        <v>57.5</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1081"/>
      <c r="D219" s="1082"/>
      <c r="E219" s="1083"/>
      <c r="F219" s="1090" t="str">
        <f>IF(COUNTA(表紙!F243)=1,+表紙!F243,"")</f>
        <v>電子マニフェストの活用は出来ている</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150000000000006"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A27" sqref="A27"/>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55</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57.5</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55</v>
      </c>
      <c r="P27" s="841"/>
      <c r="Q27" s="841"/>
      <c r="R27" s="841"/>
      <c r="S27" s="54" t="s">
        <v>38</v>
      </c>
      <c r="T27" s="75"/>
      <c r="U27" s="75"/>
      <c r="X27" s="73" t="s">
        <v>39</v>
      </c>
      <c r="Y27" s="76"/>
      <c r="AG27" s="63"/>
      <c r="AH27" s="63"/>
      <c r="AI27" s="63"/>
      <c r="AJ27" s="63"/>
      <c r="AK27" s="811">
        <f>+AG18+O27</f>
        <v>55</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57.5</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57.5</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v>55</v>
      </c>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v>55</v>
      </c>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医療法人社団善仁会　横浜第一病院</v>
      </c>
      <c r="AF5" s="896"/>
      <c r="AG5" s="896"/>
      <c r="AH5" s="896"/>
      <c r="AI5" s="896"/>
      <c r="AJ5" s="896"/>
      <c r="AK5" s="896"/>
      <c r="AL5" s="896"/>
      <c r="AM5" s="896"/>
      <c r="AN5" s="896"/>
      <c r="AO5" s="896"/>
      <c r="AP5" s="896"/>
      <c r="AQ5" s="896"/>
      <c r="AR5" s="896"/>
      <c r="AS5" s="896"/>
      <c r="AT5" s="896"/>
      <c r="AU5" s="89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2025-06-30T06:17:02Z</dcterms:created>
  <dcterms:modified xsi:type="dcterms:W3CDTF">2025-06-30T06:17:02Z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