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5320" yWindow="-120" windowWidth="25440" windowHeight="15270"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<sst xmlns="http://schemas.openxmlformats.org/spreadsheetml/2006/main" count="3304" uniqueCount="474">
  <si>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</si>
  <si>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</si>
  <si>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</si>
  <si>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</si>
  <si>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</si>
  <si>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</si>
  <si>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</si>
  <si>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</si>
  <si>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</si>
  <si>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</si>
  <si>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</si>
  <si>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</si>
  <si>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</si>
  <si>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</si>
  <si>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</si>
  <si>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</si>
  <si>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</si>
  <si>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</si>
  <si>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</si>
  <si>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</si>
  <si>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</si>
  <si>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</si>
  <si>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</si>
  <si>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</si>
  <si>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</si>
  <si>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</si>
  <si>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</si>
  <si>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</si>
  <si>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</si>
  <si>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</si>
  <si>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</si>
  <si>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</si>
  <si>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</si>
  <si>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</si>
  <si>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</si>
  <si>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</si>
  <si>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</si>
  <si>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</si>
  <si>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</si>
  <si>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</si>
  <si>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</si>
  <si>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</si>
  <si>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</si>
  <si>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</si>
  <si>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</si>
  <si>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</si>
  <si>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</si>
  <si>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</si>
  <si>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</si>
  <si>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</si>
  <si>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</si>
  <si>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</si>
  <si>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</si>
  <si>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</si>
  <si>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</si>
  <si>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</si>
  <si>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</si>
  <si>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</si>
  <si>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</si>
  <si>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</si>
  <si>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</si>
  <si>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</si>
  <si>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</si>
  <si>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</si>
  <si>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</si>
  <si>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</si>
  <si>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</si>
  <si>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</si>
  <si>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</si>
  <si>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</si>
  <si>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</si>
  <si>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</si>
  <si>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</si>
  <si>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</si>
  <si>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</si>
  <si>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</si>
  <si>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</si>
  <si>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</si>
  <si>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</si>
  <si>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</si>
  <si>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</si>
  <si>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</si>
  <si>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</si>
  <si>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</si>
  <si>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</si>
  <si>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</si>
  <si>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</si>
  <si>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</si>
  <si>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</si>
  <si>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</si>
  <si>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</si>
  <si>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</si>
  <si>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</si>
  <si>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</si>
  <si>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</si>
  <si>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</si>
  <si>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</si>
  <si>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</si>
  <si>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</si>
  <si>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</si>
  <si>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</si>
  <si>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</si>
  <si>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</si>
  <si>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</si>
  <si>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</si>
  <si>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</si>
  <si>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</si>
  <si>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</si>
  <si>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</si>
  <si>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</si>
  <si>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</si>
  <si>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</si>
  <si>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</si>
  <si>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</si>
  <si>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</si>
  <si>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</si>
  <si>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</si>
  <si>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</si>
  <si>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</si>
  <si>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</si>
  <si>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</si>
  <si>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</si>
  <si>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</si>
  <si>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</si>
  <si>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</si>
  <si>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</si>
  <si>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</si>
  <si>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</si>
  <si>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</si>
  <si>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</si>
  <si>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</si>
  <si>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</si>
  <si>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</si>
  <si>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</si>
  <si>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</si>
  <si>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</si>
  <si>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</si>
  <si>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</si>
  <si>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</si>
  <si>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</si>
  <si>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</si>
  <si>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</si>
  <si>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</si>
  <si>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</si>
  <si>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</si>
  <si>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</si>
  <si>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</si>
  <si>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</si>
  <si>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</si>
  <si>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</si>
  <si>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</si>
  <si>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</si>
  <si>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</si>
  <si>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</si>
  <si>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</si>
  <si>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</si>
  <si>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</si>
  <si>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</si>
  <si>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</si>
  <si>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</si>
  <si>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</si>
  <si>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</si>
  <si>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</si>
  <si>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</si>
  <si>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</si>
  <si>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</si>
  <si>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</si>
  <si>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</si>
  <si>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</si>
  <si>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</si>
  <si>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</si>
  <si>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</si>
  <si>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</si>
  <si>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</si>
  <si>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</si>
  <si>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</si>
  <si>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</si>
  <si>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</si>
  <si>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</si>
  <si>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</si>
  <si>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</si>
  <si>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</si>
  <si>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</si>
  <si>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</si>
  <si>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</si>
  <si>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</si>
  <si>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</si>
  <si>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</si>
  <si>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</si>
  <si>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</si>
  <si>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</si>
  <si>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</si>
  <si>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</si>
  <si>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</si>
  <si>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</si>
  <si>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</si>
  <si>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</si>
  <si>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</si>
  <si>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</si>
  <si>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</si>
  <si>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</si>
  <si>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</si>
  <si>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</si>
  <si>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</si>
  <si>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</si>
  <si>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</si>
  <si>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</si>
  <si>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</si>
  <si>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</si>
  <si>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</si>
  <si>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</si>
  <si>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</si>
  <si>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</si>
  <si>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</si>
  <si>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</si>
  <si>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</si>
  <si>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</si>
  <si>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</si>
  <si>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</si>
  <si>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</si>
  <si>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</si>
  <si>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</si>
  <si>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</si>
  <si>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</si>
  <si>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</si>
  <si>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</si>
  <si>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</si>
  <si>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</si>
  <si>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</si>
  <si>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</si>
  <si>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</si>
  <si>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</si>
  <si>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</si>
  <si>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</si>
  <si>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</si>
  <si>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</si>
  <si>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</si>
  <si>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</si>
  <si>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</si>
  <si>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</si>
  <si>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</si>
  <si>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</si>
  <si>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</si>
  <si>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</si>
  <si>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</si>
  <si>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</si>
  <si>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</si>
  <si>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</si>
  <si>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</si>
  <si>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</si>
  <si>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</si>
  <si>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</si>
  <si>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</si>
  <si>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</si>
  <si>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</si>
  <si>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</si>
  <si>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</si>
  <si>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</si>
  <si>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</si>
  <si>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</si>
  <si>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</si>
  <si>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</si>
  <si>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</si>
  <si>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</si>
  <si>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</si>
  <si>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</si>
  <si>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</si>
  <si>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</si>
  <si>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</si>
  <si>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</si>
  <si>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</si>
  <si>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</si>
  <si>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</si>
  <si>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</si>
  <si>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</si>
  <si>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</si>
  <si>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</si>
  <si>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</si>
  <si>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</si>
  <si>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</si>
  <si>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</si>
  <si>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</si>
  <si>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</si>
  <si>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</si>
  <si>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</si>
  <si>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</si>
  <si>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</si>
  <si>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</si>
  <si>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</si>
  <si>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</si>
  <si>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</si>
  <si>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</si>
  <si>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</si>
  <si>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</si>
  <si>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</si>
  <si>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</si>
  <si>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</si>
  <si>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</si>
  <si>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</si>
  <si>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</si>
  <si>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</si>
  <si>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</si>
  <si>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</si>
  <si>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</si>
  <si>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</si>
  <si>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</si>
  <si>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</si>
  <si>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</si>
  <si>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</si>
  <si>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</si>
  <si>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</si>
  <si>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</si>
  <si>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</si>
  <si>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</si>
  <si>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</si>
  <si>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</si>
  <si>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</si>
  <si>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</si>
  <si>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</si>
  <si>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</si>
  <si>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</si>
  <si>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</si>
  <si>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</si>
  <si>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</si>
  <si>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</si>
  <si>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</si>
  <si>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</si>
  <si>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</si>
  <si>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</si>
  <si>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</si>
  <si>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</si>
  <si>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</si>
  <si>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</si>
  <si>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</si>
  <si>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</si>
  <si>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</si>
  <si>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</si>
  <si>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</si>
  <si>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</si>
  <si>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</si>
  <si>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</si>
  <si>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</si>
  <si>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</si>
  <si>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</si>
  <si>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</si>
  <si>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</si>
  <si>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</si>
  <si>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</si>
  <si>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</si>
  <si>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</si>
  <si>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</si>
  <si>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</si>
  <si>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</si>
  <si>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</si>
  <si>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</si>
  <si>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</si>
  <si>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</si>
  <si>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</si>
  <si>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</si>
  <si>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</si>
  <si>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</si>
  <si>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</si>
  <si>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</si>
  <si>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</si>
  <si>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</si>
  <si>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</si>
  <si>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</si>
  <si>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</si>
  <si>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</si>
  <si>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</si>
  <si>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</si>
  <si>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</si>
  <si>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</si>
  <si>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</si>
  <si>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</si>
  <si>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</si>
  <si>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</si>
  <si>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</si>
  <si>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</si>
  <si>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</si>
  <si>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</si>
  <si>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</si>
  <si>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</si>
  <si>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</si>
  <si>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</si>
  <si>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</si>
  <si>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</si>
  <si>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</si>
  <si>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</si>
  <si>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</si>
  <si>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</si>
  <si>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</si>
  <si>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</si>
  <si>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</si>
  <si>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</si>
  <si>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</si>
  <si>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</si>
  <si>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</si>
  <si>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</si>
  <si>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</si>
  <si>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</si>
  <si>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</si>
  <si>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</si>
  <si>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</si>
  <si>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</si>
  <si>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</si>
  <si>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</si>
  <si>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</si>
  <si>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</si>
  <si>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</si>
  <si>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</si>
  <si>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</si>
  <si>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</si>
  <si>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</si>
  <si>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</si>
  <si>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</si>
  <si>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</si>
  <si>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</si>
  <si>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</si>
  <si>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</si>
  <si>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</si>
  <si>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</si>
  <si>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</si>
  <si>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</si>
  <si>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</si>
  <si>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</si>
  <si>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</si>
  <si>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</si>
  <si>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</si>
  <si>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</si>
  <si>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</si>
  <si>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</si>
  <si>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</si>
  <si>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</si>
  <si>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</si>
  <si>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</si>
  <si>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</si>
  <si>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</si>
  <si>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</si>
  <si>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</si>
  <si>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</si>
  <si>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</si>
  <si>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</si>
  <si>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</si>
  <si>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</si>
  <si>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</si>
  <si>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</si>
  <si>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</si>
  <si>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</si>
  <si>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</si>
  <si>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</si>
  <si>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</si>
  <si>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</si>
  <si>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</si>
  <si>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</si>
  <si>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</si>
  <si>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</si>
  <si>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</si>
  <si>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</si>
  <si>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</si>
  <si>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</si>
  <si>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</si>
  <si>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</si>
  <si>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045-933-0191</t>
    <phoneticPr fontId="3"/>
  </si>
  <si>
    <t>○</t>
  </si>
  <si>
    <t>令和   7 年   5 月    23日</t>
    <phoneticPr fontId="3"/>
  </si>
  <si>
    <t>東京都大田区京浜島2-2-10</t>
    <phoneticPr fontId="3"/>
  </si>
  <si>
    <t>㈱アズマ　代表取締役社長　手塚　佳樹</t>
    <phoneticPr fontId="3"/>
  </si>
  <si>
    <t>株式会社　アズマ　テクノセンター</t>
    <phoneticPr fontId="3"/>
  </si>
  <si>
    <t>横浜市都筑区川和町186</t>
    <phoneticPr fontId="3"/>
  </si>
  <si>
    <t>03-3790-1071</t>
    <phoneticPr fontId="3"/>
  </si>
  <si>
    <t>横浜市長</t>
    <phoneticPr fontId="3"/>
  </si>
  <si>
    <t>Ｅ29－電気機械器具製造業</t>
    <phoneticPr fontId="3"/>
  </si>
  <si>
    <t>プリント基板　銅めっき工程</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</si>
</sst>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 xmlns:a16="http://schemas.microsoft.com/office/drawing/2014/main" id="{00000000-0008-0000-0A00-0000C564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 xmlns:a16="http://schemas.microsoft.com/office/drawing/2014/main" id="{00000000-0008-0000-0B00-0000C468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 xmlns:a16="http://schemas.microsoft.com/office/drawing/2014/main" id="{00000000-0008-0000-0C00-0000C36C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 xmlns:a16="http://schemas.microsoft.com/office/drawing/2014/main" id="{00000000-0008-0000-0D00-0000C3700E00}"/>
            </a:ext>
          </a:extLst>
        </xdr:cNvPr>
        <xdr:cNvGrpSpPr>
          <a:grpSpLocks/>
        </xdr:cNvGrpSpPr>
      </xdr:nvGrpSpPr>
      <xdr:grpSpPr bwMode="auto">
        <a:xfrm>
          <a:off x="1657350" y="2196465"/>
          <a:ext cx="586740" cy="628650"/>
          <a:chOff x="1447800" y="2171700"/>
          <a:chExt cx="586740" cy="632460"/>
        </a:xfrm>
      </xdr:grpSpPr>
      <xdr:cxnSp macro="">
        <xdr:nvCxnSpPr>
          <xdr:cNvPr id="196" name="直線コネクタ 195">
            <a:extLst>
              <a:ext uri="{FF2B5EF4-FFF2-40B4-BE49-F238E27FC236}">
                <a16:creationId xmlns=""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 xmlns:a16="http://schemas.microsoft.com/office/drawing/2014/main" id="{00000000-0008-0000-0E00-00005C3E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 xmlns:a16="http://schemas.microsoft.com/office/drawing/2014/main" id="{00000000-0008-0000-0F00-00005742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 xmlns:a16="http://schemas.microsoft.com/office/drawing/2014/main" id="{00000000-0008-0000-1000-0000244E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 xmlns:a16="http://schemas.microsoft.com/office/drawing/2014/main" id="{00000000-0008-0000-1400-00006237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 xmlns:a16="http://schemas.microsoft.com/office/drawing/2014/main"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 xmlns:a16="http://schemas.microsoft.com/office/drawing/2014/main" id="{00000000-0008-0000-0700-0000C55C0E00}"/>
            </a:ext>
          </a:extLst>
        </xdr:cNvPr>
        <xdr:cNvGrpSpPr>
          <a:grpSpLocks/>
        </xdr:cNvGrpSpPr>
      </xdr:nvGrpSpPr>
      <xdr:grpSpPr bwMode="auto">
        <a:xfrm>
          <a:off x="1657350" y="2207895"/>
          <a:ext cx="586740" cy="640080"/>
          <a:chOff x="1447800" y="2186940"/>
          <a:chExt cx="586740" cy="632460"/>
        </a:xfrm>
      </xdr:grpSpPr>
      <xdr:cxnSp macro="">
        <xdr:nvCxnSpPr>
          <xdr:cNvPr id="198" name="直線コネクタ 197">
            <a:extLst>
              <a:ext uri="{FF2B5EF4-FFF2-40B4-BE49-F238E27FC236}">
                <a16:creationId xmlns=""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 xmlns:a16="http://schemas.microsoft.com/office/drawing/2014/main" id="{00000000-0008-0000-0800-0000F1540E00}"/>
            </a:ext>
          </a:extLst>
        </xdr:cNvPr>
        <xdr:cNvGrpSpPr>
          <a:grpSpLocks/>
        </xdr:cNvGrpSpPr>
      </xdr:nvGrpSpPr>
      <xdr:grpSpPr bwMode="auto">
        <a:xfrm>
          <a:off x="1657350" y="2207895"/>
          <a:ext cx="586740" cy="640080"/>
          <a:chOff x="1447800" y="2186940"/>
          <a:chExt cx="586740" cy="632460"/>
        </a:xfrm>
      </xdr:grpSpPr>
      <xdr:cxnSp macro="">
        <xdr:nvCxnSpPr>
          <xdr:cNvPr id="197" name="直線コネクタ 196">
            <a:extLst>
              <a:ext uri="{FF2B5EF4-FFF2-40B4-BE49-F238E27FC236}">
                <a16:creationId xmlns=""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 xmlns:a16="http://schemas.microsoft.com/office/drawing/2014/main" id="{00000000-0008-0000-0900-0000C360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tabSelected="1" view="pageBreakPreview" topLeftCell="D34" zoomScale="85" zoomScaleNormal="100" zoomScaleSheetLayoutView="85" workbookViewId="0">
      <selection activeCell="F60" sqref="F60:O60"/>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464</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465</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471</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466</v>
      </c>
      <c r="K39" s="599"/>
      <c r="L39" s="600"/>
      <c r="M39" s="600"/>
      <c r="N39" s="600"/>
      <c r="O39" s="601"/>
      <c r="Q39" s="24"/>
      <c r="R39" s="99"/>
    </row>
    <row r="40" spans="1:19" ht="26.25" customHeight="1">
      <c r="C40" s="88"/>
      <c r="D40" s="28"/>
      <c r="E40" s="28"/>
      <c r="F40" s="28"/>
      <c r="G40" s="28"/>
      <c r="H40" s="29" t="s">
        <v>7</v>
      </c>
      <c r="I40" s="29"/>
      <c r="J40" s="599" t="s">
        <v>467</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470</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468</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2762</v>
      </c>
      <c r="N48" s="615"/>
      <c r="O48" s="616"/>
    </row>
    <row r="49" spans="3:21" ht="18" customHeight="1">
      <c r="C49" s="593" t="s">
        <v>11</v>
      </c>
      <c r="D49" s="594"/>
      <c r="E49" s="595"/>
      <c r="F49" s="648" t="s">
        <v>469</v>
      </c>
      <c r="G49" s="649"/>
      <c r="H49" s="649"/>
      <c r="I49" s="649"/>
      <c r="J49" s="649"/>
      <c r="K49" s="649"/>
      <c r="L49" s="463" t="s">
        <v>172</v>
      </c>
      <c r="M49" s="466"/>
      <c r="N49" s="617" t="s">
        <v>463</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472</v>
      </c>
      <c r="G52" s="548"/>
      <c r="H52" s="548"/>
      <c r="I52" s="548"/>
      <c r="J52" s="36" t="s">
        <v>47</v>
      </c>
      <c r="K52" s="36"/>
      <c r="L52" s="549" t="s">
        <v>473</v>
      </c>
      <c r="M52" s="549"/>
      <c r="N52" s="550"/>
      <c r="O52" s="551"/>
    </row>
    <row r="53" spans="3:21" ht="22.5" customHeight="1">
      <c r="C53" s="360"/>
      <c r="D53" s="452" t="s">
        <v>19</v>
      </c>
      <c r="E53" s="470" t="s">
        <v>365</v>
      </c>
      <c r="F53" s="538" t="s">
        <v>366</v>
      </c>
      <c r="G53" s="539"/>
      <c r="H53" s="540"/>
      <c r="I53" s="538" t="s">
        <v>367</v>
      </c>
      <c r="J53" s="542"/>
      <c r="K53" s="552"/>
      <c r="L53" s="543">
        <v>1200</v>
      </c>
      <c r="M53" s="544"/>
      <c r="N53" s="471" t="s">
        <v>368</v>
      </c>
      <c r="O53" s="472"/>
    </row>
    <row r="54" spans="3:21" ht="22.5" customHeight="1">
      <c r="C54" s="360"/>
      <c r="D54" s="359"/>
      <c r="E54" s="473"/>
      <c r="F54" s="538" t="s">
        <v>369</v>
      </c>
      <c r="G54" s="539"/>
      <c r="H54" s="540"/>
      <c r="I54" s="541" t="s">
        <v>370</v>
      </c>
      <c r="J54" s="542"/>
      <c r="K54" s="542"/>
      <c r="L54" s="543"/>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16630.2</v>
      </c>
      <c r="I63" s="292" t="s">
        <v>4</v>
      </c>
      <c r="J63" s="571" t="s">
        <v>324</v>
      </c>
      <c r="K63" s="572"/>
      <c r="L63" s="573"/>
      <c r="M63" s="563">
        <f>+別紙!AA14</f>
        <v>18.5</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t="str">
        <f>+別紙!AA15</f>
        <v>0</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t="str">
        <f>+別紙!AA16</f>
        <v>0</v>
      </c>
      <c r="N65" s="564"/>
      <c r="O65" s="455" t="s">
        <v>4</v>
      </c>
      <c r="P65" s="175"/>
      <c r="Q65" s="176"/>
      <c r="R65" s="176"/>
      <c r="S65" s="176"/>
    </row>
    <row r="66" spans="1:48" ht="24.75" customHeight="1">
      <c r="C66" s="480"/>
      <c r="D66" s="568" t="s">
        <v>303</v>
      </c>
      <c r="E66" s="569"/>
      <c r="F66" s="569"/>
      <c r="G66" s="570"/>
      <c r="H66" s="457">
        <f>+別紙!AA12</f>
        <v>16611.7</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株式会社　アズマ　テクノセンター</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株式会社　アズマ　テクノセンター</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16611.7</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18.5</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v>
      </c>
      <c r="T9" s="392">
        <f>IF(OR(ｾ.ｶﾞﾗｽ･ｺﾝｸﾘ･陶磁器くず!D24&gt;0,ｾ.ｶﾞﾗｽ･ｺﾝｸﾘ･陶磁器くず!D24&lt;0),ｾ.ｶﾞﾗｽ･ｺﾝｸﾘ･陶磁器くず!D24,IF(T$19&gt;0,"0",0))</f>
        <v>0</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16630.2</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f>IF(OR(ｲ.汚泥!D27&gt;0,ｲ.汚泥!D27&lt;0),ｲ.汚泥!D27,IF(H$19&gt;0,"0",0))</f>
        <v>16611.7</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f t="shared" si="0"/>
        <v>16611.7</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t="str">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18.5</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v>
      </c>
      <c r="T14" s="398">
        <f>IF(OR(ｾ.ｶﾞﾗｽ･ｺﾝｸﾘ･陶磁器くず!D29&gt;0,ｾ.ｶﾞﾗｽ･ｺﾝｸﾘ･陶磁器くず!D29&lt;0),ｾ.ｶﾞﾗｽ･ｺﾝｸﾘ･陶磁器くず!D29,IF(T$19&gt;0,"0",0))</f>
        <v>0</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18.5</v>
      </c>
    </row>
    <row r="15" spans="2:27" ht="20.45" customHeight="1">
      <c r="B15" s="184" t="s">
        <v>244</v>
      </c>
      <c r="C15" s="824" t="s">
        <v>242</v>
      </c>
      <c r="D15" s="824"/>
      <c r="E15" s="824"/>
      <c r="F15" s="805"/>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824" t="s">
        <v>243</v>
      </c>
      <c r="D16" s="824"/>
      <c r="E16" s="824"/>
      <c r="F16" s="805"/>
      <c r="G16" s="398">
        <f>IF(OR(ｱ.燃え殻!D31&gt;0,ｱ.燃え殻!D31&lt;0),ｱ.燃え殻!D31,IF(G$19&gt;0,"0",0))</f>
        <v>0</v>
      </c>
      <c r="H16" s="398" t="str">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t="str">
        <f>IF(OR(ｶ.廃ﾌﾟﾗ類!D31&gt;0,ｶ.廃ﾌﾟﾗ類!D31&lt;0),ｶ.廃ﾌﾟﾗ類!D31,IF(L$19&gt;0,"0",0))</f>
        <v>0</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v>
      </c>
      <c r="T16" s="398">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t="str">
        <f t="shared" si="0"/>
        <v>0</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16188</v>
      </c>
      <c r="I19" s="404">
        <f t="shared" si="1"/>
        <v>0</v>
      </c>
      <c r="J19" s="404">
        <f t="shared" si="1"/>
        <v>0</v>
      </c>
      <c r="K19" s="404">
        <f t="shared" si="1"/>
        <v>0</v>
      </c>
      <c r="L19" s="404">
        <f t="shared" si="1"/>
        <v>17.2</v>
      </c>
      <c r="M19" s="404">
        <f t="shared" si="1"/>
        <v>0</v>
      </c>
      <c r="N19" s="404">
        <f t="shared" si="1"/>
        <v>0</v>
      </c>
      <c r="O19" s="404">
        <f t="shared" si="1"/>
        <v>0</v>
      </c>
      <c r="P19" s="404">
        <f t="shared" si="1"/>
        <v>0</v>
      </c>
      <c r="Q19" s="404">
        <f t="shared" si="1"/>
        <v>0</v>
      </c>
      <c r="R19" s="404">
        <f t="shared" si="1"/>
        <v>0</v>
      </c>
      <c r="S19" s="404">
        <f t="shared" si="1"/>
        <v>0</v>
      </c>
      <c r="T19" s="404">
        <f t="shared" si="1"/>
        <v>0</v>
      </c>
      <c r="U19" s="404">
        <f t="shared" si="1"/>
        <v>0</v>
      </c>
      <c r="V19" s="404">
        <f t="shared" si="1"/>
        <v>0</v>
      </c>
      <c r="W19" s="404">
        <f t="shared" si="1"/>
        <v>0</v>
      </c>
      <c r="X19" s="404">
        <f t="shared" si="1"/>
        <v>0</v>
      </c>
      <c r="Y19" s="404">
        <f t="shared" si="1"/>
        <v>0</v>
      </c>
      <c r="Z19" s="405">
        <f t="shared" si="1"/>
        <v>0</v>
      </c>
      <c r="AA19" s="406">
        <f t="shared" ref="AA19:AA25" si="2">SUM(G19:Z19)</f>
        <v>16205.2</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16188</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16188</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16188</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16188</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0</v>
      </c>
      <c r="I41" s="440">
        <f t="shared" si="8"/>
        <v>0</v>
      </c>
      <c r="J41" s="440">
        <f t="shared" si="8"/>
        <v>0</v>
      </c>
      <c r="K41" s="440">
        <f t="shared" si="8"/>
        <v>0</v>
      </c>
      <c r="L41" s="440">
        <f t="shared" si="8"/>
        <v>17.2</v>
      </c>
      <c r="M41" s="440">
        <f t="shared" si="8"/>
        <v>0</v>
      </c>
      <c r="N41" s="440">
        <f t="shared" si="8"/>
        <v>0</v>
      </c>
      <c r="O41" s="440">
        <f t="shared" si="8"/>
        <v>0</v>
      </c>
      <c r="P41" s="440">
        <f t="shared" si="8"/>
        <v>0</v>
      </c>
      <c r="Q41" s="440">
        <f t="shared" si="8"/>
        <v>0</v>
      </c>
      <c r="R41" s="440">
        <f t="shared" si="8"/>
        <v>0</v>
      </c>
      <c r="S41" s="440">
        <f t="shared" si="8"/>
        <v>0</v>
      </c>
      <c r="T41" s="440">
        <f t="shared" si="8"/>
        <v>0</v>
      </c>
      <c r="U41" s="440">
        <f t="shared" si="8"/>
        <v>0</v>
      </c>
      <c r="V41" s="440">
        <f t="shared" si="8"/>
        <v>0</v>
      </c>
      <c r="W41" s="440">
        <f t="shared" si="8"/>
        <v>0</v>
      </c>
      <c r="X41" s="440">
        <f t="shared" si="8"/>
        <v>0</v>
      </c>
      <c r="Y41" s="440">
        <f t="shared" si="8"/>
        <v>0</v>
      </c>
      <c r="Z41" s="441">
        <f t="shared" si="8"/>
        <v>0</v>
      </c>
      <c r="AA41" s="442">
        <f t="shared" si="4"/>
        <v>17.2</v>
      </c>
    </row>
    <row r="42" spans="2:27" ht="20.45" customHeight="1">
      <c r="B42" s="182"/>
      <c r="C42" s="791"/>
      <c r="D42" s="224"/>
      <c r="E42" s="222" t="s">
        <v>262</v>
      </c>
      <c r="F42" s="461"/>
      <c r="G42" s="431">
        <f t="shared" ref="G42:Z42" si="9">SUM(G43:G45)</f>
        <v>0</v>
      </c>
      <c r="H42" s="431">
        <f t="shared" si="9"/>
        <v>0</v>
      </c>
      <c r="I42" s="431">
        <f t="shared" si="9"/>
        <v>0</v>
      </c>
      <c r="J42" s="431">
        <f t="shared" si="9"/>
        <v>0</v>
      </c>
      <c r="K42" s="431">
        <f t="shared" si="9"/>
        <v>0</v>
      </c>
      <c r="L42" s="431">
        <f t="shared" si="9"/>
        <v>0</v>
      </c>
      <c r="M42" s="431">
        <f t="shared" si="9"/>
        <v>0</v>
      </c>
      <c r="N42" s="431">
        <f t="shared" si="9"/>
        <v>0</v>
      </c>
      <c r="O42" s="431">
        <f t="shared" si="9"/>
        <v>0</v>
      </c>
      <c r="P42" s="431">
        <f t="shared" si="9"/>
        <v>0</v>
      </c>
      <c r="Q42" s="431">
        <f t="shared" si="9"/>
        <v>0</v>
      </c>
      <c r="R42" s="431">
        <f t="shared" si="9"/>
        <v>0</v>
      </c>
      <c r="S42" s="431">
        <f t="shared" si="9"/>
        <v>0</v>
      </c>
      <c r="T42" s="431">
        <f t="shared" si="9"/>
        <v>0</v>
      </c>
      <c r="U42" s="431">
        <f t="shared" si="9"/>
        <v>0</v>
      </c>
      <c r="V42" s="431">
        <f t="shared" si="9"/>
        <v>0</v>
      </c>
      <c r="W42" s="431">
        <f t="shared" si="9"/>
        <v>0</v>
      </c>
      <c r="X42" s="431">
        <f t="shared" si="9"/>
        <v>0</v>
      </c>
      <c r="Y42" s="431">
        <f t="shared" si="9"/>
        <v>0</v>
      </c>
      <c r="Z42" s="432">
        <f t="shared" si="9"/>
        <v>0</v>
      </c>
      <c r="AA42" s="433">
        <f t="shared" si="4"/>
        <v>0</v>
      </c>
    </row>
    <row r="43" spans="2:27" ht="20.45" customHeight="1">
      <c r="B43" s="182"/>
      <c r="C43" s="791"/>
      <c r="D43" s="225"/>
      <c r="E43" s="220"/>
      <c r="F43" s="218" t="s">
        <v>235</v>
      </c>
      <c r="G43" s="434">
        <f>+ｱ.燃え殻!$AA$28</f>
        <v>0</v>
      </c>
      <c r="H43" s="434">
        <f>+ｲ.汚泥!$AA$28</f>
        <v>0</v>
      </c>
      <c r="I43" s="434">
        <f>+ｳ.廃油!$AA$28</f>
        <v>0</v>
      </c>
      <c r="J43" s="434">
        <f>+ｴ.廃酸!$AA$28</f>
        <v>0</v>
      </c>
      <c r="K43" s="434">
        <f>+ｵ.廃ｱﾙｶﾘ!$AA$28</f>
        <v>0</v>
      </c>
      <c r="L43" s="434">
        <f>+ｶ.廃ﾌﾟﾗ類!$AA$28</f>
        <v>0</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0</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0</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17.2</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17.2</v>
      </c>
    </row>
    <row r="47" spans="2:27" ht="20.45" customHeight="1">
      <c r="B47" s="182"/>
      <c r="C47" s="135" t="s">
        <v>237</v>
      </c>
      <c r="D47" s="796" t="s">
        <v>294</v>
      </c>
      <c r="E47" s="796"/>
      <c r="F47" s="797"/>
      <c r="G47" s="443">
        <f>+ｱ.燃え殻!$AL$27</f>
        <v>0</v>
      </c>
      <c r="H47" s="443">
        <f>+ｲ.汚泥!$AL$27</f>
        <v>0</v>
      </c>
      <c r="I47" s="443">
        <f>+ｳ.廃油!$AL$27</f>
        <v>0</v>
      </c>
      <c r="J47" s="443">
        <f>+ｴ.廃酸!$AL$27</f>
        <v>0</v>
      </c>
      <c r="K47" s="443">
        <f>+ｵ.廃ｱﾙｶﾘ!$AL$27</f>
        <v>0</v>
      </c>
      <c r="L47" s="443">
        <f>+ｶ.廃ﾌﾟﾗ類!$AL$27</f>
        <v>17.2</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0</v>
      </c>
      <c r="U47" s="443">
        <f>+ｿ.鉱さい!$AL$27</f>
        <v>0</v>
      </c>
      <c r="V47" s="443">
        <f>+ﾀ.がれき類!$AL$27</f>
        <v>0</v>
      </c>
      <c r="W47" s="443">
        <f>+ﾁ.動物のふん尿!$AL$27</f>
        <v>0</v>
      </c>
      <c r="X47" s="443">
        <f>+ﾂ.動物の死体!$AL$27</f>
        <v>0</v>
      </c>
      <c r="Y47" s="443">
        <f>+ﾃ.ばいじん!$AL$27</f>
        <v>0</v>
      </c>
      <c r="Z47" s="444">
        <f>+ﾄ.混合廃棄物その他!$AL$27</f>
        <v>0</v>
      </c>
      <c r="AA47" s="445">
        <f t="shared" si="4"/>
        <v>17.2</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00" t="s">
        <v>239</v>
      </c>
      <c r="F49" s="801"/>
      <c r="G49" s="517">
        <f>+ｱ.燃え殻!$AS$24</f>
        <v>0</v>
      </c>
      <c r="H49" s="517">
        <f>+ｲ.汚泥!$AS$24</f>
        <v>0</v>
      </c>
      <c r="I49" s="517">
        <f>+ｳ.廃油!$AS$24</f>
        <v>0</v>
      </c>
      <c r="J49" s="517">
        <f>+ｴ.廃酸!$AS$24</f>
        <v>0</v>
      </c>
      <c r="K49" s="517">
        <f>+ｵ.廃ｱﾙｶﾘ!$AS$24</f>
        <v>0</v>
      </c>
      <c r="L49" s="517">
        <f>+ｶ.廃ﾌﾟﾗ類!$AS$24</f>
        <v>0</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0</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0</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32799.699999999997</v>
      </c>
      <c r="I63" s="501">
        <f t="shared" si="10"/>
        <v>0</v>
      </c>
      <c r="J63" s="501">
        <f t="shared" si="10"/>
        <v>0</v>
      </c>
      <c r="K63" s="501">
        <f t="shared" si="10"/>
        <v>0</v>
      </c>
      <c r="L63" s="501">
        <f t="shared" si="10"/>
        <v>35.700000000000003</v>
      </c>
      <c r="M63" s="501">
        <f t="shared" si="10"/>
        <v>0</v>
      </c>
      <c r="N63" s="501">
        <f t="shared" si="10"/>
        <v>0</v>
      </c>
      <c r="O63" s="501">
        <f t="shared" si="10"/>
        <v>0</v>
      </c>
      <c r="P63" s="501">
        <f t="shared" si="10"/>
        <v>0</v>
      </c>
      <c r="Q63" s="501">
        <f t="shared" si="10"/>
        <v>0</v>
      </c>
      <c r="R63" s="501">
        <f t="shared" si="10"/>
        <v>0</v>
      </c>
      <c r="S63" s="501">
        <f t="shared" si="10"/>
        <v>0</v>
      </c>
      <c r="T63" s="501">
        <f t="shared" si="10"/>
        <v>0</v>
      </c>
      <c r="U63" s="501">
        <f t="shared" si="10"/>
        <v>0</v>
      </c>
      <c r="V63" s="501">
        <f t="shared" si="10"/>
        <v>0</v>
      </c>
      <c r="W63" s="501">
        <f t="shared" si="10"/>
        <v>0</v>
      </c>
      <c r="X63" s="501">
        <f t="shared" si="10"/>
        <v>0</v>
      </c>
      <c r="Y63" s="501">
        <f t="shared" si="10"/>
        <v>0</v>
      </c>
      <c r="Z63" s="501">
        <f t="shared" si="10"/>
        <v>0</v>
      </c>
      <c r="AA63" s="502">
        <f>+AA9+AA19+AA20</f>
        <v>32835.4</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 年   5 月    23日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東京都大田区京浜島2-2-10</v>
      </c>
      <c r="K16" s="850"/>
      <c r="L16" s="851"/>
      <c r="M16" s="851"/>
      <c r="N16" s="851"/>
      <c r="O16" s="852"/>
    </row>
    <row r="17" spans="1:48" ht="26.25" customHeight="1">
      <c r="C17" s="248"/>
      <c r="D17" s="249"/>
      <c r="E17" s="249"/>
      <c r="F17" s="249"/>
      <c r="G17" s="249"/>
      <c r="H17" s="253" t="s">
        <v>7</v>
      </c>
      <c r="I17" s="253"/>
      <c r="J17" s="850" t="str">
        <f>+表紙!J40</f>
        <v>㈱アズマ　代表取締役社長　手塚　佳樹</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03-3790-1071</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株式会社　アズマ　テクノセンター</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2762</v>
      </c>
      <c r="N25" s="902"/>
      <c r="O25" s="903"/>
    </row>
    <row r="26" spans="1:48" ht="18" customHeight="1">
      <c r="C26" s="882" t="s">
        <v>11</v>
      </c>
      <c r="D26" s="883"/>
      <c r="E26" s="884"/>
      <c r="F26" s="876" t="str">
        <f>+表紙!F49</f>
        <v>横浜市都筑区川和町186</v>
      </c>
      <c r="G26" s="877"/>
      <c r="H26" s="877"/>
      <c r="I26" s="877"/>
      <c r="J26" s="877"/>
      <c r="K26" s="877"/>
      <c r="L26" s="139" t="s">
        <v>172</v>
      </c>
      <c r="M26" s="258"/>
      <c r="N26" s="880" t="str">
        <f>IF(+表紙!N49="","",+表紙!N49)</f>
        <v>045-933-0191</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Ｅ29－電気機械器具製造業</v>
      </c>
      <c r="G29" s="905"/>
      <c r="H29" s="905"/>
      <c r="I29" s="905"/>
      <c r="J29" s="369" t="s">
        <v>47</v>
      </c>
      <c r="K29" s="369"/>
      <c r="L29" s="906" t="str">
        <f>+表紙!L52</f>
        <v>プリント基板　銅めっき工程</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1200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0</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16630.2</v>
      </c>
      <c r="I40" s="292" t="s">
        <v>4</v>
      </c>
      <c r="J40" s="571" t="s">
        <v>324</v>
      </c>
      <c r="K40" s="572"/>
      <c r="L40" s="573"/>
      <c r="M40" s="908">
        <f>+表紙!M63</f>
        <v>18.5</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t="str">
        <f>+表紙!M64</f>
        <v>0</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t="str">
        <f>+表紙!M65</f>
        <v>0</v>
      </c>
      <c r="N42" s="909">
        <f>+表紙!N65</f>
        <v>0</v>
      </c>
      <c r="O42" s="196" t="s">
        <v>4</v>
      </c>
    </row>
    <row r="43" spans="1:48" ht="24.75" customHeight="1">
      <c r="C43" s="190"/>
      <c r="D43" s="568" t="s">
        <v>303</v>
      </c>
      <c r="E43" s="569"/>
      <c r="F43" s="569"/>
      <c r="G43" s="570"/>
      <c r="H43" s="297">
        <f>+表紙!H66</f>
        <v>16611.7</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8" zoomScaleNormal="100" workbookViewId="0">
      <selection activeCell="D28" sqref="D28:F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16188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v>16188</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16188</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16611.7</v>
      </c>
      <c r="E24" s="729"/>
      <c r="F24" s="729"/>
      <c r="G24" s="211" t="s">
        <v>198</v>
      </c>
      <c r="H24" s="707">
        <f>+F12</f>
        <v>16188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16611.7</v>
      </c>
      <c r="E27" s="729"/>
      <c r="F27" s="729"/>
      <c r="G27" s="211" t="s">
        <v>198</v>
      </c>
      <c r="H27" s="707">
        <f>+Y21</f>
        <v>16188</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16" zoomScaleNormal="100" workbookViewId="0">
      <selection activeCell="D30" sqref="D30:F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17.2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18.5</v>
      </c>
      <c r="E24" s="729"/>
      <c r="F24" s="729"/>
      <c r="G24" s="211" t="s">
        <v>198</v>
      </c>
      <c r="H24" s="707">
        <f>+F12</f>
        <v>17.2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0</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17.2</v>
      </c>
      <c r="Q27" s="712"/>
      <c r="R27" s="712"/>
      <c r="S27" s="712"/>
      <c r="T27" s="54" t="s">
        <v>38</v>
      </c>
      <c r="U27" s="74"/>
      <c r="V27" s="74"/>
      <c r="Y27" s="72" t="s">
        <v>39</v>
      </c>
      <c r="Z27" s="75"/>
      <c r="AH27" s="63"/>
      <c r="AI27" s="63"/>
      <c r="AJ27" s="63"/>
      <c r="AK27" s="63"/>
      <c r="AL27" s="675">
        <f>+AH18+P27</f>
        <v>17.2</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18.5</v>
      </c>
      <c r="E29" s="729"/>
      <c r="F29" s="729"/>
      <c r="G29" s="211" t="s">
        <v>198</v>
      </c>
      <c r="H29" s="707">
        <f>+AL27</f>
        <v>17.2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51"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17.2</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0</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株式会社　アズマ　テクノセンター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2025-05-19T02:44:15Z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