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4ADB601C-C029-4FFB-AB27-6E31D438EB7E}" xr6:coauthVersionLast="47" xr6:coauthVersionMax="47" xr10:uidLastSave="{00000000-0000-0000-0000-000000000000}"/>
  <bookViews>
    <workbookView xWindow="-120" yWindow="-120"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H29" i="80"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<sst xmlns="http://schemas.openxmlformats.org/spreadsheetml/2006/main" count="3304" uniqueCount="476">
  <si>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</si>
  <si>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</si>
  <si>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</si>
  <si>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</si>
  <si>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</si>
  <si>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</si>
  <si>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</si>
  <si>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</si>
  <si>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</si>
  <si>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</si>
  <si>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</si>
  <si>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</si>
  <si>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</si>
  <si>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</si>
  <si>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</si>
  <si>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</si>
  <si>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</si>
  <si>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</si>
  <si>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</si>
  <si>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</si>
  <si>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</si>
  <si>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</si>
  <si>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</si>
  <si>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</si>
  <si>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</si>
  <si>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</si>
  <si>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</si>
  <si>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</si>
  <si>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</si>
  <si>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</si>
  <si>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</si>
  <si>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</si>
  <si>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</si>
  <si>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</si>
  <si>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</si>
  <si>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</si>
  <si>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</si>
  <si>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</si>
  <si>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</si>
  <si>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</si>
  <si>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</si>
  <si>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</si>
  <si>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</si>
  <si>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</si>
  <si>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</si>
  <si>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</si>
  <si>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</si>
  <si>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</si>
  <si>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</si>
  <si>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</si>
  <si>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</si>
  <si>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</si>
  <si>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</si>
  <si>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</si>
  <si>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</si>
  <si>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</si>
  <si>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</si>
  <si>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</si>
  <si>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</si>
  <si>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</si>
  <si>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</si>
  <si>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</si>
  <si>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</si>
  <si>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</si>
  <si>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</si>
  <si>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</si>
  <si>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</si>
  <si>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</si>
  <si>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</si>
  <si>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</si>
  <si>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</si>
  <si>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</si>
  <si>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</si>
  <si>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</si>
  <si>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</si>
  <si>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</si>
  <si>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</si>
  <si>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</si>
  <si>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</si>
  <si>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</si>
  <si>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</si>
  <si>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</si>
  <si>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</si>
  <si>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</si>
  <si>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</si>
  <si>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</si>
  <si>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</si>
  <si>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</si>
  <si>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</si>
  <si>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</si>
  <si>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</si>
  <si>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</si>
  <si>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</si>
  <si>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</si>
  <si>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</si>
  <si>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</si>
  <si>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</si>
  <si>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</si>
  <si>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</si>
  <si>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</si>
  <si>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</si>
  <si>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</si>
  <si>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</si>
  <si>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</si>
  <si>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</si>
  <si>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</si>
  <si>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</si>
  <si>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</si>
  <si>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</si>
  <si>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</si>
  <si>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</si>
  <si>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</si>
  <si>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</si>
  <si>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</si>
  <si>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</si>
  <si>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</si>
  <si>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</si>
  <si>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</si>
  <si>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</si>
  <si>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</si>
  <si>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</si>
  <si>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</si>
  <si>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</si>
  <si>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</si>
  <si>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</si>
  <si>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</si>
  <si>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</si>
  <si>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</si>
  <si>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</si>
  <si>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</si>
  <si>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</si>
  <si>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</si>
  <si>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</si>
  <si>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</si>
  <si>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</si>
  <si>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</si>
  <si>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</si>
  <si>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</si>
  <si>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</si>
  <si>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</si>
  <si>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</si>
  <si>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</si>
  <si>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</si>
  <si>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</si>
  <si>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</si>
  <si>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</si>
  <si>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</si>
  <si>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</si>
  <si>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</si>
  <si>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</si>
  <si>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</si>
  <si>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</si>
  <si>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</si>
  <si>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</si>
  <si>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</si>
  <si>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</si>
  <si>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</si>
  <si>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</si>
  <si>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</si>
  <si>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</si>
  <si>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</si>
  <si>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</si>
  <si>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</si>
  <si>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</si>
  <si>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</si>
  <si>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</si>
  <si>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</si>
  <si>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</si>
  <si>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</si>
  <si>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</si>
  <si>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</si>
  <si>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</si>
  <si>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</si>
  <si>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</si>
  <si>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</si>
  <si>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</si>
  <si>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</si>
  <si>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</si>
  <si>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</si>
  <si>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</si>
  <si>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</si>
  <si>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</si>
  <si>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</si>
  <si>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</si>
  <si>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</si>
  <si>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</si>
  <si>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</si>
  <si>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</si>
  <si>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</si>
  <si>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</si>
  <si>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</si>
  <si>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</si>
  <si>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</si>
  <si>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</si>
  <si>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</si>
  <si>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</si>
  <si>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</si>
  <si>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</si>
  <si>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</si>
  <si>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</si>
  <si>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</si>
  <si>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</si>
  <si>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</si>
  <si>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</si>
  <si>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</si>
  <si>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</si>
  <si>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</si>
  <si>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</si>
  <si>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</si>
  <si>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</si>
  <si>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</si>
  <si>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</si>
  <si>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</si>
  <si>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</si>
  <si>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</si>
  <si>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</si>
  <si>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</si>
  <si>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</si>
  <si>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</si>
  <si>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</si>
  <si>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</si>
  <si>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</si>
  <si>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</si>
  <si>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</si>
  <si>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</si>
  <si>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</si>
  <si>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</si>
  <si>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</si>
  <si>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</si>
  <si>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</si>
  <si>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</si>
  <si>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</si>
  <si>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</si>
  <si>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</si>
  <si>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</si>
  <si>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</si>
  <si>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</si>
  <si>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</si>
  <si>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</si>
  <si>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</si>
  <si>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</si>
  <si>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</si>
  <si>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</si>
  <si>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</si>
  <si>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</si>
  <si>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</si>
  <si>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</si>
  <si>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</si>
  <si>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</si>
  <si>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</si>
  <si>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</si>
  <si>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</si>
  <si>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</si>
  <si>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</si>
  <si>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</si>
  <si>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</si>
  <si>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</si>
  <si>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</si>
  <si>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</si>
  <si>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</si>
  <si>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</si>
  <si>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</si>
  <si>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</si>
  <si>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</si>
  <si>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</si>
  <si>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</si>
  <si>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</si>
  <si>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</si>
  <si>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</si>
  <si>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</si>
  <si>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</si>
  <si>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</si>
  <si>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</si>
  <si>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</si>
  <si>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</si>
  <si>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</si>
  <si>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</si>
  <si>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</si>
  <si>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</si>
  <si>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</si>
  <si>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</si>
  <si>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</si>
  <si>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</si>
  <si>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</si>
  <si>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</si>
  <si>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</si>
  <si>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</si>
  <si>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</si>
  <si>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</si>
  <si>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</si>
  <si>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</si>
  <si>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</si>
  <si>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</si>
  <si>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</si>
  <si>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</si>
  <si>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</si>
  <si>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</si>
  <si>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</si>
  <si>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</si>
  <si>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</si>
  <si>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</si>
  <si>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</si>
  <si>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</si>
  <si>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</si>
  <si>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</si>
  <si>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</si>
  <si>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</si>
  <si>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</si>
  <si>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</si>
  <si>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</si>
  <si>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</si>
  <si>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</si>
  <si>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</si>
  <si>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</si>
  <si>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</si>
  <si>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</si>
  <si>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</si>
  <si>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</si>
  <si>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</si>
  <si>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</si>
  <si>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</si>
  <si>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</si>
  <si>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</si>
  <si>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</si>
  <si>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</si>
  <si>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</si>
  <si>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</si>
  <si>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</si>
  <si>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</si>
  <si>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</si>
  <si>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</si>
  <si>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</si>
  <si>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</si>
  <si>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</si>
  <si>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</si>
  <si>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</si>
  <si>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</si>
  <si>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</si>
  <si>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</si>
  <si>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</si>
  <si>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</si>
  <si>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</si>
  <si>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</si>
  <si>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</si>
  <si>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</si>
  <si>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</si>
  <si>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</si>
  <si>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</si>
  <si>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</si>
  <si>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</si>
  <si>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</si>
  <si>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</si>
  <si>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</si>
  <si>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</si>
  <si>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</si>
  <si>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</si>
  <si>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</si>
  <si>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</si>
  <si>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</si>
  <si>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</si>
  <si>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</si>
  <si>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</si>
  <si>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</si>
  <si>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</si>
  <si>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</si>
  <si>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</si>
  <si>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</si>
  <si>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</si>
  <si>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</si>
  <si>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</si>
  <si>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</si>
  <si>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</si>
  <si>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</si>
  <si>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</si>
  <si>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</si>
  <si>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</si>
  <si>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</si>
  <si>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</si>
  <si>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</si>
  <si>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</si>
  <si>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</si>
  <si>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</si>
  <si>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</si>
  <si>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</si>
  <si>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</si>
  <si>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</si>
  <si>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</si>
  <si>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</si>
  <si>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</si>
  <si>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</si>
  <si>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</si>
  <si>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</si>
  <si>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</si>
  <si>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</si>
  <si>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</si>
  <si>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</si>
  <si>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</si>
  <si>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</si>
  <si>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</si>
  <si>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</si>
  <si>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</si>
  <si>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</si>
  <si>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</si>
  <si>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</si>
  <si>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</si>
  <si>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</si>
  <si>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</si>
  <si>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</si>
  <si>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</si>
  <si>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</si>
  <si>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</si>
  <si>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</si>
  <si>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</si>
  <si>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</si>
  <si>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</si>
  <si>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</si>
  <si>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</si>
  <si>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</si>
  <si>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</si>
  <si>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</si>
  <si>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</si>
  <si>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</si>
  <si>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</si>
  <si>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</si>
  <si>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</si>
  <si>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</si>
  <si>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</si>
  <si>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</si>
  <si>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</si>
  <si>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</si>
  <si>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</si>
  <si>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</si>
  <si>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</si>
  <si>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</si>
  <si>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</si>
  <si>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</si>
  <si>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</si>
  <si>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</si>
  <si>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</si>
  <si>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</si>
  <si>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</si>
  <si>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</si>
  <si>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</si>
  <si>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</si>
  <si>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</si>
  <si>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</si>
  <si>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</si>
  <si>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</si>
  <si>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</si>
  <si>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</si>
  <si>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</si>
  <si>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</si>
  <si>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</si>
  <si>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</si>
  <si>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</si>
  <si>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</si>
  <si>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</si>
  <si>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</si>
  <si>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</si>
  <si>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</si>
  <si>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</si>
  <si>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</si>
  <si>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</si>
  <si>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</si>
  <si>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</si>
  <si>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</si>
  <si>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</si>
  <si>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〒467-0852
愛知県名古屋市瑞穂区明前町8番18号</t>
    <phoneticPr fontId="3"/>
  </si>
  <si>
    <t>株式会社ダイセキ環境ソリューション
代表取締役　山本　浩也</t>
    <phoneticPr fontId="3"/>
  </si>
  <si>
    <t>052-819-5310</t>
    <phoneticPr fontId="3"/>
  </si>
  <si>
    <t>株式会社ダイセキ環境ソリューション
横浜生麦リサイクルセンター</t>
    <phoneticPr fontId="3"/>
  </si>
  <si>
    <t>神奈川県横浜市鶴見区生麦二丁目２０３６番５０</t>
    <phoneticPr fontId="3"/>
  </si>
  <si>
    <t xml:space="preserve"> 045-502-7600</t>
    <phoneticPr fontId="3"/>
  </si>
  <si>
    <t>Ｒ－サービス業（他に分類されないもの）</t>
  </si>
  <si>
    <t>廃棄物処理業
その他のサービス業</t>
    <phoneticPr fontId="3"/>
  </si>
  <si>
    <t>令和 ８年 ６月２３日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</si>
</sst>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6964" y="2212521"/>
          <a:ext cx="664029" cy="625929"/>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zoomScaleNormal="100" zoomScaleSheetLayoutView="100" workbookViewId="0">
      <selection activeCell="O28" sqref="O28"/>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466</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475</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468</v>
      </c>
      <c r="K40" s="492"/>
      <c r="L40" s="493"/>
      <c r="M40" s="493"/>
      <c r="N40" s="493"/>
      <c r="O40" s="494"/>
    </row>
    <row r="41" spans="1:19">
      <c r="C41" s="78"/>
      <c r="J41" s="21" t="s">
        <v>8</v>
      </c>
      <c r="O41" s="79"/>
    </row>
    <row r="42" spans="1:19">
      <c r="C42" s="78"/>
      <c r="J42" s="24" t="s">
        <v>9</v>
      </c>
      <c r="K42" s="24"/>
      <c r="L42" s="495" t="s">
        <v>469</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2744</v>
      </c>
      <c r="N48" s="519"/>
      <c r="O48" s="520"/>
    </row>
    <row r="49" spans="3:21" ht="18" customHeight="1">
      <c r="C49" s="469" t="s">
        <v>11</v>
      </c>
      <c r="D49" s="501"/>
      <c r="E49" s="502"/>
      <c r="F49" s="488" t="s">
        <v>471</v>
      </c>
      <c r="G49" s="489"/>
      <c r="H49" s="489"/>
      <c r="I49" s="489"/>
      <c r="J49" s="489"/>
      <c r="K49" s="489"/>
      <c r="L49" s="126" t="s">
        <v>172</v>
      </c>
      <c r="M49" s="386"/>
      <c r="N49" s="521" t="s">
        <v>472</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473</v>
      </c>
      <c r="G52" s="552"/>
      <c r="H52" s="552"/>
      <c r="I52" s="552"/>
      <c r="J52" s="30" t="s">
        <v>47</v>
      </c>
      <c r="K52" s="30"/>
      <c r="L52" s="553" t="s">
        <v>474</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v>691</v>
      </c>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4</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1052.4000000000001</v>
      </c>
      <c r="I63" s="240" t="s">
        <v>4</v>
      </c>
      <c r="J63" s="537" t="s">
        <v>324</v>
      </c>
      <c r="K63" s="538"/>
      <c r="L63" s="539"/>
      <c r="M63" s="535">
        <f>+別紙!AA14</f>
        <v>1052.4000000000001</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779.69999999999993</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520.29999999999995</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5"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2.4</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2.4</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9"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1" zoomScale="70" zoomScaleNormal="70" workbookViewId="0">
      <selection activeCell="R8" sqref="R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E16" zoomScaleNormal="100" workbookViewId="0">
      <selection activeCell="AU20" sqref="AU2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127.3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127.3</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529.70000000000005</v>
      </c>
      <c r="E24" s="596"/>
      <c r="F24" s="596"/>
      <c r="G24" s="194" t="s">
        <v>198</v>
      </c>
      <c r="H24" s="585">
        <f>+F12</f>
        <v>127.3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127.3</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127.3</v>
      </c>
      <c r="Q27" s="645"/>
      <c r="R27" s="645"/>
      <c r="S27" s="645"/>
      <c r="T27" s="44" t="s">
        <v>38</v>
      </c>
      <c r="U27" s="64"/>
      <c r="V27" s="64"/>
      <c r="Y27" s="62" t="s">
        <v>39</v>
      </c>
      <c r="Z27" s="65"/>
      <c r="AH27" s="53"/>
      <c r="AI27" s="53"/>
      <c r="AJ27" s="53"/>
      <c r="AK27" s="53"/>
      <c r="AL27" s="615">
        <f>+AH18+P27</f>
        <v>127.3</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127.3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529.70000000000005</v>
      </c>
      <c r="E29" s="596"/>
      <c r="F29" s="596"/>
      <c r="G29" s="194" t="s">
        <v>198</v>
      </c>
      <c r="H29" s="585">
        <f>+AL27</f>
        <v>127.3</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264.89999999999998</v>
      </c>
      <c r="E30" s="596"/>
      <c r="F30" s="596"/>
      <c r="G30" s="194" t="s">
        <v>198</v>
      </c>
      <c r="H30" s="585">
        <f>+AL30</f>
        <v>0</v>
      </c>
      <c r="I30" s="586"/>
      <c r="J30" s="194" t="s">
        <v>198</v>
      </c>
      <c r="M30" s="594"/>
      <c r="P30" s="56"/>
      <c r="R30" s="599">
        <f>+ROUND(AA28,1)+ROUND(AA29,1)+ROUND(AA30,1)</f>
        <v>127.3</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127.3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100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8"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307.5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520.29999999999995</v>
      </c>
      <c r="E24" s="596"/>
      <c r="F24" s="596"/>
      <c r="G24" s="194" t="s">
        <v>198</v>
      </c>
      <c r="H24" s="585">
        <f>+F12</f>
        <v>307.5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307.5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307.5</v>
      </c>
      <c r="Q27" s="645"/>
      <c r="R27" s="645"/>
      <c r="S27" s="645"/>
      <c r="T27" s="44" t="s">
        <v>38</v>
      </c>
      <c r="U27" s="64"/>
      <c r="V27" s="64"/>
      <c r="Y27" s="62" t="s">
        <v>39</v>
      </c>
      <c r="Z27" s="65"/>
      <c r="AH27" s="53"/>
      <c r="AI27" s="53"/>
      <c r="AJ27" s="53"/>
      <c r="AK27" s="53"/>
      <c r="AL27" s="615">
        <f>+AH18+P27</f>
        <v>307.5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307.5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520.29999999999995</v>
      </c>
      <c r="E29" s="596"/>
      <c r="F29" s="596"/>
      <c r="G29" s="194" t="s">
        <v>198</v>
      </c>
      <c r="H29" s="585">
        <f>+AL27</f>
        <v>307.5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514.79999999999995</v>
      </c>
      <c r="E30" s="596"/>
      <c r="F30" s="596"/>
      <c r="G30" s="194" t="s">
        <v>198</v>
      </c>
      <c r="H30" s="585">
        <f>+AL30</f>
        <v>307.5</v>
      </c>
      <c r="I30" s="586"/>
      <c r="J30" s="194" t="s">
        <v>198</v>
      </c>
      <c r="M30" s="594"/>
      <c r="P30" s="56"/>
      <c r="R30" s="599">
        <f>+ROUND(AA28,1)+ROUND(AA29,1)+ROUND(AA30,1)</f>
        <v>307.5</v>
      </c>
      <c r="S30" s="645"/>
      <c r="T30" s="645"/>
      <c r="U30" s="645"/>
      <c r="V30" s="44" t="s">
        <v>16</v>
      </c>
      <c r="Y30" s="600" t="s">
        <v>186</v>
      </c>
      <c r="Z30" s="601"/>
      <c r="AA30" s="641"/>
      <c r="AB30" s="642"/>
      <c r="AC30" s="642"/>
      <c r="AD30" s="642"/>
      <c r="AE30" s="642"/>
      <c r="AF30" s="44" t="s">
        <v>13</v>
      </c>
      <c r="AL30" s="618">
        <v>307.5</v>
      </c>
      <c r="AM30" s="619"/>
      <c r="AN30" s="619"/>
      <c r="AO30" s="619"/>
      <c r="AP30" s="52" t="s">
        <v>13</v>
      </c>
      <c r="AS30" s="637"/>
      <c r="AT30" s="634"/>
      <c r="AU30" s="634"/>
      <c r="AV30" s="635"/>
      <c r="AW30" s="405"/>
    </row>
    <row r="31" spans="2:49" ht="27" customHeight="1" thickTop="1" thickBot="1">
      <c r="B31" s="572" t="s">
        <v>226</v>
      </c>
      <c r="C31" s="573"/>
      <c r="D31" s="596">
        <v>520.29999999999995</v>
      </c>
      <c r="E31" s="596"/>
      <c r="F31" s="596"/>
      <c r="G31" s="194" t="s">
        <v>198</v>
      </c>
      <c r="H31" s="585">
        <f>+AS24</f>
        <v>307.5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株式会社ダイセキ環境ソリューション
横浜生麦リサイクルセンター</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L9" sqref="L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株式会社ダイセキ環境ソリューション
横浜生麦リサイクルセンター</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2.4</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529.70000000000005</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520.29999999999995</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1052.4000000000001</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2.4</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529.70000000000005</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520.29999999999995</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1052.4000000000001</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264.89999999999998</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514.79999999999995</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779.69999999999993</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520.29999999999995</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520.29999999999995</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127.3</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307.5</v>
      </c>
      <c r="W19" s="331">
        <f t="shared" si="1"/>
        <v>0</v>
      </c>
      <c r="X19" s="331">
        <f t="shared" si="1"/>
        <v>0</v>
      </c>
      <c r="Y19" s="331">
        <f t="shared" si="1"/>
        <v>0</v>
      </c>
      <c r="Z19" s="332">
        <f t="shared" si="1"/>
        <v>0</v>
      </c>
      <c r="AA19" s="333">
        <f t="shared" ref="AA19:AA25" si="2">SUM(G19:Z19)</f>
        <v>434.8</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127.3</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307.5</v>
      </c>
      <c r="W41" s="367">
        <f t="shared" si="8"/>
        <v>0</v>
      </c>
      <c r="X41" s="367">
        <f t="shared" si="8"/>
        <v>0</v>
      </c>
      <c r="Y41" s="367">
        <f t="shared" si="8"/>
        <v>0</v>
      </c>
      <c r="Z41" s="368">
        <f t="shared" si="8"/>
        <v>0</v>
      </c>
      <c r="AA41" s="369">
        <f t="shared" si="4"/>
        <v>434.8</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127.3</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307.5</v>
      </c>
      <c r="W42" s="358">
        <f t="shared" si="9"/>
        <v>0</v>
      </c>
      <c r="X42" s="358">
        <f t="shared" si="9"/>
        <v>0</v>
      </c>
      <c r="Y42" s="358">
        <f t="shared" si="9"/>
        <v>0</v>
      </c>
      <c r="Z42" s="359">
        <f t="shared" si="9"/>
        <v>0</v>
      </c>
      <c r="AA42" s="360">
        <f t="shared" si="4"/>
        <v>434.8</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127.3</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307.5</v>
      </c>
      <c r="W43" s="361">
        <f>+ﾁ.動物のふん尿!$AA$28</f>
        <v>0</v>
      </c>
      <c r="X43" s="361">
        <f>+ﾂ.動物の死体!$AA$28</f>
        <v>0</v>
      </c>
      <c r="Y43" s="361">
        <f>+ﾃ.ばいじん!$AA$28</f>
        <v>0</v>
      </c>
      <c r="Z43" s="362">
        <f>+ﾄ.混合廃棄物その他!$AA$28</f>
        <v>0</v>
      </c>
      <c r="AA43" s="363">
        <f t="shared" si="4"/>
        <v>434.8</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127.3</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307.5</v>
      </c>
      <c r="W47" s="370">
        <f>+ﾁ.動物のふん尿!$AL$27</f>
        <v>0</v>
      </c>
      <c r="X47" s="370">
        <f>+ﾂ.動物の死体!$AL$27</f>
        <v>0</v>
      </c>
      <c r="Y47" s="370">
        <f>+ﾃ.ばいじん!$AL$27</f>
        <v>0</v>
      </c>
      <c r="Z47" s="371">
        <f>+ﾄ.混合廃棄物その他!$AL$27</f>
        <v>0</v>
      </c>
      <c r="AA47" s="372">
        <f t="shared" si="4"/>
        <v>434.8</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307.5</v>
      </c>
      <c r="W48" s="373">
        <f>+ﾁ.動物のふん尿!$AL$30</f>
        <v>0</v>
      </c>
      <c r="X48" s="373">
        <f>+ﾂ.動物の死体!$AL$30</f>
        <v>0</v>
      </c>
      <c r="Y48" s="373">
        <f>+ﾃ.ばいじん!$AL$30</f>
        <v>0</v>
      </c>
      <c r="Z48" s="374">
        <f>+ﾄ.混合廃棄物その他!$AL$30</f>
        <v>0</v>
      </c>
      <c r="AA48" s="375">
        <f t="shared" si="4"/>
        <v>307.5</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127.3</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307.5</v>
      </c>
      <c r="W49" s="422">
        <f>+ﾁ.動物のふん尿!$AS$24</f>
        <v>0</v>
      </c>
      <c r="X49" s="422">
        <f>+ﾂ.動物の死体!$AS$24</f>
        <v>0</v>
      </c>
      <c r="Y49" s="422">
        <f>+ﾃ.ばいじん!$AS$24</f>
        <v>0</v>
      </c>
      <c r="Z49" s="423">
        <f>+ﾄ.混合廃棄物その他!$AS$24</f>
        <v>0</v>
      </c>
      <c r="AA49" s="424">
        <f t="shared" si="4"/>
        <v>434.8</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127.3</v>
      </c>
      <c r="M52" s="415"/>
      <c r="N52" s="415"/>
      <c r="O52" s="415"/>
      <c r="P52" s="415"/>
      <c r="Q52" s="415"/>
      <c r="R52" s="415"/>
      <c r="S52" s="415"/>
      <c r="T52" s="415"/>
      <c r="U52" s="415"/>
      <c r="V52" s="415"/>
      <c r="W52" s="415"/>
      <c r="X52" s="415"/>
      <c r="Y52" s="415"/>
      <c r="Z52" s="433"/>
      <c r="AA52" s="377">
        <f t="shared" si="4"/>
        <v>127.3</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2.4</v>
      </c>
      <c r="H63" s="406">
        <f t="shared" ref="H63:Z63" si="10">IF(H9="0",+H19+H20,+H9+H19+H20)</f>
        <v>0</v>
      </c>
      <c r="I63" s="406">
        <f t="shared" si="10"/>
        <v>0</v>
      </c>
      <c r="J63" s="406">
        <f t="shared" si="10"/>
        <v>0</v>
      </c>
      <c r="K63" s="406">
        <f t="shared" si="10"/>
        <v>0</v>
      </c>
      <c r="L63" s="406">
        <f t="shared" si="10"/>
        <v>657</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827.8</v>
      </c>
      <c r="W63" s="406">
        <f t="shared" si="10"/>
        <v>0</v>
      </c>
      <c r="X63" s="406">
        <f t="shared" si="10"/>
        <v>0</v>
      </c>
      <c r="Y63" s="406">
        <f t="shared" si="10"/>
        <v>0</v>
      </c>
      <c r="Z63" s="406">
        <f t="shared" si="10"/>
        <v>0</v>
      </c>
      <c r="AA63" s="407">
        <f>+AA9+AA19+AA20</f>
        <v>1487.2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８年 ６月２３日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〒467-0852
愛知県名古屋市瑞穂区明前町8番18号</v>
      </c>
      <c r="K16" s="793"/>
      <c r="L16" s="794"/>
      <c r="M16" s="794"/>
      <c r="N16" s="794"/>
      <c r="O16" s="795"/>
    </row>
    <row r="17" spans="1:15" ht="26.25" customHeight="1">
      <c r="C17" s="78"/>
      <c r="H17" s="23" t="s">
        <v>7</v>
      </c>
      <c r="I17" s="23"/>
      <c r="J17" s="793" t="str">
        <f>+表紙!J40</f>
        <v>株式会社ダイセキ環境ソリューション
代表取締役　山本　浩也</v>
      </c>
      <c r="K17" s="793"/>
      <c r="L17" s="794"/>
      <c r="M17" s="794"/>
      <c r="N17" s="794"/>
      <c r="O17" s="795"/>
    </row>
    <row r="18" spans="1:15">
      <c r="C18" s="78"/>
      <c r="J18" s="21" t="s">
        <v>8</v>
      </c>
      <c r="O18" s="79"/>
    </row>
    <row r="19" spans="1:15">
      <c r="C19" s="78"/>
      <c r="J19" s="24" t="s">
        <v>9</v>
      </c>
      <c r="K19" s="24"/>
      <c r="L19" s="759" t="str">
        <f>IF(+表紙!L42="","",+表紙!L42)</f>
        <v>052-819-5310</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株式会社ダイセキ環境ソリューション
横浜生麦リサイクルセンター</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2744</v>
      </c>
      <c r="N25" s="783"/>
      <c r="O25" s="784"/>
    </row>
    <row r="26" spans="1:15" ht="18" customHeight="1">
      <c r="C26" s="469" t="s">
        <v>11</v>
      </c>
      <c r="D26" s="501"/>
      <c r="E26" s="502"/>
      <c r="F26" s="769" t="str">
        <f>+表紙!F49</f>
        <v>神奈川県横浜市鶴見区生麦二丁目２０３６番５０</v>
      </c>
      <c r="G26" s="770"/>
      <c r="H26" s="770"/>
      <c r="I26" s="770"/>
      <c r="J26" s="770"/>
      <c r="K26" s="770"/>
      <c r="L26" s="126" t="s">
        <v>172</v>
      </c>
      <c r="M26" s="222"/>
      <c r="N26" s="773" t="str">
        <f>IF(+表紙!N49="","",+表紙!N49)</f>
        <v xml:space="preserve"> 045-502-7600</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Ｒ－サービス業（他に分類されないもの）</v>
      </c>
      <c r="G29" s="786"/>
      <c r="H29" s="786"/>
      <c r="I29" s="786"/>
      <c r="J29" s="30" t="s">
        <v>47</v>
      </c>
      <c r="K29" s="30"/>
      <c r="L29" s="787" t="str">
        <f>+表紙!L52</f>
        <v>廃棄物処理業
その他のサービス業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691</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4</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1052.4000000000001</v>
      </c>
      <c r="I40" s="240" t="s">
        <v>4</v>
      </c>
      <c r="J40" s="537" t="s">
        <v>324</v>
      </c>
      <c r="K40" s="538"/>
      <c r="L40" s="539"/>
      <c r="M40" s="754">
        <f>+表紙!M63</f>
        <v>1052.4000000000001</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779.69999999999993</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520.29999999999995</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2026-07-06T06:51:27Z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