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FC179B70-B626-465B-9B1C-BC0EB18D5F5F}"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10" yWindow="-110" windowWidth="19420" windowHeight="1150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<sst xmlns="http://schemas.openxmlformats.org/spreadsheetml/2006/main" count="3178" uniqueCount="467">
  <si>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</si>
  <si>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</si>
  <si>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</si>
  <si>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</si>
  <si>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</si>
  <si>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</si>
  <si>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</si>
  <si>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</si>
  <si>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</si>
  <si>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</si>
  <si>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</si>
  <si>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</si>
  <si>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</si>
  <si>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</si>
  <si>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</si>
  <si>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</si>
  <si>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</si>
  <si>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</si>
  <si>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</si>
  <si>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</si>
  <si>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</si>
  <si>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</si>
  <si>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</si>
  <si>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</si>
  <si>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</si>
  <si>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</si>
  <si>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</si>
  <si>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</si>
  <si>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</si>
  <si>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</si>
  <si>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</si>
  <si>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</si>
  <si>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</si>
  <si>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</si>
  <si>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</si>
  <si>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</si>
  <si>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</si>
  <si>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</si>
  <si>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</si>
  <si>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</si>
  <si>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</si>
  <si>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</si>
  <si>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</si>
  <si>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</si>
  <si>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</si>
  <si>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</si>
  <si>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</si>
  <si>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</si>
  <si>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</si>
  <si>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</si>
  <si>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</si>
  <si>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</si>
  <si>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</si>
  <si>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</si>
  <si>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</si>
  <si>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</si>
  <si>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</si>
  <si>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</si>
  <si>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</si>
  <si>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</si>
  <si>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</si>
  <si>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</si>
  <si>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</si>
  <si>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</si>
  <si>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</si>
  <si>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</si>
  <si>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</si>
  <si>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</si>
  <si>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</si>
  <si>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</si>
  <si>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</si>
  <si>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</si>
  <si>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</si>
  <si>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</si>
  <si>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</si>
  <si>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</si>
  <si>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</si>
  <si>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</si>
  <si>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</si>
  <si>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</si>
  <si>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</si>
  <si>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</si>
  <si>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</si>
  <si>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</si>
  <si>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</si>
  <si>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</si>
  <si>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</si>
  <si>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</si>
  <si>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</si>
  <si>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</si>
  <si>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</si>
  <si>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</si>
  <si>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</si>
  <si>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</si>
  <si>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</si>
  <si>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</si>
  <si>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</si>
  <si>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</si>
  <si>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</si>
  <si>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</si>
  <si>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</si>
  <si>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</si>
  <si>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</si>
  <si>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</si>
  <si>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</si>
  <si>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</si>
  <si>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</si>
  <si>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</si>
  <si>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</si>
  <si>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</si>
  <si>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</si>
  <si>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</si>
  <si>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</si>
  <si>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</si>
  <si>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</si>
  <si>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</si>
  <si>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</si>
  <si>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</si>
  <si>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</si>
  <si>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</si>
  <si>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</si>
  <si>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</si>
  <si>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</si>
  <si>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</si>
  <si>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</si>
  <si>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</si>
  <si>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</si>
  <si>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</si>
  <si>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</si>
  <si>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</si>
  <si>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</si>
  <si>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</si>
  <si>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</si>
  <si>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</si>
  <si>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</si>
  <si>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</si>
  <si>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</si>
  <si>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</si>
  <si>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</si>
  <si>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</si>
  <si>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</si>
  <si>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</si>
  <si>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</si>
  <si>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</si>
  <si>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</si>
  <si>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</si>
  <si>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</si>
  <si>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</si>
  <si>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</si>
  <si>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</si>
  <si>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</si>
  <si>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</si>
  <si>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</si>
  <si>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</si>
  <si>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</si>
  <si>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</si>
  <si>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</si>
  <si>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</si>
  <si>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</si>
  <si>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</si>
  <si>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</si>
  <si>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</si>
  <si>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</si>
  <si>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</si>
  <si>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</si>
  <si>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</si>
  <si>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</si>
  <si>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</si>
  <si>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</si>
  <si>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</si>
  <si>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</si>
  <si>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</si>
  <si>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</si>
  <si>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</si>
  <si>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</si>
  <si>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</si>
  <si>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</si>
  <si>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</si>
  <si>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</si>
  <si>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</si>
  <si>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</si>
  <si>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</si>
  <si>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</si>
  <si>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</si>
  <si>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</si>
  <si>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</si>
  <si>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</si>
  <si>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</si>
  <si>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</si>
  <si>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</si>
  <si>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</si>
  <si>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</si>
  <si>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</si>
  <si>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</si>
  <si>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</si>
  <si>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</si>
  <si>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</si>
  <si>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</si>
  <si>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</si>
  <si>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</si>
  <si>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</si>
  <si>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</si>
  <si>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</si>
  <si>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</si>
  <si>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</si>
  <si>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</si>
  <si>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</si>
  <si>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</si>
  <si>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</si>
  <si>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</si>
  <si>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</si>
  <si>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</si>
  <si>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</si>
  <si>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</si>
  <si>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</si>
  <si>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</si>
  <si>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</si>
  <si>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</si>
  <si>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</si>
  <si>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</si>
  <si>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</si>
  <si>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</si>
  <si>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</si>
  <si>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</si>
  <si>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</si>
  <si>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</si>
  <si>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</si>
  <si>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</si>
  <si>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</si>
  <si>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</si>
  <si>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</si>
  <si>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</si>
  <si>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</si>
  <si>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</si>
  <si>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</si>
  <si>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</si>
  <si>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</si>
  <si>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</si>
  <si>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</si>
  <si>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</si>
  <si>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</si>
  <si>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</si>
  <si>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</si>
  <si>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</si>
  <si>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</si>
  <si>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</si>
  <si>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</si>
  <si>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</si>
  <si>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</si>
  <si>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</si>
  <si>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</si>
  <si>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</si>
  <si>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</si>
  <si>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</si>
  <si>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</si>
  <si>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</si>
  <si>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</si>
  <si>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</si>
  <si>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</si>
  <si>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</si>
  <si>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</si>
  <si>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</si>
  <si>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</si>
  <si>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</si>
  <si>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</si>
  <si>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</si>
  <si>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</si>
  <si>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</si>
  <si>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</si>
  <si>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</si>
  <si>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</si>
  <si>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</si>
  <si>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</si>
  <si>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</si>
  <si>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</si>
  <si>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</si>
  <si>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</si>
  <si>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</si>
  <si>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</si>
  <si>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</si>
  <si>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</si>
  <si>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</si>
  <si>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</si>
  <si>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</si>
  <si>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</si>
  <si>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</si>
  <si>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</si>
  <si>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</si>
  <si>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</si>
  <si>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</si>
  <si>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</si>
  <si>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</si>
  <si>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</si>
  <si>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</si>
  <si>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</si>
  <si>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</si>
  <si>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</si>
  <si>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</si>
  <si>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</si>
  <si>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</si>
  <si>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</si>
  <si>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</si>
  <si>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</si>
  <si>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</si>
  <si>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</si>
  <si>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</si>
  <si>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</si>
  <si>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</si>
  <si>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</si>
  <si>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</si>
  <si>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</si>
  <si>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</si>
  <si>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</si>
  <si>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</si>
  <si>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</si>
  <si>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</si>
  <si>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</si>
  <si>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</si>
  <si>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</si>
  <si>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</si>
  <si>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</si>
  <si>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</si>
  <si>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</si>
  <si>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</si>
  <si>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</si>
  <si>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</si>
  <si>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</si>
  <si>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</si>
  <si>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</si>
  <si>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</si>
  <si>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</si>
  <si>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</si>
  <si>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</si>
  <si>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</si>
  <si>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</si>
  <si>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</si>
  <si>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</si>
  <si>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</si>
  <si>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</si>
  <si>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</si>
  <si>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</si>
  <si>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</si>
  <si>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</si>
  <si>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</si>
  <si>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</si>
  <si>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</si>
  <si>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</si>
  <si>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</si>
  <si>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</si>
  <si>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</si>
  <si>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</si>
  <si>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</si>
  <si>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</si>
  <si>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</si>
  <si>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</si>
  <si>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</si>
  <si>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</si>
  <si>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</si>
  <si>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</si>
  <si>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</si>
  <si>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</si>
  <si>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</si>
  <si>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</si>
  <si>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</si>
  <si>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</si>
  <si>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</si>
  <si>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</si>
  <si>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</si>
  <si>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</si>
  <si>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</si>
  <si>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</si>
  <si>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</si>
  <si>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</si>
  <si>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</si>
  <si>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</si>
  <si>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</si>
  <si>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</si>
  <si>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</si>
  <si>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</si>
  <si>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</si>
  <si>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</si>
  <si>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</si>
  <si>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</si>
  <si>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</si>
  <si>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</si>
  <si>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</si>
  <si>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</si>
  <si>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</si>
  <si>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</si>
  <si>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</si>
  <si>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</si>
  <si>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</si>
  <si>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</si>
  <si>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</si>
  <si>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</si>
  <si>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</si>
  <si>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</si>
  <si>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</si>
  <si>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</si>
  <si>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</si>
  <si>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</si>
  <si>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</si>
  <si>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</si>
  <si>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</si>
  <si>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</si>
  <si>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</si>
  <si>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</si>
  <si>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</si>
  <si>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</si>
  <si>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</si>
  <si>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</si>
  <si>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</si>
  <si>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</si>
  <si>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</si>
  <si>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</si>
  <si>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</si>
  <si>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</si>
  <si>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</si>
  <si>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</si>
  <si>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</si>
  <si>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</si>
  <si>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</si>
  <si>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</si>
  <si>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</si>
  <si>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</si>
  <si>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</si>
  <si>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</si>
  <si>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</si>
  <si>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</si>
  <si>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</si>
  <si>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</si>
  <si>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</si>
  <si>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</si>
  <si>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</si>
  <si>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</si>
  <si>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</si>
  <si>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</si>
  <si>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</si>
  <si>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</si>
  <si>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</si>
  <si>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</si>
  <si>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</si>
  <si>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</si>
  <si>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</si>
  <si>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</si>
  <si>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</si>
  <si>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横浜市長</t>
    <rPh sb="0" eb="4">
      <t>ヨコハマシチョウ</t>
    </rPh>
    <phoneticPr fontId="3"/>
  </si>
  <si>
    <t>愛知県名古屋市瑞穂区明前町8番18号</t>
    <rPh sb="0" eb="3">
      <t>アイチケン</t>
    </rPh>
    <rPh sb="3" eb="7">
      <t>ナゴヤシ</t>
    </rPh>
    <rPh sb="7" eb="10">
      <t>ミズホク</t>
    </rPh>
    <rPh sb="10" eb="11">
      <t>アキラ</t>
    </rPh>
    <rPh sb="11" eb="12">
      <t>マエ</t>
    </rPh>
    <rPh sb="12" eb="13">
      <t>マチ</t>
    </rPh>
    <rPh sb="14" eb="15">
      <t>バン</t>
    </rPh>
    <rPh sb="17" eb="18">
      <t>ゴウ</t>
    </rPh>
    <phoneticPr fontId="3"/>
  </si>
  <si>
    <t>株式会社ダイセキ環境ソリューション
代表取締役　山本　浩也</t>
    <rPh sb="0" eb="17">
      <t>カ</t>
    </rPh>
    <rPh sb="18" eb="29">
      <t>ダ</t>
    </rPh>
    <phoneticPr fontId="3"/>
  </si>
  <si>
    <t>052-819-5310</t>
    <phoneticPr fontId="3"/>
  </si>
  <si>
    <t>株式会社ダイセキ環境ソリューション
横浜生麦リサイクルセンター</t>
    <rPh sb="0" eb="17">
      <t>カ</t>
    </rPh>
    <rPh sb="18" eb="22">
      <t>ヨコハマナマムギ</t>
    </rPh>
    <phoneticPr fontId="3"/>
  </si>
  <si>
    <t>080-6984-5396</t>
    <phoneticPr fontId="3"/>
  </si>
  <si>
    <t>神奈川県横浜市鶴見区生麦二丁目２０３６番５０</t>
    <rPh sb="0" eb="4">
      <t>カナガワケン</t>
    </rPh>
    <rPh sb="4" eb="7">
      <t>ヨコハマシ</t>
    </rPh>
    <rPh sb="7" eb="10">
      <t>ツルミク</t>
    </rPh>
    <rPh sb="10" eb="12">
      <t>ナマムギ</t>
    </rPh>
    <rPh sb="12" eb="15">
      <t>ニチョウメ</t>
    </rPh>
    <rPh sb="19" eb="20">
      <t>バン</t>
    </rPh>
    <phoneticPr fontId="3"/>
  </si>
  <si>
    <t>Ｒ－サービス業（他に分類されないもの）</t>
  </si>
  <si>
    <t>廃棄物処理業
その他のサービス業</t>
    <phoneticPr fontId="3"/>
  </si>
  <si>
    <t>別紙　資料１を参照</t>
    <phoneticPr fontId="3"/>
  </si>
  <si>
    <t>　　別紙　　資料２を参照</t>
    <phoneticPr fontId="3"/>
  </si>
  <si>
    <t>　廃棄物処理のサービス企画時は、可能な限りセメントリサイクルを提案している。汚染土壌掘削現場にて搬出土壌中の大塊やコンガラ等の廃棄物は除外してもらうようにお願いしている。しかし、現実問題、掘削時での完全除去は困難であり汚染土壌としてそのまま弊社に搬入され、当社はセメントリサイクルする上でこれらの廃棄物を分級、排出するため発生抑制は困難な状況である。</t>
    <phoneticPr fontId="3"/>
  </si>
  <si>
    <t>1.汚染土壌処理中に分級作業（分級機と手選別)によってがれき類と廃プラや木くず等を含む混合廃棄物とに分別している。 2.分級機は常に点検やメンテナンスを行っている。　3.混合廃棄物は一括委託処理をしているが、選別によって適正に処理やリサイクルできる業者を選定している。　4.効果的な分級施設に関する情報は常に入手している。　5.分級機や手選別に関する教育やOJTを実施している。</t>
    <phoneticPr fontId="3"/>
  </si>
  <si>
    <t>1. 分別に関する作業・分別の方法・体制の改善
2. 分別施設の改善
3. 分別に関する委託方法の改善
4. 分別に関する情報収集
5. 分別に関する教育・研修制度</t>
    <phoneticPr fontId="3"/>
  </si>
  <si>
    <t>委託業者を適正処理の状況、再生利用方法やコストなど比較しながら変更している。</t>
    <phoneticPr fontId="3"/>
  </si>
  <si>
    <t>　がれき類や混合廃棄物の自社処理は破砕等の設備や許可もないので困難であるため、
委託業者を適正処理の状況、再生利用方法やコストなど比較しながら変更を行う。</t>
    <phoneticPr fontId="3"/>
  </si>
  <si>
    <t>1　がれき類や混合廃棄物の自社再生は設備や用途などの面で困難であるが、がれき類は中間
　　処理業者を経て路盤材等のリサイクル業者にて再生利用されている。
2　極力再再生できる中間処理業者に委託している。
3　ISO14001のEMSにおいて、委託業者の再利用について情報収集を行っている。
4　ISO14001のEMSにおいて、教育時に再生利用促進を推奨している。
5　産廃情報ネットにて一部公開中。
　　ESG報告書をホームページ上で公開。</t>
    <phoneticPr fontId="3"/>
  </si>
  <si>
    <t>1　委託再生他社利用の拡大
2　分別に関する委託方法の改善
3　再生利用に関する情報収集
4　再生利用に関する教育・研修制度
5　再生利用に関する情報公開の取組み</t>
    <phoneticPr fontId="3"/>
  </si>
  <si>
    <t>1　がれき類や混合廃棄物の自社処理は破砕等の設備や許可もないので困難であるため、
　　委託業者を適正処理の状況、再生利用方法やコストなど比較しながら変更している。
2　ISO14001上の環境管理、社内安全管理によって対策を実施している。</t>
    <phoneticPr fontId="3"/>
  </si>
  <si>
    <t>1　廃棄物の保管場所の改善
2　廃棄物の自己処理に関する改善
3　廃棄物の処理委託に関する改善
4　処理に伴う環境保全及び労働安全対策の取組み</t>
    <phoneticPr fontId="3"/>
  </si>
  <si>
    <t>汚染土壌掘削現場にてコンガラ等の廃棄物は除外してもらうように継続してお願いする。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</si>
</sst>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0"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9075" y="2197100"/>
          <a:ext cx="396875" cy="63182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9550" y="2178050"/>
          <a:ext cx="406400" cy="62230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9550" y="2187575"/>
          <a:ext cx="406400" cy="63182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9550" y="2197100"/>
          <a:ext cx="406400" cy="63182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9550" y="2216150"/>
          <a:ext cx="406400" cy="62230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9550" y="2187575"/>
          <a:ext cx="406400" cy="63182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9550" y="2187575"/>
          <a:ext cx="406400" cy="63182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219" zoomScale="115" zoomScaleNormal="115" zoomScaleSheetLayoutView="115" workbookViewId="0">
      <selection activeCell="F109" sqref="F109:U117"/>
    </sheetView>
  </sheetViews>
  <sheetFormatPr defaultColWidth="9" defaultRowHeight="12" x14ac:dyDescent="0.2"/>
  <cols>
    <col min="1" max="1" width="1.08984375" style="24" customWidth="1"/>
    <col min="2" max="2" width="3.36328125" style="24" customWidth="1"/>
    <col min="3" max="3" width="2.81640625" style="22" customWidth="1"/>
    <col min="4" max="4" width="3.08984375" style="22" customWidth="1"/>
    <col min="5" max="5" width="9.6328125" style="22" customWidth="1"/>
    <col min="6" max="6" width="2.81640625" style="22" customWidth="1"/>
    <col min="7" max="7" width="9.81640625" style="22" customWidth="1"/>
    <col min="8" max="8" width="1.81640625" style="22" customWidth="1"/>
    <col min="9" max="9" width="3.81640625" style="22" customWidth="1"/>
    <col min="10" max="10" width="9.81640625" style="22" customWidth="1"/>
    <col min="11" max="11" width="1.81640625" style="22" customWidth="1"/>
    <col min="12" max="12" width="3.81640625" style="22" customWidth="1"/>
    <col min="13" max="13" width="9.81640625" style="22" customWidth="1"/>
    <col min="14" max="14" width="1.81640625" style="22" customWidth="1"/>
    <col min="15" max="15" width="4.81640625" style="22" customWidth="1"/>
    <col min="16" max="16" width="8.81640625" style="22" customWidth="1"/>
    <col min="17" max="17" width="1.81640625" style="22" customWidth="1"/>
    <col min="18" max="18" width="4.81640625" style="22" customWidth="1"/>
    <col min="19" max="19" width="0.90625" style="22" customWidth="1"/>
    <col min="20" max="20" width="7.81640625" style="22" customWidth="1"/>
    <col min="21" max="21" width="1.36328125" style="22" customWidth="1"/>
    <col min="22" max="22" width="2.1796875" style="22" customWidth="1"/>
    <col min="23" max="24" width="9" style="22"/>
    <col min="25" max="25" width="10.81640625" style="22" customWidth="1"/>
    <col min="26" max="26" width="9" style="22"/>
    <col min="27" max="27" width="13.36328125" style="22" customWidth="1"/>
    <col min="28" max="33" width="9" style="22"/>
    <col min="34" max="34" width="33.81640625" style="22" customWidth="1"/>
    <col min="35" max="16384" width="9" style="22"/>
  </cols>
  <sheetData>
    <row r="2" spans="1:25" ht="13" x14ac:dyDescent="0.2">
      <c r="C2" s="21" t="s">
        <v>51</v>
      </c>
    </row>
    <row r="3" spans="1:25" ht="13" x14ac:dyDescent="0.2">
      <c r="C3" s="21" t="s">
        <v>159</v>
      </c>
    </row>
    <row r="4" spans="1:25" s="81" customFormat="1" ht="13" x14ac:dyDescent="0.2">
      <c r="A4" s="80"/>
      <c r="B4" s="80"/>
      <c r="C4" s="21" t="s">
        <v>422</v>
      </c>
      <c r="E4" s="99"/>
    </row>
    <row r="5" spans="1:25" s="361" customFormat="1" ht="13" x14ac:dyDescent="0.2">
      <c r="A5" s="360"/>
      <c r="B5" s="360"/>
      <c r="C5" s="364" t="s">
        <v>387</v>
      </c>
      <c r="E5" s="362"/>
    </row>
    <row r="6" spans="1:25" ht="13" x14ac:dyDescent="0.2">
      <c r="C6" s="21"/>
    </row>
    <row r="7" spans="1:25" ht="13" x14ac:dyDescent="0.2">
      <c r="C7" s="21" t="s">
        <v>2</v>
      </c>
      <c r="W7" s="21"/>
    </row>
    <row r="8" spans="1:25" s="361" customFormat="1" ht="13"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 x14ac:dyDescent="0.2">
      <c r="C19" s="21"/>
      <c r="D19" s="81"/>
      <c r="E19" s="81"/>
      <c r="F19" s="81"/>
      <c r="G19" s="81"/>
      <c r="H19" s="81"/>
      <c r="I19" s="81"/>
      <c r="J19" s="81"/>
      <c r="K19" s="81"/>
      <c r="L19" s="81"/>
      <c r="M19" s="81"/>
      <c r="N19" s="81"/>
      <c r="O19" s="81"/>
      <c r="P19" s="81"/>
      <c r="Q19" s="81"/>
      <c r="R19" s="81"/>
      <c r="W19" s="21"/>
      <c r="X19" s="21"/>
      <c r="Y19" s="23"/>
    </row>
    <row r="20" spans="1:27" ht="13" x14ac:dyDescent="0.2">
      <c r="C20" s="21" t="s">
        <v>3</v>
      </c>
      <c r="D20" s="23"/>
      <c r="F20" s="81"/>
      <c r="G20" s="81"/>
      <c r="H20" s="81"/>
      <c r="I20" s="81"/>
      <c r="J20" s="81"/>
      <c r="K20" s="81"/>
      <c r="L20" s="81"/>
      <c r="M20" s="81"/>
      <c r="N20" s="81"/>
      <c r="O20" s="81"/>
      <c r="P20" s="81"/>
      <c r="Q20" s="81"/>
      <c r="R20" s="81"/>
      <c r="W20" s="21"/>
      <c r="X20" s="21"/>
      <c r="Y20" s="23"/>
    </row>
    <row r="21" spans="1:27" ht="13" x14ac:dyDescent="0.2">
      <c r="C21" s="528"/>
      <c r="D21" s="529"/>
      <c r="E21" s="21" t="s">
        <v>50</v>
      </c>
      <c r="W21" s="21"/>
      <c r="X21" s="21"/>
      <c r="Y21" s="23"/>
    </row>
    <row r="22" spans="1:27" ht="13" x14ac:dyDescent="0.2">
      <c r="C22" s="530" t="s">
        <v>395</v>
      </c>
      <c r="D22" s="531"/>
      <c r="E22" s="21" t="s">
        <v>384</v>
      </c>
      <c r="W22" s="21"/>
      <c r="X22" s="23"/>
      <c r="Y22" s="23"/>
    </row>
    <row r="23" spans="1:27" ht="13" x14ac:dyDescent="0.2">
      <c r="C23" s="532" t="s">
        <v>396</v>
      </c>
      <c r="D23" s="533"/>
      <c r="E23" s="21" t="s">
        <v>1</v>
      </c>
      <c r="W23" s="21"/>
      <c r="X23" s="23"/>
      <c r="Y23" s="23"/>
    </row>
    <row r="24" spans="1:27" ht="13" x14ac:dyDescent="0.2">
      <c r="C24" s="534" t="s">
        <v>397</v>
      </c>
      <c r="D24" s="535"/>
      <c r="E24" s="21" t="s">
        <v>46</v>
      </c>
      <c r="W24" s="21"/>
      <c r="X24" s="23"/>
      <c r="Y24" s="23"/>
    </row>
    <row r="25" spans="1:27" ht="13" x14ac:dyDescent="0.2">
      <c r="C25" s="536" t="s">
        <v>398</v>
      </c>
      <c r="D25" s="537"/>
      <c r="E25" s="364" t="s">
        <v>388</v>
      </c>
      <c r="W25" s="21"/>
      <c r="X25" s="21"/>
      <c r="Y25" s="23"/>
    </row>
    <row r="26" spans="1:27" ht="13" x14ac:dyDescent="0.2">
      <c r="E26" s="364" t="s">
        <v>383</v>
      </c>
      <c r="W26" s="21"/>
      <c r="X26" s="21"/>
      <c r="Y26" s="23"/>
      <c r="AA26" s="96"/>
    </row>
    <row r="27" spans="1:27" ht="13.5" thickBot="1" x14ac:dyDescent="0.25">
      <c r="E27" s="448"/>
      <c r="U27" s="104"/>
      <c r="V27" s="104"/>
      <c r="W27" s="104"/>
      <c r="Y27" s="21"/>
      <c r="Z27" s="21"/>
      <c r="AA27" s="328"/>
    </row>
    <row r="28" spans="1:27" ht="13" x14ac:dyDescent="0.2">
      <c r="A28" s="22">
        <v>14</v>
      </c>
      <c r="E28" s="448"/>
      <c r="P28" s="569" t="s">
        <v>356</v>
      </c>
      <c r="Q28" s="574" t="s">
        <v>114</v>
      </c>
      <c r="R28" s="575"/>
      <c r="S28" s="576"/>
      <c r="T28" s="343" t="s">
        <v>115</v>
      </c>
      <c r="U28" s="290"/>
      <c r="V28" s="290"/>
      <c r="X28" s="21"/>
      <c r="Y28" s="21"/>
      <c r="Z28" s="23"/>
    </row>
    <row r="29" spans="1:27" ht="20.149999999999999" customHeight="1" thickBot="1" x14ac:dyDescent="0.25">
      <c r="A29" s="24">
        <f>+X256</f>
        <v>0</v>
      </c>
      <c r="C29" s="22" t="s">
        <v>238</v>
      </c>
      <c r="P29" s="570"/>
      <c r="Q29" s="571" t="str">
        <f>IF($K$90+1E-25&gt;=1000,"〇","")</f>
        <v>〇</v>
      </c>
      <c r="R29" s="572"/>
      <c r="S29" s="573"/>
      <c r="T29" s="372" t="str">
        <f>IF($K$90+1E-28&lt;1000,"〇","")</f>
        <v/>
      </c>
      <c r="U29" s="448"/>
      <c r="V29" s="21"/>
      <c r="X29" s="21"/>
      <c r="Y29" s="21"/>
      <c r="Z29" s="23"/>
      <c r="AA29" s="329"/>
    </row>
    <row r="30" spans="1:27" ht="13" x14ac:dyDescent="0.2">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2">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25" customHeight="1" x14ac:dyDescent="0.2">
      <c r="C34" s="86"/>
      <c r="U34" s="87"/>
      <c r="W34" s="21"/>
      <c r="X34" s="21"/>
      <c r="Y34" s="23"/>
    </row>
    <row r="35" spans="1:25" ht="14" x14ac:dyDescent="0.2">
      <c r="C35" s="86"/>
      <c r="P35" s="583">
        <v>45836</v>
      </c>
      <c r="Q35" s="584"/>
      <c r="R35" s="584"/>
      <c r="S35" s="584"/>
      <c r="T35" s="585"/>
      <c r="U35" s="586"/>
      <c r="W35" s="21"/>
      <c r="X35" s="21"/>
      <c r="Y35" s="23"/>
    </row>
    <row r="36" spans="1:25" ht="13" x14ac:dyDescent="0.2">
      <c r="C36" s="86"/>
      <c r="S36" s="43"/>
      <c r="T36" s="43"/>
      <c r="U36" s="88"/>
      <c r="W36" s="21"/>
      <c r="X36" s="21"/>
      <c r="Y36" s="23"/>
    </row>
    <row r="37" spans="1:25" ht="13" x14ac:dyDescent="0.2">
      <c r="C37" s="581" t="s">
        <v>446</v>
      </c>
      <c r="D37" s="582"/>
      <c r="E37" s="582"/>
      <c r="F37" s="582"/>
      <c r="G37" s="328" t="s">
        <v>5</v>
      </c>
      <c r="H37" s="328"/>
      <c r="U37" s="87"/>
      <c r="W37" s="21"/>
      <c r="X37" s="21"/>
      <c r="Y37" s="23"/>
    </row>
    <row r="38" spans="1:25" ht="13" x14ac:dyDescent="0.2">
      <c r="C38" s="86"/>
      <c r="U38" s="87"/>
      <c r="W38" s="21"/>
      <c r="X38" s="21"/>
      <c r="Y38" s="23"/>
    </row>
    <row r="39" spans="1:25" ht="13" x14ac:dyDescent="0.2">
      <c r="A39" s="24">
        <v>3</v>
      </c>
      <c r="C39" s="86"/>
      <c r="I39" s="79"/>
      <c r="J39" s="79" t="s">
        <v>328</v>
      </c>
      <c r="K39" s="79"/>
      <c r="U39" s="87"/>
      <c r="W39" s="21"/>
      <c r="X39" s="21"/>
      <c r="Y39" s="23"/>
    </row>
    <row r="40" spans="1:25" ht="26.25" customHeight="1" x14ac:dyDescent="0.2">
      <c r="C40" s="86"/>
      <c r="I40" s="25"/>
      <c r="J40" s="25" t="s">
        <v>6</v>
      </c>
      <c r="K40" s="25"/>
      <c r="L40" s="587" t="s">
        <v>447</v>
      </c>
      <c r="M40" s="587"/>
      <c r="N40" s="587"/>
      <c r="O40" s="587"/>
      <c r="P40" s="587"/>
      <c r="Q40" s="587"/>
      <c r="R40" s="587"/>
      <c r="S40" s="587"/>
      <c r="T40" s="587"/>
      <c r="U40" s="588"/>
      <c r="W40" s="21"/>
      <c r="X40" s="21"/>
    </row>
    <row r="41" spans="1:25" ht="26.25" customHeight="1" x14ac:dyDescent="0.2">
      <c r="C41" s="86"/>
      <c r="I41" s="25"/>
      <c r="J41" s="25" t="s">
        <v>7</v>
      </c>
      <c r="K41" s="25"/>
      <c r="L41" s="587" t="s">
        <v>448</v>
      </c>
      <c r="M41" s="587"/>
      <c r="N41" s="587"/>
      <c r="O41" s="587"/>
      <c r="P41" s="587"/>
      <c r="Q41" s="587"/>
      <c r="R41" s="587"/>
      <c r="S41" s="587"/>
      <c r="T41" s="587"/>
      <c r="U41" s="588"/>
    </row>
    <row r="42" spans="1:25" x14ac:dyDescent="0.2">
      <c r="C42" s="86"/>
      <c r="L42" s="22" t="s">
        <v>8</v>
      </c>
      <c r="U42" s="87"/>
    </row>
    <row r="43" spans="1:25" ht="13" x14ac:dyDescent="0.2">
      <c r="C43" s="86"/>
      <c r="L43" s="26"/>
      <c r="M43" s="26" t="s">
        <v>9</v>
      </c>
      <c r="N43" s="26"/>
      <c r="O43" s="589" t="s">
        <v>449</v>
      </c>
      <c r="P43" s="589"/>
      <c r="Q43" s="589"/>
      <c r="R43" s="589"/>
      <c r="S43" s="589"/>
      <c r="T43" s="589"/>
      <c r="U43" s="590"/>
    </row>
    <row r="44" spans="1:25" x14ac:dyDescent="0.2">
      <c r="C44" s="86"/>
      <c r="L44" s="26"/>
      <c r="M44" s="26"/>
      <c r="N44" s="26"/>
      <c r="U44" s="87"/>
    </row>
    <row r="45" spans="1:25" x14ac:dyDescent="0.2">
      <c r="C45" s="86"/>
      <c r="U45" s="87"/>
    </row>
    <row r="46" spans="1:25" ht="30" customHeight="1" x14ac:dyDescent="0.2">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2">
      <c r="C47" s="89"/>
      <c r="D47" s="27"/>
      <c r="E47" s="27"/>
      <c r="F47" s="27"/>
      <c r="G47" s="27"/>
      <c r="H47" s="27"/>
      <c r="I47" s="27"/>
      <c r="J47" s="27"/>
      <c r="K47" s="27"/>
      <c r="L47" s="27"/>
      <c r="M47" s="27"/>
      <c r="N47" s="27"/>
      <c r="O47" s="27"/>
      <c r="P47" s="27"/>
      <c r="Q47" s="27"/>
      <c r="R47" s="27"/>
      <c r="S47" s="27"/>
      <c r="U47" s="87"/>
    </row>
    <row r="48" spans="1:25" ht="24.75" customHeight="1" x14ac:dyDescent="0.2">
      <c r="C48" s="538" t="s">
        <v>10</v>
      </c>
      <c r="D48" s="558"/>
      <c r="E48" s="559"/>
      <c r="F48" s="544" t="s">
        <v>450</v>
      </c>
      <c r="G48" s="545"/>
      <c r="H48" s="545"/>
      <c r="I48" s="546"/>
      <c r="J48" s="546"/>
      <c r="K48" s="546"/>
      <c r="L48" s="546"/>
      <c r="M48" s="546"/>
      <c r="N48" s="546"/>
      <c r="O48" s="546"/>
      <c r="P48" s="563" t="s">
        <v>431</v>
      </c>
      <c r="Q48" s="564"/>
      <c r="R48" s="564"/>
      <c r="S48" s="564"/>
      <c r="T48" s="564"/>
      <c r="U48" s="565"/>
    </row>
    <row r="49" spans="3:23" ht="21.75" customHeight="1" x14ac:dyDescent="0.2">
      <c r="C49" s="560"/>
      <c r="D49" s="561"/>
      <c r="E49" s="562"/>
      <c r="F49" s="547"/>
      <c r="G49" s="548"/>
      <c r="H49" s="548"/>
      <c r="I49" s="548"/>
      <c r="J49" s="548"/>
      <c r="K49" s="548"/>
      <c r="L49" s="548"/>
      <c r="M49" s="548"/>
      <c r="N49" s="548"/>
      <c r="O49" s="548"/>
      <c r="P49" s="566">
        <v>2744</v>
      </c>
      <c r="Q49" s="567"/>
      <c r="R49" s="567"/>
      <c r="S49" s="567"/>
      <c r="T49" s="567"/>
      <c r="U49" s="568"/>
    </row>
    <row r="50" spans="3:23" ht="26.25" customHeight="1" x14ac:dyDescent="0.2">
      <c r="C50" s="538" t="s">
        <v>11</v>
      </c>
      <c r="D50" s="539"/>
      <c r="E50" s="540"/>
      <c r="F50" s="549" t="s">
        <v>452</v>
      </c>
      <c r="G50" s="550"/>
      <c r="H50" s="550"/>
      <c r="I50" s="550"/>
      <c r="J50" s="550"/>
      <c r="K50" s="550"/>
      <c r="L50" s="550"/>
      <c r="M50" s="550"/>
      <c r="N50" s="341" t="s">
        <v>172</v>
      </c>
      <c r="O50" s="449"/>
      <c r="P50" s="450"/>
      <c r="Q50" s="553" t="s">
        <v>451</v>
      </c>
      <c r="R50" s="553"/>
      <c r="S50" s="553"/>
      <c r="T50" s="553"/>
      <c r="U50" s="554"/>
    </row>
    <row r="51" spans="3:23" ht="26.25" customHeight="1" x14ac:dyDescent="0.2">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2">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2">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630" t="s">
        <v>453</v>
      </c>
      <c r="G54" s="631"/>
      <c r="H54" s="631"/>
      <c r="I54" s="631"/>
      <c r="J54" s="631"/>
      <c r="K54" s="631"/>
      <c r="L54" s="32" t="s">
        <v>48</v>
      </c>
      <c r="M54" s="32"/>
      <c r="N54" s="635" t="s">
        <v>454</v>
      </c>
      <c r="O54" s="635"/>
      <c r="P54" s="635"/>
      <c r="Q54" s="635"/>
      <c r="R54" s="635"/>
      <c r="S54" s="635"/>
      <c r="T54" s="635"/>
      <c r="U54" s="636"/>
      <c r="V54" s="28"/>
    </row>
    <row r="55" spans="3:23" ht="27" customHeight="1" x14ac:dyDescent="0.2">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2">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2">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2">
      <c r="C58" s="188"/>
      <c r="D58" s="597"/>
      <c r="E58" s="598"/>
      <c r="F58" s="601" t="s">
        <v>287</v>
      </c>
      <c r="G58" s="602"/>
      <c r="H58" s="602"/>
      <c r="I58" s="603"/>
      <c r="J58" s="637" t="s">
        <v>283</v>
      </c>
      <c r="K58" s="638"/>
      <c r="L58" s="638"/>
      <c r="M58" s="639"/>
      <c r="N58" s="599">
        <v>735</v>
      </c>
      <c r="O58" s="600"/>
      <c r="P58" s="600"/>
      <c r="Q58" s="600"/>
      <c r="R58" s="600"/>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25" customHeight="1" x14ac:dyDescent="0.2">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2">
      <c r="C61" s="451"/>
      <c r="D61" s="340" t="s">
        <v>290</v>
      </c>
      <c r="E61" s="342" t="s">
        <v>241</v>
      </c>
      <c r="F61" s="632">
        <v>4</v>
      </c>
      <c r="G61" s="633"/>
      <c r="H61" s="633"/>
      <c r="I61" s="633"/>
      <c r="J61" s="633"/>
      <c r="K61" s="633"/>
      <c r="L61" s="633"/>
      <c r="M61" s="633"/>
      <c r="N61" s="633"/>
      <c r="O61" s="633"/>
      <c r="P61" s="633"/>
      <c r="Q61" s="633"/>
      <c r="R61" s="633"/>
      <c r="S61" s="633"/>
      <c r="T61" s="633"/>
      <c r="U61" s="634"/>
      <c r="W61" s="28"/>
    </row>
    <row r="62" spans="3:23" ht="14" customHeight="1" x14ac:dyDescent="0.2">
      <c r="C62" s="451"/>
      <c r="D62" s="373"/>
      <c r="E62" s="347"/>
      <c r="F62" s="610" t="s">
        <v>455</v>
      </c>
      <c r="G62" s="611"/>
      <c r="H62" s="611"/>
      <c r="I62" s="611"/>
      <c r="J62" s="611"/>
      <c r="K62" s="611"/>
      <c r="L62" s="611"/>
      <c r="M62" s="611"/>
      <c r="N62" s="611"/>
      <c r="O62" s="611"/>
      <c r="P62" s="611"/>
      <c r="Q62" s="611"/>
      <c r="R62" s="611"/>
      <c r="S62" s="611"/>
      <c r="T62" s="611"/>
      <c r="U62" s="612"/>
      <c r="W62" s="28" t="s">
        <v>445</v>
      </c>
    </row>
    <row r="63" spans="3:23" ht="14" customHeight="1" x14ac:dyDescent="0.2">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4" customHeight="1" x14ac:dyDescent="0.2">
      <c r="C64" s="451"/>
      <c r="D64" s="374"/>
      <c r="E64" s="643"/>
      <c r="F64" s="499"/>
      <c r="G64" s="500"/>
      <c r="H64" s="500"/>
      <c r="I64" s="500"/>
      <c r="J64" s="500"/>
      <c r="K64" s="500"/>
      <c r="L64" s="500"/>
      <c r="M64" s="500"/>
      <c r="N64" s="500"/>
      <c r="O64" s="500"/>
      <c r="P64" s="500"/>
      <c r="Q64" s="500"/>
      <c r="R64" s="500"/>
      <c r="S64" s="500"/>
      <c r="T64" s="500"/>
      <c r="U64" s="501"/>
      <c r="W64" s="28"/>
    </row>
    <row r="65" spans="3:23" ht="14" customHeight="1" x14ac:dyDescent="0.2">
      <c r="C65" s="451"/>
      <c r="D65" s="374"/>
      <c r="E65" s="643"/>
      <c r="F65" s="499"/>
      <c r="G65" s="500"/>
      <c r="H65" s="500"/>
      <c r="I65" s="500"/>
      <c r="J65" s="500"/>
      <c r="K65" s="500"/>
      <c r="L65" s="500"/>
      <c r="M65" s="500"/>
      <c r="N65" s="500"/>
      <c r="O65" s="500"/>
      <c r="P65" s="500"/>
      <c r="Q65" s="500"/>
      <c r="R65" s="500"/>
      <c r="S65" s="500"/>
      <c r="T65" s="500"/>
      <c r="U65" s="501"/>
      <c r="W65" s="28"/>
    </row>
    <row r="66" spans="3:23" ht="14" customHeight="1" x14ac:dyDescent="0.2">
      <c r="C66" s="451"/>
      <c r="D66" s="374"/>
      <c r="E66" s="643"/>
      <c r="F66" s="499"/>
      <c r="G66" s="500"/>
      <c r="H66" s="500"/>
      <c r="I66" s="500"/>
      <c r="J66" s="500"/>
      <c r="K66" s="500"/>
      <c r="L66" s="500"/>
      <c r="M66" s="500"/>
      <c r="N66" s="500"/>
      <c r="O66" s="500"/>
      <c r="P66" s="500"/>
      <c r="Q66" s="500"/>
      <c r="R66" s="500"/>
      <c r="S66" s="500"/>
      <c r="T66" s="500"/>
      <c r="U66" s="501"/>
      <c r="W66" s="28"/>
    </row>
    <row r="67" spans="3:23" ht="14" customHeight="1" x14ac:dyDescent="0.2">
      <c r="C67" s="451"/>
      <c r="D67" s="644" t="s">
        <v>414</v>
      </c>
      <c r="E67" s="645"/>
      <c r="F67" s="499"/>
      <c r="G67" s="500"/>
      <c r="H67" s="500"/>
      <c r="I67" s="500"/>
      <c r="J67" s="500"/>
      <c r="K67" s="500"/>
      <c r="L67" s="500"/>
      <c r="M67" s="500"/>
      <c r="N67" s="500"/>
      <c r="O67" s="500"/>
      <c r="P67" s="500"/>
      <c r="Q67" s="500"/>
      <c r="R67" s="500"/>
      <c r="S67" s="500"/>
      <c r="T67" s="500"/>
      <c r="U67" s="501"/>
      <c r="W67" s="28"/>
    </row>
    <row r="68" spans="3:23" ht="14" customHeight="1" x14ac:dyDescent="0.2">
      <c r="C68" s="451"/>
      <c r="D68" s="646"/>
      <c r="E68" s="645"/>
      <c r="F68" s="499"/>
      <c r="G68" s="500"/>
      <c r="H68" s="500"/>
      <c r="I68" s="500"/>
      <c r="J68" s="500"/>
      <c r="K68" s="500"/>
      <c r="L68" s="500"/>
      <c r="M68" s="500"/>
      <c r="N68" s="500"/>
      <c r="O68" s="500"/>
      <c r="P68" s="500"/>
      <c r="Q68" s="500"/>
      <c r="R68" s="500"/>
      <c r="S68" s="500"/>
      <c r="T68" s="500"/>
      <c r="U68" s="501"/>
      <c r="W68" s="28"/>
    </row>
    <row r="69" spans="3:23" ht="14" customHeight="1" x14ac:dyDescent="0.2">
      <c r="C69" s="451"/>
      <c r="D69" s="646"/>
      <c r="E69" s="645"/>
      <c r="F69" s="499"/>
      <c r="G69" s="500"/>
      <c r="H69" s="500"/>
      <c r="I69" s="500"/>
      <c r="J69" s="500"/>
      <c r="K69" s="500"/>
      <c r="L69" s="500"/>
      <c r="M69" s="500"/>
      <c r="N69" s="500"/>
      <c r="O69" s="500"/>
      <c r="P69" s="500"/>
      <c r="Q69" s="500"/>
      <c r="R69" s="500"/>
      <c r="S69" s="500"/>
      <c r="T69" s="500"/>
      <c r="U69" s="501"/>
      <c r="W69" s="28"/>
    </row>
    <row r="70" spans="3:23" ht="14" customHeight="1" x14ac:dyDescent="0.2">
      <c r="C70" s="451"/>
      <c r="D70" s="646"/>
      <c r="E70" s="645"/>
      <c r="F70" s="499"/>
      <c r="G70" s="500"/>
      <c r="H70" s="500"/>
      <c r="I70" s="500"/>
      <c r="J70" s="500"/>
      <c r="K70" s="500"/>
      <c r="L70" s="500"/>
      <c r="M70" s="500"/>
      <c r="N70" s="500"/>
      <c r="O70" s="500"/>
      <c r="P70" s="500"/>
      <c r="Q70" s="500"/>
      <c r="R70" s="500"/>
      <c r="S70" s="500"/>
      <c r="T70" s="500"/>
      <c r="U70" s="501"/>
      <c r="W70" s="28"/>
    </row>
    <row r="71" spans="3:23" ht="14" customHeight="1" x14ac:dyDescent="0.2">
      <c r="C71" s="451"/>
      <c r="D71" s="646"/>
      <c r="E71" s="645"/>
      <c r="F71" s="499"/>
      <c r="G71" s="500"/>
      <c r="H71" s="500"/>
      <c r="I71" s="500"/>
      <c r="J71" s="500"/>
      <c r="K71" s="500"/>
      <c r="L71" s="500"/>
      <c r="M71" s="500"/>
      <c r="N71" s="500"/>
      <c r="O71" s="500"/>
      <c r="P71" s="500"/>
      <c r="Q71" s="500"/>
      <c r="R71" s="500"/>
      <c r="S71" s="500"/>
      <c r="T71" s="500"/>
      <c r="U71" s="501"/>
      <c r="W71" s="28"/>
    </row>
    <row r="72" spans="3:23" ht="14" customHeight="1" x14ac:dyDescent="0.2">
      <c r="C72" s="452"/>
      <c r="D72" s="375"/>
      <c r="E72" s="376"/>
      <c r="F72" s="502"/>
      <c r="G72" s="503"/>
      <c r="H72" s="503"/>
      <c r="I72" s="503"/>
      <c r="J72" s="503"/>
      <c r="K72" s="503"/>
      <c r="L72" s="503"/>
      <c r="M72" s="503"/>
      <c r="N72" s="503"/>
      <c r="O72" s="503"/>
      <c r="P72" s="503"/>
      <c r="Q72" s="503"/>
      <c r="R72" s="503"/>
      <c r="S72" s="503"/>
      <c r="T72" s="503"/>
      <c r="U72" s="504"/>
      <c r="W72" s="28"/>
    </row>
    <row r="73" spans="3:23" ht="14"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25" customHeight="1" x14ac:dyDescent="0.2">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4" customHeight="1" x14ac:dyDescent="0.2">
      <c r="C77" s="188"/>
      <c r="D77" s="604" t="s">
        <v>456</v>
      </c>
      <c r="E77" s="605"/>
      <c r="F77" s="605"/>
      <c r="G77" s="605"/>
      <c r="H77" s="605"/>
      <c r="I77" s="605"/>
      <c r="J77" s="605"/>
      <c r="K77" s="605"/>
      <c r="L77" s="605"/>
      <c r="M77" s="605"/>
      <c r="N77" s="605"/>
      <c r="O77" s="605"/>
      <c r="P77" s="605"/>
      <c r="Q77" s="605"/>
      <c r="R77" s="605"/>
      <c r="S77" s="605"/>
      <c r="T77" s="605"/>
      <c r="U77" s="606"/>
      <c r="W77" s="28" t="s">
        <v>445</v>
      </c>
    </row>
    <row r="78" spans="3:23" ht="14" customHeight="1" x14ac:dyDescent="0.2">
      <c r="C78" s="188"/>
      <c r="D78" s="604"/>
      <c r="E78" s="605"/>
      <c r="F78" s="605"/>
      <c r="G78" s="605"/>
      <c r="H78" s="605"/>
      <c r="I78" s="605"/>
      <c r="J78" s="605"/>
      <c r="K78" s="605"/>
      <c r="L78" s="605"/>
      <c r="M78" s="605"/>
      <c r="N78" s="605"/>
      <c r="O78" s="605"/>
      <c r="P78" s="605"/>
      <c r="Q78" s="605"/>
      <c r="R78" s="605"/>
      <c r="S78" s="605"/>
      <c r="T78" s="605"/>
      <c r="U78" s="606"/>
      <c r="W78" s="28"/>
    </row>
    <row r="79" spans="3:23" ht="14" customHeight="1" x14ac:dyDescent="0.2">
      <c r="C79" s="188"/>
      <c r="D79" s="604"/>
      <c r="E79" s="605"/>
      <c r="F79" s="605"/>
      <c r="G79" s="605"/>
      <c r="H79" s="605"/>
      <c r="I79" s="605"/>
      <c r="J79" s="605"/>
      <c r="K79" s="605"/>
      <c r="L79" s="605"/>
      <c r="M79" s="605"/>
      <c r="N79" s="605"/>
      <c r="O79" s="605"/>
      <c r="P79" s="605"/>
      <c r="Q79" s="605"/>
      <c r="R79" s="605"/>
      <c r="S79" s="605"/>
      <c r="T79" s="605"/>
      <c r="U79" s="606"/>
      <c r="W79" s="28"/>
    </row>
    <row r="80" spans="3:23" ht="14" customHeight="1" x14ac:dyDescent="0.2">
      <c r="C80" s="188"/>
      <c r="D80" s="604"/>
      <c r="E80" s="605"/>
      <c r="F80" s="605"/>
      <c r="G80" s="605"/>
      <c r="H80" s="605"/>
      <c r="I80" s="605"/>
      <c r="J80" s="605"/>
      <c r="K80" s="605"/>
      <c r="L80" s="605"/>
      <c r="M80" s="605"/>
      <c r="N80" s="605"/>
      <c r="O80" s="605"/>
      <c r="P80" s="605"/>
      <c r="Q80" s="605"/>
      <c r="R80" s="605"/>
      <c r="S80" s="605"/>
      <c r="T80" s="605"/>
      <c r="U80" s="606"/>
      <c r="W80" s="28"/>
    </row>
    <row r="81" spans="1:29" ht="14" customHeight="1" x14ac:dyDescent="0.2">
      <c r="C81" s="188"/>
      <c r="D81" s="604"/>
      <c r="E81" s="605"/>
      <c r="F81" s="605"/>
      <c r="G81" s="605"/>
      <c r="H81" s="605"/>
      <c r="I81" s="605"/>
      <c r="J81" s="605"/>
      <c r="K81" s="605"/>
      <c r="L81" s="605"/>
      <c r="M81" s="605"/>
      <c r="N81" s="605"/>
      <c r="O81" s="605"/>
      <c r="P81" s="605"/>
      <c r="Q81" s="605"/>
      <c r="R81" s="605"/>
      <c r="S81" s="605"/>
      <c r="T81" s="605"/>
      <c r="U81" s="606"/>
      <c r="W81" s="28"/>
    </row>
    <row r="82" spans="1:29" ht="14" customHeight="1" x14ac:dyDescent="0.2">
      <c r="C82" s="188"/>
      <c r="D82" s="604"/>
      <c r="E82" s="605"/>
      <c r="F82" s="605"/>
      <c r="G82" s="605"/>
      <c r="H82" s="605"/>
      <c r="I82" s="605"/>
      <c r="J82" s="605"/>
      <c r="K82" s="605"/>
      <c r="L82" s="605"/>
      <c r="M82" s="605"/>
      <c r="N82" s="605"/>
      <c r="O82" s="605"/>
      <c r="P82" s="605"/>
      <c r="Q82" s="605"/>
      <c r="R82" s="605"/>
      <c r="S82" s="605"/>
      <c r="T82" s="605"/>
      <c r="U82" s="606"/>
      <c r="W82" s="28"/>
    </row>
    <row r="83" spans="1:29" ht="14" customHeight="1" x14ac:dyDescent="0.2">
      <c r="C83" s="188"/>
      <c r="D83" s="604"/>
      <c r="E83" s="605"/>
      <c r="F83" s="605"/>
      <c r="G83" s="605"/>
      <c r="H83" s="605"/>
      <c r="I83" s="605"/>
      <c r="J83" s="605"/>
      <c r="K83" s="605"/>
      <c r="L83" s="605"/>
      <c r="M83" s="605"/>
      <c r="N83" s="605"/>
      <c r="O83" s="605"/>
      <c r="P83" s="605"/>
      <c r="Q83" s="605"/>
      <c r="R83" s="605"/>
      <c r="S83" s="605"/>
      <c r="T83" s="605"/>
      <c r="U83" s="606"/>
      <c r="W83" s="28"/>
    </row>
    <row r="84" spans="1:29" ht="14" customHeight="1" x14ac:dyDescent="0.2">
      <c r="C84" s="188"/>
      <c r="D84" s="604"/>
      <c r="E84" s="605"/>
      <c r="F84" s="605"/>
      <c r="G84" s="605"/>
      <c r="H84" s="605"/>
      <c r="I84" s="605"/>
      <c r="J84" s="605"/>
      <c r="K84" s="605"/>
      <c r="L84" s="605"/>
      <c r="M84" s="605"/>
      <c r="N84" s="605"/>
      <c r="O84" s="605"/>
      <c r="P84" s="605"/>
      <c r="Q84" s="605"/>
      <c r="R84" s="605"/>
      <c r="S84" s="605"/>
      <c r="T84" s="605"/>
      <c r="U84" s="606"/>
      <c r="W84" s="28"/>
    </row>
    <row r="85" spans="1:29" ht="14" customHeight="1" x14ac:dyDescent="0.2">
      <c r="C85" s="188"/>
      <c r="D85" s="604"/>
      <c r="E85" s="605"/>
      <c r="F85" s="605"/>
      <c r="G85" s="605"/>
      <c r="H85" s="605"/>
      <c r="I85" s="605"/>
      <c r="J85" s="605"/>
      <c r="K85" s="605"/>
      <c r="L85" s="605"/>
      <c r="M85" s="605"/>
      <c r="N85" s="605"/>
      <c r="O85" s="605"/>
      <c r="P85" s="605"/>
      <c r="Q85" s="605"/>
      <c r="R85" s="605"/>
      <c r="S85" s="605"/>
      <c r="T85" s="605"/>
      <c r="U85" s="606"/>
      <c r="W85" s="28"/>
    </row>
    <row r="86" spans="1:29" ht="14" customHeight="1" x14ac:dyDescent="0.2">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618"/>
      <c r="D89" s="623"/>
      <c r="E89" s="592"/>
      <c r="F89" s="180" t="s">
        <v>252</v>
      </c>
      <c r="G89" s="37"/>
      <c r="H89" s="37"/>
      <c r="I89" s="37"/>
      <c r="J89" s="37"/>
      <c r="K89" s="617">
        <f>+COUNTIF(別紙!G9:Z9,"&gt;0")</f>
        <v>3</v>
      </c>
      <c r="L89" s="617"/>
      <c r="M89" s="617"/>
      <c r="N89" s="35" t="s">
        <v>47</v>
      </c>
      <c r="O89" s="35"/>
      <c r="P89" s="455"/>
      <c r="Q89" s="613" t="s">
        <v>353</v>
      </c>
      <c r="R89" s="613"/>
      <c r="S89" s="613"/>
      <c r="T89" s="613"/>
      <c r="U89" s="614"/>
      <c r="V89" s="292"/>
      <c r="W89" s="292"/>
      <c r="Y89" s="28"/>
    </row>
    <row r="90" spans="1:29" ht="18" customHeight="1" x14ac:dyDescent="0.2">
      <c r="A90" s="24">
        <v>6</v>
      </c>
      <c r="C90" s="618"/>
      <c r="D90" s="623"/>
      <c r="E90" s="592"/>
      <c r="F90" s="186" t="s">
        <v>200</v>
      </c>
      <c r="G90" s="193"/>
      <c r="H90" s="193"/>
      <c r="I90" s="193"/>
      <c r="J90" s="193"/>
      <c r="K90" s="596">
        <f>+別紙!AA9</f>
        <v>1107.8000000000002</v>
      </c>
      <c r="L90" s="596"/>
      <c r="M90" s="596"/>
      <c r="N90" s="596"/>
      <c r="O90" s="596"/>
      <c r="P90" s="193" t="s">
        <v>291</v>
      </c>
      <c r="Q90" s="615"/>
      <c r="R90" s="615"/>
      <c r="S90" s="615"/>
      <c r="T90" s="615"/>
      <c r="U90" s="616"/>
      <c r="V90" s="292"/>
      <c r="W90" s="292"/>
      <c r="X90" s="594"/>
      <c r="Y90" s="594"/>
      <c r="Z90" s="594"/>
      <c r="AA90" s="594"/>
      <c r="AB90" s="594"/>
      <c r="AC90" s="594"/>
    </row>
    <row r="91" spans="1:29" ht="14" customHeight="1" x14ac:dyDescent="0.2">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2">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2">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4" customHeight="1" x14ac:dyDescent="0.2">
      <c r="C94" s="618"/>
      <c r="D94" s="623"/>
      <c r="E94" s="592"/>
      <c r="F94" s="499" t="s">
        <v>457</v>
      </c>
      <c r="G94" s="500"/>
      <c r="H94" s="500"/>
      <c r="I94" s="500"/>
      <c r="J94" s="500"/>
      <c r="K94" s="500"/>
      <c r="L94" s="500"/>
      <c r="M94" s="500"/>
      <c r="N94" s="500"/>
      <c r="O94" s="500"/>
      <c r="P94" s="500"/>
      <c r="Q94" s="500"/>
      <c r="R94" s="500"/>
      <c r="S94" s="500"/>
      <c r="T94" s="500"/>
      <c r="U94" s="501"/>
      <c r="V94" s="164"/>
      <c r="W94" s="165"/>
      <c r="X94" s="165"/>
      <c r="Y94" s="165"/>
    </row>
    <row r="95" spans="1:29" ht="14" customHeight="1" x14ac:dyDescent="0.2">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4" customHeight="1" x14ac:dyDescent="0.2">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4" customHeight="1" x14ac:dyDescent="0.2">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4" customHeight="1" x14ac:dyDescent="0.2">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4" customHeight="1" x14ac:dyDescent="0.2">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4" customHeight="1" x14ac:dyDescent="0.2">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4" customHeight="1" x14ac:dyDescent="0.2">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4" customHeight="1" x14ac:dyDescent="0.2">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2">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2">
      <c r="A104" s="24">
        <v>7</v>
      </c>
      <c r="C104" s="619"/>
      <c r="D104" s="494"/>
      <c r="E104" s="497"/>
      <c r="F104" s="180" t="s">
        <v>252</v>
      </c>
      <c r="G104" s="37"/>
      <c r="H104" s="37"/>
      <c r="I104" s="37"/>
      <c r="J104" s="37"/>
      <c r="K104" s="595">
        <f>+COUNTIF(別紙!G19:Z19,"&gt;0")</f>
        <v>3</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2">
      <c r="A105" s="24">
        <v>8</v>
      </c>
      <c r="C105" s="619"/>
      <c r="D105" s="494"/>
      <c r="E105" s="497"/>
      <c r="F105" s="186" t="s">
        <v>200</v>
      </c>
      <c r="G105" s="193"/>
      <c r="H105" s="193"/>
      <c r="I105" s="193"/>
      <c r="J105" s="193"/>
      <c r="K105" s="596">
        <f>+別紙!AA19</f>
        <v>1052.4000000000001</v>
      </c>
      <c r="L105" s="596"/>
      <c r="M105" s="596"/>
      <c r="N105" s="596"/>
      <c r="O105" s="596"/>
      <c r="P105" s="457" t="s">
        <v>291</v>
      </c>
      <c r="Q105" s="615"/>
      <c r="R105" s="615"/>
      <c r="S105" s="615"/>
      <c r="T105" s="615"/>
      <c r="U105" s="616"/>
      <c r="V105" s="292"/>
      <c r="W105" s="292"/>
      <c r="X105" s="102"/>
    </row>
    <row r="106" spans="1:27" ht="14" customHeight="1" x14ac:dyDescent="0.2">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2">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2">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 customHeight="1" x14ac:dyDescent="0.2">
      <c r="C109" s="619"/>
      <c r="D109" s="494"/>
      <c r="E109" s="497"/>
      <c r="F109" s="499" t="s">
        <v>466</v>
      </c>
      <c r="G109" s="500"/>
      <c r="H109" s="500"/>
      <c r="I109" s="500"/>
      <c r="J109" s="500"/>
      <c r="K109" s="500"/>
      <c r="L109" s="500"/>
      <c r="M109" s="500"/>
      <c r="N109" s="500"/>
      <c r="O109" s="500"/>
      <c r="P109" s="500"/>
      <c r="Q109" s="500"/>
      <c r="R109" s="500"/>
      <c r="S109" s="500"/>
      <c r="T109" s="500"/>
      <c r="U109" s="501"/>
      <c r="V109" s="179"/>
      <c r="W109" s="165"/>
      <c r="X109" s="165"/>
      <c r="Y109" s="165"/>
    </row>
    <row r="110" spans="1:27" ht="14" customHeight="1" x14ac:dyDescent="0.2">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4" customHeight="1" x14ac:dyDescent="0.2">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4" customHeight="1" x14ac:dyDescent="0.2">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4" customHeight="1" x14ac:dyDescent="0.2">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4" customHeight="1" x14ac:dyDescent="0.2">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4" customHeight="1" x14ac:dyDescent="0.2">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4" customHeight="1" x14ac:dyDescent="0.2">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4" customHeight="1" x14ac:dyDescent="0.2">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2">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2">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 customHeight="1" x14ac:dyDescent="0.2">
      <c r="C120" s="467"/>
      <c r="D120" s="494"/>
      <c r="E120" s="497"/>
      <c r="F120" s="499" t="s">
        <v>458</v>
      </c>
      <c r="G120" s="500"/>
      <c r="H120" s="500"/>
      <c r="I120" s="500"/>
      <c r="J120" s="500"/>
      <c r="K120" s="500"/>
      <c r="L120" s="500"/>
      <c r="M120" s="500"/>
      <c r="N120" s="500"/>
      <c r="O120" s="500"/>
      <c r="P120" s="500"/>
      <c r="Q120" s="500"/>
      <c r="R120" s="500"/>
      <c r="S120" s="500"/>
      <c r="T120" s="500"/>
      <c r="U120" s="501"/>
      <c r="V120" s="179"/>
      <c r="W120" s="165"/>
      <c r="X120" s="165"/>
      <c r="Y120" s="165"/>
    </row>
    <row r="121" spans="3:27" ht="14" customHeight="1" x14ac:dyDescent="0.2">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4" customHeight="1" x14ac:dyDescent="0.2">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4" customHeight="1" x14ac:dyDescent="0.2">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4" customHeight="1" x14ac:dyDescent="0.2">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2">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 customHeight="1" x14ac:dyDescent="0.2">
      <c r="C126" s="471"/>
      <c r="D126" s="494"/>
      <c r="E126" s="497"/>
      <c r="F126" s="499" t="s">
        <v>459</v>
      </c>
      <c r="G126" s="500"/>
      <c r="H126" s="500"/>
      <c r="I126" s="500"/>
      <c r="J126" s="500"/>
      <c r="K126" s="500"/>
      <c r="L126" s="500"/>
      <c r="M126" s="500"/>
      <c r="N126" s="500"/>
      <c r="O126" s="500"/>
      <c r="P126" s="500"/>
      <c r="Q126" s="500"/>
      <c r="R126" s="500"/>
      <c r="S126" s="500"/>
      <c r="T126" s="500"/>
      <c r="U126" s="501"/>
      <c r="V126" s="179"/>
      <c r="W126" s="165"/>
      <c r="X126" s="165"/>
      <c r="Y126" s="165"/>
    </row>
    <row r="127" spans="3:27" ht="14" customHeight="1" x14ac:dyDescent="0.2">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4" customHeight="1" x14ac:dyDescent="0.2">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4" customHeight="1" x14ac:dyDescent="0.2">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4" customHeight="1" x14ac:dyDescent="0.2">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4" customHeight="1" x14ac:dyDescent="0.2">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2">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2">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2">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4" customHeight="1" x14ac:dyDescent="0.2">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 customHeight="1" x14ac:dyDescent="0.2">
      <c r="C136" s="195"/>
      <c r="D136" s="494"/>
      <c r="E136" s="508"/>
      <c r="F136" s="499" t="s">
        <v>462</v>
      </c>
      <c r="G136" s="500"/>
      <c r="H136" s="500"/>
      <c r="I136" s="500"/>
      <c r="J136" s="500"/>
      <c r="K136" s="500"/>
      <c r="L136" s="500"/>
      <c r="M136" s="500"/>
      <c r="N136" s="500"/>
      <c r="O136" s="500"/>
      <c r="P136" s="500"/>
      <c r="Q136" s="500"/>
      <c r="R136" s="500"/>
      <c r="S136" s="500"/>
      <c r="T136" s="500"/>
      <c r="U136" s="501"/>
      <c r="V136" s="164"/>
      <c r="W136" s="165"/>
      <c r="X136" s="165"/>
      <c r="Y136" s="165"/>
    </row>
    <row r="137" spans="3:27" ht="14" customHeight="1" x14ac:dyDescent="0.2">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4" customHeight="1" x14ac:dyDescent="0.2">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4" customHeight="1" x14ac:dyDescent="0.2">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4" customHeight="1" x14ac:dyDescent="0.2">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4" customHeight="1" x14ac:dyDescent="0.2">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4" customHeight="1" x14ac:dyDescent="0.2">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4" customHeight="1" x14ac:dyDescent="0.2">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2">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2">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4" customHeight="1" x14ac:dyDescent="0.2">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 customHeight="1" x14ac:dyDescent="0.2">
      <c r="C147" s="195"/>
      <c r="D147" s="494"/>
      <c r="E147" s="497"/>
      <c r="F147" s="499" t="s">
        <v>463</v>
      </c>
      <c r="G147" s="500"/>
      <c r="H147" s="500"/>
      <c r="I147" s="500"/>
      <c r="J147" s="500"/>
      <c r="K147" s="500"/>
      <c r="L147" s="500"/>
      <c r="M147" s="500"/>
      <c r="N147" s="500"/>
      <c r="O147" s="500"/>
      <c r="P147" s="500"/>
      <c r="Q147" s="500"/>
      <c r="R147" s="500"/>
      <c r="S147" s="500"/>
      <c r="T147" s="500"/>
      <c r="U147" s="501"/>
      <c r="V147" s="164"/>
      <c r="W147" s="165"/>
      <c r="X147" s="165"/>
      <c r="Y147" s="165"/>
    </row>
    <row r="148" spans="3:27" ht="14" customHeight="1" x14ac:dyDescent="0.2">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4" customHeight="1" x14ac:dyDescent="0.2">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4" customHeight="1" x14ac:dyDescent="0.2">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4" customHeight="1" x14ac:dyDescent="0.2">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4" customHeight="1" x14ac:dyDescent="0.2">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4" customHeight="1" x14ac:dyDescent="0.2">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4" customHeight="1" x14ac:dyDescent="0.2">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2">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2">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 customHeight="1" x14ac:dyDescent="0.2">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8" customHeight="1" x14ac:dyDescent="0.2">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4" customHeight="1" x14ac:dyDescent="0.2">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 customHeight="1" x14ac:dyDescent="0.2">
      <c r="C160" s="195"/>
      <c r="D160" s="494"/>
      <c r="E160" s="497"/>
      <c r="F160" s="499" t="s">
        <v>464</v>
      </c>
      <c r="G160" s="500"/>
      <c r="H160" s="500"/>
      <c r="I160" s="500"/>
      <c r="J160" s="500"/>
      <c r="K160" s="500"/>
      <c r="L160" s="500"/>
      <c r="M160" s="500"/>
      <c r="N160" s="500"/>
      <c r="O160" s="500"/>
      <c r="P160" s="500"/>
      <c r="Q160" s="500"/>
      <c r="R160" s="500"/>
      <c r="S160" s="500"/>
      <c r="T160" s="500"/>
      <c r="U160" s="501"/>
      <c r="V160" s="164"/>
      <c r="W160" s="165"/>
      <c r="X160" s="165"/>
      <c r="Y160" s="165"/>
    </row>
    <row r="161" spans="3:27" ht="14" customHeight="1" x14ac:dyDescent="0.2">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4" customHeight="1" x14ac:dyDescent="0.2">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4" customHeight="1" x14ac:dyDescent="0.2">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4" customHeight="1" x14ac:dyDescent="0.2">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4" customHeight="1" x14ac:dyDescent="0.2">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4" customHeight="1" x14ac:dyDescent="0.2">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4" customHeight="1" x14ac:dyDescent="0.2">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4" customHeight="1" x14ac:dyDescent="0.2">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 customHeight="1" x14ac:dyDescent="0.2">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8" customHeight="1" x14ac:dyDescent="0.2">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2">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 customHeight="1" x14ac:dyDescent="0.2">
      <c r="C172" s="195"/>
      <c r="D172" s="494"/>
      <c r="E172" s="497"/>
      <c r="F172" s="499" t="s">
        <v>465</v>
      </c>
      <c r="G172" s="500"/>
      <c r="H172" s="500"/>
      <c r="I172" s="500"/>
      <c r="J172" s="500"/>
      <c r="K172" s="500"/>
      <c r="L172" s="500"/>
      <c r="M172" s="500"/>
      <c r="N172" s="500"/>
      <c r="O172" s="500"/>
      <c r="P172" s="500"/>
      <c r="Q172" s="500"/>
      <c r="R172" s="500"/>
      <c r="S172" s="500"/>
      <c r="T172" s="500"/>
      <c r="U172" s="501"/>
      <c r="V172" s="164"/>
      <c r="W172" s="165"/>
      <c r="X172" s="165"/>
      <c r="Y172" s="165"/>
    </row>
    <row r="173" spans="3:27" ht="14" customHeight="1" x14ac:dyDescent="0.2">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4" customHeight="1" x14ac:dyDescent="0.2">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4" customHeight="1" x14ac:dyDescent="0.2">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4" customHeight="1" x14ac:dyDescent="0.2">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4" customHeight="1" x14ac:dyDescent="0.2">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4" customHeight="1" x14ac:dyDescent="0.2">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4" customHeight="1" x14ac:dyDescent="0.2">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2">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2">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2">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2">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4" customHeight="1" x14ac:dyDescent="0.2">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 customHeight="1" x14ac:dyDescent="0.2">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4" customHeight="1" x14ac:dyDescent="0.2">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4" customHeight="1" x14ac:dyDescent="0.2">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4" customHeight="1" x14ac:dyDescent="0.2">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4" customHeight="1" x14ac:dyDescent="0.2">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4" customHeight="1" x14ac:dyDescent="0.2">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4" customHeight="1" x14ac:dyDescent="0.2">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4" customHeight="1" x14ac:dyDescent="0.2">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4" customHeight="1" x14ac:dyDescent="0.2">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2">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2">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2">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 customHeight="1" x14ac:dyDescent="0.2">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4" customHeight="1" x14ac:dyDescent="0.2">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4" customHeight="1" x14ac:dyDescent="0.2">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4" customHeight="1" x14ac:dyDescent="0.2">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4" customHeight="1" x14ac:dyDescent="0.2">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4" customHeight="1" x14ac:dyDescent="0.2">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4" customHeight="1" x14ac:dyDescent="0.2">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4" customHeight="1" x14ac:dyDescent="0.2">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4" customHeight="1" x14ac:dyDescent="0.2">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2">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2">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25" customHeight="1" x14ac:dyDescent="0.2">
      <c r="C208" s="195"/>
      <c r="D208" s="494"/>
      <c r="E208" s="497"/>
      <c r="F208" s="511" t="s">
        <v>267</v>
      </c>
      <c r="G208" s="512"/>
      <c r="H208" s="512"/>
      <c r="I208" s="512"/>
      <c r="J208" s="512"/>
      <c r="K208" s="492">
        <f>+別紙!AA14</f>
        <v>1107.8000000000002</v>
      </c>
      <c r="L208" s="492"/>
      <c r="M208" s="492"/>
      <c r="N208" s="492"/>
      <c r="O208" s="492"/>
      <c r="P208" s="198" t="s">
        <v>13</v>
      </c>
      <c r="Q208" s="513" t="s">
        <v>365</v>
      </c>
      <c r="R208" s="514"/>
      <c r="S208" s="514"/>
      <c r="T208" s="514"/>
      <c r="U208" s="515"/>
      <c r="V208" s="164"/>
      <c r="W208" s="165"/>
      <c r="X208" s="165"/>
      <c r="Y208" s="165"/>
    </row>
    <row r="209" spans="3:26" ht="43.25" customHeight="1" x14ac:dyDescent="0.2">
      <c r="C209" s="195"/>
      <c r="D209" s="494"/>
      <c r="E209" s="497"/>
      <c r="F209" s="263"/>
      <c r="G209" s="505" t="s">
        <v>223</v>
      </c>
      <c r="H209" s="506"/>
      <c r="I209" s="506"/>
      <c r="J209" s="506"/>
      <c r="K209" s="492">
        <f>+別紙!AA15</f>
        <v>544.4</v>
      </c>
      <c r="L209" s="492"/>
      <c r="M209" s="492"/>
      <c r="N209" s="492"/>
      <c r="O209" s="492"/>
      <c r="P209" s="346" t="s">
        <v>13</v>
      </c>
      <c r="Q209" s="516"/>
      <c r="R209" s="517"/>
      <c r="S209" s="517"/>
      <c r="T209" s="517"/>
      <c r="U209" s="518"/>
      <c r="V209" s="164"/>
      <c r="W209" s="165"/>
      <c r="X209" s="165"/>
      <c r="Y209" s="165"/>
    </row>
    <row r="210" spans="3:26" ht="43.25" customHeight="1" x14ac:dyDescent="0.2">
      <c r="C210" s="195"/>
      <c r="D210" s="494"/>
      <c r="E210" s="497"/>
      <c r="F210" s="263"/>
      <c r="G210" s="505" t="s">
        <v>224</v>
      </c>
      <c r="H210" s="506"/>
      <c r="I210" s="506"/>
      <c r="J210" s="506"/>
      <c r="K210" s="492">
        <f>+別紙!AA16</f>
        <v>547.70000000000005</v>
      </c>
      <c r="L210" s="492"/>
      <c r="M210" s="492"/>
      <c r="N210" s="492"/>
      <c r="O210" s="492"/>
      <c r="P210" s="346" t="s">
        <v>13</v>
      </c>
      <c r="Q210" s="516"/>
      <c r="R210" s="517"/>
      <c r="S210" s="517"/>
      <c r="T210" s="517"/>
      <c r="U210" s="518"/>
      <c r="V210" s="164"/>
      <c r="W210" s="165"/>
      <c r="X210" s="165"/>
      <c r="Y210" s="165"/>
    </row>
    <row r="211" spans="3:26" ht="43.25" customHeight="1" x14ac:dyDescent="0.2">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25" customHeight="1" x14ac:dyDescent="0.2">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4" customHeight="1" x14ac:dyDescent="0.2">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 customHeight="1" x14ac:dyDescent="0.2">
      <c r="C214" s="195"/>
      <c r="D214" s="494"/>
      <c r="E214" s="497"/>
      <c r="F214" s="499" t="s">
        <v>460</v>
      </c>
      <c r="G214" s="500"/>
      <c r="H214" s="500"/>
      <c r="I214" s="500"/>
      <c r="J214" s="500"/>
      <c r="K214" s="500"/>
      <c r="L214" s="500"/>
      <c r="M214" s="500"/>
      <c r="N214" s="500"/>
      <c r="O214" s="500"/>
      <c r="P214" s="500"/>
      <c r="Q214" s="500"/>
      <c r="R214" s="500"/>
      <c r="S214" s="500"/>
      <c r="T214" s="500"/>
      <c r="U214" s="501"/>
      <c r="V214" s="164"/>
      <c r="W214" s="165"/>
      <c r="X214" s="165"/>
      <c r="Y214" s="165"/>
    </row>
    <row r="215" spans="3:26" ht="14" customHeight="1" x14ac:dyDescent="0.2">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4" customHeight="1" x14ac:dyDescent="0.2">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4" customHeight="1" x14ac:dyDescent="0.2">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4" customHeight="1" x14ac:dyDescent="0.2">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4" customHeight="1" x14ac:dyDescent="0.2">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4" customHeight="1" x14ac:dyDescent="0.2">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4" customHeight="1" x14ac:dyDescent="0.2">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4" customHeight="1" x14ac:dyDescent="0.2">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2">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2">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2">
      <c r="C225" s="195"/>
      <c r="D225" s="494"/>
      <c r="E225" s="497"/>
      <c r="F225" s="511" t="s">
        <v>267</v>
      </c>
      <c r="G225" s="512"/>
      <c r="H225" s="512"/>
      <c r="I225" s="512"/>
      <c r="J225" s="512"/>
      <c r="K225" s="492">
        <f>+別紙!AA43</f>
        <v>1052.4000000000001</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2">
      <c r="C226" s="195"/>
      <c r="D226" s="494"/>
      <c r="E226" s="497"/>
      <c r="F226" s="263"/>
      <c r="G226" s="505" t="s">
        <v>223</v>
      </c>
      <c r="H226" s="506"/>
      <c r="I226" s="506"/>
      <c r="J226" s="506"/>
      <c r="K226" s="492">
        <f>+別紙!AA44</f>
        <v>779.69999999999993</v>
      </c>
      <c r="L226" s="492"/>
      <c r="M226" s="492"/>
      <c r="N226" s="492"/>
      <c r="O226" s="492"/>
      <c r="P226" s="346" t="s">
        <v>13</v>
      </c>
      <c r="Q226" s="516"/>
      <c r="R226" s="517"/>
      <c r="S226" s="517"/>
      <c r="T226" s="517"/>
      <c r="U226" s="518"/>
      <c r="V226" s="98"/>
      <c r="W226" s="98"/>
      <c r="X226" s="179"/>
      <c r="Y226" s="165"/>
      <c r="Z226" s="165"/>
      <c r="AA226" s="165"/>
    </row>
    <row r="227" spans="3:27" ht="45" customHeight="1" x14ac:dyDescent="0.2">
      <c r="C227" s="195"/>
      <c r="D227" s="494"/>
      <c r="E227" s="497"/>
      <c r="F227" s="263"/>
      <c r="G227" s="505" t="s">
        <v>224</v>
      </c>
      <c r="H227" s="506"/>
      <c r="I227" s="506"/>
      <c r="J227" s="506"/>
      <c r="K227" s="492">
        <f>+別紙!AA45</f>
        <v>520.29999999999995</v>
      </c>
      <c r="L227" s="492"/>
      <c r="M227" s="492"/>
      <c r="N227" s="492"/>
      <c r="O227" s="492"/>
      <c r="P227" s="346" t="s">
        <v>13</v>
      </c>
      <c r="Q227" s="516"/>
      <c r="R227" s="517"/>
      <c r="S227" s="517"/>
      <c r="T227" s="517"/>
      <c r="U227" s="518"/>
      <c r="V227" s="98"/>
      <c r="W227" s="98"/>
      <c r="X227" s="179"/>
      <c r="Y227" s="165"/>
      <c r="Z227" s="165"/>
      <c r="AA227" s="165"/>
    </row>
    <row r="228" spans="3:27" ht="45" customHeight="1" x14ac:dyDescent="0.2">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2">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4" customHeight="1" x14ac:dyDescent="0.2">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 customHeight="1" x14ac:dyDescent="0.2">
      <c r="C231" s="195"/>
      <c r="D231" s="494"/>
      <c r="E231" s="497"/>
      <c r="F231" s="499" t="s">
        <v>461</v>
      </c>
      <c r="G231" s="500"/>
      <c r="H231" s="500"/>
      <c r="I231" s="500"/>
      <c r="J231" s="500"/>
      <c r="K231" s="500"/>
      <c r="L231" s="500"/>
      <c r="M231" s="500"/>
      <c r="N231" s="500"/>
      <c r="O231" s="500"/>
      <c r="P231" s="500"/>
      <c r="Q231" s="500"/>
      <c r="R231" s="500"/>
      <c r="S231" s="500"/>
      <c r="T231" s="500"/>
      <c r="U231" s="501"/>
      <c r="V231" s="164"/>
      <c r="W231" s="165"/>
      <c r="X231" s="165"/>
      <c r="Y231" s="165"/>
    </row>
    <row r="232" spans="3:27" ht="14" customHeight="1" x14ac:dyDescent="0.2">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4" customHeight="1" x14ac:dyDescent="0.2">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4" customHeight="1" x14ac:dyDescent="0.2">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4" customHeight="1" x14ac:dyDescent="0.2">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4" customHeight="1" x14ac:dyDescent="0.2">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4" customHeight="1" x14ac:dyDescent="0.2">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4" customHeight="1" x14ac:dyDescent="0.2">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4" customHeight="1" x14ac:dyDescent="0.2">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2">
      <c r="C240" s="487" t="s">
        <v>15</v>
      </c>
      <c r="D240" s="488"/>
      <c r="E240" s="489"/>
      <c r="F240" s="305"/>
      <c r="G240" s="29"/>
      <c r="H240" s="29"/>
      <c r="I240" s="30"/>
      <c r="J240" s="30"/>
      <c r="K240" s="30"/>
      <c r="L240" s="31"/>
      <c r="M240" s="31"/>
      <c r="N240" s="31"/>
      <c r="O240" s="32"/>
      <c r="P240" s="32"/>
      <c r="Q240" s="32"/>
      <c r="R240" s="32"/>
      <c r="S240" s="30"/>
      <c r="T240" s="30"/>
      <c r="U240" s="33"/>
    </row>
    <row r="241" spans="1:32" ht="20" customHeight="1" x14ac:dyDescent="0.2">
      <c r="C241" s="473"/>
      <c r="D241" s="474"/>
      <c r="E241" s="474"/>
      <c r="F241" s="34"/>
      <c r="G241" s="34"/>
      <c r="H241" s="34"/>
      <c r="I241" s="35"/>
      <c r="J241" s="35"/>
      <c r="K241" s="35"/>
      <c r="L241" s="36"/>
      <c r="M241" s="36"/>
      <c r="N241" s="36"/>
      <c r="O241" s="37"/>
      <c r="P241" s="37"/>
      <c r="Q241" s="37"/>
      <c r="R241" s="37"/>
      <c r="S241" s="35"/>
      <c r="T241" s="291"/>
      <c r="U241" s="291"/>
    </row>
    <row r="242" spans="1:32" ht="20" customHeight="1" x14ac:dyDescent="0.2">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 x14ac:dyDescent="0.2">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2">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2">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1" customHeight="1" x14ac:dyDescent="0.2">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2">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2">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2">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2">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2">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1" customHeight="1" x14ac:dyDescent="0.2">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25" customHeight="1" x14ac:dyDescent="0.2">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1" customHeight="1" x14ac:dyDescent="0.2">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2">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2">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2">
      <c r="A257" s="22"/>
      <c r="B257" s="22"/>
      <c r="W257" s="266"/>
      <c r="X257" s="266"/>
      <c r="Y257" s="266"/>
      <c r="Z257" s="266"/>
      <c r="AA257" s="266"/>
      <c r="AB257" s="266"/>
      <c r="AC257" s="266"/>
      <c r="AD257" s="266"/>
      <c r="AE257" s="266"/>
      <c r="AF257" s="266"/>
      <c r="AG257"/>
    </row>
    <row r="258" spans="1:34" ht="23.25" customHeight="1" x14ac:dyDescent="0.2">
      <c r="A258" s="22"/>
      <c r="B258" s="22"/>
      <c r="W258" s="3"/>
      <c r="X258" s="3"/>
      <c r="Y258" s="3"/>
      <c r="Z258" s="3"/>
      <c r="AA258" s="3"/>
      <c r="AB258" s="3"/>
      <c r="AC258" s="3"/>
      <c r="AD258" s="3"/>
      <c r="AE258" s="3"/>
      <c r="AG258" s="98"/>
    </row>
    <row r="259" spans="1:34" ht="23.25" customHeight="1" x14ac:dyDescent="0.2">
      <c r="A259" s="22"/>
      <c r="B259" s="22"/>
      <c r="W259" s="3"/>
      <c r="X259" s="3"/>
      <c r="Y259" s="3"/>
      <c r="Z259" s="3"/>
      <c r="AA259" s="98"/>
      <c r="AB259" s="3"/>
      <c r="AC259" s="3"/>
      <c r="AD259" s="3"/>
      <c r="AE259" s="3"/>
      <c r="AG259" s="98"/>
    </row>
    <row r="260" spans="1:34" ht="23.25" customHeight="1" x14ac:dyDescent="0.2">
      <c r="A260" s="22"/>
      <c r="B260" s="22"/>
      <c r="W260" s="98"/>
      <c r="X260" s="3"/>
      <c r="Y260" s="3"/>
      <c r="Z260" s="3"/>
      <c r="AA260" s="3"/>
      <c r="AB260" s="3"/>
      <c r="AC260" s="3"/>
      <c r="AD260" s="3"/>
      <c r="AE260" s="3"/>
      <c r="AG260" s="98"/>
      <c r="AH260" s="267"/>
    </row>
    <row r="261" spans="1:34" ht="23.25" customHeight="1" x14ac:dyDescent="0.2">
      <c r="A261" s="22"/>
      <c r="B261" s="22"/>
      <c r="W261" s="3"/>
      <c r="X261" s="3"/>
      <c r="Y261" s="3"/>
      <c r="Z261" s="3"/>
      <c r="AA261" s="98"/>
      <c r="AB261" s="3"/>
      <c r="AC261" s="3"/>
      <c r="AD261" s="3"/>
      <c r="AE261" s="3"/>
      <c r="AF261" s="3"/>
      <c r="AG261" s="98"/>
    </row>
    <row r="262" spans="1:34" x14ac:dyDescent="0.2">
      <c r="A262" s="22"/>
      <c r="B262" s="22"/>
      <c r="W262" s="3"/>
      <c r="X262" s="3"/>
      <c r="Y262" s="3"/>
      <c r="Z262" s="3"/>
      <c r="AA262" s="3"/>
      <c r="AB262" s="3"/>
      <c r="AC262" s="3"/>
      <c r="AD262" s="3"/>
      <c r="AE262" s="3"/>
      <c r="AF262" s="3"/>
      <c r="AG262" s="3"/>
    </row>
    <row r="263" spans="1:34" x14ac:dyDescent="0.2">
      <c r="A263" s="22"/>
      <c r="B263" s="22"/>
      <c r="W263" s="3"/>
      <c r="X263" s="3"/>
      <c r="Y263" s="3"/>
      <c r="Z263" s="3"/>
      <c r="AA263" s="3"/>
      <c r="AB263" s="3"/>
      <c r="AC263" s="3"/>
      <c r="AD263" s="3"/>
      <c r="AE263" s="3"/>
      <c r="AF263" s="3"/>
      <c r="AG263" s="3"/>
    </row>
    <row r="264" spans="1:34" ht="13" x14ac:dyDescent="0.2">
      <c r="A264" s="22"/>
      <c r="B264" s="22"/>
      <c r="W264"/>
      <c r="X264"/>
      <c r="Y264"/>
      <c r="Z264"/>
      <c r="AA264"/>
      <c r="AB264"/>
      <c r="AC264"/>
      <c r="AD264"/>
      <c r="AE264"/>
      <c r="AF264"/>
    </row>
    <row r="265" spans="1:34" ht="13" x14ac:dyDescent="0.2">
      <c r="W265" s="312" t="s">
        <v>45</v>
      </c>
      <c r="X265" s="312" t="s">
        <v>102</v>
      </c>
      <c r="Y265" s="312"/>
      <c r="Z265"/>
      <c r="AA265"/>
      <c r="AB265"/>
      <c r="AC265"/>
      <c r="AD265"/>
      <c r="AE265"/>
      <c r="AF265"/>
    </row>
    <row r="266" spans="1:34" ht="13" x14ac:dyDescent="0.2">
      <c r="W266" s="312" t="s">
        <v>100</v>
      </c>
      <c r="X266" s="313" t="s">
        <v>378</v>
      </c>
      <c r="Y266" s="312"/>
      <c r="Z266"/>
      <c r="AA266"/>
      <c r="AB266"/>
      <c r="AC266"/>
      <c r="AD266"/>
      <c r="AE266"/>
      <c r="AF266"/>
    </row>
    <row r="267" spans="1:34" ht="13" x14ac:dyDescent="0.2">
      <c r="W267" s="312"/>
      <c r="X267" s="312"/>
      <c r="Y267" s="312"/>
      <c r="Z267"/>
      <c r="AA267"/>
      <c r="AB267"/>
      <c r="AC267"/>
      <c r="AD267"/>
      <c r="AE267"/>
      <c r="AF267"/>
    </row>
    <row r="268" spans="1:34" ht="13" x14ac:dyDescent="0.2">
      <c r="W268" s="312" t="s">
        <v>116</v>
      </c>
      <c r="X268" s="312"/>
      <c r="Y268" s="311"/>
    </row>
    <row r="269" spans="1:34" ht="13" x14ac:dyDescent="0.2">
      <c r="W269" s="312" t="s">
        <v>117</v>
      </c>
      <c r="X269" s="312"/>
      <c r="Y269" s="311"/>
    </row>
    <row r="270" spans="1:34" ht="13" x14ac:dyDescent="0.2">
      <c r="W270" s="312" t="s">
        <v>118</v>
      </c>
      <c r="X270" s="312"/>
      <c r="Y270" s="311"/>
    </row>
    <row r="271" spans="1:34" ht="13" x14ac:dyDescent="0.2">
      <c r="W271" s="312" t="s">
        <v>119</v>
      </c>
      <c r="X271" s="312"/>
      <c r="Y271" s="311"/>
    </row>
    <row r="272" spans="1:34" ht="13" x14ac:dyDescent="0.2">
      <c r="W272" s="312" t="s">
        <v>120</v>
      </c>
      <c r="X272" s="312"/>
      <c r="Y272" s="311"/>
    </row>
    <row r="273" spans="23:25" ht="13" x14ac:dyDescent="0.2">
      <c r="W273" s="312" t="s">
        <v>121</v>
      </c>
      <c r="X273" s="311"/>
      <c r="Y273" s="311"/>
    </row>
    <row r="274" spans="23:25" ht="13" x14ac:dyDescent="0.2">
      <c r="W274" s="312" t="s">
        <v>122</v>
      </c>
      <c r="X274" s="311"/>
      <c r="Y274" s="311"/>
    </row>
    <row r="275" spans="23:25" ht="13" x14ac:dyDescent="0.2">
      <c r="W275" s="312" t="s">
        <v>123</v>
      </c>
      <c r="X275" s="311"/>
      <c r="Y275" s="311"/>
    </row>
    <row r="276" spans="23:25" ht="13" x14ac:dyDescent="0.2">
      <c r="W276" s="312" t="s">
        <v>124</v>
      </c>
      <c r="X276" s="311"/>
      <c r="Y276" s="311"/>
    </row>
    <row r="277" spans="23:25" ht="13" x14ac:dyDescent="0.2">
      <c r="W277" s="312" t="s">
        <v>127</v>
      </c>
      <c r="X277" s="311"/>
      <c r="Y277" s="311"/>
    </row>
    <row r="278" spans="23:25" ht="13" x14ac:dyDescent="0.2">
      <c r="W278" s="312" t="s">
        <v>128</v>
      </c>
      <c r="X278" s="311"/>
      <c r="Y278" s="311"/>
    </row>
    <row r="279" spans="23:25" ht="13" x14ac:dyDescent="0.2">
      <c r="W279" s="312" t="s">
        <v>129</v>
      </c>
      <c r="X279" s="311"/>
      <c r="Y279" s="311"/>
    </row>
    <row r="280" spans="23:25" ht="13" x14ac:dyDescent="0.2">
      <c r="W280" s="312" t="s">
        <v>130</v>
      </c>
      <c r="X280" s="311"/>
      <c r="Y280" s="311"/>
    </row>
    <row r="281" spans="23:25" ht="13" x14ac:dyDescent="0.2">
      <c r="W281" s="312" t="s">
        <v>131</v>
      </c>
      <c r="X281" s="311"/>
      <c r="Y281" s="311"/>
    </row>
    <row r="282" spans="23:25" ht="13" x14ac:dyDescent="0.2">
      <c r="W282" s="312" t="s">
        <v>132</v>
      </c>
      <c r="X282" s="311"/>
      <c r="Y282" s="311"/>
    </row>
    <row r="283" spans="23:25" ht="13" x14ac:dyDescent="0.2">
      <c r="W283" s="312" t="s">
        <v>125</v>
      </c>
      <c r="X283" s="311"/>
      <c r="Y283" s="311"/>
    </row>
    <row r="284" spans="23:25" ht="13" x14ac:dyDescent="0.2">
      <c r="W284" s="312" t="s">
        <v>133</v>
      </c>
      <c r="X284" s="311"/>
      <c r="Y284" s="311"/>
    </row>
    <row r="285" spans="23:25" ht="13" x14ac:dyDescent="0.2">
      <c r="W285" s="312" t="s">
        <v>134</v>
      </c>
      <c r="X285" s="311"/>
      <c r="Y285" s="311"/>
    </row>
    <row r="286" spans="23:25" ht="13" x14ac:dyDescent="0.2">
      <c r="W286" s="312" t="s">
        <v>135</v>
      </c>
      <c r="X286" s="311"/>
      <c r="Y286" s="311"/>
    </row>
    <row r="287" spans="23:25" ht="13" x14ac:dyDescent="0.2">
      <c r="W287" s="312" t="s">
        <v>136</v>
      </c>
      <c r="X287" s="311"/>
      <c r="Y287" s="311"/>
    </row>
    <row r="288" spans="23:25" ht="13" x14ac:dyDescent="0.2">
      <c r="W288" s="312" t="s">
        <v>137</v>
      </c>
      <c r="X288" s="311"/>
      <c r="Y288" s="311"/>
    </row>
    <row r="289" spans="23:25" ht="13" x14ac:dyDescent="0.2">
      <c r="W289" s="312" t="s">
        <v>138</v>
      </c>
      <c r="X289" s="311"/>
      <c r="Y289" s="311"/>
    </row>
    <row r="290" spans="23:25" ht="13" x14ac:dyDescent="0.2">
      <c r="W290" s="312" t="s">
        <v>139</v>
      </c>
      <c r="X290" s="311"/>
      <c r="Y290" s="311"/>
    </row>
    <row r="291" spans="23:25" ht="13" x14ac:dyDescent="0.2">
      <c r="W291" s="312" t="s">
        <v>140</v>
      </c>
      <c r="X291" s="311"/>
      <c r="Y291" s="311"/>
    </row>
    <row r="292" spans="23:25" ht="13" x14ac:dyDescent="0.2">
      <c r="W292" s="312" t="s">
        <v>141</v>
      </c>
      <c r="X292" s="311"/>
      <c r="Y292" s="311"/>
    </row>
    <row r="293" spans="23:25" ht="13" x14ac:dyDescent="0.2">
      <c r="W293" s="312" t="s">
        <v>142</v>
      </c>
      <c r="X293" s="311"/>
      <c r="Y293" s="311"/>
    </row>
    <row r="294" spans="23:25" ht="13" x14ac:dyDescent="0.2">
      <c r="W294" s="312" t="s">
        <v>143</v>
      </c>
      <c r="X294" s="311"/>
      <c r="Y294" s="311"/>
    </row>
    <row r="295" spans="23:25" ht="13" x14ac:dyDescent="0.2">
      <c r="W295" s="312" t="s">
        <v>126</v>
      </c>
      <c r="X295" s="311"/>
      <c r="Y295" s="311"/>
    </row>
    <row r="296" spans="23:25" ht="13" x14ac:dyDescent="0.2">
      <c r="W296" s="312" t="s">
        <v>144</v>
      </c>
      <c r="X296" s="311"/>
      <c r="Y296" s="311"/>
    </row>
    <row r="297" spans="23:25" ht="13" x14ac:dyDescent="0.2">
      <c r="W297" s="312" t="s">
        <v>145</v>
      </c>
      <c r="X297" s="311"/>
      <c r="Y297" s="311"/>
    </row>
    <row r="298" spans="23:25" ht="13" x14ac:dyDescent="0.2">
      <c r="W298" s="312" t="s">
        <v>146</v>
      </c>
      <c r="X298" s="311"/>
      <c r="Y298" s="311"/>
    </row>
    <row r="299" spans="23:25" ht="13" x14ac:dyDescent="0.2">
      <c r="W299" s="312" t="s">
        <v>147</v>
      </c>
      <c r="X299" s="311"/>
      <c r="Y299" s="311"/>
    </row>
    <row r="300" spans="23:25" ht="13" x14ac:dyDescent="0.2">
      <c r="W300" s="312" t="s">
        <v>148</v>
      </c>
      <c r="X300" s="311"/>
      <c r="Y300" s="311"/>
    </row>
    <row r="301" spans="23:25" ht="13" x14ac:dyDescent="0.2">
      <c r="W301" s="312" t="s">
        <v>149</v>
      </c>
      <c r="X301" s="311"/>
      <c r="Y301" s="311"/>
    </row>
    <row r="302" spans="23:25" ht="13" x14ac:dyDescent="0.2">
      <c r="W302" s="314" t="s">
        <v>150</v>
      </c>
      <c r="X302" s="311"/>
      <c r="Y302" s="311"/>
    </row>
    <row r="303" spans="23:25" ht="13" x14ac:dyDescent="0.2">
      <c r="W303" s="314" t="s">
        <v>151</v>
      </c>
      <c r="X303" s="311"/>
      <c r="Y303" s="311"/>
    </row>
    <row r="304" spans="23:25" ht="13" x14ac:dyDescent="0.2">
      <c r="W304" s="314" t="s">
        <v>152</v>
      </c>
      <c r="X304" s="311"/>
      <c r="Y304" s="311"/>
    </row>
    <row r="305" spans="23:25" ht="13" x14ac:dyDescent="0.2">
      <c r="W305" s="314" t="s">
        <v>153</v>
      </c>
      <c r="X305" s="311"/>
      <c r="Y305" s="311"/>
    </row>
    <row r="306" spans="23:25" ht="13" x14ac:dyDescent="0.2">
      <c r="W306" s="314" t="s">
        <v>154</v>
      </c>
      <c r="X306" s="311"/>
      <c r="Y306" s="311"/>
    </row>
    <row r="307" spans="23:25" ht="13" x14ac:dyDescent="0.2">
      <c r="W307" s="314" t="s">
        <v>155</v>
      </c>
      <c r="X307" s="311"/>
      <c r="Y307" s="311"/>
    </row>
    <row r="308" spans="23:25" ht="13" x14ac:dyDescent="0.2">
      <c r="W308" s="314" t="s">
        <v>401</v>
      </c>
      <c r="X308" s="311"/>
      <c r="Y308" s="311"/>
    </row>
    <row r="309" spans="23:25" ht="13" x14ac:dyDescent="0.2">
      <c r="W309" s="314" t="s">
        <v>400</v>
      </c>
      <c r="X309" s="311"/>
      <c r="Y309" s="311"/>
    </row>
    <row r="310" spans="23:25" ht="13" x14ac:dyDescent="0.2">
      <c r="W310" s="314" t="s">
        <v>399</v>
      </c>
      <c r="X310" s="311"/>
      <c r="Y310" s="311"/>
    </row>
    <row r="311" spans="23:25" ht="13" x14ac:dyDescent="0.2">
      <c r="W311" s="312" t="s">
        <v>158</v>
      </c>
      <c r="X311" s="311"/>
      <c r="Y311" s="311"/>
    </row>
    <row r="312" spans="23:25" x14ac:dyDescent="0.2">
      <c r="W312" s="311" t="s">
        <v>156</v>
      </c>
      <c r="X312" s="311"/>
      <c r="Y312" s="311"/>
    </row>
    <row r="313" spans="23:25" x14ac:dyDescent="0.2">
      <c r="W313" s="311" t="s">
        <v>157</v>
      </c>
      <c r="X313" s="311"/>
      <c r="Y313" s="311"/>
    </row>
    <row r="314" spans="23:25" x14ac:dyDescent="0.2">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F22" workbookViewId="0">
      <selection activeCell="AK31" sqref="AK31:AP3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520.29999999999995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547.70000000000005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520.29999999999995</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520.29999999999995</v>
      </c>
      <c r="P27" s="718"/>
      <c r="Q27" s="718"/>
      <c r="R27" s="718"/>
      <c r="S27" s="49" t="s">
        <v>38</v>
      </c>
      <c r="T27" s="70"/>
      <c r="U27" s="70"/>
      <c r="X27" s="68" t="s">
        <v>39</v>
      </c>
      <c r="Y27" s="71"/>
      <c r="AG27" s="58"/>
      <c r="AH27" s="58"/>
      <c r="AI27" s="58"/>
      <c r="AJ27" s="58"/>
      <c r="AK27" s="668">
        <f>+AG18+O27</f>
        <v>520.29999999999995</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520.29999999999995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547.70000000000005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541.9</v>
      </c>
      <c r="G30" s="674"/>
      <c r="H30" s="214" t="s">
        <v>198</v>
      </c>
      <c r="L30" s="682"/>
      <c r="O30" s="61"/>
      <c r="Q30" s="684">
        <f>+ROUND(Z28,1)+ROUND(Z29,1)+ROUND(Z30,1)</f>
        <v>520.29999999999995</v>
      </c>
      <c r="R30" s="718"/>
      <c r="S30" s="718"/>
      <c r="T30" s="718"/>
      <c r="U30" s="49" t="s">
        <v>16</v>
      </c>
      <c r="X30" s="726" t="s">
        <v>186</v>
      </c>
      <c r="Y30" s="727"/>
      <c r="Z30" s="670"/>
      <c r="AA30" s="671"/>
      <c r="AB30" s="671"/>
      <c r="AC30" s="671"/>
      <c r="AD30" s="671"/>
      <c r="AE30" s="49" t="s">
        <v>13</v>
      </c>
      <c r="AK30" s="655">
        <v>514.79999999999995</v>
      </c>
      <c r="AL30" s="656"/>
      <c r="AM30" s="656"/>
      <c r="AN30" s="656"/>
      <c r="AO30" s="57" t="s">
        <v>13</v>
      </c>
      <c r="AR30" s="667"/>
      <c r="AS30" s="664"/>
      <c r="AT30" s="664"/>
      <c r="AU30" s="665"/>
    </row>
    <row r="31" spans="2:48" ht="27" customHeight="1" thickTop="1" thickBot="1" x14ac:dyDescent="0.25">
      <c r="B31" s="690" t="s">
        <v>375</v>
      </c>
      <c r="C31" s="679"/>
      <c r="D31" s="679"/>
      <c r="E31" s="680"/>
      <c r="F31" s="673">
        <v>547.70000000000005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3" zoomScaleNormal="100" workbookViewId="0">
      <selection activeCell="Q34" sqref="Q34"/>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49" width="9" style="45"/>
    <col min="50" max="50" width="49.81640625" style="45" bestFit="1" customWidth="1"/>
    <col min="51" max="52" width="9" style="45"/>
    <col min="53" max="53" width="54.453125" style="45" bestFit="1" customWidth="1"/>
    <col min="54" max="54" width="13" style="45" bestFit="1" customWidth="1"/>
    <col min="55" max="55" width="24.36328125" style="45" bestFit="1" customWidth="1"/>
    <col min="56" max="57" width="9" style="45"/>
    <col min="58" max="58" width="16.1796875" style="45" customWidth="1"/>
    <col min="59" max="16384" width="9" style="45"/>
  </cols>
  <sheetData>
    <row r="1" spans="2:48" ht="27" customHeight="1" x14ac:dyDescent="0.2">
      <c r="F1" s="44"/>
      <c r="R1" s="92" t="s">
        <v>95</v>
      </c>
      <c r="S1" s="92" t="s">
        <v>352</v>
      </c>
    </row>
    <row r="2" spans="2:48" ht="12" customHeight="1" thickBot="1" x14ac:dyDescent="0.25">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25" customHeight="1" x14ac:dyDescent="0.2">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3.5"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株式会社ダイセキ環境ソリューション
横浜生麦リサイクルセンター</v>
      </c>
      <c r="AF5" s="733"/>
      <c r="AG5" s="733"/>
      <c r="AH5" s="733"/>
      <c r="AI5" s="733"/>
      <c r="AJ5" s="733"/>
      <c r="AK5" s="733"/>
      <c r="AL5" s="733"/>
      <c r="AM5" s="733"/>
      <c r="AN5" s="733"/>
      <c r="AO5" s="733"/>
      <c r="AP5" s="733"/>
      <c r="AQ5" s="733"/>
      <c r="AR5" s="733"/>
      <c r="AS5" s="733"/>
      <c r="AT5" s="733"/>
      <c r="AU5" s="733"/>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25" customHeight="1" thickBot="1" x14ac:dyDescent="0.25">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5">
      <c r="F12" s="748">
        <f>+ROUND(O12,1)+ROUND(O15,1)+ROUND(O18,1)+ROUND(O24,1)+O27-ROUND(F15,1)</f>
        <v>2.4</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5">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2.5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2.4</v>
      </c>
      <c r="P27" s="718"/>
      <c r="Q27" s="718"/>
      <c r="R27" s="718"/>
      <c r="S27" s="49" t="s">
        <v>38</v>
      </c>
      <c r="T27" s="70"/>
      <c r="U27" s="70"/>
      <c r="X27" s="68" t="s">
        <v>39</v>
      </c>
      <c r="Y27" s="71"/>
      <c r="AG27" s="58"/>
      <c r="AH27" s="58"/>
      <c r="AI27" s="58"/>
      <c r="AJ27" s="58"/>
      <c r="AK27" s="668">
        <f>+AG18+O27</f>
        <v>2.4</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2.5</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2.5</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v>2.4</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 x14ac:dyDescent="0.2">
      <c r="H45" s="75"/>
      <c r="I45" s="75"/>
      <c r="J45" s="75"/>
      <c r="Q45" s="75"/>
      <c r="R45" s="75"/>
      <c r="S45" s="75"/>
      <c r="AX45" s="76"/>
      <c r="AY45" s="76"/>
      <c r="AZ45" s="76"/>
      <c r="BA45" s="76"/>
      <c r="BB45" s="76"/>
      <c r="BC45" s="76"/>
    </row>
    <row r="46" spans="2:61" ht="13" x14ac:dyDescent="0.2">
      <c r="H46" s="75"/>
      <c r="I46" s="75"/>
      <c r="J46" s="75"/>
      <c r="Q46" s="75"/>
      <c r="R46" s="75"/>
      <c r="S46" s="75"/>
      <c r="AX46" s="76"/>
      <c r="AY46" s="76"/>
      <c r="AZ46" s="76"/>
      <c r="BA46" s="76"/>
      <c r="BB46" s="76"/>
      <c r="BC46" s="76"/>
    </row>
    <row r="47" spans="2:61" ht="13" x14ac:dyDescent="0.2">
      <c r="H47" s="75"/>
      <c r="I47" s="75"/>
      <c r="J47" s="75"/>
      <c r="Q47" s="75"/>
      <c r="R47" s="75"/>
      <c r="S47" s="75"/>
      <c r="AX47" s="76"/>
      <c r="AY47" s="76"/>
      <c r="AZ47" s="76"/>
      <c r="BA47" s="76"/>
      <c r="BB47" s="76"/>
      <c r="BD47" s="73"/>
      <c r="BE47" s="73"/>
      <c r="BF47" s="76"/>
      <c r="BG47" s="76"/>
      <c r="BH47" s="76"/>
      <c r="BI47" s="73"/>
    </row>
    <row r="48" spans="2:61" x14ac:dyDescent="0.2">
      <c r="H48" s="75"/>
      <c r="I48" s="75"/>
      <c r="J48" s="75"/>
      <c r="Q48" s="75"/>
      <c r="R48" s="75"/>
      <c r="S48" s="75"/>
      <c r="BD48" s="73"/>
      <c r="BE48" s="73"/>
      <c r="BF48" s="73"/>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95</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G34" zoomScale="80" zoomScaleNormal="80" workbookViewId="0">
      <selection activeCell="B1" sqref="B1"/>
    </sheetView>
  </sheetViews>
  <sheetFormatPr defaultColWidth="9" defaultRowHeight="11" x14ac:dyDescent="0.2"/>
  <cols>
    <col min="1" max="1" width="2.453125" style="10" customWidth="1"/>
    <col min="2" max="3" width="3.81640625" style="10" customWidth="1"/>
    <col min="4" max="4" width="4.453125" style="10" customWidth="1"/>
    <col min="5" max="5" width="3.81640625" style="10" customWidth="1"/>
    <col min="6" max="6" width="40.81640625" style="10" customWidth="1"/>
    <col min="7" max="7" width="9.81640625" style="10" customWidth="1"/>
    <col min="8" max="8" width="10.36328125" style="10" customWidth="1"/>
    <col min="9" max="26" width="9.81640625" style="10" customWidth="1"/>
    <col min="27" max="27" width="11.81640625" style="10" customWidth="1"/>
    <col min="28" max="16384" width="9" style="10"/>
  </cols>
  <sheetData>
    <row r="1" spans="2:27" ht="21" x14ac:dyDescent="0.3">
      <c r="C1" s="20" t="s">
        <v>381</v>
      </c>
      <c r="D1" s="20"/>
      <c r="E1" s="20"/>
    </row>
    <row r="2" spans="2:27" ht="22.5" customHeight="1" x14ac:dyDescent="0.2">
      <c r="E2" s="327" t="s">
        <v>382</v>
      </c>
    </row>
    <row r="3" spans="2:27" ht="14.15" customHeight="1" thickBot="1" x14ac:dyDescent="0.25">
      <c r="B3" s="780" t="s">
        <v>102</v>
      </c>
      <c r="C3" s="780"/>
      <c r="D3" s="780"/>
      <c r="E3" s="780"/>
      <c r="F3" s="780"/>
      <c r="G3" s="116"/>
      <c r="H3" s="116"/>
      <c r="I3" s="116"/>
      <c r="J3" s="116"/>
      <c r="K3" s="116"/>
      <c r="Y3"/>
      <c r="Z3"/>
      <c r="AA3" s="117"/>
    </row>
    <row r="4" spans="2:27" ht="14.15" customHeight="1" x14ac:dyDescent="0.2">
      <c r="B4" s="780"/>
      <c r="C4" s="780"/>
      <c r="D4" s="780"/>
      <c r="E4" s="780"/>
      <c r="F4" s="780"/>
      <c r="G4" s="116"/>
      <c r="H4" s="116"/>
      <c r="I4" s="116"/>
      <c r="J4" s="116"/>
      <c r="K4" s="116"/>
      <c r="Y4" s="784" t="s">
        <v>355</v>
      </c>
      <c r="Z4" s="118" t="s">
        <v>114</v>
      </c>
      <c r="AA4" s="119" t="s">
        <v>115</v>
      </c>
    </row>
    <row r="5" spans="2:27" ht="14.15" customHeight="1" thickBot="1" x14ac:dyDescent="0.25">
      <c r="C5" s="116"/>
      <c r="D5" s="116"/>
      <c r="E5" s="116"/>
      <c r="F5" s="116"/>
      <c r="G5" s="116"/>
      <c r="H5" s="116"/>
      <c r="I5" s="116"/>
      <c r="J5" s="116"/>
      <c r="K5" s="116"/>
      <c r="Y5" s="785"/>
      <c r="Z5" s="120" t="str">
        <f>+表紙!Q29</f>
        <v>〇</v>
      </c>
      <c r="AA5" s="120" t="str">
        <f>+表紙!T29</f>
        <v/>
      </c>
    </row>
    <row r="6" spans="2:27" ht="15" customHeight="1" thickBot="1" x14ac:dyDescent="0.25">
      <c r="B6" s="168" t="s">
        <v>101</v>
      </c>
      <c r="C6" s="168"/>
      <c r="D6" s="168"/>
      <c r="E6" s="168"/>
      <c r="F6" s="168"/>
      <c r="G6" s="168"/>
      <c r="H6" s="168"/>
      <c r="I6" s="168"/>
      <c r="J6" s="168"/>
      <c r="K6" s="168"/>
      <c r="L6" s="94"/>
      <c r="M6" s="781"/>
      <c r="N6" s="781"/>
      <c r="O6" s="94" t="s">
        <v>99</v>
      </c>
      <c r="P6" s="786" t="str">
        <f>+表紙!F48</f>
        <v>株式会社ダイセキ環境ソリューション
横浜生麦リサイクルセンター</v>
      </c>
      <c r="Q6" s="786"/>
      <c r="R6" s="786"/>
      <c r="S6" s="786"/>
      <c r="T6" s="786"/>
      <c r="U6" s="786"/>
      <c r="V6" s="781"/>
      <c r="W6" s="781"/>
      <c r="X6" s="781"/>
      <c r="Y6" s="781"/>
      <c r="Z6" s="781"/>
      <c r="AA6" s="204" t="s">
        <v>98</v>
      </c>
    </row>
    <row r="7" spans="2:27" ht="1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782" t="s">
        <v>230</v>
      </c>
      <c r="D9" s="782"/>
      <c r="E9" s="782"/>
      <c r="F9" s="783"/>
      <c r="G9" s="377">
        <f>IF(OR(ｱ.燃え殻!F24&gt;0,ｱ.燃え殻!F24&lt;0),ｱ.燃え殻!F24,IF(G$19&gt;0,"0",0))</f>
        <v>2.5</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557.6</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547.70000000000005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1107.8000000000002</v>
      </c>
    </row>
    <row r="10" spans="2:27" ht="24" customHeight="1" x14ac:dyDescent="0.2">
      <c r="B10" s="172" t="s">
        <v>393</v>
      </c>
      <c r="C10" s="776" t="s">
        <v>294</v>
      </c>
      <c r="D10" s="776"/>
      <c r="E10" s="776"/>
      <c r="F10" s="777"/>
      <c r="G10" s="380" t="str">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2">
      <c r="B11" s="172" t="s">
        <v>394</v>
      </c>
      <c r="C11" s="778" t="s">
        <v>295</v>
      </c>
      <c r="D11" s="778"/>
      <c r="E11" s="778"/>
      <c r="F11" s="779"/>
      <c r="G11" s="383" t="str">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2">
      <c r="B12" s="172">
        <v>6</v>
      </c>
      <c r="C12" s="778" t="s">
        <v>296</v>
      </c>
      <c r="D12" s="778"/>
      <c r="E12" s="778"/>
      <c r="F12" s="779"/>
      <c r="G12" s="383" t="str">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2">
      <c r="B13" s="172" t="s">
        <v>226</v>
      </c>
      <c r="C13" s="808" t="s">
        <v>297</v>
      </c>
      <c r="D13" s="801"/>
      <c r="E13" s="801"/>
      <c r="F13" s="802"/>
      <c r="G13" s="383" t="str">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2">
      <c r="B14" s="172" t="s">
        <v>227</v>
      </c>
      <c r="C14" s="778" t="s">
        <v>298</v>
      </c>
      <c r="D14" s="778"/>
      <c r="E14" s="778"/>
      <c r="F14" s="779"/>
      <c r="G14" s="383">
        <f>IF(OR(ｱ.燃え殻!F29&gt;0,ｱ.燃え殻!F29&lt;0),ｱ.燃え殻!F29,IF(G$19&gt;0,"0",0))</f>
        <v>2.5</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557.6</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547.70000000000005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1107.8000000000002</v>
      </c>
    </row>
    <row r="15" spans="2:27" ht="24" customHeight="1" x14ac:dyDescent="0.2">
      <c r="B15" s="172" t="s">
        <v>228</v>
      </c>
      <c r="C15" s="778" t="s">
        <v>299</v>
      </c>
      <c r="D15" s="778"/>
      <c r="E15" s="778"/>
      <c r="F15" s="779"/>
      <c r="G15" s="383">
        <f>IF(OR(ｱ.燃え殻!F30&gt;0,ｱ.燃え殻!F30&lt;0),ｱ.燃え殻!F30,IF(G$19&gt;0,"0",0))</f>
        <v>2.5</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541.9</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544.4</v>
      </c>
    </row>
    <row r="16" spans="2:27" ht="24" customHeight="1" x14ac:dyDescent="0.2">
      <c r="B16" s="172" t="s">
        <v>229</v>
      </c>
      <c r="C16" s="778" t="s">
        <v>300</v>
      </c>
      <c r="D16" s="778"/>
      <c r="E16" s="778"/>
      <c r="F16" s="779"/>
      <c r="G16" s="383" t="str">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547.70000000000005</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547.70000000000005</v>
      </c>
    </row>
    <row r="17" spans="2:27" ht="24" customHeight="1" x14ac:dyDescent="0.2">
      <c r="B17" s="172"/>
      <c r="C17" s="778" t="s">
        <v>408</v>
      </c>
      <c r="D17" s="778"/>
      <c r="E17" s="778"/>
      <c r="F17" s="779"/>
      <c r="G17" s="383" t="str">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5">
      <c r="B18" s="173"/>
      <c r="C18" s="217" t="s">
        <v>326</v>
      </c>
      <c r="D18" s="811" t="s">
        <v>428</v>
      </c>
      <c r="E18" s="811"/>
      <c r="F18" s="812"/>
      <c r="G18" s="386" t="str">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2">
      <c r="B19" s="169"/>
      <c r="C19" s="174" t="s">
        <v>376</v>
      </c>
      <c r="D19" s="793" t="s">
        <v>377</v>
      </c>
      <c r="E19" s="793"/>
      <c r="F19" s="794"/>
      <c r="G19" s="389">
        <f>+G37+G25+G23+G22+G21-G20</f>
        <v>2.4</v>
      </c>
      <c r="H19" s="389">
        <f t="shared" ref="H19:Z19" si="1">+H37+H25+H23+H22+H21-H20</f>
        <v>0</v>
      </c>
      <c r="I19" s="389">
        <f t="shared" si="1"/>
        <v>0</v>
      </c>
      <c r="J19" s="389">
        <f t="shared" si="1"/>
        <v>0</v>
      </c>
      <c r="K19" s="389">
        <f t="shared" si="1"/>
        <v>0</v>
      </c>
      <c r="L19" s="389">
        <f t="shared" si="1"/>
        <v>529.70000000000005</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520.29999999999995</v>
      </c>
      <c r="W19" s="389">
        <f t="shared" si="1"/>
        <v>0</v>
      </c>
      <c r="X19" s="389">
        <f t="shared" si="1"/>
        <v>0</v>
      </c>
      <c r="Y19" s="389">
        <f t="shared" si="1"/>
        <v>0</v>
      </c>
      <c r="Z19" s="390">
        <f t="shared" si="1"/>
        <v>0</v>
      </c>
      <c r="AA19" s="391">
        <f t="shared" ref="AA19:AA25" si="2">SUM(G19:Z19)</f>
        <v>1052.4000000000001</v>
      </c>
    </row>
    <row r="20" spans="2:27" ht="24" customHeight="1" thickBot="1" x14ac:dyDescent="0.25">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2">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2">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2">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5" customHeight="1" x14ac:dyDescent="0.2">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2">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2">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2">
      <c r="B37" s="170"/>
      <c r="C37" s="809" t="s">
        <v>173</v>
      </c>
      <c r="D37" s="129" t="s">
        <v>179</v>
      </c>
      <c r="E37" s="791" t="s">
        <v>234</v>
      </c>
      <c r="F37" s="792"/>
      <c r="G37" s="424">
        <f t="shared" ref="G37:Z37" si="8">+G38+G42</f>
        <v>2.4</v>
      </c>
      <c r="H37" s="424">
        <f t="shared" si="8"/>
        <v>0</v>
      </c>
      <c r="I37" s="424">
        <f t="shared" si="8"/>
        <v>0</v>
      </c>
      <c r="J37" s="424">
        <f t="shared" si="8"/>
        <v>0</v>
      </c>
      <c r="K37" s="424">
        <f t="shared" si="8"/>
        <v>0</v>
      </c>
      <c r="L37" s="424">
        <f t="shared" si="8"/>
        <v>529.70000000000005</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520.29999999999995</v>
      </c>
      <c r="W37" s="424">
        <f t="shared" si="8"/>
        <v>0</v>
      </c>
      <c r="X37" s="424">
        <f t="shared" si="8"/>
        <v>0</v>
      </c>
      <c r="Y37" s="424">
        <f t="shared" si="8"/>
        <v>0</v>
      </c>
      <c r="Z37" s="425">
        <f t="shared" si="8"/>
        <v>0</v>
      </c>
      <c r="AA37" s="426">
        <f t="shared" si="4"/>
        <v>1052.4000000000001</v>
      </c>
    </row>
    <row r="38" spans="2:27" ht="24" customHeight="1" x14ac:dyDescent="0.2">
      <c r="B38" s="170"/>
      <c r="C38" s="809"/>
      <c r="D38" s="227"/>
      <c r="E38" s="225" t="s">
        <v>319</v>
      </c>
      <c r="F38" s="443"/>
      <c r="G38" s="415">
        <f t="shared" ref="G38:Z38" si="9">SUM(G39:G41)</f>
        <v>0</v>
      </c>
      <c r="H38" s="415">
        <f t="shared" si="9"/>
        <v>0</v>
      </c>
      <c r="I38" s="415">
        <f t="shared" si="9"/>
        <v>0</v>
      </c>
      <c r="J38" s="415">
        <f t="shared" si="9"/>
        <v>0</v>
      </c>
      <c r="K38" s="415">
        <f t="shared" si="9"/>
        <v>0</v>
      </c>
      <c r="L38" s="415">
        <f t="shared" si="9"/>
        <v>529.70000000000005</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520.29999999999995</v>
      </c>
      <c r="W38" s="415">
        <f t="shared" si="9"/>
        <v>0</v>
      </c>
      <c r="X38" s="415">
        <f t="shared" si="9"/>
        <v>0</v>
      </c>
      <c r="Y38" s="415">
        <f t="shared" si="9"/>
        <v>0</v>
      </c>
      <c r="Z38" s="416">
        <f t="shared" si="9"/>
        <v>0</v>
      </c>
      <c r="AA38" s="417">
        <f t="shared" si="4"/>
        <v>1050</v>
      </c>
    </row>
    <row r="39" spans="2:27" ht="24" customHeight="1" x14ac:dyDescent="0.2">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520.29999999999995</v>
      </c>
      <c r="W39" s="418">
        <f>+ﾁ.動物のふん尿!$Z$28</f>
        <v>0</v>
      </c>
      <c r="X39" s="418">
        <f>+ﾂ.動物の死体!$Z$28</f>
        <v>0</v>
      </c>
      <c r="Y39" s="418">
        <f>+ﾃ.ばいじん!$Z$28</f>
        <v>0</v>
      </c>
      <c r="Z39" s="419">
        <f>+ﾄ.混合廃棄物その他!$Z$28</f>
        <v>0</v>
      </c>
      <c r="AA39" s="420">
        <f t="shared" si="4"/>
        <v>520.29999999999995</v>
      </c>
    </row>
    <row r="40" spans="2:27" ht="24" customHeight="1" x14ac:dyDescent="0.2">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529.70000000000005</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529.70000000000005</v>
      </c>
    </row>
    <row r="41" spans="2:27" ht="24" customHeight="1" x14ac:dyDescent="0.2">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5">
      <c r="B42" s="170"/>
      <c r="C42" s="810"/>
      <c r="D42" s="229"/>
      <c r="E42" s="226" t="s">
        <v>320</v>
      </c>
      <c r="F42" s="443"/>
      <c r="G42" s="421">
        <f>+ｱ.燃え殻!$Q$33</f>
        <v>2.4</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2.4</v>
      </c>
    </row>
    <row r="43" spans="2:27" ht="24" customHeight="1" x14ac:dyDescent="0.2">
      <c r="B43" s="170"/>
      <c r="C43" s="128" t="s">
        <v>235</v>
      </c>
      <c r="D43" s="789" t="s">
        <v>349</v>
      </c>
      <c r="E43" s="789"/>
      <c r="F43" s="790"/>
      <c r="G43" s="427">
        <f>+ｱ.燃え殻!$AK$27</f>
        <v>2.4</v>
      </c>
      <c r="H43" s="427">
        <f>+ｲ.汚泥!$AK$27</f>
        <v>0</v>
      </c>
      <c r="I43" s="427">
        <f>+ｳ.廃油!$AK$27</f>
        <v>0</v>
      </c>
      <c r="J43" s="427">
        <f>+ｴ.廃酸!$AK$27</f>
        <v>0</v>
      </c>
      <c r="K43" s="427">
        <f>+ｵ.廃ｱﾙｶﾘ!$AK$27</f>
        <v>0</v>
      </c>
      <c r="L43" s="427">
        <f>+ｶ.廃ﾌﾟﾗ類!$AK$27</f>
        <v>529.70000000000005</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520.29999999999995</v>
      </c>
      <c r="W43" s="427">
        <f>+ﾁ.動物のふん尿!$AK$27</f>
        <v>0</v>
      </c>
      <c r="X43" s="427">
        <f>+ﾂ.動物の死体!$AK$27</f>
        <v>0</v>
      </c>
      <c r="Y43" s="427">
        <f>+ﾃ.ばいじん!$AK$27</f>
        <v>0</v>
      </c>
      <c r="Z43" s="428">
        <f>+ﾄ.混合廃棄物その他!$AK$27</f>
        <v>0</v>
      </c>
      <c r="AA43" s="429">
        <f t="shared" si="4"/>
        <v>1052.4000000000001</v>
      </c>
    </row>
    <row r="44" spans="2:27" ht="24" customHeight="1" x14ac:dyDescent="0.2">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264.89999999999998</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514.79999999999995</v>
      </c>
      <c r="W44" s="430">
        <f>+ﾁ.動物のふん尿!$AK$30</f>
        <v>0</v>
      </c>
      <c r="X44" s="430">
        <f>+ﾂ.動物の死体!$AK$30</f>
        <v>0</v>
      </c>
      <c r="Y44" s="430">
        <f>+ﾃ.ばいじん!$AK$30</f>
        <v>0</v>
      </c>
      <c r="Z44" s="431">
        <f>+ﾄ.混合廃棄物その他!$AK$30</f>
        <v>0</v>
      </c>
      <c r="AA44" s="432">
        <f t="shared" si="4"/>
        <v>779.69999999999993</v>
      </c>
    </row>
    <row r="45" spans="2:27" ht="24" customHeight="1" x14ac:dyDescent="0.2">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520.29999999999995</v>
      </c>
      <c r="W45" s="433">
        <f>+ﾁ.動物のふん尿!$AR$24</f>
        <v>0</v>
      </c>
      <c r="X45" s="433">
        <f>+ﾂ.動物の死体!$AR$24</f>
        <v>0</v>
      </c>
      <c r="Y45" s="433">
        <f>+ﾃ.ばいじん!$AR$24</f>
        <v>0</v>
      </c>
      <c r="Z45" s="434">
        <f>+ﾄ.混合廃棄物その他!$AR$24</f>
        <v>0</v>
      </c>
      <c r="AA45" s="435">
        <f t="shared" si="4"/>
        <v>520.29999999999995</v>
      </c>
    </row>
    <row r="46" spans="2:27" ht="24" customHeight="1" x14ac:dyDescent="0.2">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75" customHeight="1" thickBot="1" x14ac:dyDescent="0.25">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20"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IF(G9="0",+G19+G20,+G9+G19+G20)</f>
        <v>4.9000000000000004</v>
      </c>
      <c r="H55" s="480">
        <f t="shared" ref="H55:Z55" si="10">IF(H9="0",+H19+H20,+H9+H19+H20)</f>
        <v>0</v>
      </c>
      <c r="I55" s="480">
        <f t="shared" si="10"/>
        <v>0</v>
      </c>
      <c r="J55" s="480">
        <f t="shared" si="10"/>
        <v>0</v>
      </c>
      <c r="K55" s="480">
        <f t="shared" si="10"/>
        <v>0</v>
      </c>
      <c r="L55" s="480">
        <f t="shared" si="10"/>
        <v>1087.3000000000002</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1068</v>
      </c>
      <c r="W55" s="480">
        <f t="shared" si="10"/>
        <v>0</v>
      </c>
      <c r="X55" s="480">
        <f t="shared" si="10"/>
        <v>0</v>
      </c>
      <c r="Y55" s="480">
        <f t="shared" si="10"/>
        <v>0</v>
      </c>
      <c r="Z55" s="480">
        <f t="shared" si="10"/>
        <v>0</v>
      </c>
      <c r="AA55" s="481">
        <f>+AA9+AA19+AA20</f>
        <v>2160.2000000000003</v>
      </c>
    </row>
    <row r="56" spans="6:27" ht="13" x14ac:dyDescent="0.2">
      <c r="F56" s="76"/>
    </row>
    <row r="57" spans="6:27" ht="13" x14ac:dyDescent="0.2">
      <c r="F57" s="76"/>
    </row>
    <row r="58" spans="6:27" ht="13" x14ac:dyDescent="0.2">
      <c r="F58" s="76"/>
    </row>
    <row r="59" spans="6:27" ht="13" x14ac:dyDescent="0.2">
      <c r="F59" s="76"/>
    </row>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9" zoomScale="115" zoomScaleNormal="100" zoomScaleSheetLayoutView="115" workbookViewId="0">
      <selection activeCell="Z46" sqref="Z46"/>
    </sheetView>
  </sheetViews>
  <sheetFormatPr defaultColWidth="9" defaultRowHeight="12" x14ac:dyDescent="0.2"/>
  <cols>
    <col min="1" max="1" width="3" style="22" hidden="1" customWidth="1"/>
    <col min="2" max="2" width="3.36328125" style="22" customWidth="1"/>
    <col min="3" max="3" width="2.81640625" style="22" customWidth="1"/>
    <col min="4" max="4" width="3.36328125" style="22" customWidth="1"/>
    <col min="5" max="5" width="8.81640625" style="22" customWidth="1"/>
    <col min="6" max="6" width="2.81640625" style="22" customWidth="1"/>
    <col min="7" max="7" width="9.81640625" style="22" customWidth="1"/>
    <col min="8" max="8" width="1.81640625" style="22" customWidth="1"/>
    <col min="9" max="9" width="3.81640625" style="22" customWidth="1"/>
    <col min="10" max="10" width="9.81640625" style="22" customWidth="1"/>
    <col min="11" max="11" width="1.81640625" style="22" customWidth="1"/>
    <col min="12" max="12" width="3.81640625" style="22" customWidth="1"/>
    <col min="13" max="13" width="9.81640625" style="22" customWidth="1"/>
    <col min="14" max="14" width="1.81640625" style="22" customWidth="1"/>
    <col min="15" max="15" width="4.81640625" style="22" customWidth="1"/>
    <col min="16" max="16" width="8.81640625" style="22" customWidth="1"/>
    <col min="17" max="17" width="1.81640625" style="22" customWidth="1"/>
    <col min="18" max="18" width="4.81640625" style="22" customWidth="1"/>
    <col min="19" max="19" width="0.90625" style="22" customWidth="1"/>
    <col min="20" max="20" width="7.81640625" style="22" customWidth="1"/>
    <col min="21" max="21" width="1.36328125" style="22" customWidth="1"/>
    <col min="22" max="22" width="2.1796875" style="22" customWidth="1"/>
    <col min="23" max="16384" width="9" style="22"/>
  </cols>
  <sheetData>
    <row r="1" spans="1:23" ht="16.25" customHeight="1" x14ac:dyDescent="0.2">
      <c r="C1" s="82" t="s">
        <v>351</v>
      </c>
    </row>
    <row r="2" spans="1:23" ht="16.25" customHeight="1" x14ac:dyDescent="0.2">
      <c r="C2" s="82"/>
    </row>
    <row r="3" spans="1:23" ht="14" customHeight="1" thickBot="1" x14ac:dyDescent="0.25">
      <c r="U3" s="104"/>
      <c r="V3" s="104"/>
      <c r="W3" s="104"/>
    </row>
    <row r="4" spans="1:23" ht="13" x14ac:dyDescent="0.2">
      <c r="A4" s="22">
        <v>14</v>
      </c>
      <c r="P4" s="569" t="s">
        <v>356</v>
      </c>
      <c r="Q4" s="574" t="s">
        <v>114</v>
      </c>
      <c r="R4" s="575"/>
      <c r="S4" s="576"/>
      <c r="T4" s="343" t="s">
        <v>115</v>
      </c>
      <c r="U4" s="290"/>
      <c r="V4" s="290"/>
    </row>
    <row r="5" spans="1:23" ht="20.149999999999999" customHeight="1" thickBot="1" x14ac:dyDescent="0.25">
      <c r="A5" s="22" t="e">
        <f>+#REF!</f>
        <v>#REF!</v>
      </c>
      <c r="C5" s="22" t="s">
        <v>238</v>
      </c>
      <c r="P5" s="785"/>
      <c r="Q5" s="881" t="str">
        <f>+表紙!Q29</f>
        <v>〇</v>
      </c>
      <c r="R5" s="882"/>
      <c r="S5" s="883"/>
      <c r="T5" s="344" t="str">
        <f>+表紙!T29</f>
        <v/>
      </c>
      <c r="U5" s="121"/>
      <c r="V5" s="121"/>
    </row>
    <row r="6" spans="1:23" ht="13.25" customHeight="1" x14ac:dyDescent="0.2">
      <c r="C6" s="577" t="s">
        <v>416</v>
      </c>
      <c r="D6" s="577"/>
      <c r="E6" s="577"/>
      <c r="F6" s="577"/>
      <c r="G6" s="577"/>
      <c r="H6" s="577"/>
      <c r="I6" s="577"/>
      <c r="J6" s="577"/>
      <c r="K6" s="577"/>
      <c r="L6" s="577"/>
      <c r="M6" s="577"/>
      <c r="N6" s="577"/>
      <c r="O6" s="577"/>
      <c r="P6" s="577"/>
      <c r="Q6" s="577"/>
      <c r="R6" s="577"/>
      <c r="S6" s="577"/>
      <c r="T6" s="577"/>
      <c r="U6" s="577"/>
    </row>
    <row r="7" spans="1:23" ht="13.25" customHeight="1" x14ac:dyDescent="0.2">
      <c r="C7" s="83"/>
      <c r="D7" s="84"/>
      <c r="E7" s="84"/>
      <c r="F7" s="84"/>
      <c r="G7" s="84"/>
      <c r="H7" s="84"/>
      <c r="I7" s="84"/>
      <c r="J7" s="84"/>
      <c r="K7" s="84"/>
      <c r="L7" s="84"/>
      <c r="M7" s="84"/>
      <c r="N7" s="84"/>
      <c r="O7" s="84"/>
      <c r="P7" s="84"/>
      <c r="Q7" s="84"/>
      <c r="R7" s="84"/>
      <c r="S7" s="84"/>
      <c r="T7" s="84"/>
      <c r="U7" s="85"/>
    </row>
    <row r="8" spans="1:23" ht="12" customHeight="1" x14ac:dyDescent="0.2">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2">
      <c r="C9" s="578"/>
      <c r="D9" s="579"/>
      <c r="E9" s="579"/>
      <c r="F9" s="579"/>
      <c r="G9" s="579"/>
      <c r="H9" s="579"/>
      <c r="I9" s="579"/>
      <c r="J9" s="579"/>
      <c r="K9" s="579"/>
      <c r="L9" s="579"/>
      <c r="M9" s="579"/>
      <c r="N9" s="579"/>
      <c r="O9" s="579"/>
      <c r="P9" s="579"/>
      <c r="Q9" s="579"/>
      <c r="R9" s="579"/>
      <c r="S9" s="579"/>
      <c r="T9" s="579"/>
      <c r="U9" s="580"/>
    </row>
    <row r="10" spans="1:23" ht="10.25" customHeight="1" x14ac:dyDescent="0.2">
      <c r="C10" s="86"/>
      <c r="U10" s="87"/>
    </row>
    <row r="11" spans="1:23" ht="13" x14ac:dyDescent="0.2">
      <c r="C11" s="86"/>
      <c r="P11" s="875">
        <f>+表紙!P35</f>
        <v>45836</v>
      </c>
      <c r="Q11" s="876"/>
      <c r="R11" s="876"/>
      <c r="S11" s="876"/>
      <c r="T11" s="877"/>
      <c r="U11" s="281"/>
    </row>
    <row r="12" spans="1:23" ht="13.25" customHeight="1" x14ac:dyDescent="0.2">
      <c r="C12" s="86"/>
      <c r="S12" s="43"/>
      <c r="T12" s="43"/>
      <c r="U12" s="88"/>
    </row>
    <row r="13" spans="1:23" ht="13" x14ac:dyDescent="0.2">
      <c r="C13" s="885" t="str">
        <f>+表紙!C37</f>
        <v>横浜市長</v>
      </c>
      <c r="D13" s="886"/>
      <c r="E13" s="886"/>
      <c r="F13" s="886"/>
      <c r="G13" s="23" t="s">
        <v>5</v>
      </c>
      <c r="H13" s="23"/>
      <c r="U13" s="87"/>
    </row>
    <row r="14" spans="1:23" ht="13.25" customHeight="1" x14ac:dyDescent="0.2">
      <c r="C14" s="86"/>
      <c r="U14" s="87"/>
    </row>
    <row r="15" spans="1:23" ht="13.25" customHeight="1" x14ac:dyDescent="0.2">
      <c r="A15" s="22">
        <v>3</v>
      </c>
      <c r="C15" s="86"/>
      <c r="I15" s="79"/>
      <c r="J15" s="79" t="s">
        <v>328</v>
      </c>
      <c r="K15" s="79"/>
      <c r="U15" s="87"/>
    </row>
    <row r="16" spans="1:23" ht="26.25" customHeight="1" x14ac:dyDescent="0.2">
      <c r="C16" s="86"/>
      <c r="I16" s="25"/>
      <c r="J16" s="25" t="s">
        <v>6</v>
      </c>
      <c r="K16" s="25"/>
      <c r="L16" s="884" t="str">
        <f>+表紙!L40</f>
        <v>愛知県名古屋市瑞穂区明前町8番18号</v>
      </c>
      <c r="M16" s="884"/>
      <c r="N16" s="884"/>
      <c r="O16" s="884"/>
      <c r="P16" s="884"/>
      <c r="Q16" s="884"/>
      <c r="R16" s="884"/>
      <c r="S16" s="884"/>
      <c r="T16" s="884"/>
      <c r="U16" s="282"/>
    </row>
    <row r="17" spans="1:21" ht="26.25" customHeight="1" x14ac:dyDescent="0.2">
      <c r="C17" s="86"/>
      <c r="I17" s="25"/>
      <c r="J17" s="25" t="s">
        <v>7</v>
      </c>
      <c r="K17" s="25"/>
      <c r="L17" s="884" t="str">
        <f>+表紙!L41</f>
        <v>株式会社ダイセキ環境ソリューション
代表取締役　山本　浩也</v>
      </c>
      <c r="M17" s="884"/>
      <c r="N17" s="884"/>
      <c r="O17" s="884"/>
      <c r="P17" s="884"/>
      <c r="Q17" s="884"/>
      <c r="R17" s="884"/>
      <c r="S17" s="884"/>
      <c r="T17" s="884"/>
      <c r="U17" s="282"/>
    </row>
    <row r="18" spans="1:21" x14ac:dyDescent="0.2">
      <c r="C18" s="86"/>
      <c r="L18" s="22" t="s">
        <v>8</v>
      </c>
      <c r="U18" s="87"/>
    </row>
    <row r="19" spans="1:21" x14ac:dyDescent="0.2">
      <c r="C19" s="86"/>
      <c r="L19" s="26"/>
      <c r="M19" s="26" t="s">
        <v>9</v>
      </c>
      <c r="N19" s="26"/>
      <c r="O19" s="889" t="str">
        <f>IF(+表紙!O43="","",+表紙!O43)</f>
        <v>052-819-5310</v>
      </c>
      <c r="P19" s="889"/>
      <c r="Q19" s="889"/>
      <c r="R19" s="889"/>
      <c r="S19" s="889"/>
      <c r="T19" s="889"/>
      <c r="U19" s="283"/>
    </row>
    <row r="20" spans="1:21" x14ac:dyDescent="0.2">
      <c r="C20" s="86"/>
      <c r="L20" s="26"/>
      <c r="M20" s="26"/>
      <c r="N20" s="26"/>
      <c r="U20" s="87"/>
    </row>
    <row r="21" spans="1:21" x14ac:dyDescent="0.2">
      <c r="C21" s="86"/>
      <c r="U21" s="87"/>
    </row>
    <row r="22" spans="1:21" ht="30" customHeight="1" x14ac:dyDescent="0.2">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2">
      <c r="C23" s="89"/>
      <c r="D23" s="27"/>
      <c r="E23" s="27"/>
      <c r="F23" s="27"/>
      <c r="G23" s="27"/>
      <c r="H23" s="27"/>
      <c r="I23" s="27"/>
      <c r="J23" s="27"/>
      <c r="K23" s="27"/>
      <c r="L23" s="27"/>
      <c r="M23" s="27"/>
      <c r="N23" s="27"/>
      <c r="O23" s="27"/>
      <c r="P23" s="27"/>
      <c r="Q23" s="27"/>
      <c r="R23" s="27"/>
      <c r="S23" s="27"/>
      <c r="U23" s="87"/>
    </row>
    <row r="24" spans="1:21" ht="24.75" customHeight="1" x14ac:dyDescent="0.2">
      <c r="C24" s="538" t="s">
        <v>10</v>
      </c>
      <c r="D24" s="558"/>
      <c r="E24" s="559"/>
      <c r="F24" s="896" t="str">
        <f>+表紙!F48</f>
        <v>株式会社ダイセキ環境ソリューション
横浜生麦リサイクルセンター</v>
      </c>
      <c r="G24" s="897"/>
      <c r="H24" s="897"/>
      <c r="I24" s="898"/>
      <c r="J24" s="898"/>
      <c r="K24" s="898"/>
      <c r="L24" s="898"/>
      <c r="M24" s="898"/>
      <c r="N24" s="898"/>
      <c r="O24" s="898"/>
      <c r="P24" s="563" t="s">
        <v>432</v>
      </c>
      <c r="Q24" s="564"/>
      <c r="R24" s="564"/>
      <c r="S24" s="564"/>
      <c r="T24" s="564"/>
      <c r="U24" s="565"/>
    </row>
    <row r="25" spans="1:21" ht="21.75" customHeight="1" x14ac:dyDescent="0.2">
      <c r="C25" s="560"/>
      <c r="D25" s="561"/>
      <c r="E25" s="562"/>
      <c r="F25" s="899"/>
      <c r="G25" s="900"/>
      <c r="H25" s="900"/>
      <c r="I25" s="900"/>
      <c r="J25" s="900"/>
      <c r="K25" s="900"/>
      <c r="L25" s="900"/>
      <c r="M25" s="900"/>
      <c r="N25" s="900"/>
      <c r="O25" s="900"/>
      <c r="P25" s="890">
        <f>表紙!P49</f>
        <v>2744</v>
      </c>
      <c r="Q25" s="891"/>
      <c r="R25" s="891"/>
      <c r="S25" s="891"/>
      <c r="T25" s="891"/>
      <c r="U25" s="892"/>
    </row>
    <row r="26" spans="1:21" ht="26.25" customHeight="1" x14ac:dyDescent="0.2">
      <c r="C26" s="538" t="s">
        <v>11</v>
      </c>
      <c r="D26" s="539"/>
      <c r="E26" s="540"/>
      <c r="F26" s="906" t="str">
        <f>+表紙!F50</f>
        <v>神奈川県横浜市鶴見区生麦二丁目２０３６番５０</v>
      </c>
      <c r="G26" s="907"/>
      <c r="H26" s="907"/>
      <c r="I26" s="907"/>
      <c r="J26" s="907"/>
      <c r="K26" s="907"/>
      <c r="L26" s="907"/>
      <c r="M26" s="907"/>
      <c r="N26" s="341" t="s">
        <v>172</v>
      </c>
      <c r="O26"/>
      <c r="P26"/>
      <c r="Q26" s="901" t="str">
        <f>IF(+表紙!Q50="","",+表紙!Q50)</f>
        <v>080-6984-5396</v>
      </c>
      <c r="R26" s="901"/>
      <c r="S26" s="901"/>
      <c r="T26" s="901"/>
      <c r="U26" s="902"/>
    </row>
    <row r="27" spans="1:21" ht="26.25" customHeight="1" x14ac:dyDescent="0.2">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2">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2">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2">
      <c r="C30" s="186"/>
      <c r="D30" s="187" t="s">
        <v>17</v>
      </c>
      <c r="E30" s="191" t="s">
        <v>12</v>
      </c>
      <c r="F30" s="893" t="str">
        <f>+表紙!F54</f>
        <v>Ｒ－サービス業（他に分類されないもの）</v>
      </c>
      <c r="G30" s="894"/>
      <c r="H30" s="894"/>
      <c r="I30" s="894"/>
      <c r="J30" s="894"/>
      <c r="K30" s="894"/>
      <c r="L30" s="32" t="s">
        <v>48</v>
      </c>
      <c r="M30" s="32"/>
      <c r="N30" s="506" t="str">
        <f>IF(COUNTA(表紙!N54)=1,+表紙!N54,"")</f>
        <v>廃棄物処理業
その他のサービス業</v>
      </c>
      <c r="O30" s="506"/>
      <c r="P30" s="506"/>
      <c r="Q30" s="506"/>
      <c r="R30" s="506"/>
      <c r="S30" s="506"/>
      <c r="T30" s="506"/>
      <c r="U30" s="895"/>
    </row>
    <row r="31" spans="1:21" ht="27" customHeight="1" x14ac:dyDescent="0.2">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2">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2">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2">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f>IF(+表紙!N58="","",+表紙!N58)</f>
        <v>735</v>
      </c>
      <c r="O34" s="888"/>
      <c r="P34" s="888"/>
      <c r="Q34" s="888"/>
      <c r="R34" s="888"/>
      <c r="S34" s="30" t="str">
        <f>+表紙!S58</f>
        <v>百万円</v>
      </c>
      <c r="T34" s="296"/>
      <c r="U34" s="239"/>
    </row>
    <row r="35" spans="3:21" ht="15" customHeight="1" x14ac:dyDescent="0.2">
      <c r="C35" s="188"/>
      <c r="D35" s="284"/>
      <c r="E35" s="338"/>
      <c r="F35" s="180" t="s">
        <v>358</v>
      </c>
      <c r="G35" s="334"/>
      <c r="H35" s="334"/>
      <c r="I35" s="334"/>
      <c r="J35" s="259"/>
      <c r="K35" s="259"/>
      <c r="L35" s="259"/>
      <c r="M35" s="259"/>
      <c r="N35" s="259"/>
      <c r="O35" s="285"/>
      <c r="P35" s="285"/>
      <c r="Q35" s="285"/>
      <c r="R35" s="285"/>
      <c r="S35" s="297"/>
      <c r="T35" s="297"/>
      <c r="U35" s="286"/>
    </row>
    <row r="36" spans="3:21" ht="28.25" customHeight="1" x14ac:dyDescent="0.2">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2">
      <c r="C37" s="241"/>
      <c r="D37" s="340" t="s">
        <v>24</v>
      </c>
      <c r="E37" s="342" t="s">
        <v>241</v>
      </c>
      <c r="F37" s="825">
        <f>IF(+表紙!F61="","",+表紙!F61)</f>
        <v>4</v>
      </c>
      <c r="G37" s="867"/>
      <c r="H37" s="867"/>
      <c r="I37" s="867"/>
      <c r="J37" s="867"/>
      <c r="K37" s="867"/>
      <c r="L37" s="867"/>
      <c r="M37" s="867"/>
      <c r="N37" s="867"/>
      <c r="O37" s="867"/>
      <c r="P37" s="867"/>
      <c r="Q37" s="867"/>
      <c r="R37" s="867"/>
      <c r="S37" s="867"/>
      <c r="T37" s="867"/>
      <c r="U37" s="868"/>
    </row>
    <row r="38" spans="3:21" ht="14" customHeight="1" x14ac:dyDescent="0.2">
      <c r="C38" s="241"/>
      <c r="D38" s="373"/>
      <c r="E38" s="347"/>
      <c r="F38" s="846"/>
      <c r="G38" s="847"/>
      <c r="H38" s="847"/>
      <c r="I38" s="847"/>
      <c r="J38" s="847"/>
      <c r="K38" s="847"/>
      <c r="L38" s="847"/>
      <c r="M38" s="847"/>
      <c r="N38" s="847"/>
      <c r="O38" s="847"/>
      <c r="P38" s="847"/>
      <c r="Q38" s="847"/>
      <c r="R38" s="847"/>
      <c r="S38" s="847"/>
      <c r="T38" s="847"/>
      <c r="U38" s="848"/>
    </row>
    <row r="39" spans="3:21" ht="14" customHeight="1" x14ac:dyDescent="0.2">
      <c r="C39" s="241"/>
      <c r="D39" s="374" t="s">
        <v>61</v>
      </c>
      <c r="E39" s="485" t="s">
        <v>413</v>
      </c>
      <c r="F39" s="849"/>
      <c r="G39" s="850"/>
      <c r="H39" s="850"/>
      <c r="I39" s="850"/>
      <c r="J39" s="850"/>
      <c r="K39" s="850"/>
      <c r="L39" s="850"/>
      <c r="M39" s="850"/>
      <c r="N39" s="850"/>
      <c r="O39" s="850"/>
      <c r="P39" s="850"/>
      <c r="Q39" s="850"/>
      <c r="R39" s="850"/>
      <c r="S39" s="850"/>
      <c r="T39" s="850"/>
      <c r="U39" s="851"/>
    </row>
    <row r="40" spans="3:21" ht="14" customHeight="1" x14ac:dyDescent="0.2">
      <c r="C40" s="241"/>
      <c r="D40" s="374"/>
      <c r="E40" s="643"/>
      <c r="F40" s="849"/>
      <c r="G40" s="850"/>
      <c r="H40" s="850"/>
      <c r="I40" s="850"/>
      <c r="J40" s="850"/>
      <c r="K40" s="850"/>
      <c r="L40" s="850"/>
      <c r="M40" s="850"/>
      <c r="N40" s="850"/>
      <c r="O40" s="850"/>
      <c r="P40" s="850"/>
      <c r="Q40" s="850"/>
      <c r="R40" s="850"/>
      <c r="S40" s="850"/>
      <c r="T40" s="850"/>
      <c r="U40" s="851"/>
    </row>
    <row r="41" spans="3:21" ht="14" customHeight="1" x14ac:dyDescent="0.2">
      <c r="C41" s="241"/>
      <c r="D41" s="374"/>
      <c r="E41" s="643"/>
      <c r="F41" s="849"/>
      <c r="G41" s="850"/>
      <c r="H41" s="850"/>
      <c r="I41" s="850"/>
      <c r="J41" s="850"/>
      <c r="K41" s="850"/>
      <c r="L41" s="850"/>
      <c r="M41" s="850"/>
      <c r="N41" s="850"/>
      <c r="O41" s="850"/>
      <c r="P41" s="850"/>
      <c r="Q41" s="850"/>
      <c r="R41" s="850"/>
      <c r="S41" s="850"/>
      <c r="T41" s="850"/>
      <c r="U41" s="851"/>
    </row>
    <row r="42" spans="3:21" ht="14" customHeight="1" x14ac:dyDescent="0.2">
      <c r="C42" s="241"/>
      <c r="D42" s="374"/>
      <c r="E42" s="643"/>
      <c r="F42" s="849"/>
      <c r="G42" s="850"/>
      <c r="H42" s="850"/>
      <c r="I42" s="850"/>
      <c r="J42" s="850"/>
      <c r="K42" s="850"/>
      <c r="L42" s="850"/>
      <c r="M42" s="850"/>
      <c r="N42" s="850"/>
      <c r="O42" s="850"/>
      <c r="P42" s="850"/>
      <c r="Q42" s="850"/>
      <c r="R42" s="850"/>
      <c r="S42" s="850"/>
      <c r="T42" s="850"/>
      <c r="U42" s="851"/>
    </row>
    <row r="43" spans="3:21" ht="14" customHeight="1" x14ac:dyDescent="0.2">
      <c r="C43" s="241"/>
      <c r="D43" s="644" t="s">
        <v>414</v>
      </c>
      <c r="E43" s="645"/>
      <c r="F43" s="849"/>
      <c r="G43" s="850"/>
      <c r="H43" s="850"/>
      <c r="I43" s="850"/>
      <c r="J43" s="850"/>
      <c r="K43" s="850"/>
      <c r="L43" s="850"/>
      <c r="M43" s="850"/>
      <c r="N43" s="850"/>
      <c r="O43" s="850"/>
      <c r="P43" s="850"/>
      <c r="Q43" s="850"/>
      <c r="R43" s="850"/>
      <c r="S43" s="850"/>
      <c r="T43" s="850"/>
      <c r="U43" s="851"/>
    </row>
    <row r="44" spans="3:21" ht="14" customHeight="1" x14ac:dyDescent="0.2">
      <c r="C44" s="241"/>
      <c r="D44" s="646"/>
      <c r="E44" s="645"/>
      <c r="F44" s="849"/>
      <c r="G44" s="850"/>
      <c r="H44" s="850"/>
      <c r="I44" s="850"/>
      <c r="J44" s="850"/>
      <c r="K44" s="850"/>
      <c r="L44" s="850"/>
      <c r="M44" s="850"/>
      <c r="N44" s="850"/>
      <c r="O44" s="850"/>
      <c r="P44" s="850"/>
      <c r="Q44" s="850"/>
      <c r="R44" s="850"/>
      <c r="S44" s="850"/>
      <c r="T44" s="850"/>
      <c r="U44" s="851"/>
    </row>
    <row r="45" spans="3:21" ht="14" customHeight="1" x14ac:dyDescent="0.2">
      <c r="C45" s="241"/>
      <c r="D45" s="646"/>
      <c r="E45" s="645"/>
      <c r="F45" s="849"/>
      <c r="G45" s="850"/>
      <c r="H45" s="850"/>
      <c r="I45" s="850"/>
      <c r="J45" s="850"/>
      <c r="K45" s="850"/>
      <c r="L45" s="850"/>
      <c r="M45" s="850"/>
      <c r="N45" s="850"/>
      <c r="O45" s="850"/>
      <c r="P45" s="850"/>
      <c r="Q45" s="850"/>
      <c r="R45" s="850"/>
      <c r="S45" s="850"/>
      <c r="T45" s="850"/>
      <c r="U45" s="851"/>
    </row>
    <row r="46" spans="3:21" ht="14" customHeight="1" x14ac:dyDescent="0.2">
      <c r="C46" s="241"/>
      <c r="D46" s="646"/>
      <c r="E46" s="645"/>
      <c r="F46" s="849"/>
      <c r="G46" s="850"/>
      <c r="H46" s="850"/>
      <c r="I46" s="850"/>
      <c r="J46" s="850"/>
      <c r="K46" s="850"/>
      <c r="L46" s="850"/>
      <c r="M46" s="850"/>
      <c r="N46" s="850"/>
      <c r="O46" s="850"/>
      <c r="P46" s="850"/>
      <c r="Q46" s="850"/>
      <c r="R46" s="850"/>
      <c r="S46" s="850"/>
      <c r="T46" s="850"/>
      <c r="U46" s="851"/>
    </row>
    <row r="47" spans="3:21" ht="14" customHeight="1" x14ac:dyDescent="0.2">
      <c r="C47" s="241"/>
      <c r="D47" s="646"/>
      <c r="E47" s="645"/>
      <c r="F47" s="849"/>
      <c r="G47" s="850"/>
      <c r="H47" s="850"/>
      <c r="I47" s="850"/>
      <c r="J47" s="850"/>
      <c r="K47" s="850"/>
      <c r="L47" s="850"/>
      <c r="M47" s="850"/>
      <c r="N47" s="850"/>
      <c r="O47" s="850"/>
      <c r="P47" s="850"/>
      <c r="Q47" s="850"/>
      <c r="R47" s="850"/>
      <c r="S47" s="850"/>
      <c r="T47" s="850"/>
      <c r="U47" s="851"/>
    </row>
    <row r="48" spans="3:21" ht="14" customHeight="1" x14ac:dyDescent="0.2">
      <c r="C48" s="242"/>
      <c r="D48" s="375"/>
      <c r="E48" s="376"/>
      <c r="F48" s="852"/>
      <c r="G48" s="853"/>
      <c r="H48" s="853"/>
      <c r="I48" s="853"/>
      <c r="J48" s="853"/>
      <c r="K48" s="853"/>
      <c r="L48" s="853"/>
      <c r="M48" s="853"/>
      <c r="N48" s="853"/>
      <c r="O48" s="853"/>
      <c r="P48" s="853"/>
      <c r="Q48" s="853"/>
      <c r="R48" s="853"/>
      <c r="S48" s="853"/>
      <c r="T48" s="853"/>
      <c r="U48" s="854"/>
    </row>
    <row r="49" spans="3:21" ht="14" customHeight="1" x14ac:dyDescent="0.2">
      <c r="C49" s="336"/>
      <c r="D49" s="334"/>
      <c r="E49" s="335"/>
      <c r="F49" s="285"/>
      <c r="G49" s="285"/>
      <c r="H49" s="285"/>
      <c r="I49" s="285"/>
      <c r="J49" s="285"/>
      <c r="K49" s="285"/>
      <c r="L49" s="285"/>
      <c r="M49" s="285"/>
      <c r="N49" s="285"/>
      <c r="O49" s="285"/>
      <c r="P49" s="285"/>
      <c r="Q49" s="285"/>
      <c r="R49" s="285"/>
      <c r="S49" s="285"/>
      <c r="T49" s="285"/>
      <c r="U49" s="285"/>
    </row>
    <row r="50" spans="3:21" ht="13.25" customHeight="1" x14ac:dyDescent="0.2">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2">
      <c r="C51" s="182" t="s">
        <v>242</v>
      </c>
      <c r="D51" s="340"/>
      <c r="E51" s="183"/>
      <c r="F51" s="29"/>
      <c r="G51" s="29"/>
      <c r="H51" s="29"/>
      <c r="I51" s="30"/>
      <c r="J51" s="30"/>
      <c r="K51" s="30"/>
      <c r="L51" s="31"/>
      <c r="M51" s="31"/>
      <c r="N51" s="31"/>
      <c r="O51" s="32"/>
      <c r="P51" s="32"/>
      <c r="Q51" s="32"/>
      <c r="R51" s="32"/>
      <c r="S51" s="30"/>
      <c r="T51" s="30"/>
      <c r="U51" s="33"/>
    </row>
    <row r="52" spans="3:21" ht="15" customHeight="1" x14ac:dyDescent="0.2">
      <c r="C52" s="192"/>
      <c r="D52" s="180" t="s">
        <v>243</v>
      </c>
      <c r="E52" s="181"/>
      <c r="F52" s="34"/>
      <c r="G52" s="34"/>
      <c r="H52" s="34"/>
      <c r="I52" s="35"/>
      <c r="J52" s="35"/>
      <c r="K52" s="35"/>
      <c r="L52" s="36"/>
      <c r="M52" s="36"/>
      <c r="N52" s="36"/>
      <c r="O52" s="37"/>
      <c r="P52" s="37"/>
      <c r="Q52" s="37"/>
      <c r="R52" s="37"/>
      <c r="S52" s="35"/>
      <c r="T52" s="291"/>
      <c r="U52" s="298"/>
    </row>
    <row r="53" spans="3:21" ht="14" customHeight="1" x14ac:dyDescent="0.2">
      <c r="C53" s="188"/>
      <c r="D53" s="855"/>
      <c r="E53" s="856"/>
      <c r="F53" s="856"/>
      <c r="G53" s="856"/>
      <c r="H53" s="856"/>
      <c r="I53" s="856"/>
      <c r="J53" s="856"/>
      <c r="K53" s="856"/>
      <c r="L53" s="856"/>
      <c r="M53" s="856"/>
      <c r="N53" s="856"/>
      <c r="O53" s="856"/>
      <c r="P53" s="856"/>
      <c r="Q53" s="856"/>
      <c r="R53" s="856"/>
      <c r="S53" s="856"/>
      <c r="T53" s="856"/>
      <c r="U53" s="857"/>
    </row>
    <row r="54" spans="3:21" ht="14" customHeight="1" x14ac:dyDescent="0.2">
      <c r="C54" s="188"/>
      <c r="D54" s="855"/>
      <c r="E54" s="856"/>
      <c r="F54" s="856"/>
      <c r="G54" s="856"/>
      <c r="H54" s="856"/>
      <c r="I54" s="856"/>
      <c r="J54" s="856"/>
      <c r="K54" s="856"/>
      <c r="L54" s="856"/>
      <c r="M54" s="856"/>
      <c r="N54" s="856"/>
      <c r="O54" s="856"/>
      <c r="P54" s="856"/>
      <c r="Q54" s="856"/>
      <c r="R54" s="856"/>
      <c r="S54" s="856"/>
      <c r="T54" s="856"/>
      <c r="U54" s="857"/>
    </row>
    <row r="55" spans="3:21" ht="14" customHeight="1" x14ac:dyDescent="0.2">
      <c r="C55" s="188"/>
      <c r="D55" s="855"/>
      <c r="E55" s="856"/>
      <c r="F55" s="856"/>
      <c r="G55" s="856"/>
      <c r="H55" s="856"/>
      <c r="I55" s="856"/>
      <c r="J55" s="856"/>
      <c r="K55" s="856"/>
      <c r="L55" s="856"/>
      <c r="M55" s="856"/>
      <c r="N55" s="856"/>
      <c r="O55" s="856"/>
      <c r="P55" s="856"/>
      <c r="Q55" s="856"/>
      <c r="R55" s="856"/>
      <c r="S55" s="856"/>
      <c r="T55" s="856"/>
      <c r="U55" s="857"/>
    </row>
    <row r="56" spans="3:21" ht="14" customHeight="1" x14ac:dyDescent="0.2">
      <c r="C56" s="188"/>
      <c r="D56" s="855"/>
      <c r="E56" s="856"/>
      <c r="F56" s="856"/>
      <c r="G56" s="856"/>
      <c r="H56" s="856"/>
      <c r="I56" s="856"/>
      <c r="J56" s="856"/>
      <c r="K56" s="856"/>
      <c r="L56" s="856"/>
      <c r="M56" s="856"/>
      <c r="N56" s="856"/>
      <c r="O56" s="856"/>
      <c r="P56" s="856"/>
      <c r="Q56" s="856"/>
      <c r="R56" s="856"/>
      <c r="S56" s="856"/>
      <c r="T56" s="856"/>
      <c r="U56" s="857"/>
    </row>
    <row r="57" spans="3:21" ht="14" customHeight="1" x14ac:dyDescent="0.2">
      <c r="C57" s="188"/>
      <c r="D57" s="855"/>
      <c r="E57" s="856"/>
      <c r="F57" s="856"/>
      <c r="G57" s="856"/>
      <c r="H57" s="856"/>
      <c r="I57" s="856"/>
      <c r="J57" s="856"/>
      <c r="K57" s="856"/>
      <c r="L57" s="856"/>
      <c r="M57" s="856"/>
      <c r="N57" s="856"/>
      <c r="O57" s="856"/>
      <c r="P57" s="856"/>
      <c r="Q57" s="856"/>
      <c r="R57" s="856"/>
      <c r="S57" s="856"/>
      <c r="T57" s="856"/>
      <c r="U57" s="857"/>
    </row>
    <row r="58" spans="3:21" ht="14" customHeight="1" x14ac:dyDescent="0.2">
      <c r="C58" s="188"/>
      <c r="D58" s="855"/>
      <c r="E58" s="856"/>
      <c r="F58" s="856"/>
      <c r="G58" s="856"/>
      <c r="H58" s="856"/>
      <c r="I58" s="856"/>
      <c r="J58" s="856"/>
      <c r="K58" s="856"/>
      <c r="L58" s="856"/>
      <c r="M58" s="856"/>
      <c r="N58" s="856"/>
      <c r="O58" s="856"/>
      <c r="P58" s="856"/>
      <c r="Q58" s="856"/>
      <c r="R58" s="856"/>
      <c r="S58" s="856"/>
      <c r="T58" s="856"/>
      <c r="U58" s="857"/>
    </row>
    <row r="59" spans="3:21" ht="14" customHeight="1" x14ac:dyDescent="0.2">
      <c r="C59" s="188"/>
      <c r="D59" s="855"/>
      <c r="E59" s="856"/>
      <c r="F59" s="856"/>
      <c r="G59" s="856"/>
      <c r="H59" s="856"/>
      <c r="I59" s="856"/>
      <c r="J59" s="856"/>
      <c r="K59" s="856"/>
      <c r="L59" s="856"/>
      <c r="M59" s="856"/>
      <c r="N59" s="856"/>
      <c r="O59" s="856"/>
      <c r="P59" s="856"/>
      <c r="Q59" s="856"/>
      <c r="R59" s="856"/>
      <c r="S59" s="856"/>
      <c r="T59" s="856"/>
      <c r="U59" s="857"/>
    </row>
    <row r="60" spans="3:21" ht="14" customHeight="1" x14ac:dyDescent="0.2">
      <c r="C60" s="188"/>
      <c r="D60" s="855"/>
      <c r="E60" s="856"/>
      <c r="F60" s="856"/>
      <c r="G60" s="856"/>
      <c r="H60" s="856"/>
      <c r="I60" s="856"/>
      <c r="J60" s="856"/>
      <c r="K60" s="856"/>
      <c r="L60" s="856"/>
      <c r="M60" s="856"/>
      <c r="N60" s="856"/>
      <c r="O60" s="856"/>
      <c r="P60" s="856"/>
      <c r="Q60" s="856"/>
      <c r="R60" s="856"/>
      <c r="S60" s="856"/>
      <c r="T60" s="856"/>
      <c r="U60" s="857"/>
    </row>
    <row r="61" spans="3:21" ht="14" customHeight="1" x14ac:dyDescent="0.2">
      <c r="C61" s="188"/>
      <c r="D61" s="855"/>
      <c r="E61" s="856"/>
      <c r="F61" s="856"/>
      <c r="G61" s="856"/>
      <c r="H61" s="856"/>
      <c r="I61" s="856"/>
      <c r="J61" s="856"/>
      <c r="K61" s="856"/>
      <c r="L61" s="856"/>
      <c r="M61" s="856"/>
      <c r="N61" s="856"/>
      <c r="O61" s="856"/>
      <c r="P61" s="856"/>
      <c r="Q61" s="856"/>
      <c r="R61" s="856"/>
      <c r="S61" s="856"/>
      <c r="T61" s="856"/>
      <c r="U61" s="857"/>
    </row>
    <row r="62" spans="3:21" ht="14" customHeight="1" x14ac:dyDescent="0.2">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2">
      <c r="C63" s="182" t="s">
        <v>244</v>
      </c>
      <c r="D63" s="340"/>
      <c r="E63" s="183"/>
      <c r="F63" s="29"/>
      <c r="G63" s="29"/>
      <c r="H63" s="29"/>
      <c r="I63" s="30"/>
      <c r="J63" s="30"/>
      <c r="K63" s="30"/>
      <c r="L63" s="31"/>
      <c r="M63" s="31"/>
      <c r="N63" s="31"/>
      <c r="O63" s="32"/>
      <c r="P63" s="32"/>
      <c r="Q63" s="32"/>
      <c r="R63" s="32"/>
      <c r="S63" s="30"/>
      <c r="T63" s="30"/>
      <c r="U63" s="33"/>
    </row>
    <row r="64" spans="3:21" ht="15" customHeight="1" x14ac:dyDescent="0.2">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2">
      <c r="A65" s="22">
        <v>5</v>
      </c>
      <c r="C65" s="862"/>
      <c r="D65" s="623"/>
      <c r="E65" s="592"/>
      <c r="F65" s="180" t="s">
        <v>252</v>
      </c>
      <c r="G65" s="285"/>
      <c r="H65" s="285"/>
      <c r="I65" s="285"/>
      <c r="J65" s="285"/>
      <c r="K65" s="874">
        <f>+表紙!K89</f>
        <v>3</v>
      </c>
      <c r="L65" s="874"/>
      <c r="M65" s="874"/>
      <c r="N65" s="35" t="s">
        <v>47</v>
      </c>
      <c r="O65" s="35"/>
      <c r="P65" s="4"/>
      <c r="Q65" s="869" t="s">
        <v>353</v>
      </c>
      <c r="R65" s="869"/>
      <c r="S65" s="869"/>
      <c r="T65" s="869"/>
      <c r="U65" s="870"/>
      <c r="V65" s="292"/>
      <c r="W65" s="292"/>
    </row>
    <row r="66" spans="1:24" ht="18" customHeight="1" x14ac:dyDescent="0.2">
      <c r="A66" s="22">
        <v>6</v>
      </c>
      <c r="C66" s="862"/>
      <c r="D66" s="623"/>
      <c r="E66" s="592"/>
      <c r="F66" s="186" t="s">
        <v>200</v>
      </c>
      <c r="G66" s="193"/>
      <c r="H66" s="193"/>
      <c r="I66" s="193"/>
      <c r="J66" s="193"/>
      <c r="K66" s="873">
        <f>+表紙!K90</f>
        <v>1107.8000000000002</v>
      </c>
      <c r="L66" s="873"/>
      <c r="M66" s="873"/>
      <c r="N66" s="873"/>
      <c r="O66" s="873"/>
      <c r="P66" s="193" t="s">
        <v>13</v>
      </c>
      <c r="Q66" s="871"/>
      <c r="R66" s="871"/>
      <c r="S66" s="871"/>
      <c r="T66" s="871"/>
      <c r="U66" s="872"/>
      <c r="V66" s="292"/>
      <c r="W66" s="292"/>
      <c r="X66" s="102"/>
    </row>
    <row r="67" spans="1:24" ht="14" customHeight="1" x14ac:dyDescent="0.2">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2">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2">
      <c r="C69" s="862"/>
      <c r="D69" s="623"/>
      <c r="E69" s="592"/>
      <c r="F69" s="180" t="s">
        <v>246</v>
      </c>
      <c r="G69" s="249"/>
      <c r="H69" s="249"/>
      <c r="I69" s="35"/>
      <c r="J69" s="35"/>
      <c r="K69" s="35"/>
      <c r="L69" s="36"/>
      <c r="M69" s="36"/>
      <c r="N69" s="36"/>
      <c r="O69" s="37"/>
      <c r="P69" s="37"/>
      <c r="Q69" s="37"/>
      <c r="R69" s="37"/>
      <c r="S69" s="35"/>
      <c r="T69" s="35"/>
      <c r="U69" s="38"/>
      <c r="V69" s="179"/>
    </row>
    <row r="70" spans="1:24" ht="14" customHeight="1" x14ac:dyDescent="0.2">
      <c r="C70" s="862"/>
      <c r="D70" s="623"/>
      <c r="E70" s="592"/>
      <c r="F70" s="819" t="str">
        <f>IF(COUNTA(表紙!F94)=1,+表紙!F94,"")</f>
        <v>　廃棄物処理のサービス企画時は、可能な限りセメントリサイクルを提案している。汚染土壌掘削現場にて搬出土壌中の大塊やコンガラ等の廃棄物は除外してもらうようにお願いしている。しかし、現実問題、掘削時での完全除去は困難であり汚染土壌としてそのまま弊社に搬入され、当社はセメントリサイクルする上でこれらの廃棄物を分級、排出するため発生抑制は困難な状況である。</v>
      </c>
      <c r="G70" s="820"/>
      <c r="H70" s="820"/>
      <c r="I70" s="820"/>
      <c r="J70" s="820"/>
      <c r="K70" s="820"/>
      <c r="L70" s="820"/>
      <c r="M70" s="820"/>
      <c r="N70" s="820"/>
      <c r="O70" s="820"/>
      <c r="P70" s="820"/>
      <c r="Q70" s="820"/>
      <c r="R70" s="820"/>
      <c r="S70" s="820"/>
      <c r="T70" s="820"/>
      <c r="U70" s="821"/>
      <c r="V70" s="164"/>
    </row>
    <row r="71" spans="1:24" ht="14" customHeight="1" x14ac:dyDescent="0.2">
      <c r="C71" s="348"/>
      <c r="D71" s="623"/>
      <c r="E71" s="592"/>
      <c r="F71" s="819"/>
      <c r="G71" s="820"/>
      <c r="H71" s="820"/>
      <c r="I71" s="820"/>
      <c r="J71" s="820"/>
      <c r="K71" s="820"/>
      <c r="L71" s="820"/>
      <c r="M71" s="820"/>
      <c r="N71" s="820"/>
      <c r="O71" s="820"/>
      <c r="P71" s="820"/>
      <c r="Q71" s="820"/>
      <c r="R71" s="820"/>
      <c r="S71" s="820"/>
      <c r="T71" s="820"/>
      <c r="U71" s="821"/>
      <c r="V71" s="164"/>
    </row>
    <row r="72" spans="1:24" ht="14" customHeight="1" x14ac:dyDescent="0.2">
      <c r="C72" s="348"/>
      <c r="D72" s="623"/>
      <c r="E72" s="592"/>
      <c r="F72" s="819"/>
      <c r="G72" s="820"/>
      <c r="H72" s="820"/>
      <c r="I72" s="820"/>
      <c r="J72" s="820"/>
      <c r="K72" s="820"/>
      <c r="L72" s="820"/>
      <c r="M72" s="820"/>
      <c r="N72" s="820"/>
      <c r="O72" s="820"/>
      <c r="P72" s="820"/>
      <c r="Q72" s="820"/>
      <c r="R72" s="820"/>
      <c r="S72" s="820"/>
      <c r="T72" s="820"/>
      <c r="U72" s="821"/>
      <c r="V72" s="164"/>
    </row>
    <row r="73" spans="1:24" ht="14" customHeight="1" x14ac:dyDescent="0.2">
      <c r="C73" s="348"/>
      <c r="D73" s="623"/>
      <c r="E73" s="592"/>
      <c r="F73" s="819"/>
      <c r="G73" s="820"/>
      <c r="H73" s="820"/>
      <c r="I73" s="820"/>
      <c r="J73" s="820"/>
      <c r="K73" s="820"/>
      <c r="L73" s="820"/>
      <c r="M73" s="820"/>
      <c r="N73" s="820"/>
      <c r="O73" s="820"/>
      <c r="P73" s="820"/>
      <c r="Q73" s="820"/>
      <c r="R73" s="820"/>
      <c r="S73" s="820"/>
      <c r="T73" s="820"/>
      <c r="U73" s="821"/>
      <c r="V73" s="164"/>
    </row>
    <row r="74" spans="1:24" ht="14" customHeight="1" x14ac:dyDescent="0.2">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2">
      <c r="C75" s="348"/>
      <c r="D75" s="623"/>
      <c r="E75" s="592"/>
      <c r="F75" s="819"/>
      <c r="G75" s="820"/>
      <c r="H75" s="820"/>
      <c r="I75" s="820"/>
      <c r="J75" s="820"/>
      <c r="K75" s="820"/>
      <c r="L75" s="820"/>
      <c r="M75" s="820"/>
      <c r="N75" s="820"/>
      <c r="O75" s="820"/>
      <c r="P75" s="820"/>
      <c r="Q75" s="820"/>
      <c r="R75" s="820"/>
      <c r="S75" s="820"/>
      <c r="T75" s="820"/>
      <c r="U75" s="821"/>
      <c r="V75" s="164"/>
    </row>
    <row r="76" spans="1:24" ht="14" customHeight="1" x14ac:dyDescent="0.2">
      <c r="C76" s="348"/>
      <c r="D76" s="623"/>
      <c r="E76" s="592"/>
      <c r="F76" s="819"/>
      <c r="G76" s="820"/>
      <c r="H76" s="820"/>
      <c r="I76" s="820"/>
      <c r="J76" s="820"/>
      <c r="K76" s="820"/>
      <c r="L76" s="820"/>
      <c r="M76" s="820"/>
      <c r="N76" s="820"/>
      <c r="O76" s="820"/>
      <c r="P76" s="820"/>
      <c r="Q76" s="820"/>
      <c r="R76" s="820"/>
      <c r="S76" s="820"/>
      <c r="T76" s="820"/>
      <c r="U76" s="821"/>
      <c r="V76" s="164"/>
    </row>
    <row r="77" spans="1:24" ht="14" customHeight="1" x14ac:dyDescent="0.2">
      <c r="C77" s="348"/>
      <c r="D77" s="623"/>
      <c r="E77" s="592"/>
      <c r="F77" s="819"/>
      <c r="G77" s="820"/>
      <c r="H77" s="820"/>
      <c r="I77" s="820"/>
      <c r="J77" s="820"/>
      <c r="K77" s="820"/>
      <c r="L77" s="820"/>
      <c r="M77" s="820"/>
      <c r="N77" s="820"/>
      <c r="O77" s="820"/>
      <c r="P77" s="820"/>
      <c r="Q77" s="820"/>
      <c r="R77" s="820"/>
      <c r="S77" s="820"/>
      <c r="T77" s="820"/>
      <c r="U77" s="821"/>
      <c r="V77" s="164"/>
    </row>
    <row r="78" spans="1:24" ht="14" customHeight="1" x14ac:dyDescent="0.2">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2">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2">
      <c r="A80" s="22">
        <v>7</v>
      </c>
      <c r="C80" s="866"/>
      <c r="D80" s="494"/>
      <c r="E80" s="497"/>
      <c r="F80" s="180" t="s">
        <v>252</v>
      </c>
      <c r="G80" s="37"/>
      <c r="H80" s="37"/>
      <c r="I80" s="37"/>
      <c r="J80" s="37"/>
      <c r="K80" s="874">
        <f>+表紙!K104</f>
        <v>3</v>
      </c>
      <c r="L80" s="874"/>
      <c r="M80" s="874"/>
      <c r="N80" s="35" t="s">
        <v>47</v>
      </c>
      <c r="O80" s="35"/>
      <c r="P80" s="4"/>
      <c r="Q80" s="869" t="s">
        <v>354</v>
      </c>
      <c r="R80" s="869"/>
      <c r="S80" s="869"/>
      <c r="T80" s="869"/>
      <c r="U80" s="870"/>
      <c r="V80" s="292"/>
      <c r="W80" s="292"/>
      <c r="X80" s="165"/>
    </row>
    <row r="81" spans="1:24" ht="18" customHeight="1" x14ac:dyDescent="0.2">
      <c r="A81" s="22">
        <v>8</v>
      </c>
      <c r="C81" s="866"/>
      <c r="D81" s="494"/>
      <c r="E81" s="497"/>
      <c r="F81" s="186" t="s">
        <v>200</v>
      </c>
      <c r="G81" s="193"/>
      <c r="H81" s="193"/>
      <c r="I81" s="193"/>
      <c r="J81" s="193"/>
      <c r="K81" s="873">
        <f>+表紙!K105</f>
        <v>1052.4000000000001</v>
      </c>
      <c r="L81" s="873"/>
      <c r="M81" s="873"/>
      <c r="N81" s="873"/>
      <c r="O81" s="873"/>
      <c r="P81" s="246" t="s">
        <v>13</v>
      </c>
      <c r="Q81" s="871"/>
      <c r="R81" s="871"/>
      <c r="S81" s="871"/>
      <c r="T81" s="871"/>
      <c r="U81" s="872"/>
      <c r="V81" s="292"/>
      <c r="W81" s="292"/>
      <c r="X81" s="102"/>
    </row>
    <row r="82" spans="1:24" ht="14" customHeight="1" x14ac:dyDescent="0.2">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2">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2">
      <c r="C84" s="866"/>
      <c r="D84" s="494"/>
      <c r="E84" s="497"/>
      <c r="F84" s="180" t="s">
        <v>247</v>
      </c>
      <c r="G84" s="249"/>
      <c r="H84" s="249"/>
      <c r="I84" s="35"/>
      <c r="J84" s="35"/>
      <c r="K84" s="35"/>
      <c r="L84" s="36"/>
      <c r="M84" s="36"/>
      <c r="N84" s="36"/>
      <c r="O84" s="37"/>
      <c r="P84" s="37"/>
      <c r="Q84" s="37"/>
      <c r="R84" s="37"/>
      <c r="S84" s="35"/>
      <c r="T84" s="35"/>
      <c r="U84" s="38"/>
      <c r="V84" s="179"/>
    </row>
    <row r="85" spans="1:24" ht="14" customHeight="1" x14ac:dyDescent="0.2">
      <c r="C85" s="866"/>
      <c r="D85" s="494"/>
      <c r="E85" s="497"/>
      <c r="F85" s="819" t="str">
        <f>IF(COUNTA(表紙!F109)=1,+表紙!F109,"")</f>
        <v>汚染土壌掘削現場にてコンガラ等の廃棄物は除外してもらうように継続してお願いする。</v>
      </c>
      <c r="G85" s="820"/>
      <c r="H85" s="820"/>
      <c r="I85" s="820"/>
      <c r="J85" s="820"/>
      <c r="K85" s="820"/>
      <c r="L85" s="820"/>
      <c r="M85" s="820"/>
      <c r="N85" s="820"/>
      <c r="O85" s="820"/>
      <c r="P85" s="820"/>
      <c r="Q85" s="820"/>
      <c r="R85" s="820"/>
      <c r="S85" s="820"/>
      <c r="T85" s="820"/>
      <c r="U85" s="821"/>
      <c r="V85" s="179"/>
    </row>
    <row r="86" spans="1:24" ht="14" customHeight="1" x14ac:dyDescent="0.2">
      <c r="C86" s="349"/>
      <c r="D86" s="494"/>
      <c r="E86" s="497"/>
      <c r="F86" s="819"/>
      <c r="G86" s="820"/>
      <c r="H86" s="820"/>
      <c r="I86" s="820"/>
      <c r="J86" s="820"/>
      <c r="K86" s="820"/>
      <c r="L86" s="820"/>
      <c r="M86" s="820"/>
      <c r="N86" s="820"/>
      <c r="O86" s="820"/>
      <c r="P86" s="820"/>
      <c r="Q86" s="820"/>
      <c r="R86" s="820"/>
      <c r="S86" s="820"/>
      <c r="T86" s="820"/>
      <c r="U86" s="821"/>
      <c r="V86" s="179"/>
    </row>
    <row r="87" spans="1:24" ht="14" customHeight="1" x14ac:dyDescent="0.2">
      <c r="C87" s="349"/>
      <c r="D87" s="494"/>
      <c r="E87" s="497"/>
      <c r="F87" s="819"/>
      <c r="G87" s="820"/>
      <c r="H87" s="820"/>
      <c r="I87" s="820"/>
      <c r="J87" s="820"/>
      <c r="K87" s="820"/>
      <c r="L87" s="820"/>
      <c r="M87" s="820"/>
      <c r="N87" s="820"/>
      <c r="O87" s="820"/>
      <c r="P87" s="820"/>
      <c r="Q87" s="820"/>
      <c r="R87" s="820"/>
      <c r="S87" s="820"/>
      <c r="T87" s="820"/>
      <c r="U87" s="821"/>
      <c r="V87" s="179"/>
    </row>
    <row r="88" spans="1:24" ht="14" customHeight="1" x14ac:dyDescent="0.2">
      <c r="C88" s="349"/>
      <c r="D88" s="494"/>
      <c r="E88" s="497"/>
      <c r="F88" s="819"/>
      <c r="G88" s="820"/>
      <c r="H88" s="820"/>
      <c r="I88" s="820"/>
      <c r="J88" s="820"/>
      <c r="K88" s="820"/>
      <c r="L88" s="820"/>
      <c r="M88" s="820"/>
      <c r="N88" s="820"/>
      <c r="O88" s="820"/>
      <c r="P88" s="820"/>
      <c r="Q88" s="820"/>
      <c r="R88" s="820"/>
      <c r="S88" s="820"/>
      <c r="T88" s="820"/>
      <c r="U88" s="821"/>
      <c r="V88" s="179"/>
    </row>
    <row r="89" spans="1:24" ht="14" customHeight="1" x14ac:dyDescent="0.2">
      <c r="C89" s="349"/>
      <c r="D89" s="494"/>
      <c r="E89" s="497"/>
      <c r="F89" s="819"/>
      <c r="G89" s="820"/>
      <c r="H89" s="820"/>
      <c r="I89" s="820"/>
      <c r="J89" s="820"/>
      <c r="K89" s="820"/>
      <c r="L89" s="820"/>
      <c r="M89" s="820"/>
      <c r="N89" s="820"/>
      <c r="O89" s="820"/>
      <c r="P89" s="820"/>
      <c r="Q89" s="820"/>
      <c r="R89" s="820"/>
      <c r="S89" s="820"/>
      <c r="T89" s="820"/>
      <c r="U89" s="821"/>
      <c r="V89" s="179"/>
    </row>
    <row r="90" spans="1:24" ht="14" customHeight="1" x14ac:dyDescent="0.2">
      <c r="C90" s="349"/>
      <c r="D90" s="494"/>
      <c r="E90" s="497"/>
      <c r="F90" s="819"/>
      <c r="G90" s="820"/>
      <c r="H90" s="820"/>
      <c r="I90" s="820"/>
      <c r="J90" s="820"/>
      <c r="K90" s="820"/>
      <c r="L90" s="820"/>
      <c r="M90" s="820"/>
      <c r="N90" s="820"/>
      <c r="O90" s="820"/>
      <c r="P90" s="820"/>
      <c r="Q90" s="820"/>
      <c r="R90" s="820"/>
      <c r="S90" s="820"/>
      <c r="T90" s="820"/>
      <c r="U90" s="821"/>
      <c r="V90" s="179"/>
    </row>
    <row r="91" spans="1:24" ht="14" customHeight="1" x14ac:dyDescent="0.2">
      <c r="C91" s="349"/>
      <c r="D91" s="494"/>
      <c r="E91" s="497"/>
      <c r="F91" s="819"/>
      <c r="G91" s="820"/>
      <c r="H91" s="820"/>
      <c r="I91" s="820"/>
      <c r="J91" s="820"/>
      <c r="K91" s="820"/>
      <c r="L91" s="820"/>
      <c r="M91" s="820"/>
      <c r="N91" s="820"/>
      <c r="O91" s="820"/>
      <c r="P91" s="820"/>
      <c r="Q91" s="820"/>
      <c r="R91" s="820"/>
      <c r="S91" s="820"/>
      <c r="T91" s="820"/>
      <c r="U91" s="821"/>
      <c r="V91" s="179"/>
    </row>
    <row r="92" spans="1:24" ht="14" customHeight="1" x14ac:dyDescent="0.2">
      <c r="C92" s="349"/>
      <c r="D92" s="494"/>
      <c r="E92" s="497"/>
      <c r="F92" s="819"/>
      <c r="G92" s="820"/>
      <c r="H92" s="820"/>
      <c r="I92" s="820"/>
      <c r="J92" s="820"/>
      <c r="K92" s="820"/>
      <c r="L92" s="820"/>
      <c r="M92" s="820"/>
      <c r="N92" s="820"/>
      <c r="O92" s="820"/>
      <c r="P92" s="820"/>
      <c r="Q92" s="820"/>
      <c r="R92" s="820"/>
      <c r="S92" s="820"/>
      <c r="T92" s="820"/>
      <c r="U92" s="821"/>
      <c r="V92" s="179"/>
    </row>
    <row r="93" spans="1:24" ht="14" customHeight="1" x14ac:dyDescent="0.2">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2">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2">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4" customHeight="1" x14ac:dyDescent="0.2">
      <c r="C96" s="231"/>
      <c r="D96" s="494"/>
      <c r="E96" s="497"/>
      <c r="F96" s="819" t="str">
        <f>IF(COUNTA(表紙!F120)=1,+表紙!F120,"")</f>
        <v>1.汚染土壌処理中に分級作業（分級機と手選別)によってがれき類と廃プラや木くず等を含む混合廃棄物とに分別している。 2.分級機は常に点検やメンテナンスを行っている。　3.混合廃棄物は一括委託処理をしているが、選別によって適正に処理やリサイクルできる業者を選定している。　4.効果的な分級施設に関する情報は常に入手している。　5.分級機や手選別に関する教育やOJTを実施している。</v>
      </c>
      <c r="G96" s="820"/>
      <c r="H96" s="820"/>
      <c r="I96" s="820"/>
      <c r="J96" s="820"/>
      <c r="K96" s="820"/>
      <c r="L96" s="820"/>
      <c r="M96" s="820"/>
      <c r="N96" s="820"/>
      <c r="O96" s="820"/>
      <c r="P96" s="820"/>
      <c r="Q96" s="820"/>
      <c r="R96" s="820"/>
      <c r="S96" s="820"/>
      <c r="T96" s="820"/>
      <c r="U96" s="821"/>
      <c r="V96" s="179"/>
    </row>
    <row r="97" spans="3:24" ht="14" customHeight="1" x14ac:dyDescent="0.2">
      <c r="C97" s="231"/>
      <c r="D97" s="494"/>
      <c r="E97" s="497"/>
      <c r="F97" s="819"/>
      <c r="G97" s="820"/>
      <c r="H97" s="820"/>
      <c r="I97" s="820"/>
      <c r="J97" s="820"/>
      <c r="K97" s="820"/>
      <c r="L97" s="820"/>
      <c r="M97" s="820"/>
      <c r="N97" s="820"/>
      <c r="O97" s="820"/>
      <c r="P97" s="820"/>
      <c r="Q97" s="820"/>
      <c r="R97" s="820"/>
      <c r="S97" s="820"/>
      <c r="T97" s="820"/>
      <c r="U97" s="821"/>
      <c r="V97" s="179"/>
    </row>
    <row r="98" spans="3:24" ht="14" customHeight="1" x14ac:dyDescent="0.2">
      <c r="C98" s="231"/>
      <c r="D98" s="494"/>
      <c r="E98" s="497"/>
      <c r="F98" s="819"/>
      <c r="G98" s="820"/>
      <c r="H98" s="820"/>
      <c r="I98" s="820"/>
      <c r="J98" s="820"/>
      <c r="K98" s="820"/>
      <c r="L98" s="820"/>
      <c r="M98" s="820"/>
      <c r="N98" s="820"/>
      <c r="O98" s="820"/>
      <c r="P98" s="820"/>
      <c r="Q98" s="820"/>
      <c r="R98" s="820"/>
      <c r="S98" s="820"/>
      <c r="T98" s="820"/>
      <c r="U98" s="821"/>
      <c r="V98" s="179"/>
    </row>
    <row r="99" spans="3:24" ht="14" customHeight="1" x14ac:dyDescent="0.2">
      <c r="C99" s="231"/>
      <c r="D99" s="494"/>
      <c r="E99" s="497"/>
      <c r="F99" s="819"/>
      <c r="G99" s="820"/>
      <c r="H99" s="820"/>
      <c r="I99" s="820"/>
      <c r="J99" s="820"/>
      <c r="K99" s="820"/>
      <c r="L99" s="820"/>
      <c r="M99" s="820"/>
      <c r="N99" s="820"/>
      <c r="O99" s="820"/>
      <c r="P99" s="820"/>
      <c r="Q99" s="820"/>
      <c r="R99" s="820"/>
      <c r="S99" s="820"/>
      <c r="T99" s="820"/>
      <c r="U99" s="821"/>
      <c r="V99" s="179"/>
    </row>
    <row r="100" spans="3:24" ht="14" customHeight="1" x14ac:dyDescent="0.2">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2">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4" customHeight="1" x14ac:dyDescent="0.2">
      <c r="C102" s="258"/>
      <c r="D102" s="494"/>
      <c r="E102" s="497"/>
      <c r="F102" s="839" t="str">
        <f>IF(COUNTA(表紙!F126)=1,+表紙!F126,"")</f>
        <v>1. 分別に関する作業・分別の方法・体制の改善
2. 分別施設の改善
3. 分別に関する委託方法の改善
4. 分別に関する情報収集
5. 分別に関する教育・研修制度</v>
      </c>
      <c r="G102" s="840"/>
      <c r="H102" s="840"/>
      <c r="I102" s="840"/>
      <c r="J102" s="840"/>
      <c r="K102" s="840"/>
      <c r="L102" s="840"/>
      <c r="M102" s="840"/>
      <c r="N102" s="840"/>
      <c r="O102" s="840"/>
      <c r="P102" s="840"/>
      <c r="Q102" s="840"/>
      <c r="R102" s="840"/>
      <c r="S102" s="840"/>
      <c r="T102" s="840"/>
      <c r="U102" s="841"/>
      <c r="V102" s="179"/>
    </row>
    <row r="103" spans="3:24" ht="14" customHeight="1" x14ac:dyDescent="0.2">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4" customHeight="1" x14ac:dyDescent="0.2">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4" customHeight="1" x14ac:dyDescent="0.2">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4" customHeight="1" x14ac:dyDescent="0.2">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4" customHeight="1" x14ac:dyDescent="0.2">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2">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2">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2">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4" customHeight="1" x14ac:dyDescent="0.2">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4" customHeight="1" x14ac:dyDescent="0.2">
      <c r="C112" s="195"/>
      <c r="D112" s="494"/>
      <c r="E112" s="508"/>
      <c r="F112" s="819" t="str">
        <f>IF(COUNTA(表紙!F136)=1,+表紙!F136,"")</f>
        <v>1　がれき類や混合廃棄物の自社再生は設備や用途などの面で困難であるが、がれき類は中間
　　処理業者を経て路盤材等のリサイクル業者にて再生利用されている。
2　極力再再生できる中間処理業者に委託している。
3　ISO14001のEMSにおいて、委託業者の再利用について情報収集を行っている。
4　ISO14001のEMSにおいて、教育時に再生利用促進を推奨している。
5　産廃情報ネットにて一部公開中。
　　ESG報告書をホームページ上で公開。</v>
      </c>
      <c r="G112" s="820"/>
      <c r="H112" s="820"/>
      <c r="I112" s="820"/>
      <c r="J112" s="820"/>
      <c r="K112" s="820"/>
      <c r="L112" s="820"/>
      <c r="M112" s="820"/>
      <c r="N112" s="820"/>
      <c r="O112" s="820"/>
      <c r="P112" s="820"/>
      <c r="Q112" s="820"/>
      <c r="R112" s="820"/>
      <c r="S112" s="820"/>
      <c r="T112" s="820"/>
      <c r="U112" s="821"/>
      <c r="V112" s="164"/>
    </row>
    <row r="113" spans="3:24" ht="14" customHeight="1" x14ac:dyDescent="0.2">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4" customHeight="1" x14ac:dyDescent="0.2">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4" customHeight="1" x14ac:dyDescent="0.2">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4" customHeight="1" x14ac:dyDescent="0.2">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4" customHeight="1" x14ac:dyDescent="0.2">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4" customHeight="1" x14ac:dyDescent="0.2">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4" customHeight="1" x14ac:dyDescent="0.2">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2">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2">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4" customHeight="1" x14ac:dyDescent="0.2">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4" customHeight="1" x14ac:dyDescent="0.2">
      <c r="C123" s="195"/>
      <c r="D123" s="494"/>
      <c r="E123" s="497"/>
      <c r="F123" s="819" t="str">
        <f>IF(COUNTA(表紙!F147)=1,+表紙!F147,"")</f>
        <v>1　委託再生他社利用の拡大
2　分別に関する委託方法の改善
3　再生利用に関する情報収集
4　再生利用に関する教育・研修制度
5　再生利用に関する情報公開の取組み</v>
      </c>
      <c r="G123" s="820"/>
      <c r="H123" s="820"/>
      <c r="I123" s="820"/>
      <c r="J123" s="820"/>
      <c r="K123" s="820"/>
      <c r="L123" s="820"/>
      <c r="M123" s="820"/>
      <c r="N123" s="820"/>
      <c r="O123" s="820"/>
      <c r="P123" s="820"/>
      <c r="Q123" s="820"/>
      <c r="R123" s="820"/>
      <c r="S123" s="820"/>
      <c r="T123" s="820"/>
      <c r="U123" s="821"/>
      <c r="V123" s="164"/>
    </row>
    <row r="124" spans="3:24" ht="14" customHeight="1" x14ac:dyDescent="0.2">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4" customHeight="1" x14ac:dyDescent="0.2">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4" customHeight="1" x14ac:dyDescent="0.2">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4" customHeight="1" x14ac:dyDescent="0.2">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4" customHeight="1" x14ac:dyDescent="0.2">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4" customHeight="1" x14ac:dyDescent="0.2">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4" customHeight="1" x14ac:dyDescent="0.2">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2">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2">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8" customHeight="1" x14ac:dyDescent="0.2">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8" customHeight="1" x14ac:dyDescent="0.2">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4" customHeight="1" x14ac:dyDescent="0.2">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4" customHeight="1" x14ac:dyDescent="0.2">
      <c r="C136" s="195"/>
      <c r="D136" s="494"/>
      <c r="E136" s="497"/>
      <c r="F136" s="819" t="str">
        <f>IF(COUNTA(表紙!F160)=1,+表紙!F160,"")</f>
        <v>1　がれき類や混合廃棄物の自社処理は破砕等の設備や許可もないので困難であるため、
　　委託業者を適正処理の状況、再生利用方法やコストなど比較しながら変更している。
2　ISO14001上の環境管理、社内安全管理によって対策を実施している。</v>
      </c>
      <c r="G136" s="820"/>
      <c r="H136" s="820"/>
      <c r="I136" s="820"/>
      <c r="J136" s="820"/>
      <c r="K136" s="820"/>
      <c r="L136" s="820"/>
      <c r="M136" s="820"/>
      <c r="N136" s="820"/>
      <c r="O136" s="820"/>
      <c r="P136" s="820"/>
      <c r="Q136" s="820"/>
      <c r="R136" s="820"/>
      <c r="S136" s="820"/>
      <c r="T136" s="820"/>
      <c r="U136" s="821"/>
      <c r="V136" s="164"/>
    </row>
    <row r="137" spans="3:24" ht="14" customHeight="1" x14ac:dyDescent="0.2">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4" customHeight="1" x14ac:dyDescent="0.2">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4" customHeight="1" x14ac:dyDescent="0.2">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4" customHeight="1" x14ac:dyDescent="0.2">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4" customHeight="1" x14ac:dyDescent="0.2">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4" customHeight="1" x14ac:dyDescent="0.2">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4" customHeight="1" x14ac:dyDescent="0.2">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4" customHeight="1" x14ac:dyDescent="0.2">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8" customHeight="1" x14ac:dyDescent="0.2">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8" customHeight="1" x14ac:dyDescent="0.2">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2">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4" customHeight="1" x14ac:dyDescent="0.2">
      <c r="C148" s="195"/>
      <c r="D148" s="494"/>
      <c r="E148" s="497"/>
      <c r="F148" s="819" t="str">
        <f>IF(COUNTA(表紙!F172)=1,+表紙!F172,"")</f>
        <v>1　廃棄物の保管場所の改善
2　廃棄物の自己処理に関する改善
3　廃棄物の処理委託に関する改善
4　処理に伴う環境保全及び労働安全対策の取組み</v>
      </c>
      <c r="G148" s="820"/>
      <c r="H148" s="820"/>
      <c r="I148" s="820"/>
      <c r="J148" s="820"/>
      <c r="K148" s="820"/>
      <c r="L148" s="820"/>
      <c r="M148" s="820"/>
      <c r="N148" s="820"/>
      <c r="O148" s="820"/>
      <c r="P148" s="820"/>
      <c r="Q148" s="820"/>
      <c r="R148" s="820"/>
      <c r="S148" s="820"/>
      <c r="T148" s="820"/>
      <c r="U148" s="821"/>
      <c r="V148" s="164"/>
    </row>
    <row r="149" spans="3:24" ht="14" customHeight="1" x14ac:dyDescent="0.2">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4" customHeight="1" x14ac:dyDescent="0.2">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4" customHeight="1" x14ac:dyDescent="0.2">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4" customHeight="1" x14ac:dyDescent="0.2">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4" customHeight="1" x14ac:dyDescent="0.2">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4" customHeight="1" x14ac:dyDescent="0.2">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4" customHeight="1" x14ac:dyDescent="0.2">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2">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2">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2">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2">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4" customHeight="1" x14ac:dyDescent="0.2">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4" customHeight="1" x14ac:dyDescent="0.2">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 customHeight="1" x14ac:dyDescent="0.2">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4" customHeight="1" x14ac:dyDescent="0.2">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4" customHeight="1" x14ac:dyDescent="0.2">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4" customHeight="1" x14ac:dyDescent="0.2">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4" customHeight="1" x14ac:dyDescent="0.2">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4" customHeight="1" x14ac:dyDescent="0.2">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4" customHeight="1" x14ac:dyDescent="0.2">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4" customHeight="1" x14ac:dyDescent="0.2">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2">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2">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2">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4" customHeight="1" x14ac:dyDescent="0.2">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 customHeight="1" x14ac:dyDescent="0.2">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4" customHeight="1" x14ac:dyDescent="0.2">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4" customHeight="1" x14ac:dyDescent="0.2">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4" customHeight="1" x14ac:dyDescent="0.2">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4" customHeight="1" x14ac:dyDescent="0.2">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4" customHeight="1" x14ac:dyDescent="0.2">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4" customHeight="1" x14ac:dyDescent="0.2">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4" customHeight="1" x14ac:dyDescent="0.2">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2">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2">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25" customHeight="1" x14ac:dyDescent="0.2">
      <c r="C184" s="195"/>
      <c r="D184" s="494"/>
      <c r="E184" s="497"/>
      <c r="F184" s="511" t="s">
        <v>267</v>
      </c>
      <c r="G184" s="512"/>
      <c r="H184" s="512"/>
      <c r="I184" s="512"/>
      <c r="J184" s="512"/>
      <c r="K184" s="838">
        <f>+表紙!K208</f>
        <v>1107.8000000000002</v>
      </c>
      <c r="L184" s="838"/>
      <c r="M184" s="838"/>
      <c r="N184" s="838"/>
      <c r="O184" s="838"/>
      <c r="P184" s="198" t="s">
        <v>13</v>
      </c>
      <c r="Q184" s="828" t="s">
        <v>293</v>
      </c>
      <c r="R184" s="829"/>
      <c r="S184" s="829"/>
      <c r="T184" s="829"/>
      <c r="U184" s="830"/>
      <c r="V184" s="292"/>
      <c r="W184" s="292"/>
      <c r="X184" s="179"/>
    </row>
    <row r="185" spans="3:24" ht="43.25" customHeight="1" x14ac:dyDescent="0.2">
      <c r="C185" s="195"/>
      <c r="D185" s="494"/>
      <c r="E185" s="497"/>
      <c r="F185" s="263"/>
      <c r="G185" s="505" t="s">
        <v>223</v>
      </c>
      <c r="H185" s="506"/>
      <c r="I185" s="506"/>
      <c r="J185" s="506"/>
      <c r="K185" s="838">
        <f>+表紙!K209</f>
        <v>544.4</v>
      </c>
      <c r="L185" s="838"/>
      <c r="M185" s="838"/>
      <c r="N185" s="838"/>
      <c r="O185" s="838"/>
      <c r="P185" s="346" t="s">
        <v>13</v>
      </c>
      <c r="Q185" s="831"/>
      <c r="R185" s="832"/>
      <c r="S185" s="832"/>
      <c r="T185" s="832"/>
      <c r="U185" s="833"/>
      <c r="V185" s="292"/>
      <c r="W185" s="292"/>
      <c r="X185" s="179"/>
    </row>
    <row r="186" spans="3:24" ht="43.25" customHeight="1" x14ac:dyDescent="0.2">
      <c r="C186" s="195"/>
      <c r="D186" s="494"/>
      <c r="E186" s="497"/>
      <c r="F186" s="263"/>
      <c r="G186" s="505" t="s">
        <v>224</v>
      </c>
      <c r="H186" s="506"/>
      <c r="I186" s="506"/>
      <c r="J186" s="506"/>
      <c r="K186" s="838">
        <f>+表紙!K210</f>
        <v>547.70000000000005</v>
      </c>
      <c r="L186" s="838"/>
      <c r="M186" s="838"/>
      <c r="N186" s="838"/>
      <c r="O186" s="838"/>
      <c r="P186" s="346" t="s">
        <v>13</v>
      </c>
      <c r="Q186" s="831"/>
      <c r="R186" s="832"/>
      <c r="S186" s="832"/>
      <c r="T186" s="832"/>
      <c r="U186" s="833"/>
      <c r="V186" s="292"/>
      <c r="W186" s="292"/>
      <c r="X186" s="179"/>
    </row>
    <row r="187" spans="3:24" ht="43.25" customHeight="1" x14ac:dyDescent="0.2">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25" customHeight="1" x14ac:dyDescent="0.2">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4" customHeight="1" x14ac:dyDescent="0.2">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4" customHeight="1" x14ac:dyDescent="0.2">
      <c r="C190" s="195"/>
      <c r="D190" s="494"/>
      <c r="E190" s="497"/>
      <c r="F190" s="819" t="str">
        <f>IF(COUNTA(表紙!F214)=1,+表紙!F214,"")</f>
        <v>委託業者を適正処理の状況、再生利用方法やコストなど比較しながら変更している。</v>
      </c>
      <c r="G190" s="820"/>
      <c r="H190" s="820"/>
      <c r="I190" s="820"/>
      <c r="J190" s="820"/>
      <c r="K190" s="820"/>
      <c r="L190" s="820"/>
      <c r="M190" s="820"/>
      <c r="N190" s="820"/>
      <c r="O190" s="820"/>
      <c r="P190" s="820"/>
      <c r="Q190" s="820"/>
      <c r="R190" s="820"/>
      <c r="S190" s="820"/>
      <c r="T190" s="820"/>
      <c r="U190" s="821"/>
      <c r="V190" s="164"/>
    </row>
    <row r="191" spans="3:24" ht="14" customHeight="1" x14ac:dyDescent="0.2">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4" customHeight="1" x14ac:dyDescent="0.2">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4" customHeight="1" x14ac:dyDescent="0.2">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4" customHeight="1" x14ac:dyDescent="0.2">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4" customHeight="1" x14ac:dyDescent="0.2">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4" customHeight="1" x14ac:dyDescent="0.2">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4" customHeight="1" x14ac:dyDescent="0.2">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4" customHeight="1" x14ac:dyDescent="0.2">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2">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2">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2">
      <c r="C201" s="195"/>
      <c r="D201" s="494"/>
      <c r="E201" s="497"/>
      <c r="F201" s="511" t="s">
        <v>267</v>
      </c>
      <c r="G201" s="512"/>
      <c r="H201" s="512"/>
      <c r="I201" s="512"/>
      <c r="J201" s="512"/>
      <c r="K201" s="838">
        <f>+表紙!K225</f>
        <v>1052.4000000000001</v>
      </c>
      <c r="L201" s="838"/>
      <c r="M201" s="838"/>
      <c r="N201" s="838"/>
      <c r="O201" s="838"/>
      <c r="P201" s="198" t="s">
        <v>13</v>
      </c>
      <c r="Q201" s="828" t="s">
        <v>366</v>
      </c>
      <c r="R201" s="829"/>
      <c r="S201" s="829"/>
      <c r="T201" s="829"/>
      <c r="U201" s="830"/>
      <c r="V201" s="98"/>
      <c r="W201" s="98"/>
      <c r="X201" s="179"/>
    </row>
    <row r="202" spans="3:24" ht="45" customHeight="1" x14ac:dyDescent="0.2">
      <c r="C202" s="195"/>
      <c r="D202" s="494"/>
      <c r="E202" s="497"/>
      <c r="F202" s="263"/>
      <c r="G202" s="505" t="s">
        <v>223</v>
      </c>
      <c r="H202" s="506"/>
      <c r="I202" s="506"/>
      <c r="J202" s="506"/>
      <c r="K202" s="838">
        <f>+表紙!K226</f>
        <v>779.69999999999993</v>
      </c>
      <c r="L202" s="838"/>
      <c r="M202" s="838"/>
      <c r="N202" s="838"/>
      <c r="O202" s="838"/>
      <c r="P202" s="346" t="s">
        <v>13</v>
      </c>
      <c r="Q202" s="831"/>
      <c r="R202" s="832"/>
      <c r="S202" s="832"/>
      <c r="T202" s="832"/>
      <c r="U202" s="833"/>
      <c r="V202" s="98"/>
      <c r="W202" s="98"/>
      <c r="X202" s="179"/>
    </row>
    <row r="203" spans="3:24" ht="45" customHeight="1" x14ac:dyDescent="0.2">
      <c r="C203" s="195"/>
      <c r="D203" s="494"/>
      <c r="E203" s="497"/>
      <c r="F203" s="263"/>
      <c r="G203" s="505" t="s">
        <v>224</v>
      </c>
      <c r="H203" s="506"/>
      <c r="I203" s="506"/>
      <c r="J203" s="506"/>
      <c r="K203" s="838">
        <f>+表紙!K227</f>
        <v>520.29999999999995</v>
      </c>
      <c r="L203" s="838"/>
      <c r="M203" s="838"/>
      <c r="N203" s="838"/>
      <c r="O203" s="838"/>
      <c r="P203" s="346" t="s">
        <v>13</v>
      </c>
      <c r="Q203" s="831"/>
      <c r="R203" s="832"/>
      <c r="S203" s="832"/>
      <c r="T203" s="832"/>
      <c r="U203" s="833"/>
      <c r="V203" s="98"/>
      <c r="W203" s="98"/>
      <c r="X203" s="179"/>
    </row>
    <row r="204" spans="3:24" ht="45" customHeight="1" x14ac:dyDescent="0.2">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2">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4" customHeight="1" x14ac:dyDescent="0.2">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4" customHeight="1" x14ac:dyDescent="0.2">
      <c r="C207" s="195"/>
      <c r="D207" s="494"/>
      <c r="E207" s="497"/>
      <c r="F207" s="819" t="str">
        <f>IF(COUNTA(表紙!F231)=1,+表紙!F231,"")</f>
        <v>　がれき類や混合廃棄物の自社処理は破砕等の設備や許可もないので困難であるため、
委託業者を適正処理の状況、再生利用方法やコストなど比較しながら変更を行う。</v>
      </c>
      <c r="G207" s="820"/>
      <c r="H207" s="820"/>
      <c r="I207" s="820"/>
      <c r="J207" s="820"/>
      <c r="K207" s="820"/>
      <c r="L207" s="820"/>
      <c r="M207" s="820"/>
      <c r="N207" s="820"/>
      <c r="O207" s="820"/>
      <c r="P207" s="820"/>
      <c r="Q207" s="820"/>
      <c r="R207" s="820"/>
      <c r="S207" s="820"/>
      <c r="T207" s="820"/>
      <c r="U207" s="821"/>
      <c r="V207" s="179"/>
    </row>
    <row r="208" spans="3:24" ht="14" customHeight="1" x14ac:dyDescent="0.2">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4" customHeight="1" x14ac:dyDescent="0.2">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4" customHeight="1" x14ac:dyDescent="0.2">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4" customHeight="1" x14ac:dyDescent="0.2">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4" customHeight="1" x14ac:dyDescent="0.2">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4" customHeight="1" x14ac:dyDescent="0.2">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4" customHeight="1" x14ac:dyDescent="0.2">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4" customHeight="1" x14ac:dyDescent="0.2">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2">
      <c r="C216" s="825" t="s">
        <v>15</v>
      </c>
      <c r="D216" s="826"/>
      <c r="E216" s="827"/>
      <c r="F216" s="29"/>
      <c r="G216" s="29"/>
      <c r="H216" s="29"/>
      <c r="I216" s="30"/>
      <c r="J216" s="30"/>
      <c r="K216" s="30"/>
      <c r="L216" s="31"/>
      <c r="M216" s="31"/>
      <c r="N216" s="31"/>
      <c r="O216" s="32"/>
      <c r="P216" s="32"/>
      <c r="Q216" s="32"/>
      <c r="R216" s="32"/>
      <c r="S216" s="30"/>
      <c r="T216" s="300"/>
      <c r="U216" s="301"/>
    </row>
    <row r="217" spans="1:22" ht="20" customHeight="1" x14ac:dyDescent="0.2">
      <c r="C217" s="356"/>
      <c r="D217" s="357"/>
      <c r="E217" s="357"/>
      <c r="F217" s="34"/>
      <c r="G217" s="34"/>
      <c r="H217" s="34"/>
      <c r="I217" s="35"/>
      <c r="J217" s="35"/>
      <c r="K217" s="35"/>
      <c r="L217" s="36"/>
      <c r="M217" s="36"/>
      <c r="N217" s="36"/>
      <c r="O217" s="37"/>
      <c r="P217" s="37"/>
      <c r="Q217" s="37"/>
      <c r="R217" s="37"/>
      <c r="S217" s="35"/>
      <c r="T217" s="291"/>
      <c r="U217" s="291"/>
    </row>
    <row r="218" spans="1:22" ht="20" customHeight="1" x14ac:dyDescent="0.2">
      <c r="C218" s="358"/>
      <c r="D218" s="359"/>
      <c r="E218" s="359"/>
      <c r="I218" s="291"/>
      <c r="J218" s="291"/>
      <c r="K218" s="291"/>
      <c r="L218" s="25"/>
      <c r="M218" s="25"/>
      <c r="N218" s="25"/>
      <c r="O218" s="193"/>
      <c r="P218" s="193"/>
      <c r="Q218" s="193"/>
      <c r="R218" s="193"/>
      <c r="S218" s="291"/>
      <c r="T218" s="291"/>
      <c r="U218" s="291"/>
    </row>
    <row r="219" spans="1:22" ht="20" customHeight="1" x14ac:dyDescent="0.2">
      <c r="C219" s="358"/>
      <c r="D219" s="359"/>
      <c r="E219" s="359"/>
      <c r="I219" s="291"/>
      <c r="J219" s="291"/>
      <c r="K219" s="291"/>
      <c r="L219" s="25"/>
      <c r="M219" s="25"/>
      <c r="N219" s="25"/>
      <c r="O219" s="193"/>
      <c r="P219" s="193"/>
      <c r="Q219" s="193"/>
      <c r="R219" s="193"/>
      <c r="S219" s="291"/>
      <c r="T219" s="291"/>
      <c r="U219" s="291"/>
    </row>
    <row r="220" spans="1:22" ht="20" customHeight="1" x14ac:dyDescent="0.2">
      <c r="C220" s="358"/>
      <c r="D220" s="359"/>
      <c r="E220" s="359"/>
      <c r="I220" s="291"/>
      <c r="J220" s="291"/>
      <c r="K220" s="291"/>
      <c r="L220" s="25"/>
      <c r="M220" s="25"/>
      <c r="N220" s="25"/>
      <c r="O220" s="193"/>
      <c r="P220" s="193"/>
      <c r="Q220" s="193"/>
      <c r="R220" s="193"/>
      <c r="S220" s="291"/>
      <c r="T220" s="291"/>
      <c r="U220" s="291"/>
    </row>
    <row r="221" spans="1:22" ht="20" customHeight="1" x14ac:dyDescent="0.2">
      <c r="C221" s="358"/>
      <c r="D221" s="359"/>
      <c r="E221" s="359"/>
      <c r="I221" s="291"/>
      <c r="J221" s="291"/>
      <c r="K221" s="291"/>
      <c r="L221" s="25"/>
      <c r="M221" s="25"/>
      <c r="N221" s="25"/>
      <c r="O221" s="193"/>
      <c r="P221" s="193"/>
      <c r="Q221" s="193"/>
      <c r="R221" s="193"/>
      <c r="S221" s="291"/>
      <c r="T221" s="291"/>
      <c r="U221" s="291"/>
    </row>
    <row r="222" spans="1:22" ht="20" customHeight="1" x14ac:dyDescent="0.2">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 x14ac:dyDescent="0.2">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2">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2">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1" customHeight="1" x14ac:dyDescent="0.2">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2">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2">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2">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2">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2">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1" customHeight="1" x14ac:dyDescent="0.2">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25" customHeight="1" x14ac:dyDescent="0.2">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1" customHeight="1" x14ac:dyDescent="0.2">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2">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2">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2"/>
    <row r="238" spans="3:21" ht="23.25" customHeight="1" x14ac:dyDescent="0.2"/>
    <row r="239" spans="3:21" ht="23.25" customHeight="1" x14ac:dyDescent="0.2"/>
    <row r="240" spans="3:21" ht="23.25" customHeight="1" x14ac:dyDescent="0.2"/>
    <row r="241" ht="23.25" customHeight="1" x14ac:dyDescent="0.2"/>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10" zoomScaleNormal="100" workbookViewId="0">
      <selection activeCell="B4" sqref="B4:C4"/>
    </sheetView>
  </sheetViews>
  <sheetFormatPr defaultRowHeight="13" x14ac:dyDescent="0.2"/>
  <cols>
    <col min="2" max="2" width="17.6328125" customWidth="1"/>
    <col min="3" max="3" width="65.6328125" customWidth="1"/>
    <col min="4" max="4" width="1.6328125" customWidth="1"/>
  </cols>
  <sheetData>
    <row r="2" spans="2:4" x14ac:dyDescent="0.2">
      <c r="B2" t="s">
        <v>162</v>
      </c>
    </row>
    <row r="4" spans="2:4" ht="65.150000000000006" customHeight="1" x14ac:dyDescent="0.2">
      <c r="B4" s="910" t="s">
        <v>170</v>
      </c>
      <c r="C4" s="910"/>
    </row>
    <row r="5" spans="2:4" ht="13.5" thickBot="1" x14ac:dyDescent="0.25">
      <c r="B5" s="6"/>
    </row>
    <row r="6" spans="2:4" x14ac:dyDescent="0.2">
      <c r="B6" s="105" t="s">
        <v>160</v>
      </c>
      <c r="C6" s="7" t="s">
        <v>161</v>
      </c>
    </row>
    <row r="7" spans="2:4" ht="114.9" customHeight="1" x14ac:dyDescent="0.2">
      <c r="B7" s="106" t="s">
        <v>52</v>
      </c>
      <c r="C7" s="8" t="s">
        <v>163</v>
      </c>
    </row>
    <row r="8" spans="2:4" ht="125.15" customHeight="1" x14ac:dyDescent="0.2">
      <c r="B8" s="107" t="s">
        <v>53</v>
      </c>
      <c r="C8" s="8" t="s">
        <v>164</v>
      </c>
    </row>
    <row r="9" spans="2:4" ht="75" customHeight="1" x14ac:dyDescent="0.2">
      <c r="B9" s="108" t="s">
        <v>54</v>
      </c>
      <c r="C9" s="8" t="s">
        <v>165</v>
      </c>
    </row>
    <row r="10" spans="2:4" ht="65.150000000000006" customHeight="1" x14ac:dyDescent="0.2">
      <c r="B10" s="108" t="s">
        <v>55</v>
      </c>
      <c r="C10" s="8" t="s">
        <v>166</v>
      </c>
    </row>
    <row r="11" spans="2:4" ht="39.9"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G25" workbookViewId="0">
      <selection activeCell="AK31" sqref="AK31:AP3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529.70000000000005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557.6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529.70000000000005</v>
      </c>
      <c r="P27" s="718"/>
      <c r="Q27" s="718"/>
      <c r="R27" s="718"/>
      <c r="S27" s="49" t="s">
        <v>38</v>
      </c>
      <c r="T27" s="70"/>
      <c r="U27" s="70"/>
      <c r="X27" s="68" t="s">
        <v>39</v>
      </c>
      <c r="Y27" s="71"/>
      <c r="AG27" s="58"/>
      <c r="AH27" s="58"/>
      <c r="AI27" s="58"/>
      <c r="AJ27" s="58"/>
      <c r="AK27" s="668">
        <f>+AG18+O27</f>
        <v>529.70000000000005</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557.6</v>
      </c>
      <c r="G29" s="674"/>
      <c r="H29" s="214" t="s">
        <v>198</v>
      </c>
      <c r="L29" s="682"/>
      <c r="O29" s="61"/>
      <c r="P29" s="148"/>
      <c r="Q29" s="56" t="s">
        <v>183</v>
      </c>
      <c r="R29" s="679" t="s">
        <v>33</v>
      </c>
      <c r="S29" s="721"/>
      <c r="T29" s="721"/>
      <c r="U29" s="722"/>
      <c r="V29" s="53"/>
      <c r="W29" s="72"/>
      <c r="X29" s="726" t="s">
        <v>315</v>
      </c>
      <c r="Y29" s="727"/>
      <c r="Z29" s="670">
        <v>529.70000000000005</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529.70000000000005</v>
      </c>
      <c r="R30" s="718"/>
      <c r="S30" s="718"/>
      <c r="T30" s="718"/>
      <c r="U30" s="49" t="s">
        <v>16</v>
      </c>
      <c r="X30" s="726" t="s">
        <v>186</v>
      </c>
      <c r="Y30" s="727"/>
      <c r="Z30" s="670"/>
      <c r="AA30" s="671"/>
      <c r="AB30" s="671"/>
      <c r="AC30" s="671"/>
      <c r="AD30" s="671"/>
      <c r="AE30" s="49" t="s">
        <v>13</v>
      </c>
      <c r="AK30" s="655">
        <v>264.89999999999998</v>
      </c>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25" customHeight="1" thickBot="1" x14ac:dyDescent="0.25">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8" ht="27" customHeight="1" x14ac:dyDescent="0.2">
      <c r="F1" s="44"/>
      <c r="R1" s="92" t="s">
        <v>96</v>
      </c>
      <c r="S1" s="92" t="s">
        <v>352</v>
      </c>
    </row>
    <row r="2" spans="2:48"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横浜生麦リサイクルセンター</v>
      </c>
      <c r="AF5" s="732"/>
      <c r="AG5" s="732"/>
      <c r="AH5" s="732"/>
      <c r="AI5" s="732"/>
      <c r="AJ5" s="732"/>
      <c r="AK5" s="732"/>
      <c r="AL5" s="732"/>
      <c r="AM5" s="732"/>
      <c r="AN5" s="732"/>
      <c r="AO5" s="732"/>
      <c r="AP5" s="732"/>
      <c r="AQ5" s="732"/>
      <c r="AR5" s="732"/>
      <c r="AS5" s="732"/>
      <c r="AT5" s="732"/>
      <c r="AU5" s="732"/>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25" customHeight="1" thickBot="1" x14ac:dyDescent="0.25">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25" customHeight="1" thickTop="1" thickBot="1" x14ac:dyDescent="0.25">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2025-06-30T02:30:40Z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