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8062A2CB-6238-4A9F-9040-89CDE2DF7B7C}" xr6:coauthVersionLast="47" xr6:coauthVersionMax="47" xr10:uidLastSave="{00000000-0000-0000-0000-000000000000}"/>
  <bookViews>
    <workbookView xWindow="-120" yWindow="-120" windowWidth="20730" windowHeight="11040" tabRatio="808" firstSheet="10"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H18" i="77" s="1"/>
  <c r="Y18" i="77" s="1"/>
  <c r="P16" i="77" s="1"/>
  <c r="K50" i="94" s="1"/>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K41" i="94"/>
  <c r="L41" i="94"/>
  <c r="O41" i="94"/>
  <c r="R41" i="94"/>
  <c r="X34" i="94" l="1"/>
  <c r="I38" i="94"/>
  <c r="I37" i="94" s="1"/>
  <c r="U45" i="94"/>
  <c r="W38" i="94"/>
  <c r="Q38" i="94"/>
  <c r="Q37" i="94" s="1"/>
  <c r="Q19" i="94" s="1"/>
  <c r="Q14" i="94" s="1"/>
  <c r="J38" i="94"/>
  <c r="J37" i="94" s="1"/>
  <c r="J19" i="94" s="1"/>
  <c r="P16" i="82"/>
  <c r="U50" i="94" s="1"/>
  <c r="R45" i="94"/>
  <c r="Q16" i="94"/>
  <c r="Q15" i="94"/>
  <c r="Q10" i="94"/>
  <c r="Q9" i="94"/>
  <c r="Q55" i="94" s="1"/>
  <c r="J9" i="94"/>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Q12" i="94" l="1"/>
  <c r="Q18" i="94"/>
  <c r="Q11" i="94"/>
  <c r="Q13" i="94"/>
  <c r="Q17" i="94"/>
  <c r="J14" i="94"/>
  <c r="J12" i="94"/>
  <c r="J10" i="94"/>
  <c r="J55" i="94"/>
  <c r="J15" i="94"/>
  <c r="J17" i="94"/>
  <c r="J18"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<sst xmlns="http://schemas.openxmlformats.org/spreadsheetml/2006/main" count="2830" uniqueCount="434">
  <si>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</si>
  <si>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</si>
  <si>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</si>
  <si>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</si>
  <si>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</si>
  <si>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</si>
  <si>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</si>
  <si>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</si>
  <si>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</si>
  <si>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</si>
  <si>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</si>
  <si>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</si>
  <si>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</si>
  <si>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</si>
  <si>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</si>
  <si>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</si>
  <si>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</si>
  <si>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</si>
  <si>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</si>
  <si>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</si>
  <si>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</si>
  <si>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</si>
  <si>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</si>
  <si>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</si>
  <si>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</si>
  <si>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</si>
  <si>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</si>
  <si>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</si>
  <si>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</si>
  <si>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</si>
  <si>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</si>
  <si>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</si>
  <si>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</si>
  <si>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</si>
  <si>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</si>
  <si>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</si>
  <si>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</si>
  <si>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</si>
  <si>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</si>
  <si>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</si>
  <si>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</si>
  <si>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</si>
  <si>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</si>
  <si>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</si>
  <si>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</si>
  <si>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</si>
  <si>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</si>
  <si>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</si>
  <si>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</si>
  <si>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</si>
  <si>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</si>
  <si>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</si>
  <si>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</si>
  <si>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</si>
  <si>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</si>
  <si>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</si>
  <si>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</si>
  <si>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</si>
  <si>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</si>
  <si>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</si>
  <si>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</si>
  <si>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</si>
  <si>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</si>
  <si>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</si>
  <si>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</si>
  <si>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</si>
  <si>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</si>
  <si>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</si>
  <si>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</si>
  <si>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</si>
  <si>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</si>
  <si>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</si>
  <si>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</si>
  <si>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</si>
  <si>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</si>
  <si>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</si>
  <si>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</si>
  <si>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</si>
  <si>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</si>
  <si>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</si>
  <si>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</si>
  <si>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</si>
  <si>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</si>
  <si>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</si>
  <si>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</si>
  <si>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</si>
  <si>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</si>
  <si>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</si>
  <si>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</si>
  <si>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</si>
  <si>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</si>
  <si>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</si>
  <si>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</si>
  <si>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</si>
  <si>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</si>
  <si>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</si>
  <si>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</si>
  <si>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</si>
  <si>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</si>
  <si>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</si>
  <si>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</si>
  <si>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</si>
  <si>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</si>
  <si>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</si>
  <si>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</si>
  <si>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</si>
  <si>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</si>
  <si>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</si>
  <si>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</si>
  <si>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</si>
  <si>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</si>
  <si>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</si>
  <si>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</si>
  <si>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</si>
  <si>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</si>
  <si>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</si>
  <si>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</si>
  <si>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</si>
  <si>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</si>
  <si>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</si>
  <si>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</si>
  <si>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</si>
  <si>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</si>
  <si>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</si>
  <si>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</si>
  <si>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</si>
  <si>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</si>
  <si>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</si>
  <si>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</si>
  <si>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</si>
  <si>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</si>
  <si>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</si>
  <si>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</si>
  <si>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</si>
  <si>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</si>
  <si>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</si>
  <si>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</si>
  <si>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</si>
  <si>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</si>
  <si>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</si>
  <si>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</si>
  <si>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</si>
  <si>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</si>
  <si>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</si>
  <si>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</si>
  <si>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</si>
  <si>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</si>
  <si>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</si>
  <si>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</si>
  <si>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</si>
  <si>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</si>
  <si>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</si>
  <si>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</si>
  <si>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</si>
  <si>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</si>
  <si>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</si>
  <si>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</si>
  <si>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</si>
  <si>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</si>
  <si>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</si>
  <si>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</si>
  <si>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</si>
  <si>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</si>
  <si>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</si>
  <si>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</si>
  <si>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</si>
  <si>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</si>
  <si>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</si>
  <si>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</si>
  <si>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</si>
  <si>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</si>
  <si>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</si>
  <si>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</si>
  <si>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</si>
  <si>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</si>
  <si>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</si>
  <si>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</si>
  <si>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</si>
  <si>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</si>
  <si>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</si>
  <si>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</si>
  <si>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</si>
  <si>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</si>
  <si>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</si>
  <si>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</si>
  <si>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</si>
  <si>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</si>
  <si>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</si>
  <si>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</si>
  <si>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</si>
  <si>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</si>
  <si>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</si>
  <si>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</si>
  <si>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</si>
  <si>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</si>
  <si>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</si>
  <si>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</si>
  <si>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</si>
  <si>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</si>
  <si>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</si>
  <si>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</si>
  <si>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</si>
  <si>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</si>
  <si>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</si>
  <si>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</si>
  <si>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</si>
  <si>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</si>
  <si>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</si>
  <si>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</si>
  <si>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</si>
  <si>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</si>
  <si>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</si>
  <si>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</si>
  <si>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</si>
  <si>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</si>
  <si>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</si>
  <si>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</si>
  <si>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</si>
  <si>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</si>
  <si>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</si>
  <si>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</si>
  <si>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</si>
  <si>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</si>
  <si>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</si>
  <si>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</si>
  <si>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</si>
  <si>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</si>
  <si>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</si>
  <si>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</si>
  <si>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</si>
  <si>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</si>
  <si>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</si>
  <si>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</si>
  <si>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</si>
  <si>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</si>
  <si>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</si>
  <si>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</si>
  <si>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</si>
  <si>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</si>
  <si>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</si>
  <si>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</si>
  <si>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</si>
  <si>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</si>
  <si>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</si>
  <si>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</si>
  <si>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</si>
  <si>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</si>
  <si>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</si>
  <si>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</si>
  <si>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</si>
  <si>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</si>
  <si>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</si>
  <si>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</si>
  <si>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</si>
  <si>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</si>
  <si>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</si>
  <si>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</si>
  <si>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</si>
  <si>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</si>
  <si>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</si>
  <si>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</si>
  <si>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</si>
  <si>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</si>
  <si>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</si>
  <si>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</si>
  <si>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</si>
  <si>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</si>
  <si>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</si>
  <si>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</si>
  <si>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</si>
  <si>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</si>
  <si>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</si>
  <si>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</si>
  <si>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</si>
  <si>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</si>
  <si>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</si>
  <si>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</si>
  <si>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</si>
  <si>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</si>
  <si>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</si>
  <si>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</si>
  <si>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</si>
  <si>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</si>
  <si>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</si>
  <si>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</si>
  <si>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</si>
  <si>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</si>
  <si>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</si>
  <si>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</si>
  <si>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</si>
  <si>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</si>
  <si>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</si>
  <si>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</si>
  <si>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</si>
  <si>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</si>
  <si>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</si>
  <si>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</si>
  <si>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</si>
  <si>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</si>
  <si>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</si>
  <si>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</si>
  <si>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</si>
  <si>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</si>
  <si>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</si>
  <si>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</si>
  <si>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</si>
  <si>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</si>
  <si>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</si>
  <si>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</si>
  <si>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</si>
  <si>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</si>
  <si>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</si>
  <si>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</si>
  <si>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</si>
  <si>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</si>
  <si>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</si>
  <si>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</si>
  <si>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</si>
  <si>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</si>
  <si>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</si>
  <si>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</si>
  <si>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</si>
  <si>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</si>
  <si>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</si>
  <si>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</si>
  <si>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</si>
  <si>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</si>
  <si>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</si>
  <si>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</si>
  <si>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</si>
  <si>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</si>
  <si>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</si>
  <si>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</si>
  <si>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</si>
  <si>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</si>
  <si>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</si>
  <si>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</si>
  <si>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</si>
  <si>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</si>
  <si>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</si>
  <si>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</si>
  <si>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</si>
  <si>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</si>
  <si>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</si>
  <si>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</si>
  <si>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</si>
  <si>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</si>
  <si>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</si>
  <si>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</si>
  <si>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</si>
  <si>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</si>
  <si>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</si>
  <si>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</si>
  <si>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</si>
  <si>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</si>
  <si>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</si>
  <si>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</si>
  <si>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</si>
  <si>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</si>
  <si>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</si>
  <si>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</si>
  <si>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</si>
  <si>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</si>
  <si>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</si>
  <si>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</si>
  <si>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</si>
  <si>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</si>
  <si>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</si>
  <si>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</si>
  <si>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</si>
  <si>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</si>
  <si>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</si>
  <si>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</si>
  <si>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</si>
  <si>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</si>
  <si>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</si>
  <si>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</si>
  <si>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</si>
  <si>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</si>
  <si>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</si>
  <si>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</si>
  <si>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</si>
  <si>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</si>
  <si>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</si>
  <si>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</si>
  <si>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</si>
  <si>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</si>
  <si>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</si>
  <si>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</si>
  <si>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</si>
  <si>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</si>
  <si>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</si>
  <si>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</si>
  <si>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</si>
  <si>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</si>
  <si>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</si>
  <si>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</si>
  <si>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</si>
  <si>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</si>
  <si>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</si>
  <si>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</si>
  <si>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</si>
  <si>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</si>
  <si>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</si>
  <si>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</si>
  <si>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</si>
  <si>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</si>
  <si>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</si>
  <si>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</si>
  <si>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</si>
  <si>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</si>
  <si>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</si>
  <si>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</si>
  <si>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</si>
  <si>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</si>
  <si>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</si>
  <si>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</si>
  <si>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</si>
  <si>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</si>
  <si>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</si>
  <si>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</si>
  <si>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</si>
  <si>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</si>
  <si>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</si>
  <si>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</si>
  <si>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令和  7  年 6  月  12   日</t>
    <phoneticPr fontId="3"/>
  </si>
  <si>
    <t>横浜市港北区小机町3211</t>
  </si>
  <si>
    <t>独立行政法人労働者健康安全機構
横浜労災病院　院長　三上　容司</t>
  </si>
  <si>
    <t>独立行政法人労働者健康安全機構　横浜労災病院</t>
  </si>
  <si>
    <t>045-474-8111</t>
  </si>
  <si>
    <t>横浜市長</t>
  </si>
  <si>
    <t>病院</t>
  </si>
  <si>
    <t>○</t>
  </si>
  <si>
    <t>045-474-8111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</si>
</sst>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topLeftCell="A58" zoomScaleNormal="100" zoomScaleSheetLayoutView="100" workbookViewId="0">
      <selection activeCell="D72" sqref="D72:O72"/>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432</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425</v>
      </c>
      <c r="M34" s="448"/>
      <c r="N34" s="448"/>
      <c r="O34" s="449"/>
      <c r="Q34" s="15"/>
      <c r="R34" s="15"/>
      <c r="S34" s="15"/>
    </row>
    <row r="35" spans="1:19" ht="13.5">
      <c r="C35" s="76"/>
      <c r="O35" s="78"/>
      <c r="Q35" s="15"/>
      <c r="R35" s="15"/>
      <c r="S35" s="15"/>
    </row>
    <row r="36" spans="1:19" ht="13.5">
      <c r="C36" s="467" t="s">
        <v>430</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426</v>
      </c>
      <c r="K39" s="428"/>
      <c r="L39" s="429"/>
      <c r="M39" s="429"/>
      <c r="N39" s="429"/>
      <c r="O39" s="430"/>
      <c r="Q39" s="15"/>
      <c r="R39" s="15"/>
    </row>
    <row r="40" spans="1:19" ht="26.25" customHeight="1">
      <c r="C40" s="76"/>
      <c r="H40" s="18" t="s">
        <v>7</v>
      </c>
      <c r="I40" s="18"/>
      <c r="J40" s="428" t="s">
        <v>427</v>
      </c>
      <c r="K40" s="428"/>
      <c r="L40" s="429"/>
      <c r="M40" s="429"/>
      <c r="N40" s="429"/>
      <c r="O40" s="430"/>
    </row>
    <row r="41" spans="1:19">
      <c r="C41" s="76"/>
      <c r="J41" s="16" t="s">
        <v>8</v>
      </c>
      <c r="O41" s="77"/>
    </row>
    <row r="42" spans="1:19">
      <c r="C42" s="76"/>
      <c r="J42" s="19" t="s">
        <v>9</v>
      </c>
      <c r="K42" s="19"/>
      <c r="L42" s="431" t="s">
        <v>429</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428</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2743</v>
      </c>
      <c r="N48" s="454"/>
      <c r="O48" s="455"/>
    </row>
    <row r="49" spans="3:21" ht="18.75" customHeight="1">
      <c r="C49" s="435" t="s">
        <v>11</v>
      </c>
      <c r="D49" s="436"/>
      <c r="E49" s="437"/>
      <c r="F49" s="463" t="s">
        <v>426</v>
      </c>
      <c r="G49" s="464"/>
      <c r="H49" s="464"/>
      <c r="I49" s="464"/>
      <c r="J49" s="464"/>
      <c r="K49" s="464"/>
      <c r="L49" s="115" t="s">
        <v>134</v>
      </c>
      <c r="M49" s="367"/>
      <c r="N49" s="456" t="s">
        <v>433</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127</v>
      </c>
      <c r="G52" s="470"/>
      <c r="H52" s="470"/>
      <c r="I52" s="470"/>
      <c r="J52" s="25" t="s">
        <v>47</v>
      </c>
      <c r="K52" s="25"/>
      <c r="L52" s="471" t="s">
        <v>431</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v>650</v>
      </c>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1444</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277.92</v>
      </c>
      <c r="I63" s="216" t="s">
        <v>4</v>
      </c>
      <c r="J63" s="404" t="s">
        <v>228</v>
      </c>
      <c r="K63" s="405"/>
      <c r="L63" s="406"/>
      <c r="M63" s="485">
        <f>+別紙!X14</f>
        <v>277.92</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t="str">
        <f>+別紙!X15</f>
        <v>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f>+別紙!X16</f>
        <v>2.2200000000000002</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277.92</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284.8</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abSelected="1" topLeftCell="I1"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独立行政法人労働者健康安全機構　横浜労災病院</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2.2200000000000002</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275.7</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277.92</v>
      </c>
    </row>
    <row r="10" spans="2:24" ht="24" customHeight="1">
      <c r="B10" s="158" t="s">
        <v>327</v>
      </c>
      <c r="C10" s="665" t="s">
        <v>244</v>
      </c>
      <c r="D10" s="665"/>
      <c r="E10" s="665"/>
      <c r="F10" s="666"/>
      <c r="G10" s="314" t="str">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t="str">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t="str">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t="str">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2.2200000000000002</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275.7</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277.92</v>
      </c>
    </row>
    <row r="15" spans="2:24" ht="24" customHeight="1">
      <c r="B15" s="158" t="s">
        <v>184</v>
      </c>
      <c r="C15" s="651" t="s">
        <v>182</v>
      </c>
      <c r="D15" s="651"/>
      <c r="E15" s="651"/>
      <c r="F15" s="652"/>
      <c r="G15" s="316" t="str">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51" t="s">
        <v>183</v>
      </c>
      <c r="D16" s="651"/>
      <c r="E16" s="651"/>
      <c r="F16" s="652"/>
      <c r="G16" s="316">
        <f>IF(OR(ｱ.特管廃油!D31&gt;0,ｱ.特管廃油!D31&lt;0),ｱ.特管廃油!D31,IF(G$19&gt;0,"0",0))</f>
        <v>2.2200000000000002</v>
      </c>
      <c r="H16" s="316">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2.2200000000000002</v>
      </c>
    </row>
    <row r="17" spans="2:24" ht="24" customHeight="1">
      <c r="B17" s="158"/>
      <c r="C17" s="651" t="s">
        <v>400</v>
      </c>
      <c r="D17" s="651"/>
      <c r="E17" s="651"/>
      <c r="F17" s="652"/>
      <c r="G17" s="316" t="str">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t="str">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1.3</v>
      </c>
      <c r="H19" s="322">
        <f t="shared" si="1"/>
        <v>0</v>
      </c>
      <c r="I19" s="322">
        <f t="shared" si="1"/>
        <v>0</v>
      </c>
      <c r="J19" s="322">
        <f t="shared" si="1"/>
        <v>283.5</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284.8</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1.3</v>
      </c>
      <c r="H37" s="346">
        <f t="shared" si="7"/>
        <v>0</v>
      </c>
      <c r="I37" s="346">
        <f t="shared" si="7"/>
        <v>0</v>
      </c>
      <c r="J37" s="346">
        <f t="shared" si="7"/>
        <v>283.5</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284.8</v>
      </c>
    </row>
    <row r="38" spans="2:24" ht="24" customHeight="1">
      <c r="B38" s="156"/>
      <c r="C38" s="638"/>
      <c r="D38" s="195"/>
      <c r="E38" s="193" t="s">
        <v>195</v>
      </c>
      <c r="F38" s="360"/>
      <c r="G38" s="340">
        <f t="shared" ref="G38:V38" si="8">SUM(G39:G41)</f>
        <v>1.3</v>
      </c>
      <c r="H38" s="340">
        <f t="shared" si="8"/>
        <v>0</v>
      </c>
      <c r="I38" s="340">
        <f t="shared" si="8"/>
        <v>0</v>
      </c>
      <c r="J38" s="340">
        <f t="shared" si="8"/>
        <v>283.5</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284.8</v>
      </c>
    </row>
    <row r="39" spans="2:24" ht="24" customHeight="1">
      <c r="B39" s="156"/>
      <c r="C39" s="638"/>
      <c r="D39" s="196"/>
      <c r="E39" s="191"/>
      <c r="F39" s="189" t="s">
        <v>175</v>
      </c>
      <c r="G39" s="342">
        <f>+ｱ.特管廃油!$AA$28</f>
        <v>1.3</v>
      </c>
      <c r="H39" s="342">
        <f>+ｲ.特管廃酸!$AA$28</f>
        <v>0</v>
      </c>
      <c r="I39" s="342">
        <f>+ｳ.特管廃ｱﾙｶﾘ!$AA$28</f>
        <v>0</v>
      </c>
      <c r="J39" s="342">
        <f>+ｴ.感染性廃棄物!$AA$28</f>
        <v>283.5</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284.8</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1.3</v>
      </c>
      <c r="H43" s="348">
        <f>+ｲ.特管廃酸!$AL$27</f>
        <v>0</v>
      </c>
      <c r="I43" s="348">
        <f>+ｳ.特管廃ｱﾙｶﾘ!$AL$27</f>
        <v>0</v>
      </c>
      <c r="J43" s="348">
        <f>+ｴ.感染性廃棄物!$AL$27</f>
        <v>283.5</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284.8</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34" t="s">
        <v>179</v>
      </c>
      <c r="F45" s="635"/>
      <c r="G45" s="352">
        <f>+ｱ.特管廃油!$AS$24</f>
        <v>1.3</v>
      </c>
      <c r="H45" s="352">
        <f>+ｲ.特管廃酸!$AS$24</f>
        <v>0</v>
      </c>
      <c r="I45" s="352">
        <f>+ｳ.特管廃ｱﾙｶﾘ!$AS$24</f>
        <v>0</v>
      </c>
      <c r="J45" s="352">
        <f>+ｴ.感染性廃棄物!$AS$24</f>
        <v>283.5</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284.8</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3.5200000000000005</v>
      </c>
      <c r="H55" s="385">
        <f t="shared" ref="H55:V55" si="9">IF(H9="0",+H19+H20,+H9+H19+H20)</f>
        <v>0</v>
      </c>
      <c r="I55" s="385">
        <f t="shared" si="9"/>
        <v>0</v>
      </c>
      <c r="J55" s="385">
        <f t="shared" si="9"/>
        <v>559.20000000000005</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562.72</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6"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1.3</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2.2200000000000002</v>
      </c>
      <c r="E24" s="557"/>
      <c r="F24" s="557"/>
      <c r="G24" s="182" t="s">
        <v>158</v>
      </c>
      <c r="H24" s="602">
        <f>+F12</f>
        <v>1.3</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1.3</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1.3</v>
      </c>
      <c r="Q27" s="583"/>
      <c r="R27" s="583"/>
      <c r="S27" s="583"/>
      <c r="T27" s="42" t="s">
        <v>38</v>
      </c>
      <c r="U27" s="62"/>
      <c r="V27" s="62"/>
      <c r="Y27" s="60" t="s">
        <v>39</v>
      </c>
      <c r="Z27" s="63"/>
      <c r="AH27" s="51"/>
      <c r="AI27" s="51"/>
      <c r="AJ27" s="51"/>
      <c r="AK27" s="51"/>
      <c r="AL27" s="562">
        <f>+AH18+P27</f>
        <v>1.3</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1.3</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2.2200000000000002</v>
      </c>
      <c r="E29" s="557"/>
      <c r="F29" s="557"/>
      <c r="G29" s="182" t="s">
        <v>158</v>
      </c>
      <c r="H29" s="602">
        <f>+AL27</f>
        <v>1.3</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1.3</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2.2200000000000002</v>
      </c>
      <c r="E31" s="557"/>
      <c r="F31" s="557"/>
      <c r="G31" s="182" t="s">
        <v>158</v>
      </c>
      <c r="H31" s="602">
        <f>+AS24</f>
        <v>1.3</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7  年 6  月  12   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横浜市港北区小机町3211</v>
      </c>
      <c r="K16" s="696"/>
      <c r="L16" s="697"/>
      <c r="M16" s="697"/>
      <c r="N16" s="697"/>
      <c r="O16" s="698"/>
    </row>
    <row r="17" spans="1:17" ht="26.25" customHeight="1">
      <c r="C17" s="76"/>
      <c r="H17" s="18" t="s">
        <v>7</v>
      </c>
      <c r="I17" s="18"/>
      <c r="J17" s="696" t="str">
        <f>+表紙!J40</f>
        <v>独立行政法人労働者健康安全機構
横浜労災病院　院長　三上　容司</v>
      </c>
      <c r="K17" s="696"/>
      <c r="L17" s="697"/>
      <c r="M17" s="697"/>
      <c r="N17" s="697"/>
      <c r="O17" s="698"/>
    </row>
    <row r="18" spans="1:17">
      <c r="C18" s="76"/>
      <c r="J18" s="16" t="s">
        <v>8</v>
      </c>
      <c r="O18" s="77"/>
    </row>
    <row r="19" spans="1:17">
      <c r="C19" s="76"/>
      <c r="J19" s="19" t="s">
        <v>9</v>
      </c>
      <c r="K19" s="19"/>
      <c r="L19" s="701" t="str">
        <f>IF(+表紙!L42="","",+表紙!L42)</f>
        <v>045-474-8111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独立行政法人労働者健康安全機構　横浜労災病院</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2743</v>
      </c>
      <c r="N25" s="714"/>
      <c r="O25" s="715"/>
    </row>
    <row r="26" spans="1:17" ht="18.600000000000001" customHeight="1">
      <c r="C26" s="435" t="s">
        <v>11</v>
      </c>
      <c r="D26" s="436"/>
      <c r="E26" s="437"/>
      <c r="F26" s="718" t="str">
        <f>+表紙!F49</f>
        <v>横浜市港北区小机町3211</v>
      </c>
      <c r="G26" s="719"/>
      <c r="H26" s="719"/>
      <c r="I26" s="719"/>
      <c r="J26" s="719"/>
      <c r="K26" s="719"/>
      <c r="L26" s="115" t="s">
        <v>134</v>
      </c>
      <c r="M26" s="207"/>
      <c r="N26" s="682" t="str">
        <f>IF(+表紙!N49="","",+表紙!N49)</f>
        <v>045-474-8111</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t="str">
        <f>IF(+表紙!L52="","",+表紙!L52)</f>
        <v>病院</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f>IF(+表紙!L55="","",+表紙!L55)</f>
        <v>650</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1444</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277.92</v>
      </c>
      <c r="I40" s="216" t="s">
        <v>4</v>
      </c>
      <c r="J40" s="404" t="s">
        <v>293</v>
      </c>
      <c r="K40" s="405"/>
      <c r="L40" s="406"/>
      <c r="M40" s="724">
        <f>+表紙!M63</f>
        <v>277.92</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t="str">
        <f>+表紙!M64</f>
        <v>0</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f>+表紙!M65</f>
        <v>2.2200000000000002</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277.92</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284.8</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pans="1:2" ht="23.25" customHeight="1">
      <c r="A81" s="16"/>
      <c r="B81" s="16"/>
    </row>
    <row r="82" spans="1:2" ht="23.25" customHeight="1">
      <c r="A82" s="16"/>
      <c r="B82" s="16"/>
    </row>
    <row r="83" spans="1:2" ht="23.25" customHeight="1">
      <c r="A83" s="16"/>
      <c r="B83" s="16"/>
    </row>
    <row r="84" spans="1:2">
      <c r="A84" s="16"/>
      <c r="B84" s="16"/>
    </row>
    <row r="85" spans="1:2">
      <c r="A85" s="16"/>
      <c r="B85" s="16"/>
    </row>
    <row r="86" spans="1:2">
      <c r="A86" s="16"/>
      <c r="B86" s="16"/>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7"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0" zoomScaleNormal="100" workbookViewId="0">
      <selection activeCell="AA24" sqref="AA24"/>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283.5</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275.7</v>
      </c>
      <c r="E24" s="557"/>
      <c r="F24" s="557"/>
      <c r="G24" s="182" t="s">
        <v>158</v>
      </c>
      <c r="H24" s="602">
        <f>+F12</f>
        <v>283.5</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283.5</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283.5</v>
      </c>
      <c r="Q27" s="583"/>
      <c r="R27" s="583"/>
      <c r="S27" s="583"/>
      <c r="T27" s="42" t="s">
        <v>38</v>
      </c>
      <c r="U27" s="62"/>
      <c r="V27" s="62"/>
      <c r="Y27" s="60" t="s">
        <v>39</v>
      </c>
      <c r="Z27" s="63"/>
      <c r="AH27" s="51"/>
      <c r="AI27" s="51"/>
      <c r="AJ27" s="51"/>
      <c r="AK27" s="51"/>
      <c r="AL27" s="562">
        <f>+AH18+P27</f>
        <v>283.5</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283.5</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275.7</v>
      </c>
      <c r="E29" s="557"/>
      <c r="F29" s="557"/>
      <c r="G29" s="182" t="s">
        <v>158</v>
      </c>
      <c r="H29" s="602">
        <f>+AL27</f>
        <v>283.5</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283.5</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283.5</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独立行政法人労働者健康安全機構　横浜労災病院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2025-08-29T02:06:44Z</dcterms:created>
  <dcterms:modified xsi:type="dcterms:W3CDTF">2025-08-29T02:06:44Z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