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69CF8407-7512-44CE-8650-4AF6DA47D97E}" xr6:coauthVersionLast="47" xr6:coauthVersionMax="47" xr10:uidLastSave="{00000000-0000-0000-0000-000000000000}"/>
  <bookViews>
    <workbookView xWindow="-120" yWindow="-120" windowWidth="20730" windowHeight="11040" tabRatio="808" firstSheet="10"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6" i="94"/>
  <c r="W35" i="94"/>
  <c r="W34" i="94"/>
  <c r="W33" i="94"/>
  <c r="W30" i="94"/>
  <c r="W29" i="94"/>
  <c r="W28" i="94"/>
  <c r="W25" i="94"/>
  <c r="W24" i="94"/>
  <c r="W23" i="94"/>
  <c r="W22" i="94"/>
  <c r="W21" i="94"/>
  <c r="W20" i="94"/>
  <c r="C37" i="99"/>
  <c r="C36" i="99"/>
  <c r="C35" i="99"/>
  <c r="C34" i="99"/>
  <c r="H33" i="99"/>
  <c r="H32" i="99"/>
  <c r="AL31" i="99"/>
  <c r="W52" i="94" s="1"/>
  <c r="R30" i="99"/>
  <c r="P27" i="99" s="1"/>
  <c r="F12" i="99" s="1"/>
  <c r="H24" i="99" s="1"/>
  <c r="H30" i="99"/>
  <c r="H28" i="99"/>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H18" i="77" s="1"/>
  <c r="Y18" i="77" s="1"/>
  <c r="P16" i="77" s="1"/>
  <c r="K50" i="94" s="1"/>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R40" i="94"/>
  <c r="M41" i="94"/>
  <c r="Q41" i="94"/>
  <c r="J41" i="94"/>
  <c r="K41" i="94"/>
  <c r="L41" i="94"/>
  <c r="O41" i="94"/>
  <c r="R41" i="94"/>
  <c r="X34" i="94" l="1"/>
  <c r="I38" i="94"/>
  <c r="I37" i="94" s="1"/>
  <c r="U45" i="94"/>
  <c r="W38" i="94"/>
  <c r="Q38" i="94"/>
  <c r="Q37" i="94" s="1"/>
  <c r="Q19" i="94" s="1"/>
  <c r="Q15" i="94" s="1"/>
  <c r="J38" i="94"/>
  <c r="J37" i="94" s="1"/>
  <c r="J19" i="94" s="1"/>
  <c r="P16" i="82"/>
  <c r="U50" i="94" s="1"/>
  <c r="R45" i="94"/>
  <c r="Q17" i="94"/>
  <c r="Q16" i="94"/>
  <c r="Q11" i="94"/>
  <c r="Q10" i="94"/>
  <c r="J9" i="94"/>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4" i="94" l="1"/>
  <c r="J17" i="94"/>
  <c r="J15" i="94"/>
  <c r="J18" i="94"/>
  <c r="J12" i="94"/>
  <c r="J10" i="94"/>
  <c r="Q14" i="94"/>
  <c r="Q12" i="94"/>
  <c r="Q18" i="94"/>
  <c r="Q13" i="94"/>
  <c r="J55" i="94"/>
  <c r="Q9" i="94"/>
  <c r="Q55" i="94" s="1"/>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K55" i="94" s="1"/>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indexed="81"/>
            <rFont val="ＭＳ Ｐゴシック"/>
            <family val="3"/>
            <charset val="128"/>
          </rPr>
          <t xml:space="preserve">産業分類をメニューから選んでください。
</t>
        </r>
      </text>
    </comment>
    <comment ref="L52" authorId="0" shapeId="0" xr:uid="{00000000-0006-0000-0000-00000600000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00000000-0006-0000-0000-00001100000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00000000-0006-0000-09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00000000-0006-0000-09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00000000-0006-0000-09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00000000-0006-0000-09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00000000-0006-0000-0A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00000000-0006-0000-0A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00000000-0006-0000-0A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00000000-0006-0000-0A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00000000-0006-0000-0B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00000000-0006-0000-0B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00000000-0006-0000-0B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00000000-0006-0000-0B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00000000-0006-0000-0C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00000000-0006-0000-0C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00000000-0006-0000-0C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00000000-0006-0000-0C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00000000-0006-0000-0D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00000000-0006-0000-0D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00000000-0006-0000-0D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00000000-0006-0000-0D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00000000-0006-0000-0E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00000000-0006-0000-0E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00000000-0006-0000-0E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00000000-0006-0000-0E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00000000-0006-0000-0F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00000000-0006-0000-0F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0000000-0006-0000-0F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0000000-0006-0000-0F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00000000-0006-0000-10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00000000-0006-0000-10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00000000-0006-0000-10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00000000-0006-0000-10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00000000-0006-0000-11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00000000-0006-0000-11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00000000-0006-0000-11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00000000-0006-0000-1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00000000-0006-0000-01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00000000-0006-0000-01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00000000-0006-0000-01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00000000-0006-0000-02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00000000-0006-0000-02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00000000-0006-0000-02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00000000-0006-0000-02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0000000-0006-0000-03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00000000-0006-0000-03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00000000-0006-0000-03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00000000-0006-0000-03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00000000-0006-0000-04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00000000-0006-0000-04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00000000-0006-0000-04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0000000-0006-0000-04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0000000-0006-0000-05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00000000-0006-0000-05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00000000-0006-0000-05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00000000-0006-0000-05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6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00000000-0006-0000-06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0000000-0006-0000-06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00000000-0006-0000-06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00000000-0006-0000-06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00000000-0006-0000-07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00000000-0006-0000-07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0000000-0006-0000-07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00000000-0006-0000-07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00000000-0006-0000-08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00000000-0006-0000-08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00000000-0006-0000-08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0000000-0006-0000-08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<sst xmlns="http://schemas.openxmlformats.org/spreadsheetml/2006/main" count="2829" uniqueCount="434">
  <si>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</si>
  <si>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</si>
  <si>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</si>
  <si>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</si>
  <si>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</si>
  <si>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</si>
  <si>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</si>
  <si>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</si>
  <si>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</si>
  <si>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</si>
  <si>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</si>
  <si>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</si>
  <si>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</si>
  <si>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</si>
  <si>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</si>
  <si>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</si>
  <si>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</si>
  <si>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</si>
  <si>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</si>
  <si>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</si>
  <si>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</si>
  <si>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</si>
  <si>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</si>
  <si>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</si>
  <si>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</si>
  <si>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</si>
  <si>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</si>
  <si>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</si>
  <si>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</si>
  <si>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</si>
  <si>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</si>
  <si>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</si>
  <si>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</si>
  <si>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</si>
  <si>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</si>
  <si>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</si>
  <si>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</si>
  <si>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</si>
  <si>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</si>
  <si>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</si>
  <si>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</si>
  <si>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</si>
  <si>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</si>
  <si>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</si>
  <si>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</si>
  <si>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</si>
  <si>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</si>
  <si>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</si>
  <si>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</si>
  <si>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</si>
  <si>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</si>
  <si>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</si>
  <si>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</si>
  <si>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</si>
  <si>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</si>
  <si>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</si>
  <si>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</si>
  <si>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</si>
  <si>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</si>
  <si>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</si>
  <si>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</si>
  <si>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</si>
  <si>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</si>
  <si>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</si>
  <si>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</si>
  <si>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</si>
  <si>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</si>
  <si>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</si>
  <si>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</si>
  <si>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</si>
  <si>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</si>
  <si>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</si>
  <si>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</si>
  <si>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</si>
  <si>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</si>
  <si>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</si>
  <si>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</si>
  <si>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</si>
  <si>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</si>
  <si>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</si>
  <si>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</si>
  <si>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</si>
  <si>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</si>
  <si>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</si>
  <si>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</si>
  <si>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</si>
  <si>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</si>
  <si>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</si>
  <si>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</si>
  <si>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</si>
  <si>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</si>
  <si>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</si>
  <si>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</si>
  <si>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</si>
  <si>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</si>
  <si>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</si>
  <si>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</si>
  <si>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</si>
  <si>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</si>
  <si>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</si>
  <si>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</si>
  <si>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</si>
  <si>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</si>
  <si>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</si>
  <si>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</si>
  <si>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</si>
  <si>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</si>
  <si>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</si>
  <si>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</si>
  <si>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</si>
  <si>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</si>
  <si>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</si>
  <si>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</si>
  <si>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</si>
  <si>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</si>
  <si>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</si>
  <si>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</si>
  <si>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</si>
  <si>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</si>
  <si>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</si>
  <si>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</si>
  <si>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</si>
  <si>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</si>
  <si>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</si>
  <si>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</si>
  <si>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</si>
  <si>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</si>
  <si>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</si>
  <si>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</si>
  <si>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</si>
  <si>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</si>
  <si>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</si>
  <si>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</si>
  <si>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</si>
  <si>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</si>
  <si>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</si>
  <si>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</si>
  <si>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</si>
  <si>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</si>
  <si>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</si>
  <si>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</si>
  <si>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</si>
  <si>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</si>
  <si>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</si>
  <si>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</si>
  <si>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</si>
  <si>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</si>
  <si>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</si>
  <si>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</si>
  <si>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</si>
  <si>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</si>
  <si>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</si>
  <si>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</si>
  <si>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</si>
  <si>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</si>
  <si>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</si>
  <si>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</si>
  <si>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</si>
  <si>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</si>
  <si>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</si>
  <si>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</si>
  <si>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</si>
  <si>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</si>
  <si>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</si>
  <si>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</si>
  <si>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</si>
  <si>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</si>
  <si>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</si>
  <si>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</si>
  <si>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</si>
  <si>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</si>
  <si>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</si>
  <si>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</si>
  <si>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</si>
  <si>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</si>
  <si>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</si>
  <si>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</si>
  <si>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</si>
  <si>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</si>
  <si>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</si>
  <si>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</si>
  <si>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</si>
  <si>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</si>
  <si>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</si>
  <si>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</si>
  <si>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</si>
  <si>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</si>
  <si>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</si>
  <si>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</si>
  <si>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</si>
  <si>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</si>
  <si>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</si>
  <si>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</si>
  <si>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</si>
  <si>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</si>
  <si>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</si>
  <si>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</si>
  <si>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</si>
  <si>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</si>
  <si>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</si>
  <si>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</si>
  <si>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</si>
  <si>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</si>
  <si>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</si>
  <si>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</si>
  <si>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</si>
  <si>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</si>
  <si>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</si>
  <si>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</si>
  <si>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</si>
  <si>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</si>
  <si>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</si>
  <si>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</si>
  <si>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</si>
  <si>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</si>
  <si>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</si>
  <si>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</si>
  <si>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</si>
  <si>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</si>
  <si>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</si>
  <si>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</si>
  <si>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</si>
  <si>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</si>
  <si>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</si>
  <si>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</si>
  <si>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</si>
  <si>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</si>
  <si>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</si>
  <si>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</si>
  <si>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</si>
  <si>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</si>
  <si>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</si>
  <si>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</si>
  <si>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</si>
  <si>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</si>
  <si>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</si>
  <si>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</si>
  <si>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</si>
  <si>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</si>
  <si>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</si>
  <si>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</si>
  <si>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</si>
  <si>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</si>
  <si>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</si>
  <si>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</si>
  <si>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</si>
  <si>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</si>
  <si>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</si>
  <si>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</si>
  <si>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</si>
  <si>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</si>
  <si>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</si>
  <si>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</si>
  <si>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</si>
  <si>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</si>
  <si>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</si>
  <si>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</si>
  <si>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</si>
  <si>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</si>
  <si>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</si>
  <si>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</si>
  <si>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</si>
  <si>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</si>
  <si>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</si>
  <si>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</si>
  <si>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</si>
  <si>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</si>
  <si>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</si>
  <si>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</si>
  <si>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</si>
  <si>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</si>
  <si>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</si>
  <si>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</si>
  <si>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</si>
  <si>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</si>
  <si>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</si>
  <si>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</si>
  <si>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</si>
  <si>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</si>
  <si>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</si>
  <si>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</si>
  <si>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</si>
  <si>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</si>
  <si>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</si>
  <si>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</si>
  <si>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</si>
  <si>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</si>
  <si>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</si>
  <si>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</si>
  <si>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</si>
  <si>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</si>
  <si>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</si>
  <si>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</si>
  <si>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</si>
  <si>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</si>
  <si>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</si>
  <si>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</si>
  <si>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</si>
  <si>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</si>
  <si>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</si>
  <si>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</si>
  <si>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</si>
  <si>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</si>
  <si>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</si>
  <si>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</si>
  <si>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</si>
  <si>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</si>
  <si>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</si>
  <si>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</si>
  <si>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</si>
  <si>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</si>
  <si>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</si>
  <si>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</si>
  <si>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</si>
  <si>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</si>
  <si>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</si>
  <si>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</si>
  <si>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</si>
  <si>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</si>
  <si>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</si>
  <si>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</si>
  <si>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</si>
  <si>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</si>
  <si>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</si>
  <si>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</si>
  <si>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</si>
  <si>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</si>
  <si>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</si>
  <si>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</si>
  <si>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</si>
  <si>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</si>
  <si>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</si>
  <si>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</si>
  <si>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</si>
  <si>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</si>
  <si>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</si>
  <si>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</si>
  <si>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</si>
  <si>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</si>
  <si>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</si>
  <si>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</si>
  <si>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</si>
  <si>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</si>
  <si>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</si>
  <si>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</si>
  <si>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</si>
  <si>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</si>
  <si>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</si>
  <si>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</si>
  <si>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</si>
  <si>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</si>
  <si>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</si>
  <si>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</si>
  <si>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</si>
  <si>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</si>
  <si>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</si>
  <si>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</si>
  <si>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</si>
  <si>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</si>
  <si>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</si>
  <si>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</si>
  <si>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</si>
  <si>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</si>
  <si>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</si>
  <si>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</si>
  <si>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</si>
  <si>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</si>
  <si>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</si>
  <si>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</si>
  <si>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</si>
  <si>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</si>
  <si>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</si>
  <si>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</si>
  <si>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</si>
  <si>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</si>
  <si>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</si>
  <si>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</si>
  <si>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</si>
  <si>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</si>
  <si>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</si>
  <si>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</si>
  <si>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</si>
  <si>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</si>
  <si>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</si>
  <si>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</si>
  <si>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</si>
  <si>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</si>
  <si>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</si>
  <si>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</si>
  <si>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</si>
  <si>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</si>
  <si>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</si>
  <si>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</si>
  <si>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</si>
  <si>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</si>
  <si>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</si>
  <si>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</si>
  <si>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</si>
  <si>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</si>
  <si>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</si>
  <si>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</si>
  <si>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</si>
  <si>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</si>
  <si>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</si>
  <si>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</si>
  <si>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</si>
  <si>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</si>
  <si>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</si>
  <si>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</si>
  <si>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</si>
  <si>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</si>
  <si>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</si>
  <si>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</si>
  <si>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</si>
  <si>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</si>
  <si>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</si>
  <si>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</si>
  <si>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</si>
  <si>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</si>
  <si>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</si>
  <si>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</si>
  <si>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</si>
  <si>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</si>
  <si>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</si>
  <si>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</si>
  <si>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横浜市神奈川区三ツ沢西町１番１号</t>
    <phoneticPr fontId="3"/>
  </si>
  <si>
    <t>横浜市立市民病院　病院長　中澤　明尋</t>
    <phoneticPr fontId="3"/>
  </si>
  <si>
    <t>045-316-4580</t>
    <phoneticPr fontId="3"/>
  </si>
  <si>
    <t>横浜市立市民病院</t>
    <phoneticPr fontId="3"/>
  </si>
  <si>
    <t>○</t>
  </si>
  <si>
    <t>令和  ７年  ６月    日</t>
    <phoneticPr fontId="3"/>
  </si>
  <si>
    <t>横浜市長</t>
    <phoneticPr fontId="3"/>
  </si>
  <si>
    <t>Ｐ－医療、福祉</t>
    <phoneticPr fontId="3"/>
  </si>
  <si>
    <t>病院</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</si>
</sst>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view="pageBreakPreview" topLeftCell="A68" zoomScaleNormal="100" zoomScaleSheetLayoutView="100" workbookViewId="0">
      <selection activeCell="R68" sqref="R68"/>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429</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t="s">
        <v>430</v>
      </c>
      <c r="M34" s="448"/>
      <c r="N34" s="448"/>
      <c r="O34" s="449"/>
      <c r="Q34" s="15"/>
      <c r="R34" s="15"/>
      <c r="S34" s="15"/>
    </row>
    <row r="35" spans="1:19" ht="13.5">
      <c r="C35" s="76"/>
      <c r="O35" s="78"/>
      <c r="Q35" s="15"/>
      <c r="R35" s="15"/>
      <c r="S35" s="15"/>
    </row>
    <row r="36" spans="1:19" ht="13.5">
      <c r="C36" s="467" t="s">
        <v>431</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425</v>
      </c>
      <c r="K39" s="428"/>
      <c r="L39" s="429"/>
      <c r="M39" s="429"/>
      <c r="N39" s="429"/>
      <c r="O39" s="430"/>
      <c r="Q39" s="15"/>
      <c r="R39" s="15"/>
    </row>
    <row r="40" spans="1:19" ht="26.25" customHeight="1">
      <c r="C40" s="76"/>
      <c r="H40" s="18" t="s">
        <v>7</v>
      </c>
      <c r="I40" s="18"/>
      <c r="J40" s="428" t="s">
        <v>426</v>
      </c>
      <c r="K40" s="428"/>
      <c r="L40" s="429"/>
      <c r="M40" s="429"/>
      <c r="N40" s="429"/>
      <c r="O40" s="430"/>
    </row>
    <row r="41" spans="1:19">
      <c r="C41" s="76"/>
      <c r="J41" s="16" t="s">
        <v>8</v>
      </c>
      <c r="O41" s="77"/>
    </row>
    <row r="42" spans="1:19">
      <c r="C42" s="76"/>
      <c r="J42" s="19" t="s">
        <v>9</v>
      </c>
      <c r="K42" s="19"/>
      <c r="L42" s="431" t="s">
        <v>427</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428</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2717</v>
      </c>
      <c r="N48" s="454"/>
      <c r="O48" s="455"/>
    </row>
    <row r="49" spans="3:21" ht="18.75" customHeight="1">
      <c r="C49" s="435" t="s">
        <v>11</v>
      </c>
      <c r="D49" s="436"/>
      <c r="E49" s="437"/>
      <c r="F49" s="463" t="s">
        <v>425</v>
      </c>
      <c r="G49" s="464"/>
      <c r="H49" s="464"/>
      <c r="I49" s="464"/>
      <c r="J49" s="464"/>
      <c r="K49" s="464"/>
      <c r="L49" s="115" t="s">
        <v>134</v>
      </c>
      <c r="M49" s="367"/>
      <c r="N49" s="456"/>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432</v>
      </c>
      <c r="G52" s="470"/>
      <c r="H52" s="470"/>
      <c r="I52" s="470"/>
      <c r="J52" s="25" t="s">
        <v>47</v>
      </c>
      <c r="K52" s="25"/>
      <c r="L52" s="471" t="s">
        <v>433</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v>650</v>
      </c>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v>1687</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90</v>
      </c>
      <c r="I63" s="216" t="s">
        <v>4</v>
      </c>
      <c r="J63" s="404" t="s">
        <v>228</v>
      </c>
      <c r="K63" s="405"/>
      <c r="L63" s="406"/>
      <c r="M63" s="485" t="str">
        <f>+別紙!X14</f>
        <v>0</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t="str">
        <f>+別紙!X15</f>
        <v>0</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t="str">
        <f>+別紙!X16</f>
        <v>0</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v>90.2</v>
      </c>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87.649999999999991</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15" customHeight="1">
      <c r="C82" s="169">
        <v>3</v>
      </c>
      <c r="D82" s="399" t="s">
        <v>424</v>
      </c>
      <c r="E82" s="399"/>
      <c r="F82" s="399"/>
      <c r="G82" s="399"/>
      <c r="H82" s="399"/>
      <c r="I82" s="399"/>
      <c r="J82" s="399"/>
      <c r="K82" s="399"/>
      <c r="L82" s="399"/>
      <c r="M82" s="399"/>
      <c r="N82" s="399"/>
      <c r="O82" s="400"/>
    </row>
    <row r="83" spans="3:28" s="16" customFormat="1" ht="28.1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0000000}">
      <formula1>$Q$85:$Q$89</formula1>
    </dataValidation>
    <dataValidation type="list" allowBlank="1" showInputMessage="1" showErrorMessage="1" sqref="N28:O28" xr:uid="{00000000-0002-0000-0000-000001000000}">
      <formula1>$Q$149:$Q$150</formula1>
    </dataValidation>
    <dataValidation type="list" allowBlank="1" showInputMessage="1" showErrorMessage="1" sqref="F52:I52" xr:uid="{00000000-0002-0000-0000-000002000000}">
      <formula1>$Q$104:$Q$146</formula1>
    </dataValidation>
  </dataValidations>
  <printOptions horizontalCentered="1"/>
  <pageMargins left="0.6692913385826772" right="0.62992125984251968" top="0.55118110236220474" bottom="0.55118110236220474" header="0" footer="0.51181102362204722"/>
  <pageSetup paperSize="9" scale="97"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横浜市立市民病院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横浜市立市民病院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横浜市立市民病院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横浜市立市民病院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横浜市立市民病院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横浜市立市民病院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横浜市立市民病院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横浜市立市民病院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横浜市立市民病院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abSelected="1"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横浜市立市民病院</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t="str">
        <f>IF(OR(ｱ.特管廃油!D24&gt;0,ｱ.特管廃油!D24&lt;0),ｱ.特管廃油!D24,IF(G$19&gt;0,"0",0))</f>
        <v>0</v>
      </c>
      <c r="H9" s="312">
        <f>IF(OR(ｲ.特管廃酸!D24&gt;0,ｲ.特管廃酸!D24&lt;0),ｲ.特管廃酸!D24,IF(H$19&gt;0,"0",0))</f>
        <v>0</v>
      </c>
      <c r="I9" s="312" t="str">
        <f>IF(OR(ｳ.特管廃ｱﾙｶﾘ!D24&gt;0,ｳ.特管廃ｱﾙｶﾘ!D24&lt;0),ｳ.特管廃ｱﾙｶﾘ!D24,IF(I$19&gt;0,"0",0))</f>
        <v>0</v>
      </c>
      <c r="J9" s="312">
        <f>IF(OR(ｴ.感染性廃棄物!$D24&gt;0,ｴ.感染性廃棄物!$D24&lt;0),ｴ.感染性廃棄物!D24,IF(J$19&gt;0,"0",0))</f>
        <v>90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90</v>
      </c>
    </row>
    <row r="10" spans="2:24" ht="24" customHeight="1">
      <c r="B10" s="158" t="s">
        <v>327</v>
      </c>
      <c r="C10" s="665" t="s">
        <v>244</v>
      </c>
      <c r="D10" s="665"/>
      <c r="E10" s="665"/>
      <c r="F10" s="666"/>
      <c r="G10" s="314" t="str">
        <f>IF(OR(ｱ.特管廃油!D25&gt;0,ｱ.特管廃油!D25&lt;0),ｱ.特管廃油!D25,IF(G$19&gt;0,"0",0))</f>
        <v>0</v>
      </c>
      <c r="H10" s="314">
        <f>IF(OR(ｲ.特管廃酸!D25&gt;0,ｲ.特管廃酸!D25&lt;0),ｲ.特管廃酸!D25,IF(H$19&gt;0,"0",0))</f>
        <v>0</v>
      </c>
      <c r="I10" s="314" t="str">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t="str">
        <f>IF(OR(ｱ.特管廃油!D26&gt;0,ｱ.特管廃油!D26&lt;0),ｱ.特管廃油!D26,IF(G$19&gt;0,"0",0))</f>
        <v>0</v>
      </c>
      <c r="H11" s="316">
        <f>IF(OR(ｲ.特管廃酸!D26&gt;0,ｲ.特管廃酸!D26&lt;0),ｲ.特管廃酸!D26,IF(H$19&gt;0,"0",0))</f>
        <v>0</v>
      </c>
      <c r="I11" s="316" t="str">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t="str">
        <f>IF(OR(ｱ.特管廃油!D27&gt;0,ｱ.特管廃油!D27&lt;0),ｱ.特管廃油!D27,IF(G$19&gt;0,"0",0))</f>
        <v>0</v>
      </c>
      <c r="H12" s="316">
        <f>IF(OR(ｲ.特管廃酸!D27&gt;0,ｲ.特管廃酸!D27&lt;0),ｲ.特管廃酸!D27,IF(H$19&gt;0,"0",0))</f>
        <v>0</v>
      </c>
      <c r="I12" s="316" t="str">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t="str">
        <f>IF(OR(ｱ.特管廃油!D28&gt;0,ｱ.特管廃油!D28&lt;0),ｱ.特管廃油!D28,IF(G$19&gt;0,"0",0))</f>
        <v>0</v>
      </c>
      <c r="H13" s="316">
        <f>IF(OR(ｲ.特管廃酸!D28&gt;0,ｲ.特管廃酸!D28&lt;0),ｲ.特管廃酸!D28,IF(H$19&gt;0,"0",0))</f>
        <v>0</v>
      </c>
      <c r="I13" s="316" t="str">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t="str">
        <f>IF(OR(ｱ.特管廃油!D29&gt;0,ｱ.特管廃油!D29&lt;0),ｱ.特管廃油!D29,IF(G$19&gt;0,"0",0))</f>
        <v>0</v>
      </c>
      <c r="H14" s="316">
        <f>IF(OR(ｲ.特管廃酸!D29&gt;0,ｲ.特管廃酸!D29&lt;0),ｲ.特管廃酸!D29,IF(H$19&gt;0,"0",0))</f>
        <v>0</v>
      </c>
      <c r="I14" s="316" t="str">
        <f>IF(OR(ｳ.特管廃ｱﾙｶﾘ!D29&gt;0,ｳ.特管廃ｱﾙｶﾘ!D29&lt;0),ｳ.特管廃ｱﾙｶﾘ!D29,IF(I$19&gt;0,"0",0))</f>
        <v>0</v>
      </c>
      <c r="J14" s="316" t="str">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t="str">
        <f t="shared" si="0"/>
        <v>0</v>
      </c>
    </row>
    <row r="15" spans="2:24" ht="24" customHeight="1">
      <c r="B15" s="158" t="s">
        <v>184</v>
      </c>
      <c r="C15" s="651" t="s">
        <v>182</v>
      </c>
      <c r="D15" s="651"/>
      <c r="E15" s="651"/>
      <c r="F15" s="652"/>
      <c r="G15" s="316" t="str">
        <f>IF(OR(ｱ.特管廃油!D30&gt;0,ｱ.特管廃油!D30&lt;0),ｱ.特管廃油!D30,IF(G$19&gt;0,"0",0))</f>
        <v>0</v>
      </c>
      <c r="H15" s="316">
        <f>IF(OR(ｲ.特管廃酸!D30&gt;0,ｲ.特管廃酸!D30&lt;0),ｲ.特管廃酸!D30,IF(H$19&gt;0,"0",0))</f>
        <v>0</v>
      </c>
      <c r="I15" s="316" t="str">
        <f>IF(OR(ｳ.特管廃ｱﾙｶﾘ!D30&gt;0,ｳ.特管廃ｱﾙｶﾘ!D30&lt;0),ｳ.特管廃ｱﾙｶﾘ!D30,IF(I$19&gt;0,"0",0))</f>
        <v>0</v>
      </c>
      <c r="J15" s="316" t="str">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51" t="s">
        <v>183</v>
      </c>
      <c r="D16" s="651"/>
      <c r="E16" s="651"/>
      <c r="F16" s="652"/>
      <c r="G16" s="316" t="str">
        <f>IF(OR(ｱ.特管廃油!D31&gt;0,ｱ.特管廃油!D31&lt;0),ｱ.特管廃油!D31,IF(G$19&gt;0,"0",0))</f>
        <v>0</v>
      </c>
      <c r="H16" s="316">
        <f>IF(OR(ｲ.特管廃酸!D31&gt;0,ｲ.特管廃酸!D31&lt;0),ｲ.特管廃酸!D31,IF(H$19&gt;0,"0",0))</f>
        <v>0</v>
      </c>
      <c r="I16" s="316" t="str">
        <f>IF(OR(ｳ.特管廃ｱﾙｶﾘ!D31&gt;0,ｳ.特管廃ｱﾙｶﾘ!D31&lt;0),ｳ.特管廃ｱﾙｶﾘ!D31,IF(I$19&gt;0,"0",0))</f>
        <v>0</v>
      </c>
      <c r="J16" s="316" t="str">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51" t="s">
        <v>400</v>
      </c>
      <c r="D17" s="651"/>
      <c r="E17" s="651"/>
      <c r="F17" s="652"/>
      <c r="G17" s="316" t="str">
        <f>IF(OR(ｱ.特管廃油!D32&gt;0,ｱ.特管廃油!D32&lt;0),ｱ.特管廃油!D32,IF(G$19&gt;0,"0",0))</f>
        <v>0</v>
      </c>
      <c r="H17" s="316">
        <f>IF(OR(ｲ.特管廃酸!D32&gt;0,ｲ.特管廃酸!D32&lt;0),ｲ.特管廃酸!D32,IF(H$19&gt;0,"0",0))</f>
        <v>0</v>
      </c>
      <c r="I17" s="316" t="str">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t="str">
        <f>IF(OR(ｱ.特管廃油!D33&gt;0,ｱ.特管廃油!D33&lt;0),ｱ.特管廃油!D33,IF(G$19&gt;0,"0",0))</f>
        <v>0</v>
      </c>
      <c r="H18" s="319">
        <f>IF(OR(ｲ.特管廃酸!D33&gt;0,ｲ.特管廃酸!D33&lt;0),ｲ.特管廃酸!D33,IF(H$19&gt;0,"0",0))</f>
        <v>0</v>
      </c>
      <c r="I18" s="319" t="str">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0.8</v>
      </c>
      <c r="H19" s="322">
        <f t="shared" si="1"/>
        <v>0</v>
      </c>
      <c r="I19" s="322">
        <f t="shared" si="1"/>
        <v>0.05</v>
      </c>
      <c r="J19" s="322">
        <f t="shared" si="1"/>
        <v>86.8</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87.649999999999991</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0.8</v>
      </c>
      <c r="H37" s="346">
        <f t="shared" si="7"/>
        <v>0</v>
      </c>
      <c r="I37" s="346">
        <f t="shared" si="7"/>
        <v>0.05</v>
      </c>
      <c r="J37" s="346">
        <f t="shared" si="7"/>
        <v>86.8</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87.649999999999991</v>
      </c>
    </row>
    <row r="38" spans="2:24" ht="24" customHeight="1">
      <c r="B38" s="156"/>
      <c r="C38" s="638"/>
      <c r="D38" s="195"/>
      <c r="E38" s="193" t="s">
        <v>195</v>
      </c>
      <c r="F38" s="360"/>
      <c r="G38" s="340">
        <f t="shared" ref="G38:V38" si="8">SUM(G39:G41)</f>
        <v>0.8</v>
      </c>
      <c r="H38" s="340">
        <f t="shared" si="8"/>
        <v>0</v>
      </c>
      <c r="I38" s="340">
        <f t="shared" si="8"/>
        <v>0.05</v>
      </c>
      <c r="J38" s="340">
        <f t="shared" si="8"/>
        <v>86.8</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87.649999999999991</v>
      </c>
    </row>
    <row r="39" spans="2:24" ht="24" customHeight="1">
      <c r="B39" s="156"/>
      <c r="C39" s="63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38"/>
      <c r="D40" s="196"/>
      <c r="E40" s="191"/>
      <c r="F40" s="189" t="s">
        <v>194</v>
      </c>
      <c r="G40" s="342">
        <f>+ｱ.特管廃油!$AA$29</f>
        <v>0.8</v>
      </c>
      <c r="H40" s="342">
        <f>+ｲ.特管廃酸!$AA$29</f>
        <v>0</v>
      </c>
      <c r="I40" s="342">
        <f>+ｳ.特管廃ｱﾙｶﾘ!$AA$29</f>
        <v>0.05</v>
      </c>
      <c r="J40" s="342">
        <f>+ｴ.感染性廃棄物!$AA$29</f>
        <v>86.8</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87.649999999999991</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0.8</v>
      </c>
      <c r="H43" s="348">
        <f>+ｲ.特管廃酸!$AL$27</f>
        <v>0</v>
      </c>
      <c r="I43" s="348">
        <f>+ｳ.特管廃ｱﾙｶﾘ!$AL$27</f>
        <v>0.05</v>
      </c>
      <c r="J43" s="348">
        <f>+ｴ.感染性廃棄物!$AL$27</f>
        <v>86.8</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87.649999999999991</v>
      </c>
    </row>
    <row r="44" spans="2:24" ht="24" customHeight="1">
      <c r="B44" s="156"/>
      <c r="C44" s="163"/>
      <c r="D44" s="161" t="s">
        <v>150</v>
      </c>
      <c r="E44" s="632" t="s">
        <v>178</v>
      </c>
      <c r="F44" s="633"/>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34" t="s">
        <v>179</v>
      </c>
      <c r="F45" s="635"/>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28" t="s">
        <v>405</v>
      </c>
      <c r="F47" s="629"/>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0.8</v>
      </c>
      <c r="H55" s="385">
        <f t="shared" ref="H55:V55" si="9">IF(H9="0",+H19+H20,+H9+H19+H20)</f>
        <v>0</v>
      </c>
      <c r="I55" s="385">
        <f t="shared" si="9"/>
        <v>0.05</v>
      </c>
      <c r="J55" s="385">
        <f t="shared" si="9"/>
        <v>176.8</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177.64999999999998</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9" zoomScaleNormal="100" workbookViewId="0">
      <selection activeCell="D24" sqref="D24:F24"/>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横浜市立市民病院</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0.8</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0</v>
      </c>
      <c r="E24" s="557"/>
      <c r="F24" s="557"/>
      <c r="G24" s="182" t="s">
        <v>158</v>
      </c>
      <c r="H24" s="602">
        <f>+F12</f>
        <v>0.8</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0.8</v>
      </c>
      <c r="Q27" s="583"/>
      <c r="R27" s="583"/>
      <c r="S27" s="583"/>
      <c r="T27" s="42" t="s">
        <v>38</v>
      </c>
      <c r="U27" s="62"/>
      <c r="V27" s="62"/>
      <c r="Y27" s="60" t="s">
        <v>39</v>
      </c>
      <c r="Z27" s="63"/>
      <c r="AH27" s="51"/>
      <c r="AI27" s="51"/>
      <c r="AJ27" s="51"/>
      <c r="AK27" s="51"/>
      <c r="AL27" s="562">
        <f>+AH18+P27</f>
        <v>0.8</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0</v>
      </c>
      <c r="E29" s="557"/>
      <c r="F29" s="557"/>
      <c r="G29" s="182" t="s">
        <v>158</v>
      </c>
      <c r="H29" s="602">
        <f>+AL27</f>
        <v>0.8</v>
      </c>
      <c r="I29" s="599"/>
      <c r="J29" s="182" t="s">
        <v>158</v>
      </c>
      <c r="M29" s="567"/>
      <c r="P29" s="54"/>
      <c r="Q29" s="133"/>
      <c r="R29" s="49" t="s">
        <v>144</v>
      </c>
      <c r="S29" s="569" t="s">
        <v>33</v>
      </c>
      <c r="T29" s="580"/>
      <c r="U29" s="580"/>
      <c r="V29" s="581"/>
      <c r="W29" s="46"/>
      <c r="X29" s="64"/>
      <c r="Y29" s="584" t="s">
        <v>191</v>
      </c>
      <c r="Z29" s="585"/>
      <c r="AA29" s="556">
        <v>0.8</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0.8</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1"/>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3000000}">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37" zoomScaleNormal="100" zoomScaleSheetLayoutView="100" workbookViewId="0">
      <selection activeCell="M46" sqref="M46"/>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9"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5" customHeight="1">
      <c r="C10" s="76"/>
      <c r="O10" s="77"/>
    </row>
    <row r="11" spans="1:16" ht="13.5">
      <c r="C11" s="76"/>
      <c r="L11" s="693" t="str">
        <f>+表紙!L34</f>
        <v>令和  ７年  ６月    日</v>
      </c>
      <c r="M11" s="694"/>
      <c r="N11" s="694"/>
      <c r="O11" s="695"/>
    </row>
    <row r="12" spans="1:16" ht="1.1499999999999999" customHeight="1">
      <c r="C12" s="76"/>
      <c r="O12" s="78"/>
    </row>
    <row r="13" spans="1:16" ht="13.5">
      <c r="C13" s="699" t="str">
        <f>+表紙!C36</f>
        <v>横浜市長</v>
      </c>
      <c r="D13" s="700"/>
      <c r="E13" s="700"/>
      <c r="F13" s="700"/>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96" t="str">
        <f>+表紙!J39</f>
        <v>横浜市神奈川区三ツ沢西町１番１号</v>
      </c>
      <c r="K16" s="696"/>
      <c r="L16" s="697"/>
      <c r="M16" s="697"/>
      <c r="N16" s="697"/>
      <c r="O16" s="698"/>
    </row>
    <row r="17" spans="1:17" ht="26.25" customHeight="1">
      <c r="C17" s="76"/>
      <c r="H17" s="18" t="s">
        <v>7</v>
      </c>
      <c r="I17" s="18"/>
      <c r="J17" s="696" t="str">
        <f>+表紙!J40</f>
        <v>横浜市立市民病院　病院長　中澤　明尋</v>
      </c>
      <c r="K17" s="696"/>
      <c r="L17" s="697"/>
      <c r="M17" s="697"/>
      <c r="N17" s="697"/>
      <c r="O17" s="698"/>
    </row>
    <row r="18" spans="1:17">
      <c r="C18" s="76"/>
      <c r="J18" s="16" t="s">
        <v>8</v>
      </c>
      <c r="O18" s="77"/>
    </row>
    <row r="19" spans="1:17">
      <c r="C19" s="76"/>
      <c r="J19" s="19" t="s">
        <v>9</v>
      </c>
      <c r="K19" s="19"/>
      <c r="L19" s="701" t="str">
        <f>IF(+表紙!L42="","",+表紙!L42)</f>
        <v>045-316-4580</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横浜市立市民病院</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2717</v>
      </c>
      <c r="N25" s="714"/>
      <c r="O25" s="715"/>
    </row>
    <row r="26" spans="1:17" ht="18.600000000000001" customHeight="1">
      <c r="C26" s="435" t="s">
        <v>11</v>
      </c>
      <c r="D26" s="436"/>
      <c r="E26" s="437"/>
      <c r="F26" s="718" t="str">
        <f>+表紙!F49</f>
        <v>横浜市神奈川区三ツ沢西町１番１号</v>
      </c>
      <c r="G26" s="719"/>
      <c r="H26" s="719"/>
      <c r="I26" s="719"/>
      <c r="J26" s="719"/>
      <c r="K26" s="719"/>
      <c r="L26" s="115" t="s">
        <v>134</v>
      </c>
      <c r="M26" s="207"/>
      <c r="N26" s="682" t="str">
        <f>IF(+表紙!N49="","",+表紙!N49)</f>
        <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Ｐ－医療、福祉</v>
      </c>
      <c r="G29" s="679"/>
      <c r="H29" s="679"/>
      <c r="I29" s="679"/>
      <c r="J29" s="25" t="s">
        <v>47</v>
      </c>
      <c r="K29" s="25"/>
      <c r="L29" s="684" t="str">
        <f>IF(+表紙!L52="","",+表紙!L52)</f>
        <v>病院</v>
      </c>
      <c r="M29" s="684"/>
      <c r="N29" s="685"/>
      <c r="O29" s="686"/>
      <c r="Q29" s="21"/>
    </row>
    <row r="30" spans="1:17" ht="19.5" customHeight="1">
      <c r="C30" s="288"/>
      <c r="D30" s="299" t="s">
        <v>19</v>
      </c>
      <c r="E30" s="300" t="s">
        <v>339</v>
      </c>
      <c r="F30" s="677" t="s">
        <v>340</v>
      </c>
      <c r="G30" s="389"/>
      <c r="H30" s="678"/>
      <c r="I30" s="677" t="s">
        <v>341</v>
      </c>
      <c r="J30" s="392"/>
      <c r="K30" s="474"/>
      <c r="L30" s="680" t="str">
        <f>IF(+表紙!L53="","",+表紙!L53)</f>
        <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f>IF(+表紙!L55="","",+表紙!L55)</f>
        <v>650</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f>IF(+表紙!F59="","",+表紙!F59)</f>
        <v>1687</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15" customHeight="1">
      <c r="C40" s="723"/>
      <c r="D40" s="401" t="s">
        <v>227</v>
      </c>
      <c r="E40" s="402"/>
      <c r="F40" s="402"/>
      <c r="G40" s="403"/>
      <c r="H40" s="224">
        <f>+表紙!H63</f>
        <v>90</v>
      </c>
      <c r="I40" s="216" t="s">
        <v>4</v>
      </c>
      <c r="J40" s="404" t="s">
        <v>293</v>
      </c>
      <c r="K40" s="405"/>
      <c r="L40" s="406"/>
      <c r="M40" s="724" t="str">
        <f>+表紙!M63</f>
        <v>0</v>
      </c>
      <c r="N40" s="725">
        <f>+表紙!N63</f>
        <v>0</v>
      </c>
      <c r="O40" s="378" t="s">
        <v>4</v>
      </c>
    </row>
    <row r="41" spans="3:17" ht="25.15" customHeight="1">
      <c r="C41" s="723"/>
      <c r="D41" s="401" t="s">
        <v>289</v>
      </c>
      <c r="E41" s="402"/>
      <c r="F41" s="402"/>
      <c r="G41" s="403"/>
      <c r="H41" s="224" t="str">
        <f>+表紙!H64</f>
        <v>0</v>
      </c>
      <c r="I41" s="216" t="s">
        <v>4</v>
      </c>
      <c r="J41" s="404" t="s">
        <v>229</v>
      </c>
      <c r="K41" s="405"/>
      <c r="L41" s="406"/>
      <c r="M41" s="724" t="str">
        <f>+表紙!M64</f>
        <v>0</v>
      </c>
      <c r="N41" s="725">
        <f>+表紙!N64</f>
        <v>0</v>
      </c>
      <c r="O41" s="26" t="s">
        <v>4</v>
      </c>
    </row>
    <row r="42" spans="3:17" ht="25.15" customHeight="1">
      <c r="C42" s="723"/>
      <c r="D42" s="401" t="s">
        <v>290</v>
      </c>
      <c r="E42" s="402"/>
      <c r="F42" s="402"/>
      <c r="G42" s="403"/>
      <c r="H42" s="224" t="str">
        <f>+表紙!H65</f>
        <v>0</v>
      </c>
      <c r="I42" s="216" t="s">
        <v>4</v>
      </c>
      <c r="J42" s="401" t="s">
        <v>230</v>
      </c>
      <c r="K42" s="402"/>
      <c r="L42" s="403"/>
      <c r="M42" s="726" t="str">
        <f>+表紙!M65</f>
        <v>0</v>
      </c>
      <c r="N42" s="727">
        <f>+表紙!N65</f>
        <v>0</v>
      </c>
      <c r="O42" s="256" t="s">
        <v>4</v>
      </c>
    </row>
    <row r="43" spans="3:17" ht="25.1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15"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15" customHeight="1">
      <c r="C46" s="276"/>
      <c r="D46" s="407" t="s">
        <v>326</v>
      </c>
      <c r="E46" s="492"/>
      <c r="F46" s="492"/>
      <c r="G46" s="492"/>
      <c r="H46" s="492"/>
      <c r="I46" s="493"/>
      <c r="J46" s="407" t="str">
        <f>表紙!J69</f>
        <v>前々年度（令和５年度）</v>
      </c>
      <c r="K46" s="408"/>
      <c r="L46" s="408"/>
      <c r="M46" s="274">
        <f>IF(表紙!M69="","",表紙!M69)</f>
        <v>90.2</v>
      </c>
      <c r="N46" s="274" t="s">
        <v>329</v>
      </c>
      <c r="O46" s="275"/>
    </row>
    <row r="47" spans="3:17" ht="13.15" customHeight="1">
      <c r="C47" s="276"/>
      <c r="D47" s="494"/>
      <c r="E47" s="495"/>
      <c r="F47" s="495"/>
      <c r="G47" s="495"/>
      <c r="H47" s="495"/>
      <c r="I47" s="496"/>
      <c r="J47" s="409" t="str">
        <f>表紙!J70</f>
        <v>前 年 度（令和６年度）</v>
      </c>
      <c r="K47" s="410"/>
      <c r="L47" s="410"/>
      <c r="M47" s="278">
        <f>IF(表紙!M70="","",表紙!M70)</f>
        <v>87.649999999999991</v>
      </c>
      <c r="N47" s="278" t="s">
        <v>325</v>
      </c>
      <c r="O47" s="279"/>
    </row>
    <row r="48" spans="3:17" ht="10.9" customHeight="1">
      <c r="C48" s="276"/>
      <c r="D48" s="411" t="s">
        <v>324</v>
      </c>
      <c r="E48" s="412"/>
      <c r="F48" s="412"/>
      <c r="G48" s="412"/>
      <c r="H48" s="412"/>
      <c r="I48" s="412"/>
      <c r="J48" s="273"/>
      <c r="K48" s="280"/>
      <c r="L48" s="273"/>
      <c r="M48" s="274"/>
      <c r="N48" s="274"/>
      <c r="O48" s="275"/>
    </row>
    <row r="49" spans="1:15" ht="49.5" customHeight="1">
      <c r="C49" s="277"/>
      <c r="D49" s="731" t="str">
        <f>IF(表紙!D72="","",表紙!D72)</f>
        <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1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15" customHeight="1">
      <c r="A73" s="16"/>
      <c r="B73" s="16"/>
      <c r="C73" s="169"/>
      <c r="D73" s="170" t="s">
        <v>236</v>
      </c>
      <c r="E73" s="399" t="s">
        <v>378</v>
      </c>
      <c r="F73" s="399"/>
      <c r="G73" s="399"/>
      <c r="H73" s="399"/>
      <c r="I73" s="399"/>
      <c r="J73" s="399"/>
      <c r="K73" s="399"/>
      <c r="L73" s="399"/>
      <c r="M73" s="399"/>
      <c r="N73" s="399"/>
      <c r="O73" s="400"/>
    </row>
    <row r="74" spans="1:15" ht="28.15" customHeight="1">
      <c r="A74" s="16"/>
      <c r="B74" s="16"/>
      <c r="C74" s="169"/>
      <c r="D74" s="170" t="s">
        <v>237</v>
      </c>
      <c r="E74" s="399" t="s">
        <v>241</v>
      </c>
      <c r="F74" s="399"/>
      <c r="G74" s="399"/>
      <c r="H74" s="399"/>
      <c r="I74" s="399"/>
      <c r="J74" s="399"/>
      <c r="K74" s="399"/>
      <c r="L74" s="399"/>
      <c r="M74" s="399"/>
      <c r="N74" s="399"/>
      <c r="O74" s="400"/>
    </row>
    <row r="75" spans="1:15" ht="28.1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pans="1:2" ht="23.25" customHeight="1">
      <c r="A81" s="16"/>
      <c r="B81" s="16"/>
    </row>
    <row r="82" spans="1:2" ht="23.25" customHeight="1">
      <c r="A82" s="16"/>
      <c r="B82" s="16"/>
    </row>
    <row r="83" spans="1:2" ht="23.25" customHeight="1">
      <c r="A83" s="16"/>
      <c r="B83" s="16"/>
    </row>
    <row r="84" spans="1:2">
      <c r="A84" s="16"/>
      <c r="B84" s="16"/>
    </row>
    <row r="85" spans="1:2">
      <c r="A85" s="16"/>
      <c r="B85" s="16"/>
    </row>
    <row r="86" spans="1:2">
      <c r="A86" s="16"/>
      <c r="B86" s="16"/>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横浜市立市民病院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28" zoomScaleNormal="100" workbookViewId="0">
      <selection activeCell="AA30" sqref="AA30:AE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横浜市立市民病院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0.05</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0.05</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0.05</v>
      </c>
      <c r="Q27" s="583"/>
      <c r="R27" s="583"/>
      <c r="S27" s="583"/>
      <c r="T27" s="42" t="s">
        <v>38</v>
      </c>
      <c r="U27" s="62"/>
      <c r="V27" s="62"/>
      <c r="Y27" s="60" t="s">
        <v>39</v>
      </c>
      <c r="Z27" s="63"/>
      <c r="AH27" s="51"/>
      <c r="AI27" s="51"/>
      <c r="AJ27" s="51"/>
      <c r="AK27" s="51"/>
      <c r="AL27" s="562">
        <f>+AH18+P27</f>
        <v>0.05</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0.05</v>
      </c>
      <c r="I29" s="599"/>
      <c r="J29" s="182" t="s">
        <v>158</v>
      </c>
      <c r="M29" s="567"/>
      <c r="P29" s="54"/>
      <c r="Q29" s="133"/>
      <c r="R29" s="49" t="s">
        <v>145</v>
      </c>
      <c r="S29" s="569" t="s">
        <v>33</v>
      </c>
      <c r="T29" s="580"/>
      <c r="U29" s="580"/>
      <c r="V29" s="581"/>
      <c r="W29" s="46"/>
      <c r="X29" s="64"/>
      <c r="Y29" s="584" t="s">
        <v>191</v>
      </c>
      <c r="Z29" s="585"/>
      <c r="AA29" s="556">
        <v>0.05</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0.05</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28" zoomScaleNormal="100" workbookViewId="0">
      <selection activeCell="D25" sqref="D25:F25"/>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横浜市立市民病院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86.8</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90</v>
      </c>
      <c r="E24" s="557"/>
      <c r="F24" s="557"/>
      <c r="G24" s="182" t="s">
        <v>158</v>
      </c>
      <c r="H24" s="602">
        <f>+F12</f>
        <v>86.8</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86.8</v>
      </c>
      <c r="Q27" s="583"/>
      <c r="R27" s="583"/>
      <c r="S27" s="583"/>
      <c r="T27" s="42" t="s">
        <v>38</v>
      </c>
      <c r="U27" s="62"/>
      <c r="V27" s="62"/>
      <c r="Y27" s="60" t="s">
        <v>39</v>
      </c>
      <c r="Z27" s="63"/>
      <c r="AH27" s="51"/>
      <c r="AI27" s="51"/>
      <c r="AJ27" s="51"/>
      <c r="AK27" s="51"/>
      <c r="AL27" s="562">
        <f>+AH18+P27</f>
        <v>86.8</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86.8</v>
      </c>
      <c r="I29" s="599"/>
      <c r="J29" s="182" t="s">
        <v>158</v>
      </c>
      <c r="M29" s="567"/>
      <c r="P29" s="54"/>
      <c r="Q29" s="133"/>
      <c r="R29" s="49" t="s">
        <v>145</v>
      </c>
      <c r="S29" s="569" t="s">
        <v>33</v>
      </c>
      <c r="T29" s="580"/>
      <c r="U29" s="580"/>
      <c r="V29" s="581"/>
      <c r="W29" s="46"/>
      <c r="X29" s="64"/>
      <c r="Y29" s="584" t="s">
        <v>191</v>
      </c>
      <c r="Z29" s="585"/>
      <c r="AA29" s="556">
        <v>86.8</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86.8</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横浜市立市民病院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横浜市立市民病院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横浜市立市民病院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横浜市立市民病院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2025-08-19T01:58:05Z</dcterms:created>
  <dcterms:modified xsi:type="dcterms:W3CDTF">2025-08-19T01:58:05Z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