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69E8A8EF-27E2-4EA9-86CC-7C9B58C0ED5D}"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P42" i="94"/>
  <c r="P41" i="94" s="1"/>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<sst xmlns="http://schemas.openxmlformats.org/spreadsheetml/2006/main" count="3306" uniqueCount="475">
  <si>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</si>
  <si>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</si>
  <si>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</si>
  <si>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</si>
  <si>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</si>
  <si>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</si>
  <si>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</si>
  <si>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</si>
  <si>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</si>
  <si>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</si>
  <si>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</si>
  <si>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</si>
  <si>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</si>
  <si>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</si>
  <si>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</si>
  <si>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</si>
  <si>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</si>
  <si>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</si>
  <si>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</si>
  <si>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</si>
  <si>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</si>
  <si>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</si>
  <si>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</si>
  <si>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</si>
  <si>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</si>
  <si>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</si>
  <si>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</si>
  <si>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</si>
  <si>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</si>
  <si>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</si>
  <si>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</si>
  <si>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</si>
  <si>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</si>
  <si>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</si>
  <si>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</si>
  <si>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</si>
  <si>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</si>
  <si>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</si>
  <si>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</si>
  <si>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</si>
  <si>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</si>
  <si>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</si>
  <si>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</si>
  <si>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</si>
  <si>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</si>
  <si>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</si>
  <si>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</si>
  <si>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</si>
  <si>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</si>
  <si>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</si>
  <si>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</si>
  <si>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</si>
  <si>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</si>
  <si>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</si>
  <si>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</si>
  <si>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</si>
  <si>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</si>
  <si>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</si>
  <si>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</si>
  <si>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</si>
  <si>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</si>
  <si>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</si>
  <si>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</si>
  <si>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</si>
  <si>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</si>
  <si>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</si>
  <si>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</si>
  <si>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</si>
  <si>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</si>
  <si>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</si>
  <si>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</si>
  <si>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</si>
  <si>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</si>
  <si>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</si>
  <si>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</si>
  <si>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</si>
  <si>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</si>
  <si>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</si>
  <si>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</si>
  <si>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</si>
  <si>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</si>
  <si>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</si>
  <si>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</si>
  <si>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</si>
  <si>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</si>
  <si>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</si>
  <si>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</si>
  <si>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</si>
  <si>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</si>
  <si>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</si>
  <si>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</si>
  <si>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</si>
  <si>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</si>
  <si>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</si>
  <si>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</si>
  <si>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</si>
  <si>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</si>
  <si>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</si>
  <si>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</si>
  <si>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</si>
  <si>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</si>
  <si>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</si>
  <si>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</si>
  <si>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</si>
  <si>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</si>
  <si>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</si>
  <si>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</si>
  <si>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</si>
  <si>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</si>
  <si>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</si>
  <si>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</si>
  <si>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</si>
  <si>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</si>
  <si>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</si>
  <si>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</si>
  <si>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</si>
  <si>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</si>
  <si>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</si>
  <si>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</si>
  <si>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</si>
  <si>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</si>
  <si>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</si>
  <si>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</si>
  <si>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</si>
  <si>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</si>
  <si>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</si>
  <si>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</si>
  <si>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</si>
  <si>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</si>
  <si>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</si>
  <si>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</si>
  <si>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</si>
  <si>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</si>
  <si>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</si>
  <si>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</si>
  <si>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</si>
  <si>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</si>
  <si>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</si>
  <si>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</si>
  <si>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</si>
  <si>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</si>
  <si>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</si>
  <si>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</si>
  <si>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</si>
  <si>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</si>
  <si>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</si>
  <si>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</si>
  <si>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</si>
  <si>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</si>
  <si>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</si>
  <si>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</si>
  <si>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</si>
  <si>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</si>
  <si>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</si>
  <si>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</si>
  <si>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</si>
  <si>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</si>
  <si>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</si>
  <si>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</si>
  <si>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</si>
  <si>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</si>
  <si>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</si>
  <si>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</si>
  <si>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</si>
  <si>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</si>
  <si>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</si>
  <si>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</si>
  <si>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</si>
  <si>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</si>
  <si>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</si>
  <si>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</si>
  <si>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</si>
  <si>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</si>
  <si>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</si>
  <si>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</si>
  <si>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</si>
  <si>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</si>
  <si>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</si>
  <si>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</si>
  <si>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</si>
  <si>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</si>
  <si>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</si>
  <si>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</si>
  <si>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</si>
  <si>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</si>
  <si>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</si>
  <si>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</si>
  <si>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</si>
  <si>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</si>
  <si>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</si>
  <si>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</si>
  <si>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</si>
  <si>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</si>
  <si>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</si>
  <si>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</si>
  <si>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</si>
  <si>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</si>
  <si>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</si>
  <si>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</si>
  <si>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</si>
  <si>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</si>
  <si>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</si>
  <si>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</si>
  <si>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</si>
  <si>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</si>
  <si>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</si>
  <si>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</si>
  <si>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</si>
  <si>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</si>
  <si>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</si>
  <si>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</si>
  <si>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</si>
  <si>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</si>
  <si>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</si>
  <si>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</si>
  <si>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</si>
  <si>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</si>
  <si>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</si>
  <si>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</si>
  <si>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</si>
  <si>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</si>
  <si>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</si>
  <si>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</si>
  <si>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</si>
  <si>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</si>
  <si>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</si>
  <si>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</si>
  <si>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</si>
  <si>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</si>
  <si>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</si>
  <si>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</si>
  <si>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</si>
  <si>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</si>
  <si>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</si>
  <si>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</si>
  <si>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</si>
  <si>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</si>
  <si>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</si>
  <si>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</si>
  <si>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</si>
  <si>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</si>
  <si>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</si>
  <si>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</si>
  <si>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</si>
  <si>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</si>
  <si>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</si>
  <si>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</si>
  <si>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</si>
  <si>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</si>
  <si>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</si>
  <si>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</si>
  <si>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</si>
  <si>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</si>
  <si>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</si>
  <si>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</si>
  <si>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</si>
  <si>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</si>
  <si>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</si>
  <si>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</si>
  <si>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</si>
  <si>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</si>
  <si>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</si>
  <si>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</si>
  <si>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</si>
  <si>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</si>
  <si>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</si>
  <si>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</si>
  <si>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</si>
  <si>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</si>
  <si>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</si>
  <si>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</si>
  <si>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</si>
  <si>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</si>
  <si>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</si>
  <si>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</si>
  <si>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</si>
  <si>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</si>
  <si>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</si>
  <si>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</si>
  <si>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</si>
  <si>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</si>
  <si>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</si>
  <si>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</si>
  <si>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</si>
  <si>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</si>
  <si>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</si>
  <si>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</si>
  <si>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</si>
  <si>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</si>
  <si>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</si>
  <si>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</si>
  <si>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</si>
  <si>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</si>
  <si>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</si>
  <si>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</si>
  <si>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</si>
  <si>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</si>
  <si>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</si>
  <si>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</si>
  <si>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</si>
  <si>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</si>
  <si>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</si>
  <si>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</si>
  <si>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</si>
  <si>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</si>
  <si>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</si>
  <si>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</si>
  <si>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</si>
  <si>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</si>
  <si>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</si>
  <si>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</si>
  <si>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</si>
  <si>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</si>
  <si>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</si>
  <si>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</si>
  <si>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</si>
  <si>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</si>
  <si>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</si>
  <si>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</si>
  <si>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</si>
  <si>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</si>
  <si>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</si>
  <si>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</si>
  <si>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</si>
  <si>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</si>
  <si>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</si>
  <si>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</si>
  <si>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</si>
  <si>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</si>
  <si>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</si>
  <si>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</si>
  <si>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</si>
  <si>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</si>
  <si>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</si>
  <si>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</si>
  <si>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</si>
  <si>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</si>
  <si>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</si>
  <si>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</si>
  <si>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</si>
  <si>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</si>
  <si>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</si>
  <si>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</si>
  <si>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</si>
  <si>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</si>
  <si>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</si>
  <si>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</si>
  <si>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</si>
  <si>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</si>
  <si>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</si>
  <si>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</si>
  <si>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</si>
  <si>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</si>
  <si>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</si>
  <si>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</si>
  <si>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</si>
  <si>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</si>
  <si>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</si>
  <si>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</si>
  <si>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</si>
  <si>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</si>
  <si>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</si>
  <si>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</si>
  <si>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</si>
  <si>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</si>
  <si>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</si>
  <si>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</si>
  <si>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</si>
  <si>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</si>
  <si>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</si>
  <si>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</si>
  <si>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</si>
  <si>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</si>
  <si>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</si>
  <si>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</si>
  <si>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</si>
  <si>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</si>
  <si>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</si>
  <si>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</si>
  <si>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</si>
  <si>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</si>
  <si>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</si>
  <si>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</si>
  <si>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</si>
  <si>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</si>
  <si>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</si>
  <si>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</si>
  <si>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</si>
  <si>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</si>
  <si>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</si>
  <si>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</si>
  <si>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</si>
  <si>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</si>
  <si>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</si>
  <si>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</si>
  <si>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</si>
  <si>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</si>
  <si>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</si>
  <si>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</si>
  <si>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</si>
  <si>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</si>
  <si>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</si>
  <si>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</si>
  <si>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</si>
  <si>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</si>
  <si>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</si>
  <si>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</si>
  <si>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</si>
  <si>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</si>
  <si>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</si>
  <si>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</si>
  <si>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</si>
  <si>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</si>
  <si>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</si>
  <si>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</si>
  <si>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</si>
  <si>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</si>
  <si>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</si>
  <si>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</si>
  <si>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</si>
  <si>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</si>
  <si>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</si>
  <si>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</si>
  <si>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</si>
  <si>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</si>
  <si>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</si>
  <si>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</si>
  <si>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</si>
  <si>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</si>
  <si>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</si>
  <si>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</si>
  <si>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</si>
  <si>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</si>
  <si>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</si>
  <si>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</si>
  <si>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</si>
  <si>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</si>
  <si>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</si>
  <si>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</si>
  <si>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</si>
  <si>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</si>
  <si>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</si>
  <si>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</si>
  <si>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</si>
  <si>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</si>
  <si>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</si>
  <si>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</si>
  <si>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</si>
  <si>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</si>
  <si>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</si>
  <si>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</si>
  <si>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</si>
  <si>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</si>
  <si>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</si>
  <si>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</si>
  <si>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</si>
  <si>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</si>
  <si>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</si>
  <si>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</si>
  <si>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</si>
  <si>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</si>
  <si>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</si>
  <si>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</si>
  <si>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8 月 15 日</t>
    <phoneticPr fontId="3"/>
  </si>
  <si>
    <t>東京都渋谷区恵比寿南1-15-1　A-PLACE恵比寿南2階</t>
  </si>
  <si>
    <t>フレッシュ・デルモンテ・ジャパン株式会社　代表取締役　片山邦彦</t>
  </si>
  <si>
    <t>フレッシュ・デルモンテ・ジャパン株式会社</t>
  </si>
  <si>
    <t>神奈川県横浜市出田町3番地の１　横浜工場</t>
  </si>
  <si>
    <t>03-5723-6111</t>
  </si>
  <si>
    <t>横浜市長</t>
  </si>
  <si>
    <t>カットフルーツ製造加工</t>
  </si>
  <si>
    <t xml:space="preserve">カットフルーツの加工								</t>
  </si>
  <si>
    <t>045-451-3111</t>
    <phoneticPr fontId="3"/>
  </si>
  <si>
    <t>非公開</t>
    <rPh sb="0" eb="3">
      <t>ヒコウカイ</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</si>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</sst>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17" zoomScaleNormal="100" zoomScaleSheetLayoutView="100" workbookViewId="0">
      <selection activeCell="J28" sqref="J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474</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2708</v>
      </c>
      <c r="N48" s="515"/>
      <c r="O48" s="516"/>
    </row>
    <row r="49" spans="3:21" ht="18" customHeight="1">
      <c r="C49" s="493" t="s">
        <v>11</v>
      </c>
      <c r="D49" s="494"/>
      <c r="E49" s="495"/>
      <c r="F49" s="548" t="s">
        <v>467</v>
      </c>
      <c r="G49" s="549"/>
      <c r="H49" s="549"/>
      <c r="I49" s="549"/>
      <c r="J49" s="549"/>
      <c r="K49" s="549"/>
      <c r="L49" s="126" t="s">
        <v>172</v>
      </c>
      <c r="M49" s="386"/>
      <c r="N49" s="517" t="s">
        <v>472</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118</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t="s">
        <v>473</v>
      </c>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t="s">
        <v>471</v>
      </c>
      <c r="G58" s="463"/>
      <c r="H58" s="463"/>
      <c r="I58" s="463"/>
      <c r="J58" s="463"/>
      <c r="K58" s="463"/>
      <c r="L58" s="463"/>
      <c r="M58" s="463"/>
      <c r="N58" s="463"/>
      <c r="O58" s="464"/>
    </row>
    <row r="59" spans="3:21" ht="26.25" customHeight="1">
      <c r="C59" s="300"/>
      <c r="D59" s="317" t="s">
        <v>24</v>
      </c>
      <c r="E59" s="318" t="s">
        <v>378</v>
      </c>
      <c r="F59" s="465">
        <v>50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4649.8</v>
      </c>
      <c r="I63" s="240" t="s">
        <v>4</v>
      </c>
      <c r="J63" s="473" t="s">
        <v>324</v>
      </c>
      <c r="K63" s="474"/>
      <c r="L63" s="475"/>
      <c r="M63" s="468">
        <f>+別紙!AA14</f>
        <v>4570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4570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4629.3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4570</v>
      </c>
      <c r="E24" s="629"/>
      <c r="F24" s="629"/>
      <c r="G24" s="194" t="s">
        <v>198</v>
      </c>
      <c r="H24" s="607">
        <f>+F12</f>
        <v>4629.3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4629.3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4629.3</v>
      </c>
      <c r="Q27" s="612"/>
      <c r="R27" s="612"/>
      <c r="S27" s="612"/>
      <c r="T27" s="44" t="s">
        <v>38</v>
      </c>
      <c r="U27" s="64"/>
      <c r="V27" s="64"/>
      <c r="Y27" s="62" t="s">
        <v>39</v>
      </c>
      <c r="Z27" s="65"/>
      <c r="AH27" s="53"/>
      <c r="AI27" s="53"/>
      <c r="AJ27" s="53"/>
      <c r="AK27" s="53"/>
      <c r="AL27" s="575">
        <f>+AH18+P27</f>
        <v>4629.3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4629.3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4570</v>
      </c>
      <c r="E29" s="629"/>
      <c r="F29" s="629"/>
      <c r="G29" s="194" t="s">
        <v>198</v>
      </c>
      <c r="H29" s="607">
        <f>+AL27</f>
        <v>4629.3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4629.3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4570</v>
      </c>
      <c r="E31" s="629"/>
      <c r="F31" s="629"/>
      <c r="G31" s="194" t="s">
        <v>198</v>
      </c>
      <c r="H31" s="607">
        <f>+AS24</f>
        <v>4629.3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フレッシュ・デルモンテ・ジャパン株式会社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56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23.8</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4570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4649.8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t="str">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t="str">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t="str">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t="str">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t="str">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4570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4570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t="str">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4570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4570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t="str">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t="str">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28</v>
      </c>
      <c r="I19" s="331">
        <f t="shared" si="1"/>
        <v>0</v>
      </c>
      <c r="J19" s="331">
        <f t="shared" si="1"/>
        <v>0</v>
      </c>
      <c r="K19" s="331">
        <f t="shared" si="1"/>
        <v>0</v>
      </c>
      <c r="L19" s="331">
        <f t="shared" si="1"/>
        <v>27.6</v>
      </c>
      <c r="M19" s="331">
        <f t="shared" si="1"/>
        <v>0</v>
      </c>
      <c r="N19" s="331">
        <f t="shared" si="1"/>
        <v>0</v>
      </c>
      <c r="O19" s="331">
        <f t="shared" si="1"/>
        <v>0</v>
      </c>
      <c r="P19" s="331">
        <f t="shared" si="1"/>
        <v>4629.3</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4684.9000000000005</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28</v>
      </c>
      <c r="I41" s="367">
        <f t="shared" si="8"/>
        <v>0</v>
      </c>
      <c r="J41" s="367">
        <f t="shared" si="8"/>
        <v>0</v>
      </c>
      <c r="K41" s="367">
        <f t="shared" si="8"/>
        <v>0</v>
      </c>
      <c r="L41" s="367">
        <f t="shared" si="8"/>
        <v>27.6</v>
      </c>
      <c r="M41" s="367">
        <f t="shared" si="8"/>
        <v>0</v>
      </c>
      <c r="N41" s="367">
        <f t="shared" si="8"/>
        <v>0</v>
      </c>
      <c r="O41" s="367">
        <f t="shared" si="8"/>
        <v>0</v>
      </c>
      <c r="P41" s="367">
        <f t="shared" si="8"/>
        <v>4629.3</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4684.9000000000005</v>
      </c>
    </row>
    <row r="42" spans="2:27" ht="20.45" customHeight="1">
      <c r="B42" s="167"/>
      <c r="C42" s="691"/>
      <c r="D42" s="207"/>
      <c r="E42" s="205" t="s">
        <v>262</v>
      </c>
      <c r="F42" s="383"/>
      <c r="G42" s="358">
        <f t="shared" ref="G42:Z42" si="9">SUM(G43:G45)</f>
        <v>0</v>
      </c>
      <c r="H42" s="358">
        <f t="shared" si="9"/>
        <v>28</v>
      </c>
      <c r="I42" s="358">
        <f t="shared" si="9"/>
        <v>0</v>
      </c>
      <c r="J42" s="358">
        <f t="shared" si="9"/>
        <v>0</v>
      </c>
      <c r="K42" s="358">
        <f t="shared" si="9"/>
        <v>0</v>
      </c>
      <c r="L42" s="358">
        <f t="shared" si="9"/>
        <v>27.6</v>
      </c>
      <c r="M42" s="358">
        <f t="shared" si="9"/>
        <v>0</v>
      </c>
      <c r="N42" s="358">
        <f t="shared" si="9"/>
        <v>0</v>
      </c>
      <c r="O42" s="358">
        <f t="shared" si="9"/>
        <v>0</v>
      </c>
      <c r="P42" s="358">
        <f t="shared" si="9"/>
        <v>4629.3</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4684.9000000000005</v>
      </c>
    </row>
    <row r="43" spans="2:27" ht="20.45" customHeight="1">
      <c r="B43" s="167"/>
      <c r="C43" s="691"/>
      <c r="D43" s="208"/>
      <c r="E43" s="203"/>
      <c r="F43" s="201" t="s">
        <v>235</v>
      </c>
      <c r="G43" s="361">
        <f>+ｱ.燃え殻!$AA$28</f>
        <v>0</v>
      </c>
      <c r="H43" s="361">
        <f>+ｲ.汚泥!$AA$28</f>
        <v>28</v>
      </c>
      <c r="I43" s="361">
        <f>+ｳ.廃油!$AA$28</f>
        <v>0</v>
      </c>
      <c r="J43" s="361">
        <f>+ｴ.廃酸!$AA$28</f>
        <v>0</v>
      </c>
      <c r="K43" s="361">
        <f>+ｵ.廃ｱﾙｶﾘ!$AA$28</f>
        <v>0</v>
      </c>
      <c r="L43" s="361">
        <f>+ｶ.廃ﾌﾟﾗ類!$AA$28</f>
        <v>27.6</v>
      </c>
      <c r="M43" s="361">
        <f>+ｷ.紙くず!$AA$28</f>
        <v>0</v>
      </c>
      <c r="N43" s="361">
        <f>+ｸ.木くず!$AA$28</f>
        <v>0</v>
      </c>
      <c r="O43" s="361">
        <f>+ｹ.繊維くず!$AA$28</f>
        <v>0</v>
      </c>
      <c r="P43" s="361">
        <f>+ｺ.動植物性残さ!$AA$28</f>
        <v>4629.3</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4684.9000000000005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28</v>
      </c>
      <c r="I47" s="370">
        <f>+ｳ.廃油!$AL$27</f>
        <v>0</v>
      </c>
      <c r="J47" s="370">
        <f>+ｴ.廃酸!$AL$27</f>
        <v>0</v>
      </c>
      <c r="K47" s="370">
        <f>+ｵ.廃ｱﾙｶﾘ!$AL$27</f>
        <v>0</v>
      </c>
      <c r="L47" s="370">
        <f>+ｶ.廃ﾌﾟﾗ類!$AL$27</f>
        <v>27.6</v>
      </c>
      <c r="M47" s="370">
        <f>+ｷ.紙くず!$AL$27</f>
        <v>0</v>
      </c>
      <c r="N47" s="370">
        <f>+ｸ.木くず!$AL$27</f>
        <v>0</v>
      </c>
      <c r="O47" s="370">
        <f>+ｹ.繊維くず!$AL$27</f>
        <v>0</v>
      </c>
      <c r="P47" s="370">
        <f>+ｺ.動植物性残さ!$AL$27</f>
        <v>4629.3</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4684.9000000000005</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28</v>
      </c>
      <c r="I49" s="422">
        <f>+ｳ.廃油!$AS$24</f>
        <v>0</v>
      </c>
      <c r="J49" s="422">
        <f>+ｴ.廃酸!$AS$24</f>
        <v>0</v>
      </c>
      <c r="K49" s="422">
        <f>+ｵ.廃ｱﾙｶﾘ!$AS$24</f>
        <v>0</v>
      </c>
      <c r="L49" s="422">
        <f>+ｶ.廃ﾌﾟﾗ類!$AS$24</f>
        <v>27.6</v>
      </c>
      <c r="M49" s="422">
        <f>+ｷ.紙くず!$AS$24</f>
        <v>0</v>
      </c>
      <c r="N49" s="422">
        <f>+ｸ.木くず!$AS$24</f>
        <v>0</v>
      </c>
      <c r="O49" s="422">
        <f>+ｹ.繊維くず!$AS$24</f>
        <v>0</v>
      </c>
      <c r="P49" s="422">
        <f>+ｺ.動植物性残さ!$AS$24</f>
        <v>4629.3</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4684.9000000000005</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27.6</v>
      </c>
      <c r="M52" s="415"/>
      <c r="N52" s="415"/>
      <c r="O52" s="415"/>
      <c r="P52" s="415"/>
      <c r="Q52" s="415"/>
      <c r="R52" s="415"/>
      <c r="S52" s="415"/>
      <c r="T52" s="415"/>
      <c r="U52" s="415"/>
      <c r="V52" s="415"/>
      <c r="W52" s="415"/>
      <c r="X52" s="415"/>
      <c r="Y52" s="415"/>
      <c r="Z52" s="433"/>
      <c r="AA52" s="377">
        <f t="shared" si="4"/>
        <v>27.6</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84</v>
      </c>
      <c r="I63" s="406">
        <f t="shared" si="10"/>
        <v>0</v>
      </c>
      <c r="J63" s="406">
        <f t="shared" si="10"/>
        <v>0</v>
      </c>
      <c r="K63" s="406">
        <f t="shared" si="10"/>
        <v>0</v>
      </c>
      <c r="L63" s="406">
        <f t="shared" si="10"/>
        <v>51.400000000000006</v>
      </c>
      <c r="M63" s="406">
        <f t="shared" si="10"/>
        <v>0</v>
      </c>
      <c r="N63" s="406">
        <f t="shared" si="10"/>
        <v>0</v>
      </c>
      <c r="O63" s="406">
        <f t="shared" si="10"/>
        <v>0</v>
      </c>
      <c r="P63" s="406">
        <f t="shared" si="10"/>
        <v>9199.2999999999993</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9334.7000000000007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8 月 15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東京都渋谷区恵比寿南1-15-1　A-PLACE恵比寿南2階</v>
      </c>
      <c r="K16" s="746"/>
      <c r="L16" s="747"/>
      <c r="M16" s="747"/>
      <c r="N16" s="747"/>
      <c r="O16" s="748"/>
    </row>
    <row r="17" spans="1:15" ht="26.25" customHeight="1">
      <c r="C17" s="78"/>
      <c r="H17" s="23" t="s">
        <v>7</v>
      </c>
      <c r="I17" s="23"/>
      <c r="J17" s="746" t="str">
        <f>+表紙!J40</f>
        <v>フレッシュ・デルモンテ・ジャパン株式会社　代表取締役　片山邦彦</v>
      </c>
      <c r="K17" s="746"/>
      <c r="L17" s="747"/>
      <c r="M17" s="747"/>
      <c r="N17" s="747"/>
      <c r="O17" s="748"/>
    </row>
    <row r="18" spans="1:15">
      <c r="C18" s="78"/>
      <c r="J18" s="21" t="s">
        <v>8</v>
      </c>
      <c r="O18" s="79"/>
    </row>
    <row r="19" spans="1:15">
      <c r="C19" s="78"/>
      <c r="J19" s="24" t="s">
        <v>9</v>
      </c>
      <c r="K19" s="24"/>
      <c r="L19" s="759" t="str">
        <f>IF(+表紙!L42="","",+表紙!L42)</f>
        <v>03-5723-6111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フレッシュ・デルモンテ・ジャパン株式会社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2708</v>
      </c>
      <c r="N25" s="783"/>
      <c r="O25" s="784"/>
    </row>
    <row r="26" spans="1:15" ht="18" customHeight="1">
      <c r="C26" s="493" t="s">
        <v>11</v>
      </c>
      <c r="D26" s="494"/>
      <c r="E26" s="495"/>
      <c r="F26" s="769" t="str">
        <f>+表紙!F49</f>
        <v>神奈川県横浜市出田町3番地の１　横浜工場</v>
      </c>
      <c r="G26" s="770"/>
      <c r="H26" s="770"/>
      <c r="I26" s="770"/>
      <c r="J26" s="770"/>
      <c r="K26" s="770"/>
      <c r="L26" s="126" t="s">
        <v>172</v>
      </c>
      <c r="M26" s="222"/>
      <c r="N26" s="773" t="str">
        <f>IF(+表紙!N49="","",+表紙!N49)</f>
        <v>045-451-3111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Ｅ09－食料品製造業</v>
      </c>
      <c r="G29" s="737"/>
      <c r="H29" s="737"/>
      <c r="I29" s="737"/>
      <c r="J29" s="30" t="s">
        <v>47</v>
      </c>
      <c r="K29" s="30"/>
      <c r="L29" s="785" t="str">
        <f>+表紙!L52</f>
        <v>カットフルーツ製造加工</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t="str">
        <f>+表紙!L56</f>
        <v>非公開</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t="str">
        <f>+表紙!F58</f>
        <v xml:space="preserve">カットフルーツの加工								</v>
      </c>
      <c r="G35" s="741"/>
      <c r="H35" s="741"/>
      <c r="I35" s="741"/>
      <c r="J35" s="741"/>
      <c r="K35" s="741"/>
      <c r="L35" s="741"/>
      <c r="M35" s="741"/>
      <c r="N35" s="741"/>
      <c r="O35" s="742"/>
    </row>
    <row r="36" spans="3:15" ht="23.25" customHeight="1">
      <c r="C36" s="300"/>
      <c r="D36" s="317" t="s">
        <v>24</v>
      </c>
      <c r="E36" s="318" t="s">
        <v>378</v>
      </c>
      <c r="F36" s="743">
        <f>+表紙!F59</f>
        <v>50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4649.8</v>
      </c>
      <c r="I40" s="240" t="s">
        <v>4</v>
      </c>
      <c r="J40" s="473" t="s">
        <v>324</v>
      </c>
      <c r="K40" s="474"/>
      <c r="L40" s="475"/>
      <c r="M40" s="786">
        <f>+表紙!M63</f>
        <v>4570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4570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56</v>
      </c>
      <c r="E24" s="629"/>
      <c r="F24" s="629"/>
      <c r="G24" s="194" t="s">
        <v>198</v>
      </c>
      <c r="H24" s="607">
        <f>+F12</f>
        <v>28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28</v>
      </c>
      <c r="Q27" s="612"/>
      <c r="R27" s="612"/>
      <c r="S27" s="612"/>
      <c r="T27" s="44" t="s">
        <v>38</v>
      </c>
      <c r="U27" s="64"/>
      <c r="V27" s="64"/>
      <c r="Y27" s="62" t="s">
        <v>39</v>
      </c>
      <c r="Z27" s="65"/>
      <c r="AH27" s="53"/>
      <c r="AI27" s="53"/>
      <c r="AJ27" s="53"/>
      <c r="AK27" s="53"/>
      <c r="AL27" s="575">
        <f>+AH18+P27</f>
        <v>28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28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5"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27.6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27.6</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23.8</v>
      </c>
      <c r="E24" s="629"/>
      <c r="F24" s="629"/>
      <c r="G24" s="194" t="s">
        <v>198</v>
      </c>
      <c r="H24" s="607">
        <f>+F12</f>
        <v>27.6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27.6</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27.6</v>
      </c>
      <c r="Q27" s="612"/>
      <c r="R27" s="612"/>
      <c r="S27" s="612"/>
      <c r="T27" s="44" t="s">
        <v>38</v>
      </c>
      <c r="U27" s="64"/>
      <c r="V27" s="64"/>
      <c r="Y27" s="62" t="s">
        <v>39</v>
      </c>
      <c r="Z27" s="65"/>
      <c r="AH27" s="53"/>
      <c r="AI27" s="53"/>
      <c r="AJ27" s="53"/>
      <c r="AK27" s="53"/>
      <c r="AL27" s="575">
        <f>+AH18+P27</f>
        <v>27.6</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27.6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27.6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27.6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27.6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フレッシュ・デルモンテ・ジャパン株式会社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2025-08-20T02:35:09Z</dcterms:created>
  <dcterms:modified xsi:type="dcterms:W3CDTF">2025-08-20T02:35:10Z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