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152833B4-6D53-4175-B2F1-EBB4F2460ABA}"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<sst xmlns="http://schemas.openxmlformats.org/spreadsheetml/2006/main" count="3183" uniqueCount="464">
  <si>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</si>
  <si>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</si>
  <si>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</si>
  <si>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</si>
  <si>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</si>
  <si>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</si>
  <si>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</si>
  <si>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</si>
  <si>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</si>
  <si>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</si>
  <si>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</si>
  <si>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</si>
  <si>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</si>
  <si>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</si>
  <si>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</si>
  <si>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</si>
  <si>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</si>
  <si>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</si>
  <si>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</si>
  <si>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</si>
  <si>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</si>
  <si>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</si>
  <si>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</si>
  <si>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</si>
  <si>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</si>
  <si>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</si>
  <si>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</si>
  <si>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</si>
  <si>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</si>
  <si>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</si>
  <si>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</si>
  <si>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</si>
  <si>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</si>
  <si>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</si>
  <si>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</si>
  <si>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</si>
  <si>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</si>
  <si>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</si>
  <si>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</si>
  <si>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</si>
  <si>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</si>
  <si>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</si>
  <si>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</si>
  <si>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</si>
  <si>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</si>
  <si>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</si>
  <si>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</si>
  <si>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</si>
  <si>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</si>
  <si>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</si>
  <si>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</si>
  <si>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</si>
  <si>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</si>
  <si>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</si>
  <si>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</si>
  <si>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</si>
  <si>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</si>
  <si>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</si>
  <si>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</si>
  <si>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</si>
  <si>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</si>
  <si>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</si>
  <si>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</si>
  <si>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</si>
  <si>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</si>
  <si>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</si>
  <si>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</si>
  <si>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</si>
  <si>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</si>
  <si>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</si>
  <si>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</si>
  <si>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</si>
  <si>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</si>
  <si>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</si>
  <si>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</si>
  <si>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</si>
  <si>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</si>
  <si>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</si>
  <si>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</si>
  <si>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</si>
  <si>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</si>
  <si>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</si>
  <si>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</si>
  <si>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</si>
  <si>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</si>
  <si>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</si>
  <si>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</si>
  <si>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</si>
  <si>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</si>
  <si>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</si>
  <si>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</si>
  <si>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</si>
  <si>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</si>
  <si>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</si>
  <si>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</si>
  <si>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</si>
  <si>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</si>
  <si>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</si>
  <si>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</si>
  <si>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</si>
  <si>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</si>
  <si>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</si>
  <si>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</si>
  <si>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</si>
  <si>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</si>
  <si>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</si>
  <si>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</si>
  <si>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</si>
  <si>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</si>
  <si>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</si>
  <si>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</si>
  <si>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</si>
  <si>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</si>
  <si>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</si>
  <si>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</si>
  <si>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</si>
  <si>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</si>
  <si>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</si>
  <si>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</si>
  <si>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</si>
  <si>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</si>
  <si>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</si>
  <si>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</si>
  <si>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</si>
  <si>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</si>
  <si>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</si>
  <si>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</si>
  <si>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</si>
  <si>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</si>
  <si>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</si>
  <si>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</si>
  <si>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</si>
  <si>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</si>
  <si>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</si>
  <si>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</si>
  <si>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</si>
  <si>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</si>
  <si>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</si>
  <si>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</si>
  <si>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</si>
  <si>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</si>
  <si>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</si>
  <si>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</si>
  <si>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</si>
  <si>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</si>
  <si>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</si>
  <si>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</si>
  <si>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</si>
  <si>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</si>
  <si>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</si>
  <si>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</si>
  <si>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</si>
  <si>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</si>
  <si>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</si>
  <si>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</si>
  <si>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</si>
  <si>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</si>
  <si>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</si>
  <si>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</si>
  <si>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</si>
  <si>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</si>
  <si>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</si>
  <si>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</si>
  <si>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</si>
  <si>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</si>
  <si>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</si>
  <si>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</si>
  <si>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</si>
  <si>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</si>
  <si>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</si>
  <si>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</si>
  <si>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</si>
  <si>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</si>
  <si>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</si>
  <si>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</si>
  <si>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</si>
  <si>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</si>
  <si>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</si>
  <si>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</si>
  <si>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</si>
  <si>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</si>
  <si>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</si>
  <si>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</si>
  <si>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</si>
  <si>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</si>
  <si>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</si>
  <si>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</si>
  <si>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</si>
  <si>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</si>
  <si>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</si>
  <si>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</si>
  <si>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</si>
  <si>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</si>
  <si>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</si>
  <si>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</si>
  <si>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</si>
  <si>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</si>
  <si>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</si>
  <si>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</si>
  <si>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</si>
  <si>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</si>
  <si>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</si>
  <si>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</si>
  <si>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</si>
  <si>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</si>
  <si>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</si>
  <si>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</si>
  <si>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</si>
  <si>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</si>
  <si>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</si>
  <si>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</si>
  <si>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</si>
  <si>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</si>
  <si>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</si>
  <si>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</si>
  <si>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</si>
  <si>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</si>
  <si>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</si>
  <si>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</si>
  <si>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</si>
  <si>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</si>
  <si>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</si>
  <si>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</si>
  <si>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</si>
  <si>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</si>
  <si>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</si>
  <si>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</si>
  <si>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</si>
  <si>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</si>
  <si>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</si>
  <si>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</si>
  <si>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</si>
  <si>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</si>
  <si>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</si>
  <si>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</si>
  <si>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</si>
  <si>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</si>
  <si>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</si>
  <si>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</si>
  <si>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</si>
  <si>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</si>
  <si>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</si>
  <si>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</si>
  <si>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</si>
  <si>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</si>
  <si>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</si>
  <si>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</si>
  <si>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</si>
  <si>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</si>
  <si>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</si>
  <si>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</si>
  <si>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</si>
  <si>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</si>
  <si>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</si>
  <si>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</si>
  <si>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</si>
  <si>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</si>
  <si>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</si>
  <si>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</si>
  <si>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</si>
  <si>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</si>
  <si>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</si>
  <si>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</si>
  <si>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</si>
  <si>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</si>
  <si>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</si>
  <si>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</si>
  <si>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</si>
  <si>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</si>
  <si>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</si>
  <si>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</si>
  <si>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</si>
  <si>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</si>
  <si>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</si>
  <si>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</si>
  <si>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</si>
  <si>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</si>
  <si>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</si>
  <si>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</si>
  <si>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</si>
  <si>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</si>
  <si>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</si>
  <si>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</si>
  <si>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</si>
  <si>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</si>
  <si>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</si>
  <si>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</si>
  <si>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</si>
  <si>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</si>
  <si>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</si>
  <si>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</si>
  <si>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</si>
  <si>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</si>
  <si>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</si>
  <si>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</si>
  <si>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</si>
  <si>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</si>
  <si>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</si>
  <si>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</si>
  <si>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</si>
  <si>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</si>
  <si>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</si>
  <si>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</si>
  <si>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</si>
  <si>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</si>
  <si>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</si>
  <si>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</si>
  <si>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</si>
  <si>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</si>
  <si>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</si>
  <si>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</si>
  <si>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</si>
  <si>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</si>
  <si>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</si>
  <si>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</si>
  <si>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</si>
  <si>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</si>
  <si>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</si>
  <si>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</si>
  <si>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</si>
  <si>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</si>
  <si>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</si>
  <si>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</si>
  <si>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</si>
  <si>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</si>
  <si>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</si>
  <si>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</si>
  <si>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</si>
  <si>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</si>
  <si>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</si>
  <si>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</si>
  <si>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</si>
  <si>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</si>
  <si>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</si>
  <si>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</si>
  <si>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</si>
  <si>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</si>
  <si>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</si>
  <si>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</si>
  <si>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</si>
  <si>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</si>
  <si>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</si>
  <si>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</si>
  <si>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</si>
  <si>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</si>
  <si>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</si>
  <si>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</si>
  <si>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</si>
  <si>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</si>
  <si>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</si>
  <si>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</si>
  <si>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</si>
  <si>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</si>
  <si>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</si>
  <si>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</si>
  <si>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</si>
  <si>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</si>
  <si>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</si>
  <si>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</si>
  <si>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</si>
  <si>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</si>
  <si>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</si>
  <si>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</si>
  <si>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</si>
  <si>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</si>
  <si>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</si>
  <si>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</si>
  <si>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</si>
  <si>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</si>
  <si>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</si>
  <si>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</si>
  <si>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</si>
  <si>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</si>
  <si>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</si>
  <si>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</si>
  <si>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</si>
  <si>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</si>
  <si>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</si>
  <si>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</si>
  <si>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</si>
  <si>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</si>
  <si>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</si>
  <si>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</si>
  <si>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</si>
  <si>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</si>
  <si>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</si>
  <si>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</si>
  <si>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</si>
  <si>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</si>
  <si>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</si>
  <si>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</si>
  <si>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</si>
  <si>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</si>
  <si>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</si>
  <si>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</si>
  <si>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</si>
  <si>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</si>
  <si>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</si>
  <si>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</si>
  <si>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</si>
  <si>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</si>
  <si>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</si>
  <si>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</si>
  <si>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</si>
  <si>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</si>
  <si>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</si>
  <si>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</si>
  <si>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</si>
  <si>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</si>
  <si>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</si>
  <si>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</si>
  <si>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</si>
  <si>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</si>
  <si>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</si>
  <si>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</si>
  <si>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</si>
  <si>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</si>
  <si>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</si>
  <si>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</si>
  <si>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</si>
  <si>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</si>
  <si>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</si>
  <si>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</si>
  <si>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</si>
  <si>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</si>
  <si>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</si>
  <si>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</si>
  <si>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</si>
  <si>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</si>
  <si>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</si>
  <si>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</si>
  <si>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</si>
  <si>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</si>
  <si>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</si>
  <si>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</si>
  <si>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</si>
  <si>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</si>
  <si>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</si>
  <si>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</si>
  <si>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</si>
  <si>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</si>
  <si>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</si>
  <si>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</si>
  <si>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</si>
  <si>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</si>
  <si>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</si>
  <si>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8 月 15 日</t>
    <phoneticPr fontId="3"/>
  </si>
  <si>
    <t>東京都渋谷区恵比寿南1-15-1　A-PLACE恵比寿南2階</t>
    <phoneticPr fontId="3"/>
  </si>
  <si>
    <t>フレッシュ・デルモンテ・ジャパン株式会社　代表取締役　片山邦彦</t>
    <phoneticPr fontId="3"/>
  </si>
  <si>
    <t>フレッシュ・デルモンテ・ジャパン株式会社</t>
    <phoneticPr fontId="3"/>
  </si>
  <si>
    <t>神奈川県横浜市出田町3番地の１　横浜工場</t>
    <phoneticPr fontId="3"/>
  </si>
  <si>
    <t>03-5723-6111</t>
    <phoneticPr fontId="3"/>
  </si>
  <si>
    <t>横浜市長</t>
    <phoneticPr fontId="3"/>
  </si>
  <si>
    <t>Ｅ09－食料品製造業</t>
    <phoneticPr fontId="3"/>
  </si>
  <si>
    <t>カットフルーツ製造加工</t>
    <phoneticPr fontId="3"/>
  </si>
  <si>
    <t>非公開</t>
  </si>
  <si>
    <t xml:space="preserve">カットフルーツの加工								</t>
    <phoneticPr fontId="3"/>
  </si>
  <si>
    <t>【汚泥】運搬→中間処理方法：脱水　最終処分方法：発酵肥料　　【廃プラスチック類】運搬→　最終処分方法：破砕　【動植物性残さ】運搬→最終処分方法：発酵（堆肥化）</t>
    <phoneticPr fontId="3"/>
  </si>
  <si>
    <t>代表取締役　→　工場長　→　製造課長　→　製造社員　／　総務部</t>
    <phoneticPr fontId="3"/>
  </si>
  <si>
    <t>発酵肥料</t>
    <phoneticPr fontId="3"/>
  </si>
  <si>
    <t>動植物性残さ、廃プラスチック、汚泥</t>
  </si>
  <si>
    <t>無</t>
  </si>
  <si>
    <t>パイン果皮等、サンプル協力</t>
  </si>
  <si>
    <t>045-451-3111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</si>
</sst>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rgb="FFCCFFFF"/>
        <bgColor rgb="FF000000"/>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10" borderId="60" xfId="4" applyFont="1" applyFill="1" applyBorder="1" applyAlignment="1" applyProtection="1">
      <alignment vertical="center" wrapText="1"/>
      <protection locked="0"/>
    </xf>
    <xf numFmtId="0" fontId="4" fillId="10" borderId="0" xfId="4" applyFont="1" applyFill="1" applyAlignment="1" applyProtection="1">
      <alignment vertical="center" wrapText="1"/>
      <protection locked="0"/>
    </xf>
    <xf numFmtId="0" fontId="4" fillId="10" borderId="17" xfId="4" applyFont="1" applyFill="1" applyBorder="1" applyAlignment="1" applyProtection="1">
      <alignment vertical="center" wrapText="1"/>
      <protection locked="0"/>
    </xf>
    <xf numFmtId="0" fontId="4" fillId="10" borderId="83" xfId="4" applyFont="1" applyFill="1" applyBorder="1" applyAlignment="1" applyProtection="1">
      <alignment vertical="center" wrapText="1"/>
      <protection locked="0"/>
    </xf>
    <xf numFmtId="0" fontId="4" fillId="10" borderId="13" xfId="4" applyFont="1" applyFill="1" applyBorder="1" applyAlignment="1" applyProtection="1">
      <alignment vertical="center" wrapText="1"/>
      <protection locked="0"/>
    </xf>
    <xf numFmtId="0" fontId="4" fillId="10"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74" zoomScale="115" zoomScaleNormal="115" zoomScaleSheetLayoutView="115" workbookViewId="0">
      <selection activeCell="W97" sqref="W97"/>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63" t="s">
        <v>386</v>
      </c>
      <c r="D18" s="564"/>
      <c r="E18" s="564"/>
      <c r="F18" s="564"/>
      <c r="G18" s="564"/>
      <c r="H18" s="564"/>
      <c r="I18" s="564"/>
      <c r="J18" s="564"/>
      <c r="K18" s="564"/>
      <c r="L18" s="564"/>
      <c r="M18" s="565"/>
      <c r="N18" s="565"/>
      <c r="O18" s="565"/>
      <c r="P18" s="565"/>
      <c r="Q18" s="565"/>
      <c r="R18" s="565"/>
      <c r="S18" s="565"/>
      <c r="T18" s="565"/>
      <c r="U18" s="565"/>
      <c r="V18" s="565"/>
      <c r="W18" s="565"/>
      <c r="X18" s="565"/>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6"/>
      <c r="D21" s="567"/>
      <c r="E21" s="21" t="s">
        <v>50</v>
      </c>
      <c r="W21" s="21"/>
      <c r="X21" s="21"/>
      <c r="Y21" s="23"/>
    </row>
    <row r="22" spans="1:27" ht="13.5" x14ac:dyDescent="0.15">
      <c r="C22" s="568" t="s">
        <v>395</v>
      </c>
      <c r="D22" s="569"/>
      <c r="E22" s="21" t="s">
        <v>384</v>
      </c>
      <c r="W22" s="21"/>
      <c r="X22" s="23"/>
      <c r="Y22" s="23"/>
    </row>
    <row r="23" spans="1:27" ht="13.5" x14ac:dyDescent="0.15">
      <c r="C23" s="570" t="s">
        <v>396</v>
      </c>
      <c r="D23" s="571"/>
      <c r="E23" s="21" t="s">
        <v>1</v>
      </c>
      <c r="W23" s="21"/>
      <c r="X23" s="23"/>
      <c r="Y23" s="23"/>
    </row>
    <row r="24" spans="1:27" ht="13.5" x14ac:dyDescent="0.15">
      <c r="C24" s="572" t="s">
        <v>397</v>
      </c>
      <c r="D24" s="573"/>
      <c r="E24" s="21" t="s">
        <v>46</v>
      </c>
      <c r="W24" s="21"/>
      <c r="X24" s="23"/>
      <c r="Y24" s="23"/>
    </row>
    <row r="25" spans="1:27" ht="13.5" x14ac:dyDescent="0.15">
      <c r="C25" s="574" t="s">
        <v>398</v>
      </c>
      <c r="D25" s="575"/>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6" t="s">
        <v>356</v>
      </c>
      <c r="Q28" s="611" t="s">
        <v>114</v>
      </c>
      <c r="R28" s="612"/>
      <c r="S28" s="613"/>
      <c r="T28" s="343" t="s">
        <v>115</v>
      </c>
      <c r="U28" s="290"/>
      <c r="V28" s="290"/>
      <c r="X28" s="21"/>
      <c r="Y28" s="21"/>
      <c r="Z28" s="23"/>
    </row>
    <row r="29" spans="1:27" ht="20.100000000000001" customHeight="1" thickBot="1" x14ac:dyDescent="0.2">
      <c r="A29" s="24">
        <f>+X256</f>
        <v>0</v>
      </c>
      <c r="C29" s="22" t="s">
        <v>238</v>
      </c>
      <c r="P29" s="607"/>
      <c r="Q29" s="608" t="str">
        <f>IF($K$90+1E-25&gt;=1000,"〇","")</f>
        <v>〇</v>
      </c>
      <c r="R29" s="609"/>
      <c r="S29" s="610"/>
      <c r="T29" s="372" t="str">
        <f>IF($K$90+1E-28&lt;1000,"〇","")</f>
        <v/>
      </c>
      <c r="U29" s="448"/>
      <c r="V29" s="21"/>
      <c r="X29" s="21"/>
      <c r="Y29" s="21"/>
      <c r="Z29" s="23"/>
      <c r="AA29" s="329"/>
    </row>
    <row r="30" spans="1:27" ht="13.5" x14ac:dyDescent="0.15">
      <c r="C30" s="614" t="s">
        <v>416</v>
      </c>
      <c r="D30" s="614"/>
      <c r="E30" s="614"/>
      <c r="F30" s="614"/>
      <c r="G30" s="614"/>
      <c r="H30" s="614"/>
      <c r="I30" s="614"/>
      <c r="J30" s="614"/>
      <c r="K30" s="614"/>
      <c r="L30" s="614"/>
      <c r="M30" s="614"/>
      <c r="N30" s="614"/>
      <c r="O30" s="614"/>
      <c r="P30" s="614"/>
      <c r="Q30" s="614"/>
      <c r="R30" s="614"/>
      <c r="S30" s="614"/>
      <c r="T30" s="614"/>
      <c r="U30" s="614"/>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15" t="s">
        <v>92</v>
      </c>
      <c r="D32" s="616"/>
      <c r="E32" s="616"/>
      <c r="F32" s="616"/>
      <c r="G32" s="616"/>
      <c r="H32" s="616"/>
      <c r="I32" s="616"/>
      <c r="J32" s="616"/>
      <c r="K32" s="616"/>
      <c r="L32" s="616"/>
      <c r="M32" s="616"/>
      <c r="N32" s="616"/>
      <c r="O32" s="616"/>
      <c r="P32" s="616"/>
      <c r="Q32" s="616"/>
      <c r="R32" s="616"/>
      <c r="S32" s="616"/>
      <c r="T32" s="616"/>
      <c r="U32" s="617"/>
      <c r="V32" s="21"/>
      <c r="W32" s="21"/>
      <c r="X32" s="21"/>
      <c r="Y32" s="21"/>
    </row>
    <row r="33" spans="1:25" ht="12" customHeight="1" x14ac:dyDescent="0.15">
      <c r="C33" s="615"/>
      <c r="D33" s="616"/>
      <c r="E33" s="616"/>
      <c r="F33" s="616"/>
      <c r="G33" s="616"/>
      <c r="H33" s="616"/>
      <c r="I33" s="616"/>
      <c r="J33" s="616"/>
      <c r="K33" s="616"/>
      <c r="L33" s="616"/>
      <c r="M33" s="616"/>
      <c r="N33" s="616"/>
      <c r="O33" s="616"/>
      <c r="P33" s="616"/>
      <c r="Q33" s="616"/>
      <c r="R33" s="616"/>
      <c r="S33" s="616"/>
      <c r="T33" s="616"/>
      <c r="U33" s="617"/>
      <c r="W33" s="21"/>
      <c r="X33" s="21"/>
      <c r="Y33" s="21"/>
    </row>
    <row r="34" spans="1:25" ht="10.15" customHeight="1" x14ac:dyDescent="0.15">
      <c r="C34" s="86"/>
      <c r="U34" s="87"/>
      <c r="W34" s="21"/>
      <c r="X34" s="21"/>
      <c r="Y34" s="23"/>
    </row>
    <row r="35" spans="1:25" ht="14.25" x14ac:dyDescent="0.15">
      <c r="C35" s="86"/>
      <c r="P35" s="620" t="s">
        <v>446</v>
      </c>
      <c r="Q35" s="621"/>
      <c r="R35" s="621"/>
      <c r="S35" s="621"/>
      <c r="T35" s="622"/>
      <c r="U35" s="623"/>
      <c r="W35" s="21"/>
      <c r="X35" s="21"/>
      <c r="Y35" s="23"/>
    </row>
    <row r="36" spans="1:25" ht="13.5" x14ac:dyDescent="0.15">
      <c r="C36" s="86"/>
      <c r="S36" s="43"/>
      <c r="T36" s="43"/>
      <c r="U36" s="88"/>
      <c r="W36" s="21"/>
      <c r="X36" s="21"/>
      <c r="Y36" s="23"/>
    </row>
    <row r="37" spans="1:25" ht="13.5" x14ac:dyDescent="0.15">
      <c r="C37" s="618" t="s">
        <v>452</v>
      </c>
      <c r="D37" s="619"/>
      <c r="E37" s="619"/>
      <c r="F37" s="619"/>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24" t="s">
        <v>447</v>
      </c>
      <c r="M40" s="624"/>
      <c r="N40" s="624"/>
      <c r="O40" s="624"/>
      <c r="P40" s="624"/>
      <c r="Q40" s="624"/>
      <c r="R40" s="624"/>
      <c r="S40" s="624"/>
      <c r="T40" s="624"/>
      <c r="U40" s="625"/>
      <c r="W40" s="21"/>
      <c r="X40" s="21"/>
    </row>
    <row r="41" spans="1:25" ht="26.25" customHeight="1" x14ac:dyDescent="0.15">
      <c r="C41" s="86"/>
      <c r="I41" s="25"/>
      <c r="J41" s="25" t="s">
        <v>7</v>
      </c>
      <c r="K41" s="25"/>
      <c r="L41" s="624" t="s">
        <v>448</v>
      </c>
      <c r="M41" s="624"/>
      <c r="N41" s="624"/>
      <c r="O41" s="624"/>
      <c r="P41" s="624"/>
      <c r="Q41" s="624"/>
      <c r="R41" s="624"/>
      <c r="S41" s="624"/>
      <c r="T41" s="624"/>
      <c r="U41" s="625"/>
    </row>
    <row r="42" spans="1:25" x14ac:dyDescent="0.15">
      <c r="C42" s="86"/>
      <c r="L42" s="22" t="s">
        <v>8</v>
      </c>
      <c r="U42" s="87"/>
    </row>
    <row r="43" spans="1:25" ht="13.5" x14ac:dyDescent="0.15">
      <c r="C43" s="86"/>
      <c r="L43" s="26"/>
      <c r="M43" s="26" t="s">
        <v>9</v>
      </c>
      <c r="N43" s="26"/>
      <c r="O43" s="626" t="s">
        <v>451</v>
      </c>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93" t="s">
        <v>405</v>
      </c>
      <c r="D46" s="594"/>
      <c r="E46" s="594"/>
      <c r="F46" s="594"/>
      <c r="G46" s="594"/>
      <c r="H46" s="594"/>
      <c r="I46" s="594"/>
      <c r="J46" s="594"/>
      <c r="K46" s="594"/>
      <c r="L46" s="594"/>
      <c r="M46" s="594"/>
      <c r="N46" s="594"/>
      <c r="O46" s="594"/>
      <c r="P46" s="594"/>
      <c r="Q46" s="594"/>
      <c r="R46" s="594"/>
      <c r="S46" s="594"/>
      <c r="T46" s="594"/>
      <c r="U46" s="595"/>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6" t="s">
        <v>10</v>
      </c>
      <c r="D48" s="596"/>
      <c r="E48" s="597"/>
      <c r="F48" s="582" t="s">
        <v>449</v>
      </c>
      <c r="G48" s="583"/>
      <c r="H48" s="583"/>
      <c r="I48" s="584"/>
      <c r="J48" s="584"/>
      <c r="K48" s="584"/>
      <c r="L48" s="584"/>
      <c r="M48" s="584"/>
      <c r="N48" s="584"/>
      <c r="O48" s="584"/>
      <c r="P48" s="487" t="s">
        <v>431</v>
      </c>
      <c r="Q48" s="601"/>
      <c r="R48" s="601"/>
      <c r="S48" s="601"/>
      <c r="T48" s="601"/>
      <c r="U48" s="602"/>
    </row>
    <row r="49" spans="3:23" ht="21.75" customHeight="1" x14ac:dyDescent="0.15">
      <c r="C49" s="598"/>
      <c r="D49" s="599"/>
      <c r="E49" s="600"/>
      <c r="F49" s="585"/>
      <c r="G49" s="586"/>
      <c r="H49" s="586"/>
      <c r="I49" s="586"/>
      <c r="J49" s="586"/>
      <c r="K49" s="586"/>
      <c r="L49" s="586"/>
      <c r="M49" s="586"/>
      <c r="N49" s="586"/>
      <c r="O49" s="586"/>
      <c r="P49" s="603">
        <v>2708</v>
      </c>
      <c r="Q49" s="604"/>
      <c r="R49" s="604"/>
      <c r="S49" s="604"/>
      <c r="T49" s="604"/>
      <c r="U49" s="605"/>
    </row>
    <row r="50" spans="3:23" ht="26.25" customHeight="1" x14ac:dyDescent="0.15">
      <c r="C50" s="576" t="s">
        <v>11</v>
      </c>
      <c r="D50" s="577"/>
      <c r="E50" s="578"/>
      <c r="F50" s="587" t="s">
        <v>450</v>
      </c>
      <c r="G50" s="588"/>
      <c r="H50" s="588"/>
      <c r="I50" s="588"/>
      <c r="J50" s="588"/>
      <c r="K50" s="588"/>
      <c r="L50" s="588"/>
      <c r="M50" s="588"/>
      <c r="N50" s="341" t="s">
        <v>172</v>
      </c>
      <c r="O50" s="449"/>
      <c r="P50" s="450"/>
      <c r="Q50" s="591" t="s">
        <v>463</v>
      </c>
      <c r="R50" s="591"/>
      <c r="S50" s="591"/>
      <c r="T50" s="591"/>
      <c r="U50" s="592"/>
    </row>
    <row r="51" spans="3:23" ht="26.25" customHeight="1" x14ac:dyDescent="0.15">
      <c r="C51" s="579"/>
      <c r="D51" s="580"/>
      <c r="E51" s="581"/>
      <c r="F51" s="589"/>
      <c r="G51" s="590"/>
      <c r="H51" s="590"/>
      <c r="I51" s="590"/>
      <c r="J51" s="590"/>
      <c r="K51" s="590"/>
      <c r="L51" s="590"/>
      <c r="M51" s="590"/>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453</v>
      </c>
      <c r="G54" s="496"/>
      <c r="H54" s="496"/>
      <c r="I54" s="496"/>
      <c r="J54" s="496"/>
      <c r="K54" s="496"/>
      <c r="L54" s="32" t="s">
        <v>48</v>
      </c>
      <c r="M54" s="32"/>
      <c r="N54" s="502" t="s">
        <v>454</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t="s">
        <v>455</v>
      </c>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t="s">
        <v>456</v>
      </c>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50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457</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49"/>
      <c r="G63" s="550"/>
      <c r="H63" s="550"/>
      <c r="I63" s="550"/>
      <c r="J63" s="550"/>
      <c r="K63" s="550"/>
      <c r="L63" s="550"/>
      <c r="M63" s="550"/>
      <c r="N63" s="550"/>
      <c r="O63" s="550"/>
      <c r="P63" s="550"/>
      <c r="Q63" s="550"/>
      <c r="R63" s="550"/>
      <c r="S63" s="550"/>
      <c r="T63" s="550"/>
      <c r="U63" s="551"/>
      <c r="W63" s="28"/>
    </row>
    <row r="64" spans="3:23" ht="13.9" customHeight="1" x14ac:dyDescent="0.15">
      <c r="C64" s="451"/>
      <c r="D64" s="374"/>
      <c r="E64" s="514"/>
      <c r="F64" s="549"/>
      <c r="G64" s="550"/>
      <c r="H64" s="550"/>
      <c r="I64" s="550"/>
      <c r="J64" s="550"/>
      <c r="K64" s="550"/>
      <c r="L64" s="550"/>
      <c r="M64" s="550"/>
      <c r="N64" s="550"/>
      <c r="O64" s="550"/>
      <c r="P64" s="550"/>
      <c r="Q64" s="550"/>
      <c r="R64" s="550"/>
      <c r="S64" s="550"/>
      <c r="T64" s="550"/>
      <c r="U64" s="551"/>
      <c r="W64" s="28"/>
    </row>
    <row r="65" spans="3:23" ht="13.9" customHeight="1" x14ac:dyDescent="0.15">
      <c r="C65" s="451"/>
      <c r="D65" s="374"/>
      <c r="E65" s="514"/>
      <c r="F65" s="549"/>
      <c r="G65" s="550"/>
      <c r="H65" s="550"/>
      <c r="I65" s="550"/>
      <c r="J65" s="550"/>
      <c r="K65" s="550"/>
      <c r="L65" s="550"/>
      <c r="M65" s="550"/>
      <c r="N65" s="550"/>
      <c r="O65" s="550"/>
      <c r="P65" s="550"/>
      <c r="Q65" s="550"/>
      <c r="R65" s="550"/>
      <c r="S65" s="550"/>
      <c r="T65" s="550"/>
      <c r="U65" s="551"/>
      <c r="W65" s="28"/>
    </row>
    <row r="66" spans="3:23" ht="13.9" customHeight="1" x14ac:dyDescent="0.15">
      <c r="C66" s="451"/>
      <c r="D66" s="374"/>
      <c r="E66" s="514"/>
      <c r="F66" s="549"/>
      <c r="G66" s="550"/>
      <c r="H66" s="550"/>
      <c r="I66" s="550"/>
      <c r="J66" s="550"/>
      <c r="K66" s="550"/>
      <c r="L66" s="550"/>
      <c r="M66" s="550"/>
      <c r="N66" s="550"/>
      <c r="O66" s="550"/>
      <c r="P66" s="550"/>
      <c r="Q66" s="550"/>
      <c r="R66" s="550"/>
      <c r="S66" s="550"/>
      <c r="T66" s="550"/>
      <c r="U66" s="551"/>
      <c r="W66" s="28"/>
    </row>
    <row r="67" spans="3:23" ht="13.9" customHeight="1" x14ac:dyDescent="0.15">
      <c r="C67" s="451"/>
      <c r="D67" s="515" t="s">
        <v>414</v>
      </c>
      <c r="E67" s="516"/>
      <c r="F67" s="549"/>
      <c r="G67" s="550"/>
      <c r="H67" s="550"/>
      <c r="I67" s="550"/>
      <c r="J67" s="550"/>
      <c r="K67" s="550"/>
      <c r="L67" s="550"/>
      <c r="M67" s="550"/>
      <c r="N67" s="550"/>
      <c r="O67" s="550"/>
      <c r="P67" s="550"/>
      <c r="Q67" s="550"/>
      <c r="R67" s="550"/>
      <c r="S67" s="550"/>
      <c r="T67" s="550"/>
      <c r="U67" s="551"/>
      <c r="W67" s="28"/>
    </row>
    <row r="68" spans="3:23" ht="13.9" customHeight="1" x14ac:dyDescent="0.15">
      <c r="C68" s="451"/>
      <c r="D68" s="517"/>
      <c r="E68" s="516"/>
      <c r="F68" s="549"/>
      <c r="G68" s="550"/>
      <c r="H68" s="550"/>
      <c r="I68" s="550"/>
      <c r="J68" s="550"/>
      <c r="K68" s="550"/>
      <c r="L68" s="550"/>
      <c r="M68" s="550"/>
      <c r="N68" s="550"/>
      <c r="O68" s="550"/>
      <c r="P68" s="550"/>
      <c r="Q68" s="550"/>
      <c r="R68" s="550"/>
      <c r="S68" s="550"/>
      <c r="T68" s="550"/>
      <c r="U68" s="551"/>
      <c r="W68" s="28"/>
    </row>
    <row r="69" spans="3:23" ht="13.9" customHeight="1" x14ac:dyDescent="0.15">
      <c r="C69" s="451"/>
      <c r="D69" s="517"/>
      <c r="E69" s="516"/>
      <c r="F69" s="549"/>
      <c r="G69" s="550"/>
      <c r="H69" s="550"/>
      <c r="I69" s="550"/>
      <c r="J69" s="550"/>
      <c r="K69" s="550"/>
      <c r="L69" s="550"/>
      <c r="M69" s="550"/>
      <c r="N69" s="550"/>
      <c r="O69" s="550"/>
      <c r="P69" s="550"/>
      <c r="Q69" s="550"/>
      <c r="R69" s="550"/>
      <c r="S69" s="550"/>
      <c r="T69" s="550"/>
      <c r="U69" s="551"/>
      <c r="W69" s="28"/>
    </row>
    <row r="70" spans="3:23" ht="13.9" customHeight="1" x14ac:dyDescent="0.15">
      <c r="C70" s="451"/>
      <c r="D70" s="517"/>
      <c r="E70" s="516"/>
      <c r="F70" s="549"/>
      <c r="G70" s="550"/>
      <c r="H70" s="550"/>
      <c r="I70" s="550"/>
      <c r="J70" s="550"/>
      <c r="K70" s="550"/>
      <c r="L70" s="550"/>
      <c r="M70" s="550"/>
      <c r="N70" s="550"/>
      <c r="O70" s="550"/>
      <c r="P70" s="550"/>
      <c r="Q70" s="550"/>
      <c r="R70" s="550"/>
      <c r="S70" s="550"/>
      <c r="T70" s="550"/>
      <c r="U70" s="551"/>
      <c r="W70" s="28"/>
    </row>
    <row r="71" spans="3:23" ht="13.9" customHeight="1" x14ac:dyDescent="0.15">
      <c r="C71" s="451"/>
      <c r="D71" s="517"/>
      <c r="E71" s="516"/>
      <c r="F71" s="549"/>
      <c r="G71" s="550"/>
      <c r="H71" s="550"/>
      <c r="I71" s="550"/>
      <c r="J71" s="550"/>
      <c r="K71" s="550"/>
      <c r="L71" s="550"/>
      <c r="M71" s="550"/>
      <c r="N71" s="550"/>
      <c r="O71" s="550"/>
      <c r="P71" s="550"/>
      <c r="Q71" s="550"/>
      <c r="R71" s="550"/>
      <c r="S71" s="550"/>
      <c r="T71" s="550"/>
      <c r="U71" s="551"/>
      <c r="W71" s="28"/>
    </row>
    <row r="72" spans="3:23" ht="13.9" customHeight="1" x14ac:dyDescent="0.15">
      <c r="C72" s="452"/>
      <c r="D72" s="375"/>
      <c r="E72" s="376"/>
      <c r="F72" s="552"/>
      <c r="G72" s="553"/>
      <c r="H72" s="553"/>
      <c r="I72" s="553"/>
      <c r="J72" s="553"/>
      <c r="K72" s="553"/>
      <c r="L72" s="553"/>
      <c r="M72" s="553"/>
      <c r="N72" s="553"/>
      <c r="O72" s="553"/>
      <c r="P72" s="553"/>
      <c r="Q72" s="553"/>
      <c r="R72" s="553"/>
      <c r="S72" s="553"/>
      <c r="T72" s="553"/>
      <c r="U72" s="55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458</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61"/>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61"/>
      <c r="D89" s="488"/>
      <c r="E89" s="523"/>
      <c r="F89" s="180" t="s">
        <v>252</v>
      </c>
      <c r="G89" s="37"/>
      <c r="H89" s="37"/>
      <c r="I89" s="37"/>
      <c r="J89" s="37"/>
      <c r="K89" s="560">
        <f>+COUNTIF(別紙!G9:Z9,"&gt;0")</f>
        <v>3</v>
      </c>
      <c r="L89" s="560"/>
      <c r="M89" s="560"/>
      <c r="N89" s="35" t="s">
        <v>47</v>
      </c>
      <c r="O89" s="35"/>
      <c r="P89" s="455"/>
      <c r="Q89" s="555" t="s">
        <v>353</v>
      </c>
      <c r="R89" s="555"/>
      <c r="S89" s="555"/>
      <c r="T89" s="555"/>
      <c r="U89" s="556"/>
      <c r="V89" s="292"/>
      <c r="W89" s="292"/>
      <c r="Y89" s="28"/>
    </row>
    <row r="90" spans="1:29" ht="18" customHeight="1" x14ac:dyDescent="0.15">
      <c r="A90" s="24">
        <v>6</v>
      </c>
      <c r="C90" s="561"/>
      <c r="D90" s="488"/>
      <c r="E90" s="523"/>
      <c r="F90" s="186" t="s">
        <v>200</v>
      </c>
      <c r="G90" s="193"/>
      <c r="H90" s="193"/>
      <c r="I90" s="193"/>
      <c r="J90" s="193"/>
      <c r="K90" s="533">
        <f>+別紙!AA9</f>
        <v>4684.9000000000005</v>
      </c>
      <c r="L90" s="533"/>
      <c r="M90" s="533"/>
      <c r="N90" s="533"/>
      <c r="O90" s="533"/>
      <c r="P90" s="193" t="s">
        <v>291</v>
      </c>
      <c r="Q90" s="557"/>
      <c r="R90" s="557"/>
      <c r="S90" s="557"/>
      <c r="T90" s="557"/>
      <c r="U90" s="558"/>
      <c r="V90" s="292"/>
      <c r="W90" s="292"/>
      <c r="X90" s="525"/>
      <c r="Y90" s="525"/>
      <c r="Z90" s="525"/>
      <c r="AA90" s="525"/>
      <c r="AB90" s="525"/>
      <c r="AC90" s="525"/>
    </row>
    <row r="91" spans="1:29" ht="13.9" customHeight="1" x14ac:dyDescent="0.15">
      <c r="C91" s="561"/>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61"/>
      <c r="D92" s="488"/>
      <c r="E92" s="523"/>
      <c r="F92" s="325"/>
      <c r="G92" s="439"/>
      <c r="H92" s="287"/>
      <c r="I92" s="287"/>
      <c r="J92" s="439"/>
      <c r="K92" s="287"/>
      <c r="L92" s="288"/>
      <c r="M92" s="439"/>
      <c r="N92" s="287"/>
      <c r="O92" s="289"/>
      <c r="P92" s="439"/>
      <c r="Q92" s="287"/>
      <c r="R92" s="289"/>
      <c r="S92" s="559"/>
      <c r="T92" s="559"/>
      <c r="U92" s="326"/>
      <c r="V92" s="307" t="str">
        <f>+IF($F$54="Ｄ－建設業",IF($T$29="○","←　（建設業の場合は行政区毎の排出量内訳も記入してください）",""),"")</f>
        <v/>
      </c>
      <c r="W92" s="179"/>
      <c r="X92" s="179"/>
      <c r="Y92" s="179"/>
    </row>
    <row r="93" spans="1:29" ht="15" customHeight="1" x14ac:dyDescent="0.15">
      <c r="C93" s="561"/>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61"/>
      <c r="D94" s="488"/>
      <c r="E94" s="523"/>
      <c r="F94" s="549" t="s">
        <v>459</v>
      </c>
      <c r="G94" s="550"/>
      <c r="H94" s="550"/>
      <c r="I94" s="550"/>
      <c r="J94" s="550"/>
      <c r="K94" s="550"/>
      <c r="L94" s="550"/>
      <c r="M94" s="550"/>
      <c r="N94" s="550"/>
      <c r="O94" s="550"/>
      <c r="P94" s="550"/>
      <c r="Q94" s="550"/>
      <c r="R94" s="550"/>
      <c r="S94" s="550"/>
      <c r="T94" s="550"/>
      <c r="U94" s="551"/>
      <c r="V94" s="164"/>
      <c r="W94" s="165"/>
      <c r="X94" s="165"/>
      <c r="Y94" s="165"/>
    </row>
    <row r="95" spans="1:29" ht="13.9" customHeight="1" x14ac:dyDescent="0.15">
      <c r="C95" s="461"/>
      <c r="D95" s="488"/>
      <c r="E95" s="523"/>
      <c r="F95" s="549"/>
      <c r="G95" s="550"/>
      <c r="H95" s="550"/>
      <c r="I95" s="550"/>
      <c r="J95" s="550"/>
      <c r="K95" s="550"/>
      <c r="L95" s="550"/>
      <c r="M95" s="550"/>
      <c r="N95" s="550"/>
      <c r="O95" s="550"/>
      <c r="P95" s="550"/>
      <c r="Q95" s="550"/>
      <c r="R95" s="550"/>
      <c r="S95" s="550"/>
      <c r="T95" s="550"/>
      <c r="U95" s="551"/>
      <c r="V95" s="164"/>
      <c r="W95" s="165"/>
      <c r="X95" s="165"/>
      <c r="Y95" s="165"/>
    </row>
    <row r="96" spans="1:29" ht="13.9" customHeight="1" x14ac:dyDescent="0.15">
      <c r="C96" s="461"/>
      <c r="D96" s="488"/>
      <c r="E96" s="523"/>
      <c r="F96" s="549"/>
      <c r="G96" s="550"/>
      <c r="H96" s="550"/>
      <c r="I96" s="550"/>
      <c r="J96" s="550"/>
      <c r="K96" s="550"/>
      <c r="L96" s="550"/>
      <c r="M96" s="550"/>
      <c r="N96" s="550"/>
      <c r="O96" s="550"/>
      <c r="P96" s="550"/>
      <c r="Q96" s="550"/>
      <c r="R96" s="550"/>
      <c r="S96" s="550"/>
      <c r="T96" s="550"/>
      <c r="U96" s="551"/>
      <c r="V96" s="164"/>
      <c r="W96" s="165"/>
      <c r="X96" s="165"/>
      <c r="Y96" s="165"/>
    </row>
    <row r="97" spans="1:27" ht="13.9" customHeight="1" x14ac:dyDescent="0.15">
      <c r="C97" s="461"/>
      <c r="D97" s="488"/>
      <c r="E97" s="523"/>
      <c r="F97" s="549"/>
      <c r="G97" s="550"/>
      <c r="H97" s="550"/>
      <c r="I97" s="550"/>
      <c r="J97" s="550"/>
      <c r="K97" s="550"/>
      <c r="L97" s="550"/>
      <c r="M97" s="550"/>
      <c r="N97" s="550"/>
      <c r="O97" s="550"/>
      <c r="P97" s="550"/>
      <c r="Q97" s="550"/>
      <c r="R97" s="550"/>
      <c r="S97" s="550"/>
      <c r="T97" s="550"/>
      <c r="U97" s="551"/>
      <c r="V97" s="164"/>
      <c r="W97" s="165"/>
      <c r="X97" s="165"/>
      <c r="Y97" s="165"/>
    </row>
    <row r="98" spans="1:27" ht="13.9" customHeight="1" x14ac:dyDescent="0.15">
      <c r="C98" s="461"/>
      <c r="D98" s="488"/>
      <c r="E98" s="523"/>
      <c r="F98" s="549"/>
      <c r="G98" s="550"/>
      <c r="H98" s="550"/>
      <c r="I98" s="550"/>
      <c r="J98" s="550"/>
      <c r="K98" s="550"/>
      <c r="L98" s="550"/>
      <c r="M98" s="550"/>
      <c r="N98" s="550"/>
      <c r="O98" s="550"/>
      <c r="P98" s="550"/>
      <c r="Q98" s="550"/>
      <c r="R98" s="550"/>
      <c r="S98" s="550"/>
      <c r="T98" s="550"/>
      <c r="U98" s="551"/>
      <c r="V98" s="164"/>
      <c r="W98" s="165"/>
      <c r="X98" s="165"/>
      <c r="Y98" s="165"/>
    </row>
    <row r="99" spans="1:27" ht="13.9" customHeight="1" x14ac:dyDescent="0.15">
      <c r="C99" s="461"/>
      <c r="D99" s="488"/>
      <c r="E99" s="523"/>
      <c r="F99" s="549"/>
      <c r="G99" s="550"/>
      <c r="H99" s="550"/>
      <c r="I99" s="550"/>
      <c r="J99" s="550"/>
      <c r="K99" s="550"/>
      <c r="L99" s="550"/>
      <c r="M99" s="550"/>
      <c r="N99" s="550"/>
      <c r="O99" s="550"/>
      <c r="P99" s="550"/>
      <c r="Q99" s="550"/>
      <c r="R99" s="550"/>
      <c r="S99" s="550"/>
      <c r="T99" s="550"/>
      <c r="U99" s="551"/>
      <c r="V99" s="164"/>
      <c r="W99" s="165"/>
      <c r="X99" s="165"/>
      <c r="Y99" s="165"/>
    </row>
    <row r="100" spans="1:27" ht="13.9" customHeight="1" x14ac:dyDescent="0.15">
      <c r="C100" s="461"/>
      <c r="D100" s="488"/>
      <c r="E100" s="523"/>
      <c r="F100" s="549"/>
      <c r="G100" s="550"/>
      <c r="H100" s="550"/>
      <c r="I100" s="550"/>
      <c r="J100" s="550"/>
      <c r="K100" s="550"/>
      <c r="L100" s="550"/>
      <c r="M100" s="550"/>
      <c r="N100" s="550"/>
      <c r="O100" s="550"/>
      <c r="P100" s="550"/>
      <c r="Q100" s="550"/>
      <c r="R100" s="550"/>
      <c r="S100" s="550"/>
      <c r="T100" s="550"/>
      <c r="U100" s="551"/>
      <c r="V100" s="164"/>
      <c r="W100" s="165"/>
      <c r="X100" s="165"/>
      <c r="Y100" s="165"/>
    </row>
    <row r="101" spans="1:27" ht="13.9" customHeight="1" x14ac:dyDescent="0.15">
      <c r="C101" s="461"/>
      <c r="D101" s="488"/>
      <c r="E101" s="523"/>
      <c r="F101" s="549"/>
      <c r="G101" s="550"/>
      <c r="H101" s="550"/>
      <c r="I101" s="550"/>
      <c r="J101" s="550"/>
      <c r="K101" s="550"/>
      <c r="L101" s="550"/>
      <c r="M101" s="550"/>
      <c r="N101" s="550"/>
      <c r="O101" s="550"/>
      <c r="P101" s="550"/>
      <c r="Q101" s="550"/>
      <c r="R101" s="550"/>
      <c r="S101" s="550"/>
      <c r="T101" s="550"/>
      <c r="U101" s="551"/>
      <c r="V101" s="518"/>
      <c r="W101" s="519"/>
      <c r="X101" s="519"/>
      <c r="Y101" s="519"/>
      <c r="Z101" s="519"/>
    </row>
    <row r="102" spans="1:27" ht="13.9" customHeight="1" x14ac:dyDescent="0.15">
      <c r="C102" s="461"/>
      <c r="D102" s="489"/>
      <c r="E102" s="524"/>
      <c r="F102" s="552"/>
      <c r="G102" s="553"/>
      <c r="H102" s="553"/>
      <c r="I102" s="553"/>
      <c r="J102" s="553"/>
      <c r="K102" s="553"/>
      <c r="L102" s="553"/>
      <c r="M102" s="553"/>
      <c r="N102" s="553"/>
      <c r="O102" s="553"/>
      <c r="P102" s="553"/>
      <c r="Q102" s="553"/>
      <c r="R102" s="553"/>
      <c r="S102" s="553"/>
      <c r="T102" s="553"/>
      <c r="U102" s="554"/>
      <c r="V102" s="164"/>
      <c r="W102" s="165"/>
      <c r="X102" s="165"/>
      <c r="Y102" s="165"/>
    </row>
    <row r="103" spans="1:27" ht="15" customHeight="1" x14ac:dyDescent="0.15">
      <c r="C103" s="562"/>
      <c r="D103" s="536" t="s">
        <v>289</v>
      </c>
      <c r="E103" s="639"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62"/>
      <c r="D104" s="537"/>
      <c r="E104" s="640"/>
      <c r="F104" s="180" t="s">
        <v>252</v>
      </c>
      <c r="G104" s="37"/>
      <c r="H104" s="37"/>
      <c r="I104" s="37"/>
      <c r="J104" s="37"/>
      <c r="K104" s="526">
        <f>+COUNTIF(別紙!G19:Z19,"&gt;0")</f>
        <v>3</v>
      </c>
      <c r="L104" s="526"/>
      <c r="M104" s="526"/>
      <c r="N104" s="35" t="s">
        <v>47</v>
      </c>
      <c r="O104" s="35"/>
      <c r="P104" s="455"/>
      <c r="Q104" s="555" t="s">
        <v>354</v>
      </c>
      <c r="R104" s="555"/>
      <c r="S104" s="555"/>
      <c r="T104" s="555"/>
      <c r="U104" s="556"/>
      <c r="V104" s="292"/>
      <c r="W104" s="292"/>
      <c r="X104" s="165"/>
      <c r="Y104" s="165"/>
      <c r="Z104" s="165"/>
      <c r="AA104" s="165"/>
    </row>
    <row r="105" spans="1:27" ht="18" customHeight="1" x14ac:dyDescent="0.15">
      <c r="A105" s="24">
        <v>8</v>
      </c>
      <c r="C105" s="562"/>
      <c r="D105" s="537"/>
      <c r="E105" s="640"/>
      <c r="F105" s="186" t="s">
        <v>200</v>
      </c>
      <c r="G105" s="193"/>
      <c r="H105" s="193"/>
      <c r="I105" s="193"/>
      <c r="J105" s="193"/>
      <c r="K105" s="533">
        <f>+別紙!AA19</f>
        <v>4684.9000000000005</v>
      </c>
      <c r="L105" s="533"/>
      <c r="M105" s="533"/>
      <c r="N105" s="533"/>
      <c r="O105" s="533"/>
      <c r="P105" s="457" t="s">
        <v>291</v>
      </c>
      <c r="Q105" s="557"/>
      <c r="R105" s="557"/>
      <c r="S105" s="557"/>
      <c r="T105" s="557"/>
      <c r="U105" s="558"/>
      <c r="V105" s="292"/>
      <c r="W105" s="292"/>
      <c r="X105" s="102"/>
    </row>
    <row r="106" spans="1:27" ht="13.9" customHeight="1" x14ac:dyDescent="0.15">
      <c r="C106" s="562"/>
      <c r="D106" s="537"/>
      <c r="E106" s="640"/>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62"/>
      <c r="D107" s="537"/>
      <c r="E107" s="640"/>
      <c r="F107" s="325"/>
      <c r="G107" s="439"/>
      <c r="H107" s="287"/>
      <c r="I107" s="287"/>
      <c r="J107" s="439"/>
      <c r="K107" s="287"/>
      <c r="L107" s="288"/>
      <c r="M107" s="439"/>
      <c r="N107" s="287"/>
      <c r="O107" s="289"/>
      <c r="P107" s="439"/>
      <c r="Q107" s="287"/>
      <c r="R107" s="289"/>
      <c r="S107" s="559"/>
      <c r="T107" s="559"/>
      <c r="U107" s="326"/>
      <c r="V107" s="307" t="str">
        <f>+IF($F$54="Ｄ－建設業",IF($T$29="○","←　（建設業の場合は行政区毎の排出量内訳も記入してください）",""),"")</f>
        <v/>
      </c>
      <c r="W107" s="179"/>
      <c r="X107" s="179"/>
      <c r="Y107" s="179"/>
    </row>
    <row r="108" spans="1:27" ht="15" customHeight="1" x14ac:dyDescent="0.15">
      <c r="C108" s="562"/>
      <c r="D108" s="537"/>
      <c r="E108" s="640"/>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62"/>
      <c r="D109" s="537"/>
      <c r="E109" s="640"/>
      <c r="F109" s="549" t="s">
        <v>459</v>
      </c>
      <c r="G109" s="550"/>
      <c r="H109" s="550"/>
      <c r="I109" s="550"/>
      <c r="J109" s="550"/>
      <c r="K109" s="550"/>
      <c r="L109" s="550"/>
      <c r="M109" s="550"/>
      <c r="N109" s="550"/>
      <c r="O109" s="550"/>
      <c r="P109" s="550"/>
      <c r="Q109" s="550"/>
      <c r="R109" s="550"/>
      <c r="S109" s="550"/>
      <c r="T109" s="550"/>
      <c r="U109" s="551"/>
      <c r="V109" s="179"/>
      <c r="W109" s="165"/>
      <c r="X109" s="165"/>
      <c r="Y109" s="165"/>
    </row>
    <row r="110" spans="1:27" ht="13.9" customHeight="1" x14ac:dyDescent="0.15">
      <c r="C110" s="462"/>
      <c r="D110" s="537"/>
      <c r="E110" s="640"/>
      <c r="F110" s="549"/>
      <c r="G110" s="550"/>
      <c r="H110" s="550"/>
      <c r="I110" s="550"/>
      <c r="J110" s="550"/>
      <c r="K110" s="550"/>
      <c r="L110" s="550"/>
      <c r="M110" s="550"/>
      <c r="N110" s="550"/>
      <c r="O110" s="550"/>
      <c r="P110" s="550"/>
      <c r="Q110" s="550"/>
      <c r="R110" s="550"/>
      <c r="S110" s="550"/>
      <c r="T110" s="550"/>
      <c r="U110" s="551"/>
      <c r="V110" s="179"/>
      <c r="W110" s="165"/>
      <c r="X110" s="165"/>
      <c r="Y110" s="165"/>
    </row>
    <row r="111" spans="1:27" ht="13.9" customHeight="1" x14ac:dyDescent="0.15">
      <c r="C111" s="462"/>
      <c r="D111" s="537"/>
      <c r="E111" s="640"/>
      <c r="F111" s="549"/>
      <c r="G111" s="550"/>
      <c r="H111" s="550"/>
      <c r="I111" s="550"/>
      <c r="J111" s="550"/>
      <c r="K111" s="550"/>
      <c r="L111" s="550"/>
      <c r="M111" s="550"/>
      <c r="N111" s="550"/>
      <c r="O111" s="550"/>
      <c r="P111" s="550"/>
      <c r="Q111" s="550"/>
      <c r="R111" s="550"/>
      <c r="S111" s="550"/>
      <c r="T111" s="550"/>
      <c r="U111" s="551"/>
      <c r="V111" s="179"/>
      <c r="W111" s="165"/>
      <c r="X111" s="165"/>
      <c r="Y111" s="165"/>
    </row>
    <row r="112" spans="1:27" ht="13.9" customHeight="1" x14ac:dyDescent="0.15">
      <c r="C112" s="462"/>
      <c r="D112" s="537"/>
      <c r="E112" s="640"/>
      <c r="F112" s="549"/>
      <c r="G112" s="550"/>
      <c r="H112" s="550"/>
      <c r="I112" s="550"/>
      <c r="J112" s="550"/>
      <c r="K112" s="550"/>
      <c r="L112" s="550"/>
      <c r="M112" s="550"/>
      <c r="N112" s="550"/>
      <c r="O112" s="550"/>
      <c r="P112" s="550"/>
      <c r="Q112" s="550"/>
      <c r="R112" s="550"/>
      <c r="S112" s="550"/>
      <c r="T112" s="550"/>
      <c r="U112" s="551"/>
      <c r="V112" s="179"/>
      <c r="W112" s="165"/>
      <c r="X112" s="165"/>
      <c r="Y112" s="165"/>
    </row>
    <row r="113" spans="3:27" ht="13.9" customHeight="1" x14ac:dyDescent="0.15">
      <c r="C113" s="462"/>
      <c r="D113" s="537"/>
      <c r="E113" s="640"/>
      <c r="F113" s="549"/>
      <c r="G113" s="550"/>
      <c r="H113" s="550"/>
      <c r="I113" s="550"/>
      <c r="J113" s="550"/>
      <c r="K113" s="550"/>
      <c r="L113" s="550"/>
      <c r="M113" s="550"/>
      <c r="N113" s="550"/>
      <c r="O113" s="550"/>
      <c r="P113" s="550"/>
      <c r="Q113" s="550"/>
      <c r="R113" s="550"/>
      <c r="S113" s="550"/>
      <c r="T113" s="550"/>
      <c r="U113" s="551"/>
      <c r="V113" s="179"/>
      <c r="W113" s="165"/>
      <c r="X113" s="165"/>
      <c r="Y113" s="165"/>
    </row>
    <row r="114" spans="3:27" ht="13.9" customHeight="1" x14ac:dyDescent="0.15">
      <c r="C114" s="462"/>
      <c r="D114" s="537"/>
      <c r="E114" s="640"/>
      <c r="F114" s="549"/>
      <c r="G114" s="550"/>
      <c r="H114" s="550"/>
      <c r="I114" s="550"/>
      <c r="J114" s="550"/>
      <c r="K114" s="550"/>
      <c r="L114" s="550"/>
      <c r="M114" s="550"/>
      <c r="N114" s="550"/>
      <c r="O114" s="550"/>
      <c r="P114" s="550"/>
      <c r="Q114" s="550"/>
      <c r="R114" s="550"/>
      <c r="S114" s="550"/>
      <c r="T114" s="550"/>
      <c r="U114" s="551"/>
      <c r="V114" s="179"/>
      <c r="W114" s="165"/>
      <c r="X114" s="165"/>
      <c r="Y114" s="165"/>
    </row>
    <row r="115" spans="3:27" ht="13.9" customHeight="1" x14ac:dyDescent="0.15">
      <c r="C115" s="462"/>
      <c r="D115" s="537"/>
      <c r="E115" s="640"/>
      <c r="F115" s="549"/>
      <c r="G115" s="550"/>
      <c r="H115" s="550"/>
      <c r="I115" s="550"/>
      <c r="J115" s="550"/>
      <c r="K115" s="550"/>
      <c r="L115" s="550"/>
      <c r="M115" s="550"/>
      <c r="N115" s="550"/>
      <c r="O115" s="550"/>
      <c r="P115" s="550"/>
      <c r="Q115" s="550"/>
      <c r="R115" s="550"/>
      <c r="S115" s="550"/>
      <c r="T115" s="550"/>
      <c r="U115" s="551"/>
      <c r="V115" s="179"/>
      <c r="W115" s="165"/>
      <c r="X115" s="165"/>
      <c r="Y115" s="165"/>
    </row>
    <row r="116" spans="3:27" ht="13.9" customHeight="1" x14ac:dyDescent="0.15">
      <c r="C116" s="462"/>
      <c r="D116" s="537"/>
      <c r="E116" s="640"/>
      <c r="F116" s="549"/>
      <c r="G116" s="550"/>
      <c r="H116" s="550"/>
      <c r="I116" s="550"/>
      <c r="J116" s="550"/>
      <c r="K116" s="550"/>
      <c r="L116" s="550"/>
      <c r="M116" s="550"/>
      <c r="N116" s="550"/>
      <c r="O116" s="550"/>
      <c r="P116" s="550"/>
      <c r="Q116" s="550"/>
      <c r="R116" s="550"/>
      <c r="S116" s="550"/>
      <c r="T116" s="550"/>
      <c r="U116" s="551"/>
      <c r="V116" s="519"/>
      <c r="W116" s="519"/>
      <c r="X116" s="519"/>
      <c r="Y116" s="519"/>
      <c r="Z116" s="519"/>
    </row>
    <row r="117" spans="3:27" ht="13.9" customHeight="1" x14ac:dyDescent="0.15">
      <c r="C117" s="463"/>
      <c r="D117" s="538"/>
      <c r="E117" s="641"/>
      <c r="F117" s="552"/>
      <c r="G117" s="553"/>
      <c r="H117" s="553"/>
      <c r="I117" s="553"/>
      <c r="J117" s="553"/>
      <c r="K117" s="553"/>
      <c r="L117" s="553"/>
      <c r="M117" s="553"/>
      <c r="N117" s="553"/>
      <c r="O117" s="553"/>
      <c r="P117" s="553"/>
      <c r="Q117" s="553"/>
      <c r="R117" s="553"/>
      <c r="S117" s="553"/>
      <c r="T117" s="553"/>
      <c r="U117" s="55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9"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40"/>
      <c r="F120" s="527" t="s">
        <v>460</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40"/>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40"/>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40"/>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41"/>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9"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40"/>
      <c r="F126" s="527" t="s">
        <v>461</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40"/>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40"/>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40"/>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41"/>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42"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43"/>
      <c r="F134" s="637" t="s">
        <v>259</v>
      </c>
      <c r="G134" s="638"/>
      <c r="H134" s="638"/>
      <c r="I134" s="638"/>
      <c r="J134" s="638"/>
      <c r="K134" s="645" t="str">
        <f>+別紙!AA10</f>
        <v>0</v>
      </c>
      <c r="L134" s="645"/>
      <c r="M134" s="645"/>
      <c r="N134" s="645"/>
      <c r="O134" s="645"/>
      <c r="P134" s="196" t="s">
        <v>13</v>
      </c>
      <c r="Q134" s="520" t="s">
        <v>359</v>
      </c>
      <c r="R134" s="520"/>
      <c r="S134" s="520"/>
      <c r="T134" s="520"/>
      <c r="U134" s="521"/>
      <c r="V134" s="304"/>
      <c r="W134" s="292"/>
      <c r="X134" s="179"/>
      <c r="Y134" s="165"/>
      <c r="Z134" s="165"/>
      <c r="AA134" s="165"/>
    </row>
    <row r="135" spans="3:27" ht="13.9" customHeight="1" x14ac:dyDescent="0.15">
      <c r="C135" s="195"/>
      <c r="D135" s="537"/>
      <c r="E135" s="643"/>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43"/>
      <c r="F136" s="527" t="s">
        <v>461</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43"/>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43"/>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43"/>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43"/>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43"/>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43"/>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44"/>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9"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40"/>
      <c r="F145" s="637" t="s">
        <v>260</v>
      </c>
      <c r="G145" s="638"/>
      <c r="H145" s="638"/>
      <c r="I145" s="638"/>
      <c r="J145" s="638"/>
      <c r="K145" s="645">
        <f>+別紙!AA21+別紙!AA28</f>
        <v>0</v>
      </c>
      <c r="L145" s="645"/>
      <c r="M145" s="645"/>
      <c r="N145" s="645"/>
      <c r="O145" s="645"/>
      <c r="P145" s="193" t="s">
        <v>13</v>
      </c>
      <c r="Q145" s="520" t="s">
        <v>360</v>
      </c>
      <c r="R145" s="520"/>
      <c r="S145" s="520"/>
      <c r="T145" s="520"/>
      <c r="U145" s="521"/>
      <c r="V145" s="304"/>
      <c r="W145" s="292"/>
      <c r="X145" s="179"/>
      <c r="Y145" s="165"/>
      <c r="Z145" s="165"/>
      <c r="AA145" s="165"/>
    </row>
    <row r="146" spans="3:27" ht="13.9" customHeight="1" x14ac:dyDescent="0.15">
      <c r="C146" s="195"/>
      <c r="D146" s="537"/>
      <c r="E146" s="640"/>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40"/>
      <c r="F147" s="527" t="s">
        <v>461</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40"/>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40"/>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40"/>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40"/>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40"/>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40"/>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41"/>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9"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40"/>
      <c r="F157" s="637" t="s">
        <v>257</v>
      </c>
      <c r="G157" s="638"/>
      <c r="H157" s="638"/>
      <c r="I157" s="638"/>
      <c r="J157" s="638"/>
      <c r="K157" s="645" t="str">
        <f>+別紙!AA11</f>
        <v>0</v>
      </c>
      <c r="L157" s="645"/>
      <c r="M157" s="645"/>
      <c r="N157" s="645"/>
      <c r="O157" s="645"/>
      <c r="P157" s="196" t="s">
        <v>13</v>
      </c>
      <c r="Q157" s="520" t="s">
        <v>256</v>
      </c>
      <c r="R157" s="520"/>
      <c r="S157" s="520"/>
      <c r="T157" s="520"/>
      <c r="U157" s="521"/>
      <c r="V157" s="292"/>
      <c r="W157" s="292"/>
      <c r="X157" s="179"/>
      <c r="Y157" s="165"/>
      <c r="Z157" s="165"/>
      <c r="AA157" s="165"/>
    </row>
    <row r="158" spans="3:27" ht="37.9" customHeight="1" x14ac:dyDescent="0.15">
      <c r="C158" s="195"/>
      <c r="D158" s="537"/>
      <c r="E158" s="640"/>
      <c r="F158" s="637" t="s">
        <v>258</v>
      </c>
      <c r="G158" s="638"/>
      <c r="H158" s="638"/>
      <c r="I158" s="638"/>
      <c r="J158" s="638"/>
      <c r="K158" s="645" t="str">
        <f>+別紙!AA12</f>
        <v>0</v>
      </c>
      <c r="L158" s="645"/>
      <c r="M158" s="645"/>
      <c r="N158" s="645"/>
      <c r="O158" s="645"/>
      <c r="P158" s="196" t="s">
        <v>13</v>
      </c>
      <c r="Q158" s="520" t="s">
        <v>255</v>
      </c>
      <c r="R158" s="520"/>
      <c r="S158" s="520"/>
      <c r="T158" s="520"/>
      <c r="U158" s="521"/>
      <c r="V158" s="292"/>
      <c r="W158" s="292"/>
      <c r="X158" s="179"/>
      <c r="Y158" s="165"/>
      <c r="Z158" s="165"/>
      <c r="AA158" s="165"/>
    </row>
    <row r="159" spans="3:27" ht="13.9" customHeight="1" x14ac:dyDescent="0.15">
      <c r="C159" s="195"/>
      <c r="D159" s="537"/>
      <c r="E159" s="640"/>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40"/>
      <c r="F160" s="549" t="s">
        <v>461</v>
      </c>
      <c r="G160" s="550"/>
      <c r="H160" s="550"/>
      <c r="I160" s="550"/>
      <c r="J160" s="550"/>
      <c r="K160" s="550"/>
      <c r="L160" s="550"/>
      <c r="M160" s="550"/>
      <c r="N160" s="550"/>
      <c r="O160" s="550"/>
      <c r="P160" s="550"/>
      <c r="Q160" s="550"/>
      <c r="R160" s="550"/>
      <c r="S160" s="550"/>
      <c r="T160" s="550"/>
      <c r="U160" s="551"/>
      <c r="V160" s="164"/>
      <c r="W160" s="165"/>
      <c r="X160" s="165"/>
      <c r="Y160" s="165"/>
    </row>
    <row r="161" spans="3:27" ht="13.9" customHeight="1" x14ac:dyDescent="0.15">
      <c r="C161" s="195"/>
      <c r="D161" s="537"/>
      <c r="E161" s="640"/>
      <c r="F161" s="549"/>
      <c r="G161" s="550"/>
      <c r="H161" s="550"/>
      <c r="I161" s="550"/>
      <c r="J161" s="550"/>
      <c r="K161" s="550"/>
      <c r="L161" s="550"/>
      <c r="M161" s="550"/>
      <c r="N161" s="550"/>
      <c r="O161" s="550"/>
      <c r="P161" s="550"/>
      <c r="Q161" s="550"/>
      <c r="R161" s="550"/>
      <c r="S161" s="550"/>
      <c r="T161" s="550"/>
      <c r="U161" s="551"/>
      <c r="V161" s="164"/>
      <c r="W161" s="165"/>
      <c r="X161" s="165"/>
      <c r="Y161" s="165"/>
    </row>
    <row r="162" spans="3:27" ht="13.9" customHeight="1" x14ac:dyDescent="0.15">
      <c r="C162" s="195"/>
      <c r="D162" s="537"/>
      <c r="E162" s="640"/>
      <c r="F162" s="549"/>
      <c r="G162" s="550"/>
      <c r="H162" s="550"/>
      <c r="I162" s="550"/>
      <c r="J162" s="550"/>
      <c r="K162" s="550"/>
      <c r="L162" s="550"/>
      <c r="M162" s="550"/>
      <c r="N162" s="550"/>
      <c r="O162" s="550"/>
      <c r="P162" s="550"/>
      <c r="Q162" s="550"/>
      <c r="R162" s="550"/>
      <c r="S162" s="550"/>
      <c r="T162" s="550"/>
      <c r="U162" s="551"/>
      <c r="V162" s="164"/>
      <c r="W162" s="165"/>
      <c r="X162" s="165"/>
      <c r="Y162" s="165"/>
    </row>
    <row r="163" spans="3:27" ht="13.9" customHeight="1" x14ac:dyDescent="0.15">
      <c r="C163" s="195"/>
      <c r="D163" s="537"/>
      <c r="E163" s="640"/>
      <c r="F163" s="549"/>
      <c r="G163" s="550"/>
      <c r="H163" s="550"/>
      <c r="I163" s="550"/>
      <c r="J163" s="550"/>
      <c r="K163" s="550"/>
      <c r="L163" s="550"/>
      <c r="M163" s="550"/>
      <c r="N163" s="550"/>
      <c r="O163" s="550"/>
      <c r="P163" s="550"/>
      <c r="Q163" s="550"/>
      <c r="R163" s="550"/>
      <c r="S163" s="550"/>
      <c r="T163" s="550"/>
      <c r="U163" s="551"/>
      <c r="V163" s="164"/>
      <c r="W163" s="165"/>
      <c r="X163" s="165"/>
      <c r="Y163" s="165"/>
    </row>
    <row r="164" spans="3:27" ht="13.9" customHeight="1" x14ac:dyDescent="0.15">
      <c r="C164" s="195"/>
      <c r="D164" s="537"/>
      <c r="E164" s="640"/>
      <c r="F164" s="549"/>
      <c r="G164" s="550"/>
      <c r="H164" s="550"/>
      <c r="I164" s="550"/>
      <c r="J164" s="550"/>
      <c r="K164" s="550"/>
      <c r="L164" s="550"/>
      <c r="M164" s="550"/>
      <c r="N164" s="550"/>
      <c r="O164" s="550"/>
      <c r="P164" s="550"/>
      <c r="Q164" s="550"/>
      <c r="R164" s="550"/>
      <c r="S164" s="550"/>
      <c r="T164" s="550"/>
      <c r="U164" s="551"/>
      <c r="V164" s="164"/>
      <c r="W164" s="165"/>
      <c r="X164" s="165"/>
      <c r="Y164" s="165"/>
    </row>
    <row r="165" spans="3:27" ht="13.9" customHeight="1" x14ac:dyDescent="0.15">
      <c r="C165" s="195"/>
      <c r="D165" s="537"/>
      <c r="E165" s="640"/>
      <c r="F165" s="549"/>
      <c r="G165" s="550"/>
      <c r="H165" s="550"/>
      <c r="I165" s="550"/>
      <c r="J165" s="550"/>
      <c r="K165" s="550"/>
      <c r="L165" s="550"/>
      <c r="M165" s="550"/>
      <c r="N165" s="550"/>
      <c r="O165" s="550"/>
      <c r="P165" s="550"/>
      <c r="Q165" s="550"/>
      <c r="R165" s="550"/>
      <c r="S165" s="550"/>
      <c r="T165" s="550"/>
      <c r="U165" s="551"/>
      <c r="V165" s="164"/>
      <c r="W165" s="165"/>
      <c r="X165" s="165"/>
      <c r="Y165" s="165"/>
    </row>
    <row r="166" spans="3:27" ht="13.9" customHeight="1" x14ac:dyDescent="0.15">
      <c r="C166" s="195"/>
      <c r="D166" s="537"/>
      <c r="E166" s="640"/>
      <c r="F166" s="549"/>
      <c r="G166" s="550"/>
      <c r="H166" s="550"/>
      <c r="I166" s="550"/>
      <c r="J166" s="550"/>
      <c r="K166" s="550"/>
      <c r="L166" s="550"/>
      <c r="M166" s="550"/>
      <c r="N166" s="550"/>
      <c r="O166" s="550"/>
      <c r="P166" s="550"/>
      <c r="Q166" s="550"/>
      <c r="R166" s="550"/>
      <c r="S166" s="550"/>
      <c r="T166" s="550"/>
      <c r="U166" s="551"/>
      <c r="V166" s="518"/>
      <c r="W166" s="519"/>
      <c r="X166" s="519"/>
      <c r="Y166" s="519"/>
      <c r="Z166" s="519"/>
    </row>
    <row r="167" spans="3:27" ht="13.9" customHeight="1" x14ac:dyDescent="0.15">
      <c r="C167" s="195"/>
      <c r="D167" s="538"/>
      <c r="E167" s="641"/>
      <c r="F167" s="552"/>
      <c r="G167" s="553"/>
      <c r="H167" s="553"/>
      <c r="I167" s="553"/>
      <c r="J167" s="553"/>
      <c r="K167" s="553"/>
      <c r="L167" s="553"/>
      <c r="M167" s="553"/>
      <c r="N167" s="553"/>
      <c r="O167" s="553"/>
      <c r="P167" s="553"/>
      <c r="Q167" s="553"/>
      <c r="R167" s="553"/>
      <c r="S167" s="553"/>
      <c r="T167" s="553"/>
      <c r="U167" s="554"/>
      <c r="V167" s="164"/>
      <c r="W167" s="165"/>
      <c r="X167" s="165"/>
      <c r="Y167" s="165"/>
    </row>
    <row r="168" spans="3:27" ht="13.9" customHeight="1" x14ac:dyDescent="0.15">
      <c r="C168" s="195"/>
      <c r="D168" s="536" t="s">
        <v>19</v>
      </c>
      <c r="E168" s="639"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40"/>
      <c r="F169" s="637" t="s">
        <v>261</v>
      </c>
      <c r="G169" s="638"/>
      <c r="H169" s="638"/>
      <c r="I169" s="638"/>
      <c r="J169" s="638"/>
      <c r="K169" s="645">
        <f>+別紙!AA24</f>
        <v>0</v>
      </c>
      <c r="L169" s="645"/>
      <c r="M169" s="645"/>
      <c r="N169" s="645"/>
      <c r="O169" s="645"/>
      <c r="P169" s="196" t="s">
        <v>13</v>
      </c>
      <c r="Q169" s="520" t="s">
        <v>361</v>
      </c>
      <c r="R169" s="520"/>
      <c r="S169" s="520"/>
      <c r="T169" s="520"/>
      <c r="U169" s="521"/>
      <c r="V169" s="292"/>
      <c r="W169" s="292"/>
      <c r="X169" s="179"/>
      <c r="Y169" s="165"/>
      <c r="Z169" s="165"/>
      <c r="AA169" s="165"/>
    </row>
    <row r="170" spans="3:27" ht="37.9" customHeight="1" x14ac:dyDescent="0.15">
      <c r="C170" s="195"/>
      <c r="D170" s="537"/>
      <c r="E170" s="640"/>
      <c r="F170" s="637" t="s">
        <v>262</v>
      </c>
      <c r="G170" s="638"/>
      <c r="H170" s="638"/>
      <c r="I170" s="638"/>
      <c r="J170" s="638"/>
      <c r="K170" s="645">
        <f>+別紙!AA27</f>
        <v>0</v>
      </c>
      <c r="L170" s="645"/>
      <c r="M170" s="645"/>
      <c r="N170" s="645"/>
      <c r="O170" s="645"/>
      <c r="P170" s="196" t="s">
        <v>13</v>
      </c>
      <c r="Q170" s="520" t="s">
        <v>362</v>
      </c>
      <c r="R170" s="520"/>
      <c r="S170" s="520"/>
      <c r="T170" s="520"/>
      <c r="U170" s="521"/>
      <c r="V170" s="292"/>
      <c r="W170" s="292"/>
      <c r="X170" s="179"/>
      <c r="Y170" s="165"/>
      <c r="Z170" s="165"/>
      <c r="AA170" s="165"/>
    </row>
    <row r="171" spans="3:27" ht="15" customHeight="1" x14ac:dyDescent="0.15">
      <c r="C171" s="195"/>
      <c r="D171" s="537"/>
      <c r="E171" s="640"/>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40"/>
      <c r="F172" s="549" t="s">
        <v>461</v>
      </c>
      <c r="G172" s="550"/>
      <c r="H172" s="550"/>
      <c r="I172" s="550"/>
      <c r="J172" s="550"/>
      <c r="K172" s="550"/>
      <c r="L172" s="550"/>
      <c r="M172" s="550"/>
      <c r="N172" s="550"/>
      <c r="O172" s="550"/>
      <c r="P172" s="550"/>
      <c r="Q172" s="550"/>
      <c r="R172" s="550"/>
      <c r="S172" s="550"/>
      <c r="T172" s="550"/>
      <c r="U172" s="551"/>
      <c r="V172" s="164"/>
      <c r="W172" s="165"/>
      <c r="X172" s="165"/>
      <c r="Y172" s="165"/>
    </row>
    <row r="173" spans="3:27" ht="13.9" customHeight="1" x14ac:dyDescent="0.15">
      <c r="C173" s="195"/>
      <c r="D173" s="537"/>
      <c r="E173" s="640"/>
      <c r="F173" s="549"/>
      <c r="G173" s="550"/>
      <c r="H173" s="550"/>
      <c r="I173" s="550"/>
      <c r="J173" s="550"/>
      <c r="K173" s="550"/>
      <c r="L173" s="550"/>
      <c r="M173" s="550"/>
      <c r="N173" s="550"/>
      <c r="O173" s="550"/>
      <c r="P173" s="550"/>
      <c r="Q173" s="550"/>
      <c r="R173" s="550"/>
      <c r="S173" s="550"/>
      <c r="T173" s="550"/>
      <c r="U173" s="551"/>
      <c r="V173" s="164"/>
      <c r="W173" s="165"/>
      <c r="X173" s="165"/>
      <c r="Y173" s="165"/>
    </row>
    <row r="174" spans="3:27" ht="13.9" customHeight="1" x14ac:dyDescent="0.15">
      <c r="C174" s="195"/>
      <c r="D174" s="537"/>
      <c r="E174" s="640"/>
      <c r="F174" s="549"/>
      <c r="G174" s="550"/>
      <c r="H174" s="550"/>
      <c r="I174" s="550"/>
      <c r="J174" s="550"/>
      <c r="K174" s="550"/>
      <c r="L174" s="550"/>
      <c r="M174" s="550"/>
      <c r="N174" s="550"/>
      <c r="O174" s="550"/>
      <c r="P174" s="550"/>
      <c r="Q174" s="550"/>
      <c r="R174" s="550"/>
      <c r="S174" s="550"/>
      <c r="T174" s="550"/>
      <c r="U174" s="551"/>
      <c r="V174" s="164"/>
      <c r="W174" s="165"/>
      <c r="X174" s="165"/>
      <c r="Y174" s="165"/>
    </row>
    <row r="175" spans="3:27" ht="13.9" customHeight="1" x14ac:dyDescent="0.15">
      <c r="C175" s="195"/>
      <c r="D175" s="537"/>
      <c r="E175" s="640"/>
      <c r="F175" s="549"/>
      <c r="G175" s="550"/>
      <c r="H175" s="550"/>
      <c r="I175" s="550"/>
      <c r="J175" s="550"/>
      <c r="K175" s="550"/>
      <c r="L175" s="550"/>
      <c r="M175" s="550"/>
      <c r="N175" s="550"/>
      <c r="O175" s="550"/>
      <c r="P175" s="550"/>
      <c r="Q175" s="550"/>
      <c r="R175" s="550"/>
      <c r="S175" s="550"/>
      <c r="T175" s="550"/>
      <c r="U175" s="551"/>
      <c r="V175" s="164"/>
      <c r="W175" s="165"/>
      <c r="X175" s="165"/>
      <c r="Y175" s="165"/>
    </row>
    <row r="176" spans="3:27" ht="13.9" customHeight="1" x14ac:dyDescent="0.15">
      <c r="C176" s="195"/>
      <c r="D176" s="537"/>
      <c r="E176" s="640"/>
      <c r="F176" s="549"/>
      <c r="G176" s="550"/>
      <c r="H176" s="550"/>
      <c r="I176" s="550"/>
      <c r="J176" s="550"/>
      <c r="K176" s="550"/>
      <c r="L176" s="550"/>
      <c r="M176" s="550"/>
      <c r="N176" s="550"/>
      <c r="O176" s="550"/>
      <c r="P176" s="550"/>
      <c r="Q176" s="550"/>
      <c r="R176" s="550"/>
      <c r="S176" s="550"/>
      <c r="T176" s="550"/>
      <c r="U176" s="551"/>
      <c r="V176" s="164"/>
      <c r="W176" s="165"/>
      <c r="X176" s="165"/>
      <c r="Y176" s="165"/>
    </row>
    <row r="177" spans="3:27" ht="13.9" customHeight="1" x14ac:dyDescent="0.15">
      <c r="C177" s="195"/>
      <c r="D177" s="537"/>
      <c r="E177" s="640"/>
      <c r="F177" s="549"/>
      <c r="G177" s="550"/>
      <c r="H177" s="550"/>
      <c r="I177" s="550"/>
      <c r="J177" s="550"/>
      <c r="K177" s="550"/>
      <c r="L177" s="550"/>
      <c r="M177" s="550"/>
      <c r="N177" s="550"/>
      <c r="O177" s="550"/>
      <c r="P177" s="550"/>
      <c r="Q177" s="550"/>
      <c r="R177" s="550"/>
      <c r="S177" s="550"/>
      <c r="T177" s="550"/>
      <c r="U177" s="551"/>
      <c r="V177" s="164"/>
      <c r="W177" s="165"/>
      <c r="X177" s="165"/>
      <c r="Y177" s="165"/>
    </row>
    <row r="178" spans="3:27" ht="13.9" customHeight="1" x14ac:dyDescent="0.15">
      <c r="C178" s="195"/>
      <c r="D178" s="537"/>
      <c r="E178" s="640"/>
      <c r="F178" s="549"/>
      <c r="G178" s="550"/>
      <c r="H178" s="550"/>
      <c r="I178" s="550"/>
      <c r="J178" s="550"/>
      <c r="K178" s="550"/>
      <c r="L178" s="550"/>
      <c r="M178" s="550"/>
      <c r="N178" s="550"/>
      <c r="O178" s="550"/>
      <c r="P178" s="550"/>
      <c r="Q178" s="550"/>
      <c r="R178" s="550"/>
      <c r="S178" s="550"/>
      <c r="T178" s="550"/>
      <c r="U178" s="551"/>
      <c r="V178" s="518"/>
      <c r="W178" s="519"/>
      <c r="X178" s="519"/>
      <c r="Y178" s="519"/>
      <c r="Z178" s="519"/>
      <c r="AA178" s="519"/>
    </row>
    <row r="179" spans="3:27" ht="13.9" customHeight="1" x14ac:dyDescent="0.15">
      <c r="C179" s="197"/>
      <c r="D179" s="538"/>
      <c r="E179" s="641"/>
      <c r="F179" s="552"/>
      <c r="G179" s="553"/>
      <c r="H179" s="553"/>
      <c r="I179" s="553"/>
      <c r="J179" s="553"/>
      <c r="K179" s="553"/>
      <c r="L179" s="553"/>
      <c r="M179" s="553"/>
      <c r="N179" s="553"/>
      <c r="O179" s="553"/>
      <c r="P179" s="553"/>
      <c r="Q179" s="553"/>
      <c r="R179" s="553"/>
      <c r="S179" s="553"/>
      <c r="T179" s="553"/>
      <c r="U179" s="554"/>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42"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43"/>
      <c r="F183" s="637" t="s">
        <v>264</v>
      </c>
      <c r="G183" s="638"/>
      <c r="H183" s="638"/>
      <c r="I183" s="638"/>
      <c r="J183" s="638"/>
      <c r="K183" s="648" t="str">
        <f>+別紙!AA13</f>
        <v>0</v>
      </c>
      <c r="L183" s="648"/>
      <c r="M183" s="648"/>
      <c r="N183" s="648"/>
      <c r="O183" s="648"/>
      <c r="P183" s="196" t="s">
        <v>13</v>
      </c>
      <c r="Q183" s="520" t="s">
        <v>363</v>
      </c>
      <c r="R183" s="520"/>
      <c r="S183" s="520"/>
      <c r="T183" s="520"/>
      <c r="U183" s="521"/>
      <c r="V183" s="292"/>
      <c r="W183" s="179"/>
      <c r="X183" s="165"/>
      <c r="Y183" s="165"/>
      <c r="Z183" s="165"/>
    </row>
    <row r="184" spans="3:27" ht="13.9" customHeight="1" x14ac:dyDescent="0.15">
      <c r="C184" s="195"/>
      <c r="D184" s="537"/>
      <c r="E184" s="643"/>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43"/>
      <c r="F185" s="549" t="s">
        <v>461</v>
      </c>
      <c r="G185" s="550"/>
      <c r="H185" s="550"/>
      <c r="I185" s="550"/>
      <c r="J185" s="550"/>
      <c r="K185" s="550"/>
      <c r="L185" s="550"/>
      <c r="M185" s="550"/>
      <c r="N185" s="550"/>
      <c r="O185" s="550"/>
      <c r="P185" s="550"/>
      <c r="Q185" s="550"/>
      <c r="R185" s="550"/>
      <c r="S185" s="550"/>
      <c r="T185" s="550"/>
      <c r="U185" s="551"/>
      <c r="V185" s="164"/>
      <c r="W185" s="165"/>
      <c r="X185" s="165"/>
      <c r="Y185" s="165"/>
    </row>
    <row r="186" spans="3:27" ht="13.9" customHeight="1" x14ac:dyDescent="0.15">
      <c r="C186" s="195"/>
      <c r="D186" s="537"/>
      <c r="E186" s="643"/>
      <c r="F186" s="549"/>
      <c r="G186" s="550"/>
      <c r="H186" s="550"/>
      <c r="I186" s="550"/>
      <c r="J186" s="550"/>
      <c r="K186" s="550"/>
      <c r="L186" s="550"/>
      <c r="M186" s="550"/>
      <c r="N186" s="550"/>
      <c r="O186" s="550"/>
      <c r="P186" s="550"/>
      <c r="Q186" s="550"/>
      <c r="R186" s="550"/>
      <c r="S186" s="550"/>
      <c r="T186" s="550"/>
      <c r="U186" s="551"/>
      <c r="V186" s="164"/>
      <c r="W186" s="165"/>
      <c r="X186" s="165"/>
      <c r="Y186" s="165"/>
    </row>
    <row r="187" spans="3:27" ht="13.9" customHeight="1" x14ac:dyDescent="0.15">
      <c r="C187" s="195"/>
      <c r="D187" s="537"/>
      <c r="E187" s="643"/>
      <c r="F187" s="549"/>
      <c r="G187" s="550"/>
      <c r="H187" s="550"/>
      <c r="I187" s="550"/>
      <c r="J187" s="550"/>
      <c r="K187" s="550"/>
      <c r="L187" s="550"/>
      <c r="M187" s="550"/>
      <c r="N187" s="550"/>
      <c r="O187" s="550"/>
      <c r="P187" s="550"/>
      <c r="Q187" s="550"/>
      <c r="R187" s="550"/>
      <c r="S187" s="550"/>
      <c r="T187" s="550"/>
      <c r="U187" s="551"/>
      <c r="V187" s="164"/>
      <c r="W187" s="165"/>
      <c r="X187" s="165"/>
      <c r="Y187" s="165"/>
    </row>
    <row r="188" spans="3:27" ht="13.9" customHeight="1" x14ac:dyDescent="0.15">
      <c r="C188" s="195"/>
      <c r="D188" s="537"/>
      <c r="E188" s="643"/>
      <c r="F188" s="549"/>
      <c r="G188" s="550"/>
      <c r="H188" s="550"/>
      <c r="I188" s="550"/>
      <c r="J188" s="550"/>
      <c r="K188" s="550"/>
      <c r="L188" s="550"/>
      <c r="M188" s="550"/>
      <c r="N188" s="550"/>
      <c r="O188" s="550"/>
      <c r="P188" s="550"/>
      <c r="Q188" s="550"/>
      <c r="R188" s="550"/>
      <c r="S188" s="550"/>
      <c r="T188" s="550"/>
      <c r="U188" s="551"/>
      <c r="V188" s="164"/>
      <c r="W188" s="165"/>
      <c r="X188" s="165"/>
      <c r="Y188" s="165"/>
    </row>
    <row r="189" spans="3:27" ht="13.9" customHeight="1" x14ac:dyDescent="0.15">
      <c r="C189" s="195"/>
      <c r="D189" s="537"/>
      <c r="E189" s="643"/>
      <c r="F189" s="549"/>
      <c r="G189" s="550"/>
      <c r="H189" s="550"/>
      <c r="I189" s="550"/>
      <c r="J189" s="550"/>
      <c r="K189" s="550"/>
      <c r="L189" s="550"/>
      <c r="M189" s="550"/>
      <c r="N189" s="550"/>
      <c r="O189" s="550"/>
      <c r="P189" s="550"/>
      <c r="Q189" s="550"/>
      <c r="R189" s="550"/>
      <c r="S189" s="550"/>
      <c r="T189" s="550"/>
      <c r="U189" s="551"/>
      <c r="V189" s="164"/>
      <c r="W189" s="165"/>
      <c r="X189" s="165"/>
      <c r="Y189" s="165"/>
    </row>
    <row r="190" spans="3:27" ht="13.9" customHeight="1" x14ac:dyDescent="0.15">
      <c r="C190" s="195"/>
      <c r="D190" s="537"/>
      <c r="E190" s="643"/>
      <c r="F190" s="549"/>
      <c r="G190" s="550"/>
      <c r="H190" s="550"/>
      <c r="I190" s="550"/>
      <c r="J190" s="550"/>
      <c r="K190" s="550"/>
      <c r="L190" s="550"/>
      <c r="M190" s="550"/>
      <c r="N190" s="550"/>
      <c r="O190" s="550"/>
      <c r="P190" s="550"/>
      <c r="Q190" s="550"/>
      <c r="R190" s="550"/>
      <c r="S190" s="550"/>
      <c r="T190" s="550"/>
      <c r="U190" s="551"/>
      <c r="V190" s="164"/>
      <c r="W190" s="165"/>
      <c r="X190" s="165"/>
      <c r="Y190" s="165"/>
    </row>
    <row r="191" spans="3:27" ht="13.9" customHeight="1" x14ac:dyDescent="0.15">
      <c r="C191" s="195"/>
      <c r="D191" s="537"/>
      <c r="E191" s="643"/>
      <c r="F191" s="549"/>
      <c r="G191" s="550"/>
      <c r="H191" s="550"/>
      <c r="I191" s="550"/>
      <c r="J191" s="550"/>
      <c r="K191" s="550"/>
      <c r="L191" s="550"/>
      <c r="M191" s="550"/>
      <c r="N191" s="550"/>
      <c r="O191" s="550"/>
      <c r="P191" s="550"/>
      <c r="Q191" s="550"/>
      <c r="R191" s="550"/>
      <c r="S191" s="550"/>
      <c r="T191" s="550"/>
      <c r="U191" s="551"/>
      <c r="V191" s="164"/>
      <c r="W191" s="165"/>
      <c r="X191" s="165"/>
      <c r="Y191" s="165"/>
    </row>
    <row r="192" spans="3:27" ht="13.9" customHeight="1" x14ac:dyDescent="0.15">
      <c r="C192" s="195"/>
      <c r="D192" s="537"/>
      <c r="E192" s="643"/>
      <c r="F192" s="549"/>
      <c r="G192" s="550"/>
      <c r="H192" s="550"/>
      <c r="I192" s="550"/>
      <c r="J192" s="550"/>
      <c r="K192" s="550"/>
      <c r="L192" s="550"/>
      <c r="M192" s="550"/>
      <c r="N192" s="550"/>
      <c r="O192" s="550"/>
      <c r="P192" s="550"/>
      <c r="Q192" s="550"/>
      <c r="R192" s="550"/>
      <c r="S192" s="550"/>
      <c r="T192" s="550"/>
      <c r="U192" s="551"/>
      <c r="V192" s="518"/>
      <c r="W192" s="519"/>
      <c r="X192" s="519"/>
      <c r="Y192" s="519"/>
      <c r="Z192" s="519"/>
    </row>
    <row r="193" spans="3:27" ht="13.9" customHeight="1" x14ac:dyDescent="0.15">
      <c r="C193" s="195"/>
      <c r="D193" s="538"/>
      <c r="E193" s="644"/>
      <c r="F193" s="549"/>
      <c r="G193" s="550"/>
      <c r="H193" s="550"/>
      <c r="I193" s="550"/>
      <c r="J193" s="550"/>
      <c r="K193" s="550"/>
      <c r="L193" s="550"/>
      <c r="M193" s="550"/>
      <c r="N193" s="550"/>
      <c r="O193" s="550"/>
      <c r="P193" s="550"/>
      <c r="Q193" s="550"/>
      <c r="R193" s="550"/>
      <c r="S193" s="550"/>
      <c r="T193" s="550"/>
      <c r="U193" s="551"/>
      <c r="V193" s="164"/>
      <c r="W193" s="165"/>
      <c r="X193" s="165"/>
      <c r="Y193" s="165"/>
    </row>
    <row r="194" spans="3:27" ht="15" customHeight="1" x14ac:dyDescent="0.15">
      <c r="C194" s="195"/>
      <c r="D194" s="536" t="s">
        <v>19</v>
      </c>
      <c r="E194" s="639"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40"/>
      <c r="F195" s="637" t="s">
        <v>265</v>
      </c>
      <c r="G195" s="638"/>
      <c r="H195" s="638"/>
      <c r="I195" s="638"/>
      <c r="J195" s="638"/>
      <c r="K195" s="645">
        <f>+別紙!AA22+別紙!AA29</f>
        <v>0</v>
      </c>
      <c r="L195" s="645"/>
      <c r="M195" s="645"/>
      <c r="N195" s="645"/>
      <c r="O195" s="645"/>
      <c r="P195" s="193" t="s">
        <v>13</v>
      </c>
      <c r="Q195" s="520" t="s">
        <v>364</v>
      </c>
      <c r="R195" s="520"/>
      <c r="S195" s="520"/>
      <c r="T195" s="520"/>
      <c r="U195" s="521"/>
      <c r="V195" s="164"/>
      <c r="W195" s="165"/>
      <c r="X195" s="165"/>
      <c r="Y195" s="165"/>
    </row>
    <row r="196" spans="3:27" ht="15" customHeight="1" x14ac:dyDescent="0.15">
      <c r="C196" s="195"/>
      <c r="D196" s="537"/>
      <c r="E196" s="640"/>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40"/>
      <c r="F197" s="549" t="s">
        <v>461</v>
      </c>
      <c r="G197" s="550"/>
      <c r="H197" s="550"/>
      <c r="I197" s="550"/>
      <c r="J197" s="550"/>
      <c r="K197" s="550"/>
      <c r="L197" s="550"/>
      <c r="M197" s="550"/>
      <c r="N197" s="550"/>
      <c r="O197" s="550"/>
      <c r="P197" s="550"/>
      <c r="Q197" s="550"/>
      <c r="R197" s="550"/>
      <c r="S197" s="550"/>
      <c r="T197" s="550"/>
      <c r="U197" s="551"/>
      <c r="V197" s="164"/>
      <c r="W197" s="165"/>
      <c r="X197" s="165"/>
      <c r="Y197" s="165"/>
    </row>
    <row r="198" spans="3:27" ht="13.9" customHeight="1" x14ac:dyDescent="0.15">
      <c r="C198" s="195"/>
      <c r="D198" s="537"/>
      <c r="E198" s="640"/>
      <c r="F198" s="549"/>
      <c r="G198" s="550"/>
      <c r="H198" s="550"/>
      <c r="I198" s="550"/>
      <c r="J198" s="550"/>
      <c r="K198" s="550"/>
      <c r="L198" s="550"/>
      <c r="M198" s="550"/>
      <c r="N198" s="550"/>
      <c r="O198" s="550"/>
      <c r="P198" s="550"/>
      <c r="Q198" s="550"/>
      <c r="R198" s="550"/>
      <c r="S198" s="550"/>
      <c r="T198" s="550"/>
      <c r="U198" s="551"/>
      <c r="V198" s="164"/>
      <c r="W198" s="165"/>
      <c r="X198" s="165"/>
      <c r="Y198" s="165"/>
    </row>
    <row r="199" spans="3:27" ht="13.9" customHeight="1" x14ac:dyDescent="0.15">
      <c r="C199" s="195"/>
      <c r="D199" s="537"/>
      <c r="E199" s="640"/>
      <c r="F199" s="549"/>
      <c r="G199" s="550"/>
      <c r="H199" s="550"/>
      <c r="I199" s="550"/>
      <c r="J199" s="550"/>
      <c r="K199" s="550"/>
      <c r="L199" s="550"/>
      <c r="M199" s="550"/>
      <c r="N199" s="550"/>
      <c r="O199" s="550"/>
      <c r="P199" s="550"/>
      <c r="Q199" s="550"/>
      <c r="R199" s="550"/>
      <c r="S199" s="550"/>
      <c r="T199" s="550"/>
      <c r="U199" s="551"/>
      <c r="V199" s="164"/>
      <c r="W199" s="165"/>
      <c r="X199" s="165"/>
      <c r="Y199" s="165"/>
    </row>
    <row r="200" spans="3:27" ht="13.9" customHeight="1" x14ac:dyDescent="0.15">
      <c r="C200" s="195"/>
      <c r="D200" s="537"/>
      <c r="E200" s="640"/>
      <c r="F200" s="549"/>
      <c r="G200" s="550"/>
      <c r="H200" s="550"/>
      <c r="I200" s="550"/>
      <c r="J200" s="550"/>
      <c r="K200" s="550"/>
      <c r="L200" s="550"/>
      <c r="M200" s="550"/>
      <c r="N200" s="550"/>
      <c r="O200" s="550"/>
      <c r="P200" s="550"/>
      <c r="Q200" s="550"/>
      <c r="R200" s="550"/>
      <c r="S200" s="550"/>
      <c r="T200" s="550"/>
      <c r="U200" s="551"/>
      <c r="V200" s="164"/>
      <c r="W200" s="165"/>
      <c r="X200" s="165"/>
      <c r="Y200" s="165"/>
    </row>
    <row r="201" spans="3:27" ht="13.9" customHeight="1" x14ac:dyDescent="0.15">
      <c r="C201" s="195"/>
      <c r="D201" s="537"/>
      <c r="E201" s="640"/>
      <c r="F201" s="549"/>
      <c r="G201" s="550"/>
      <c r="H201" s="550"/>
      <c r="I201" s="550"/>
      <c r="J201" s="550"/>
      <c r="K201" s="550"/>
      <c r="L201" s="550"/>
      <c r="M201" s="550"/>
      <c r="N201" s="550"/>
      <c r="O201" s="550"/>
      <c r="P201" s="550"/>
      <c r="Q201" s="550"/>
      <c r="R201" s="550"/>
      <c r="S201" s="550"/>
      <c r="T201" s="550"/>
      <c r="U201" s="551"/>
      <c r="V201" s="164"/>
      <c r="W201" s="165"/>
      <c r="X201" s="165"/>
      <c r="Y201" s="165"/>
    </row>
    <row r="202" spans="3:27" ht="13.9" customHeight="1" x14ac:dyDescent="0.15">
      <c r="C202" s="195"/>
      <c r="D202" s="537"/>
      <c r="E202" s="640"/>
      <c r="F202" s="549"/>
      <c r="G202" s="550"/>
      <c r="H202" s="550"/>
      <c r="I202" s="550"/>
      <c r="J202" s="550"/>
      <c r="K202" s="550"/>
      <c r="L202" s="550"/>
      <c r="M202" s="550"/>
      <c r="N202" s="550"/>
      <c r="O202" s="550"/>
      <c r="P202" s="550"/>
      <c r="Q202" s="550"/>
      <c r="R202" s="550"/>
      <c r="S202" s="550"/>
      <c r="T202" s="550"/>
      <c r="U202" s="551"/>
      <c r="V202" s="164"/>
      <c r="W202" s="165"/>
      <c r="X202" s="165"/>
      <c r="Y202" s="165"/>
    </row>
    <row r="203" spans="3:27" ht="13.9" customHeight="1" x14ac:dyDescent="0.15">
      <c r="C203" s="195"/>
      <c r="D203" s="537"/>
      <c r="E203" s="640"/>
      <c r="F203" s="549"/>
      <c r="G203" s="550"/>
      <c r="H203" s="550"/>
      <c r="I203" s="550"/>
      <c r="J203" s="550"/>
      <c r="K203" s="550"/>
      <c r="L203" s="550"/>
      <c r="M203" s="550"/>
      <c r="N203" s="550"/>
      <c r="O203" s="550"/>
      <c r="P203" s="550"/>
      <c r="Q203" s="550"/>
      <c r="R203" s="550"/>
      <c r="S203" s="550"/>
      <c r="T203" s="550"/>
      <c r="U203" s="551"/>
      <c r="V203" s="164"/>
      <c r="W203" s="165"/>
      <c r="X203" s="165"/>
      <c r="Y203" s="165"/>
    </row>
    <row r="204" spans="3:27" ht="13.9" customHeight="1" x14ac:dyDescent="0.15">
      <c r="C204" s="195"/>
      <c r="D204" s="537"/>
      <c r="E204" s="640"/>
      <c r="F204" s="549"/>
      <c r="G204" s="550"/>
      <c r="H204" s="550"/>
      <c r="I204" s="550"/>
      <c r="J204" s="550"/>
      <c r="K204" s="550"/>
      <c r="L204" s="550"/>
      <c r="M204" s="550"/>
      <c r="N204" s="550"/>
      <c r="O204" s="550"/>
      <c r="P204" s="550"/>
      <c r="Q204" s="550"/>
      <c r="R204" s="550"/>
      <c r="S204" s="550"/>
      <c r="T204" s="550"/>
      <c r="U204" s="551"/>
      <c r="V204" s="518"/>
      <c r="W204" s="519"/>
      <c r="X204" s="519"/>
      <c r="Y204" s="519"/>
      <c r="Z204" s="519"/>
      <c r="AA204" s="519"/>
    </row>
    <row r="205" spans="3:27" ht="13.9" customHeight="1" x14ac:dyDescent="0.15">
      <c r="C205" s="197"/>
      <c r="D205" s="538"/>
      <c r="E205" s="641"/>
      <c r="F205" s="552"/>
      <c r="G205" s="553"/>
      <c r="H205" s="553"/>
      <c r="I205" s="553"/>
      <c r="J205" s="553"/>
      <c r="K205" s="553"/>
      <c r="L205" s="553"/>
      <c r="M205" s="553"/>
      <c r="N205" s="553"/>
      <c r="O205" s="553"/>
      <c r="P205" s="553"/>
      <c r="Q205" s="553"/>
      <c r="R205" s="553"/>
      <c r="S205" s="553"/>
      <c r="T205" s="553"/>
      <c r="U205" s="55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9"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40"/>
      <c r="F208" s="646" t="s">
        <v>267</v>
      </c>
      <c r="G208" s="647"/>
      <c r="H208" s="647"/>
      <c r="I208" s="647"/>
      <c r="J208" s="647"/>
      <c r="K208" s="645">
        <f>+別紙!AA14</f>
        <v>4684.9000000000005</v>
      </c>
      <c r="L208" s="645"/>
      <c r="M208" s="645"/>
      <c r="N208" s="645"/>
      <c r="O208" s="645"/>
      <c r="P208" s="198" t="s">
        <v>13</v>
      </c>
      <c r="Q208" s="628" t="s">
        <v>365</v>
      </c>
      <c r="R208" s="629"/>
      <c r="S208" s="629"/>
      <c r="T208" s="629"/>
      <c r="U208" s="630"/>
      <c r="V208" s="164"/>
      <c r="W208" s="165"/>
      <c r="X208" s="165"/>
      <c r="Y208" s="165"/>
    </row>
    <row r="209" spans="3:26" ht="43.15" customHeight="1" x14ac:dyDescent="0.15">
      <c r="C209" s="195"/>
      <c r="D209" s="537"/>
      <c r="E209" s="640"/>
      <c r="F209" s="263"/>
      <c r="G209" s="637" t="s">
        <v>223</v>
      </c>
      <c r="H209" s="638"/>
      <c r="I209" s="638"/>
      <c r="J209" s="638"/>
      <c r="K209" s="645" t="str">
        <f>+別紙!AA15</f>
        <v>0</v>
      </c>
      <c r="L209" s="645"/>
      <c r="M209" s="645"/>
      <c r="N209" s="645"/>
      <c r="O209" s="645"/>
      <c r="P209" s="346" t="s">
        <v>13</v>
      </c>
      <c r="Q209" s="631"/>
      <c r="R209" s="632"/>
      <c r="S209" s="632"/>
      <c r="T209" s="632"/>
      <c r="U209" s="633"/>
      <c r="V209" s="164"/>
      <c r="W209" s="165"/>
      <c r="X209" s="165"/>
      <c r="Y209" s="165"/>
    </row>
    <row r="210" spans="3:26" ht="43.15" customHeight="1" x14ac:dyDescent="0.15">
      <c r="C210" s="195"/>
      <c r="D210" s="537"/>
      <c r="E210" s="640"/>
      <c r="F210" s="263"/>
      <c r="G210" s="637" t="s">
        <v>224</v>
      </c>
      <c r="H210" s="638"/>
      <c r="I210" s="638"/>
      <c r="J210" s="638"/>
      <c r="K210" s="645">
        <f>+別紙!AA16</f>
        <v>4684.9000000000005</v>
      </c>
      <c r="L210" s="645"/>
      <c r="M210" s="645"/>
      <c r="N210" s="645"/>
      <c r="O210" s="645"/>
      <c r="P210" s="346" t="s">
        <v>13</v>
      </c>
      <c r="Q210" s="631"/>
      <c r="R210" s="632"/>
      <c r="S210" s="632"/>
      <c r="T210" s="632"/>
      <c r="U210" s="633"/>
      <c r="V210" s="164"/>
      <c r="W210" s="165"/>
      <c r="X210" s="165"/>
      <c r="Y210" s="165"/>
    </row>
    <row r="211" spans="3:26" ht="43.15" customHeight="1" x14ac:dyDescent="0.15">
      <c r="C211" s="195"/>
      <c r="D211" s="537"/>
      <c r="E211" s="640"/>
      <c r="F211" s="263"/>
      <c r="G211" s="637" t="s">
        <v>408</v>
      </c>
      <c r="H211" s="638"/>
      <c r="I211" s="638"/>
      <c r="J211" s="638"/>
      <c r="K211" s="645" t="str">
        <f>+別紙!AA17</f>
        <v>0</v>
      </c>
      <c r="L211" s="645"/>
      <c r="M211" s="645"/>
      <c r="N211" s="645"/>
      <c r="O211" s="645"/>
      <c r="P211" s="346" t="s">
        <v>13</v>
      </c>
      <c r="Q211" s="631"/>
      <c r="R211" s="632"/>
      <c r="S211" s="632"/>
      <c r="T211" s="632"/>
      <c r="U211" s="633"/>
      <c r="V211" s="164"/>
      <c r="W211" s="165"/>
      <c r="X211" s="165"/>
      <c r="Y211" s="165"/>
    </row>
    <row r="212" spans="3:26" ht="43.15" customHeight="1" x14ac:dyDescent="0.15">
      <c r="C212" s="195"/>
      <c r="D212" s="537"/>
      <c r="E212" s="640"/>
      <c r="F212" s="264"/>
      <c r="G212" s="637" t="s">
        <v>409</v>
      </c>
      <c r="H212" s="638"/>
      <c r="I212" s="638"/>
      <c r="J212" s="638"/>
      <c r="K212" s="645" t="str">
        <f>+別紙!AA18</f>
        <v>0</v>
      </c>
      <c r="L212" s="645"/>
      <c r="M212" s="645"/>
      <c r="N212" s="645"/>
      <c r="O212" s="645"/>
      <c r="P212" s="346" t="s">
        <v>13</v>
      </c>
      <c r="Q212" s="634"/>
      <c r="R212" s="635"/>
      <c r="S212" s="635"/>
      <c r="T212" s="635"/>
      <c r="U212" s="636"/>
      <c r="V212" s="164"/>
      <c r="W212" s="165"/>
      <c r="X212" s="165"/>
      <c r="Y212" s="165"/>
    </row>
    <row r="213" spans="3:26" ht="13.9" customHeight="1" x14ac:dyDescent="0.15">
      <c r="C213" s="195"/>
      <c r="D213" s="537"/>
      <c r="E213" s="640"/>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40"/>
      <c r="F214" s="527" t="s">
        <v>462</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40"/>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40"/>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40"/>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40"/>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40"/>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40"/>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40"/>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41"/>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9"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40"/>
      <c r="F225" s="646" t="s">
        <v>267</v>
      </c>
      <c r="G225" s="647"/>
      <c r="H225" s="647"/>
      <c r="I225" s="647"/>
      <c r="J225" s="647"/>
      <c r="K225" s="645">
        <f>+別紙!AA43</f>
        <v>4684.9000000000005</v>
      </c>
      <c r="L225" s="645"/>
      <c r="M225" s="645"/>
      <c r="N225" s="645"/>
      <c r="O225" s="645"/>
      <c r="P225" s="198" t="s">
        <v>13</v>
      </c>
      <c r="Q225" s="628" t="s">
        <v>366</v>
      </c>
      <c r="R225" s="629"/>
      <c r="S225" s="629"/>
      <c r="T225" s="629"/>
      <c r="U225" s="630"/>
      <c r="V225" s="98"/>
      <c r="W225" s="98"/>
      <c r="X225" s="179"/>
      <c r="Y225" s="165"/>
      <c r="Z225" s="165"/>
      <c r="AA225" s="165"/>
    </row>
    <row r="226" spans="3:27" ht="45" customHeight="1" x14ac:dyDescent="0.15">
      <c r="C226" s="195"/>
      <c r="D226" s="537"/>
      <c r="E226" s="640"/>
      <c r="F226" s="263"/>
      <c r="G226" s="637" t="s">
        <v>223</v>
      </c>
      <c r="H226" s="638"/>
      <c r="I226" s="638"/>
      <c r="J226" s="638"/>
      <c r="K226" s="645">
        <f>+別紙!AA44</f>
        <v>0</v>
      </c>
      <c r="L226" s="645"/>
      <c r="M226" s="645"/>
      <c r="N226" s="645"/>
      <c r="O226" s="645"/>
      <c r="P226" s="346" t="s">
        <v>13</v>
      </c>
      <c r="Q226" s="631"/>
      <c r="R226" s="632"/>
      <c r="S226" s="632"/>
      <c r="T226" s="632"/>
      <c r="U226" s="633"/>
      <c r="V226" s="98"/>
      <c r="W226" s="98"/>
      <c r="X226" s="179"/>
      <c r="Y226" s="165"/>
      <c r="Z226" s="165"/>
      <c r="AA226" s="165"/>
    </row>
    <row r="227" spans="3:27" ht="45" customHeight="1" x14ac:dyDescent="0.15">
      <c r="C227" s="195"/>
      <c r="D227" s="537"/>
      <c r="E227" s="640"/>
      <c r="F227" s="263"/>
      <c r="G227" s="637" t="s">
        <v>224</v>
      </c>
      <c r="H227" s="638"/>
      <c r="I227" s="638"/>
      <c r="J227" s="638"/>
      <c r="K227" s="645">
        <f>+別紙!AA45</f>
        <v>4684.9000000000005</v>
      </c>
      <c r="L227" s="645"/>
      <c r="M227" s="645"/>
      <c r="N227" s="645"/>
      <c r="O227" s="645"/>
      <c r="P227" s="346" t="s">
        <v>13</v>
      </c>
      <c r="Q227" s="631"/>
      <c r="R227" s="632"/>
      <c r="S227" s="632"/>
      <c r="T227" s="632"/>
      <c r="U227" s="633"/>
      <c r="V227" s="98"/>
      <c r="W227" s="98"/>
      <c r="X227" s="179"/>
      <c r="Y227" s="165"/>
      <c r="Z227" s="165"/>
      <c r="AA227" s="165"/>
    </row>
    <row r="228" spans="3:27" ht="45" customHeight="1" x14ac:dyDescent="0.15">
      <c r="C228" s="195"/>
      <c r="D228" s="537"/>
      <c r="E228" s="640"/>
      <c r="F228" s="263"/>
      <c r="G228" s="637" t="s">
        <v>408</v>
      </c>
      <c r="H228" s="638"/>
      <c r="I228" s="638"/>
      <c r="J228" s="638"/>
      <c r="K228" s="645">
        <f>+別紙!AA46</f>
        <v>0</v>
      </c>
      <c r="L228" s="645"/>
      <c r="M228" s="645"/>
      <c r="N228" s="645"/>
      <c r="O228" s="645"/>
      <c r="P228" s="346" t="s">
        <v>13</v>
      </c>
      <c r="Q228" s="631"/>
      <c r="R228" s="632"/>
      <c r="S228" s="632"/>
      <c r="T228" s="632"/>
      <c r="U228" s="633"/>
      <c r="V228" s="98"/>
      <c r="W228" s="98"/>
      <c r="X228" s="179"/>
      <c r="Y228" s="165"/>
      <c r="Z228" s="165"/>
      <c r="AA228" s="165"/>
    </row>
    <row r="229" spans="3:27" ht="45" customHeight="1" x14ac:dyDescent="0.15">
      <c r="C229" s="195"/>
      <c r="D229" s="537"/>
      <c r="E229" s="640"/>
      <c r="F229" s="264"/>
      <c r="G229" s="637" t="s">
        <v>409</v>
      </c>
      <c r="H229" s="638"/>
      <c r="I229" s="638"/>
      <c r="J229" s="638"/>
      <c r="K229" s="645">
        <f>+別紙!AA47</f>
        <v>0</v>
      </c>
      <c r="L229" s="645"/>
      <c r="M229" s="645"/>
      <c r="N229" s="645"/>
      <c r="O229" s="645"/>
      <c r="P229" s="346" t="s">
        <v>13</v>
      </c>
      <c r="Q229" s="634"/>
      <c r="R229" s="635"/>
      <c r="S229" s="635"/>
      <c r="T229" s="635"/>
      <c r="U229" s="636"/>
      <c r="V229" s="98"/>
      <c r="W229" s="98"/>
      <c r="X229" s="179"/>
      <c r="Y229" s="165"/>
      <c r="Z229" s="165"/>
      <c r="AA229" s="165"/>
    </row>
    <row r="230" spans="3:27" ht="13.9" customHeight="1" x14ac:dyDescent="0.15">
      <c r="C230" s="195"/>
      <c r="D230" s="537"/>
      <c r="E230" s="640"/>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40"/>
      <c r="F231" s="527" t="s">
        <v>462</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40"/>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40"/>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40"/>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40"/>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40"/>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40"/>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40"/>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40"/>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50" t="s">
        <v>15</v>
      </c>
      <c r="D240" s="651"/>
      <c r="E240" s="652"/>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9" t="s">
        <v>438</v>
      </c>
      <c r="E245" s="649"/>
      <c r="F245" s="649"/>
      <c r="G245" s="649"/>
      <c r="H245" s="649"/>
      <c r="I245" s="649"/>
      <c r="J245" s="649"/>
      <c r="K245" s="649"/>
      <c r="L245" s="649"/>
      <c r="M245" s="649"/>
      <c r="N245" s="649"/>
      <c r="O245" s="649"/>
      <c r="P245" s="649"/>
      <c r="Q245" s="649"/>
      <c r="R245" s="649"/>
      <c r="S245" s="649"/>
      <c r="T245" s="649"/>
      <c r="U245" s="513"/>
    </row>
    <row r="246" spans="1:32" ht="40.9" customHeight="1" x14ac:dyDescent="0.15">
      <c r="C246" s="200"/>
      <c r="D246" s="649" t="s">
        <v>439</v>
      </c>
      <c r="E246" s="649"/>
      <c r="F246" s="649"/>
      <c r="G246" s="649"/>
      <c r="H246" s="649"/>
      <c r="I246" s="649"/>
      <c r="J246" s="649"/>
      <c r="K246" s="649"/>
      <c r="L246" s="649"/>
      <c r="M246" s="649"/>
      <c r="N246" s="649"/>
      <c r="O246" s="649"/>
      <c r="P246" s="649"/>
      <c r="Q246" s="649"/>
      <c r="R246" s="649"/>
      <c r="S246" s="649"/>
      <c r="T246" s="649"/>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9" t="s">
        <v>274</v>
      </c>
      <c r="F250" s="649"/>
      <c r="G250" s="649"/>
      <c r="H250" s="649"/>
      <c r="I250" s="649"/>
      <c r="J250" s="649"/>
      <c r="K250" s="649"/>
      <c r="L250" s="649"/>
      <c r="M250" s="649"/>
      <c r="N250" s="649"/>
      <c r="O250" s="649"/>
      <c r="P250" s="649"/>
      <c r="Q250" s="649"/>
      <c r="R250" s="649"/>
      <c r="S250" s="649"/>
      <c r="T250" s="649"/>
      <c r="U250" s="513"/>
      <c r="W250" s="311" t="s">
        <v>40</v>
      </c>
      <c r="AA250"/>
      <c r="AB250"/>
    </row>
    <row r="251" spans="1:32" ht="30" customHeight="1" x14ac:dyDescent="0.15">
      <c r="A251" s="22"/>
      <c r="B251" s="22"/>
      <c r="C251" s="200"/>
      <c r="D251" s="202" t="s">
        <v>272</v>
      </c>
      <c r="E251" s="649" t="s">
        <v>275</v>
      </c>
      <c r="F251" s="649"/>
      <c r="G251" s="649"/>
      <c r="H251" s="649"/>
      <c r="I251" s="649"/>
      <c r="J251" s="649"/>
      <c r="K251" s="649"/>
      <c r="L251" s="649"/>
      <c r="M251" s="649"/>
      <c r="N251" s="649"/>
      <c r="O251" s="649"/>
      <c r="P251" s="649"/>
      <c r="Q251" s="649"/>
      <c r="R251" s="649"/>
      <c r="S251" s="649"/>
      <c r="T251" s="649"/>
      <c r="U251" s="513"/>
      <c r="W251" s="311" t="s">
        <v>41</v>
      </c>
      <c r="X251" s="1"/>
      <c r="Z251" s="2"/>
      <c r="AA251" s="2"/>
    </row>
    <row r="252" spans="1:32" ht="40.9" customHeight="1" x14ac:dyDescent="0.15">
      <c r="A252" s="22"/>
      <c r="B252" s="22"/>
      <c r="C252" s="200">
        <v>4</v>
      </c>
      <c r="D252" s="649" t="s">
        <v>276</v>
      </c>
      <c r="E252" s="649"/>
      <c r="F252" s="649"/>
      <c r="G252" s="649"/>
      <c r="H252" s="649"/>
      <c r="I252" s="649"/>
      <c r="J252" s="649"/>
      <c r="K252" s="649"/>
      <c r="L252" s="649"/>
      <c r="M252" s="649"/>
      <c r="N252" s="649"/>
      <c r="O252" s="649"/>
      <c r="P252" s="649"/>
      <c r="Q252" s="649"/>
      <c r="R252" s="649"/>
      <c r="S252" s="649"/>
      <c r="T252" s="649"/>
      <c r="U252" s="513"/>
      <c r="W252" s="311" t="s">
        <v>42</v>
      </c>
      <c r="X252" s="1"/>
      <c r="Z252" s="2"/>
      <c r="AA252" s="2"/>
    </row>
    <row r="253" spans="1:32" ht="76.150000000000006" customHeight="1" x14ac:dyDescent="0.15">
      <c r="A253" s="22"/>
      <c r="B253" s="22"/>
      <c r="C253" s="200">
        <v>5</v>
      </c>
      <c r="D253" s="649" t="s">
        <v>406</v>
      </c>
      <c r="E253" s="649"/>
      <c r="F253" s="649"/>
      <c r="G253" s="649"/>
      <c r="H253" s="649"/>
      <c r="I253" s="649"/>
      <c r="J253" s="649"/>
      <c r="K253" s="649"/>
      <c r="L253" s="649"/>
      <c r="M253" s="649"/>
      <c r="N253" s="649"/>
      <c r="O253" s="649"/>
      <c r="P253" s="649"/>
      <c r="Q253" s="649"/>
      <c r="R253" s="649"/>
      <c r="S253" s="649"/>
      <c r="T253" s="649"/>
      <c r="U253" s="513"/>
      <c r="W253" s="311" t="s">
        <v>44</v>
      </c>
      <c r="Z253" s="2"/>
      <c r="AA253" s="2"/>
    </row>
    <row r="254" spans="1:32" ht="40.9" customHeight="1" x14ac:dyDescent="0.15">
      <c r="A254" s="22"/>
      <c r="B254" s="22"/>
      <c r="C254" s="200">
        <v>6</v>
      </c>
      <c r="D254" s="649" t="s">
        <v>277</v>
      </c>
      <c r="E254" s="649"/>
      <c r="F254" s="649"/>
      <c r="G254" s="649"/>
      <c r="H254" s="649"/>
      <c r="I254" s="649"/>
      <c r="J254" s="649"/>
      <c r="K254" s="649"/>
      <c r="L254" s="649"/>
      <c r="M254" s="649"/>
      <c r="N254" s="649"/>
      <c r="O254" s="649"/>
      <c r="P254" s="649"/>
      <c r="Q254" s="649"/>
      <c r="R254" s="649"/>
      <c r="S254" s="649"/>
      <c r="T254" s="649"/>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8">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172:U179 F185:U193 F197:U205 F160:U167"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21" t="s">
        <v>90</v>
      </c>
      <c r="C7" s="722"/>
      <c r="D7" s="723" t="s">
        <v>210</v>
      </c>
      <c r="E7" s="724"/>
      <c r="F7" s="724"/>
      <c r="G7" s="724"/>
      <c r="H7" s="725"/>
      <c r="I7" s="147"/>
      <c r="J7" s="58"/>
      <c r="K7" s="160"/>
      <c r="L7" s="768" t="s">
        <v>109</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772"/>
      <c r="M8" s="773"/>
      <c r="N8" s="773"/>
      <c r="O8" s="773"/>
      <c r="P8" s="773"/>
      <c r="Q8" s="773"/>
      <c r="R8" s="773"/>
      <c r="S8" s="773"/>
      <c r="T8" s="773"/>
      <c r="U8" s="773"/>
      <c r="V8" s="773"/>
      <c r="W8" s="773"/>
      <c r="X8" s="773"/>
      <c r="Y8" s="773"/>
      <c r="Z8" s="773"/>
      <c r="AA8" s="774"/>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21" t="s">
        <v>90</v>
      </c>
      <c r="C7" s="722"/>
      <c r="D7" s="723" t="s">
        <v>211</v>
      </c>
      <c r="E7" s="724"/>
      <c r="F7" s="724"/>
      <c r="G7" s="724"/>
      <c r="H7" s="725"/>
      <c r="I7" s="147"/>
      <c r="J7" s="58"/>
      <c r="K7" s="160"/>
      <c r="L7" s="768" t="s">
        <v>110</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772"/>
      <c r="M8" s="773"/>
      <c r="N8" s="773"/>
      <c r="O8" s="773"/>
      <c r="P8" s="773"/>
      <c r="Q8" s="773"/>
      <c r="R8" s="773"/>
      <c r="S8" s="773"/>
      <c r="T8" s="773"/>
      <c r="U8" s="773"/>
      <c r="V8" s="773"/>
      <c r="W8" s="773"/>
      <c r="X8" s="773"/>
      <c r="Y8" s="773"/>
      <c r="Z8" s="773"/>
      <c r="AA8" s="774"/>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4629.3</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4629.3</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4629.3</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4629.3</v>
      </c>
      <c r="P27" s="706"/>
      <c r="Q27" s="706"/>
      <c r="R27" s="706"/>
      <c r="S27" s="49" t="s">
        <v>38</v>
      </c>
      <c r="T27" s="70"/>
      <c r="U27" s="70"/>
      <c r="X27" s="68" t="s">
        <v>39</v>
      </c>
      <c r="Y27" s="71"/>
      <c r="AG27" s="58"/>
      <c r="AH27" s="58"/>
      <c r="AI27" s="58"/>
      <c r="AJ27" s="58"/>
      <c r="AK27" s="748">
        <f>+AG18+O27</f>
        <v>4629.3</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v>4629.3</v>
      </c>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4629.3</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4629.3</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4629.3</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21" t="s">
        <v>90</v>
      </c>
      <c r="C7" s="722"/>
      <c r="D7" s="723" t="s">
        <v>212</v>
      </c>
      <c r="E7" s="724"/>
      <c r="F7" s="724"/>
      <c r="G7" s="724"/>
      <c r="H7" s="725"/>
      <c r="I7" s="147"/>
      <c r="J7" s="58"/>
      <c r="K7" s="160"/>
      <c r="L7" s="768" t="s">
        <v>94</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772"/>
      <c r="M8" s="773"/>
      <c r="N8" s="773"/>
      <c r="O8" s="773"/>
      <c r="P8" s="773"/>
      <c r="Q8" s="773"/>
      <c r="R8" s="773"/>
      <c r="S8" s="773"/>
      <c r="T8" s="773"/>
      <c r="U8" s="773"/>
      <c r="V8" s="773"/>
      <c r="W8" s="773"/>
      <c r="X8" s="773"/>
      <c r="Y8" s="773"/>
      <c r="Z8" s="773"/>
      <c r="AA8" s="774"/>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213</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214</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215</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216</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217</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21" t="s">
        <v>90</v>
      </c>
      <c r="C7" s="722"/>
      <c r="D7" s="723" t="s">
        <v>218</v>
      </c>
      <c r="E7" s="724"/>
      <c r="F7" s="724"/>
      <c r="G7" s="724"/>
      <c r="H7" s="725"/>
      <c r="I7" s="147"/>
      <c r="J7" s="58"/>
      <c r="K7" s="160"/>
      <c r="L7" s="768" t="s">
        <v>111</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772"/>
      <c r="M8" s="773"/>
      <c r="N8" s="773"/>
      <c r="O8" s="773"/>
      <c r="P8" s="773"/>
      <c r="Q8" s="773"/>
      <c r="R8" s="773"/>
      <c r="S8" s="773"/>
      <c r="T8" s="773"/>
      <c r="U8" s="773"/>
      <c r="V8" s="773"/>
      <c r="W8" s="773"/>
      <c r="X8" s="773"/>
      <c r="Y8" s="773"/>
      <c r="Z8" s="773"/>
      <c r="AA8" s="774"/>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21" t="s">
        <v>90</v>
      </c>
      <c r="C7" s="722"/>
      <c r="D7" s="723" t="s">
        <v>219</v>
      </c>
      <c r="E7" s="724"/>
      <c r="F7" s="724"/>
      <c r="G7" s="724"/>
      <c r="H7" s="725"/>
      <c r="I7" s="147"/>
      <c r="J7" s="58"/>
      <c r="K7" s="160"/>
      <c r="L7" s="768" t="s">
        <v>112</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772"/>
      <c r="M8" s="773"/>
      <c r="N8" s="773"/>
      <c r="O8" s="773"/>
      <c r="P8" s="773"/>
      <c r="Q8" s="773"/>
      <c r="R8" s="773"/>
      <c r="S8" s="773"/>
      <c r="T8" s="773"/>
      <c r="U8" s="773"/>
      <c r="V8" s="773"/>
      <c r="W8" s="773"/>
      <c r="X8" s="773"/>
      <c r="Y8" s="773"/>
      <c r="Z8" s="773"/>
      <c r="AA8" s="774"/>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90" t="s">
        <v>102</v>
      </c>
      <c r="C2" s="690"/>
      <c r="D2" s="690"/>
      <c r="E2" s="690"/>
      <c r="F2" s="690"/>
      <c r="G2" s="690"/>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90"/>
      <c r="C3" s="690"/>
      <c r="D3" s="690"/>
      <c r="E3" s="690"/>
      <c r="F3" s="690"/>
      <c r="G3" s="690"/>
      <c r="H3"/>
      <c r="I3"/>
      <c r="J3"/>
      <c r="K3"/>
      <c r="L3"/>
      <c r="M3"/>
      <c r="N3"/>
      <c r="O3"/>
      <c r="P3"/>
      <c r="Q3"/>
      <c r="R3"/>
      <c r="S3"/>
      <c r="T3"/>
      <c r="U3"/>
      <c r="V3"/>
      <c r="W3"/>
      <c r="X3"/>
      <c r="Y3" s="47"/>
      <c r="Z3" s="47"/>
      <c r="AA3" s="668"/>
      <c r="AB3" s="669"/>
      <c r="AC3" s="669"/>
      <c r="AD3" s="93"/>
      <c r="AE3" s="114"/>
      <c r="AF3" s="114"/>
      <c r="AG3" s="114"/>
      <c r="AH3" s="114"/>
      <c r="AI3" s="114"/>
      <c r="AJ3" s="114"/>
      <c r="AK3" s="114"/>
      <c r="AL3" s="114"/>
      <c r="AM3" s="114"/>
      <c r="AN3" s="114"/>
      <c r="AO3" s="673" t="s">
        <v>357</v>
      </c>
      <c r="AP3" s="674"/>
      <c r="AQ3" s="675"/>
      <c r="AR3" s="653" t="s">
        <v>0</v>
      </c>
      <c r="AS3" s="654"/>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6"/>
      <c r="AP4" s="677"/>
      <c r="AQ4" s="678"/>
      <c r="AR4" s="655" t="str">
        <f>+表紙!Q29</f>
        <v>〇</v>
      </c>
      <c r="AS4" s="656"/>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71" t="s">
        <v>103</v>
      </c>
      <c r="Z5" s="671"/>
      <c r="AA5" s="672"/>
      <c r="AB5" s="672"/>
      <c r="AC5" s="672"/>
      <c r="AD5" s="93" t="s">
        <v>97</v>
      </c>
      <c r="AE5" s="659" t="str">
        <f>+表紙!F48</f>
        <v>フレッシュ・デルモンテ・ジャパン株式会社</v>
      </c>
      <c r="AF5" s="660"/>
      <c r="AG5" s="660"/>
      <c r="AH5" s="660"/>
      <c r="AI5" s="660"/>
      <c r="AJ5" s="660"/>
      <c r="AK5" s="660"/>
      <c r="AL5" s="660"/>
      <c r="AM5" s="660"/>
      <c r="AN5" s="660"/>
      <c r="AO5" s="660"/>
      <c r="AP5" s="660"/>
      <c r="AQ5" s="660"/>
      <c r="AR5" s="660"/>
      <c r="AS5" s="660"/>
      <c r="AT5" s="660"/>
      <c r="AU5" s="660"/>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21" t="s">
        <v>90</v>
      </c>
      <c r="C7" s="722"/>
      <c r="D7" s="723" t="s">
        <v>367</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8"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7"/>
      <c r="AE10" s="61"/>
      <c r="AM10" s="58"/>
      <c r="AN10" s="58"/>
      <c r="AO10" s="58"/>
      <c r="AP10" s="58"/>
      <c r="AQ10" s="58"/>
      <c r="AR10"/>
      <c r="AS10"/>
      <c r="AT10"/>
      <c r="AU10"/>
    </row>
    <row r="11" spans="2:48"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8" ht="24.75" customHeight="1" thickTop="1" thickBot="1" x14ac:dyDescent="0.2">
      <c r="F12" s="679">
        <f>+ROUND(O12,1)+ROUND(O15,1)+ROUND(O18,1)+ROUND(O24,1)+O27-ROUND(F15,1)</f>
        <v>0</v>
      </c>
      <c r="G12" s="680"/>
      <c r="H12" s="57" t="s">
        <v>313</v>
      </c>
      <c r="I12" s="58"/>
      <c r="J12" s="59"/>
      <c r="K12" s="58"/>
      <c r="L12" s="727"/>
      <c r="M12" s="60"/>
      <c r="O12" s="657"/>
      <c r="P12" s="670"/>
      <c r="Q12" s="670"/>
      <c r="R12" s="670"/>
      <c r="S12" s="57" t="s">
        <v>22</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8"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2" t="s">
        <v>23</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8" ht="24.75" customHeight="1" thickBot="1" x14ac:dyDescent="0.2">
      <c r="F15" s="663"/>
      <c r="G15" s="664"/>
      <c r="H15" s="49" t="s">
        <v>313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8"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31</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1"/>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7"/>
      <c r="U20" s="271"/>
      <c r="V20" s="273"/>
      <c r="W20" s="274"/>
      <c r="X20" s="140" t="s">
        <v>25</v>
      </c>
      <c r="Y20" s="661" t="s">
        <v>329</v>
      </c>
      <c r="Z20" s="661"/>
      <c r="AA20" s="662"/>
      <c r="AB20" s="58"/>
      <c r="AC20" s="58"/>
      <c r="AD20" s="715"/>
      <c r="AF20" s="58"/>
      <c r="AG20" s="58"/>
      <c r="AH20" s="61"/>
      <c r="AI20" s="58"/>
      <c r="AJ20" s="58"/>
      <c r="AK20" s="151"/>
      <c r="AL20" s="61"/>
      <c r="AM20" s="278"/>
      <c r="AN20" s="689" t="s">
        <v>311</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7"/>
      <c r="U21" s="137"/>
      <c r="V21" s="137"/>
      <c r="W21" s="137"/>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32</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179</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182</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184</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B34" s="308"/>
      <c r="C34" s="310" t="str">
        <f>+IF(F30=0,"",IF(F29&lt;F30,"エラー !：上の表は、⑩の内数である⑪の量が⑩を超えています",""))</f>
        <v/>
      </c>
      <c r="D34" s="308"/>
      <c r="E34" s="308"/>
      <c r="F34" s="308"/>
      <c r="G34" s="308"/>
      <c r="H34" s="308"/>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220</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221</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70"/>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8" t="s">
        <v>102</v>
      </c>
      <c r="C3" s="818"/>
      <c r="D3" s="818"/>
      <c r="E3" s="818"/>
      <c r="F3" s="818"/>
      <c r="G3" s="116"/>
      <c r="H3" s="116"/>
      <c r="I3" s="116"/>
      <c r="J3" s="116"/>
      <c r="K3" s="116"/>
      <c r="Y3"/>
      <c r="Z3"/>
      <c r="AA3" s="117"/>
    </row>
    <row r="4" spans="2:27" ht="14.1" customHeight="1" x14ac:dyDescent="0.15">
      <c r="B4" s="818"/>
      <c r="C4" s="818"/>
      <c r="D4" s="818"/>
      <c r="E4" s="818"/>
      <c r="F4" s="818"/>
      <c r="G4" s="116"/>
      <c r="H4" s="116"/>
      <c r="I4" s="116"/>
      <c r="J4" s="116"/>
      <c r="K4" s="116"/>
      <c r="Y4" s="822" t="s">
        <v>355</v>
      </c>
      <c r="Z4" s="118" t="s">
        <v>114</v>
      </c>
      <c r="AA4" s="119" t="s">
        <v>115</v>
      </c>
    </row>
    <row r="5" spans="2:27" ht="14.1" customHeight="1" thickBot="1" x14ac:dyDescent="0.2">
      <c r="C5" s="116"/>
      <c r="D5" s="116"/>
      <c r="E5" s="116"/>
      <c r="F5" s="116"/>
      <c r="G5" s="116"/>
      <c r="H5" s="116"/>
      <c r="I5" s="116"/>
      <c r="J5" s="116"/>
      <c r="K5" s="116"/>
      <c r="Y5" s="823"/>
      <c r="Z5" s="120" t="str">
        <f>+表紙!Q29</f>
        <v>〇</v>
      </c>
      <c r="AA5" s="120" t="str">
        <f>+表紙!T29</f>
        <v/>
      </c>
    </row>
    <row r="6" spans="2:27" ht="15" customHeight="1" thickBot="1" x14ac:dyDescent="0.2">
      <c r="B6" s="168" t="s">
        <v>101</v>
      </c>
      <c r="C6" s="168"/>
      <c r="D6" s="168"/>
      <c r="E6" s="168"/>
      <c r="F6" s="168"/>
      <c r="G6" s="168"/>
      <c r="H6" s="168"/>
      <c r="I6" s="168"/>
      <c r="J6" s="168"/>
      <c r="K6" s="168"/>
      <c r="L6" s="94"/>
      <c r="M6" s="819"/>
      <c r="N6" s="819"/>
      <c r="O6" s="94" t="s">
        <v>99</v>
      </c>
      <c r="P6" s="824" t="str">
        <f>+表紙!F48</f>
        <v>フレッシュ・デルモンテ・ジャパン株式会社</v>
      </c>
      <c r="Q6" s="824"/>
      <c r="R6" s="824"/>
      <c r="S6" s="824"/>
      <c r="T6" s="824"/>
      <c r="U6" s="824"/>
      <c r="V6" s="819"/>
      <c r="W6" s="819"/>
      <c r="X6" s="819"/>
      <c r="Y6" s="819"/>
      <c r="Z6" s="819"/>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20" t="s">
        <v>230</v>
      </c>
      <c r="D9" s="820"/>
      <c r="E9" s="820"/>
      <c r="F9" s="821"/>
      <c r="G9" s="377">
        <f>IF(OR(ｱ.燃え殻!F24&gt;0,ｱ.燃え殻!F24&lt;0),ｱ.燃え殻!F24,IF(G$19&gt;0,"0",0))</f>
        <v>0</v>
      </c>
      <c r="H9" s="377">
        <f>IF(OR(ｲ.汚泥!F24&gt;0,ｲ.汚泥!F24&lt;0),ｲ.汚泥!F24,IF(H$19&gt;0,"0",0))</f>
        <v>28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27.6</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4629.3</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4684.9000000000005</v>
      </c>
    </row>
    <row r="10" spans="2:27" ht="24" customHeight="1" x14ac:dyDescent="0.15">
      <c r="B10" s="172" t="s">
        <v>393</v>
      </c>
      <c r="C10" s="816" t="s">
        <v>294</v>
      </c>
      <c r="D10" s="816"/>
      <c r="E10" s="816"/>
      <c r="F10" s="81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t="str">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8" t="s">
        <v>295</v>
      </c>
      <c r="D11" s="788"/>
      <c r="E11" s="788"/>
      <c r="F11" s="78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t="str">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8" t="s">
        <v>296</v>
      </c>
      <c r="D12" s="788"/>
      <c r="E12" s="788"/>
      <c r="F12" s="78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t="str">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6" t="s">
        <v>297</v>
      </c>
      <c r="D13" s="797"/>
      <c r="E13" s="797"/>
      <c r="F13" s="798"/>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t="str">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8" t="s">
        <v>298</v>
      </c>
      <c r="D14" s="788"/>
      <c r="E14" s="788"/>
      <c r="F14" s="789"/>
      <c r="G14" s="383">
        <f>IF(OR(ｱ.燃え殻!F29&gt;0,ｱ.燃え殻!F29&lt;0),ｱ.燃え殻!F29,IF(G$19&gt;0,"0",0))</f>
        <v>0</v>
      </c>
      <c r="H14" s="383">
        <f>IF(OR(ｲ.汚泥!F29&gt;0,ｲ.汚泥!F29&lt;0),ｲ.汚泥!F29,IF(H$19&gt;0,"0",0))</f>
        <v>28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27.6</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4629.3</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4684.9000000000005</v>
      </c>
    </row>
    <row r="15" spans="2:27" ht="24" customHeight="1" x14ac:dyDescent="0.15">
      <c r="B15" s="172" t="s">
        <v>228</v>
      </c>
      <c r="C15" s="788" t="s">
        <v>299</v>
      </c>
      <c r="D15" s="788"/>
      <c r="E15" s="788"/>
      <c r="F15" s="78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t="str">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8" t="s">
        <v>300</v>
      </c>
      <c r="D16" s="788"/>
      <c r="E16" s="788"/>
      <c r="F16" s="789"/>
      <c r="G16" s="383">
        <f>IF(OR(ｱ.燃え殻!F31&gt;0,ｱ.燃え殻!F31&lt;0),ｱ.燃え殻!F31,IF(G$19&gt;0,"0",0))</f>
        <v>0</v>
      </c>
      <c r="H16" s="383">
        <f>IF(OR(ｲ.汚泥!F31&gt;0,ｲ.汚泥!F31&lt;0),ｲ.汚泥!F31,IF(H$19&gt;0,"0",0))</f>
        <v>28</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27.6</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4629.3</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4684.9000000000005</v>
      </c>
    </row>
    <row r="17" spans="2:27" ht="24" customHeight="1" x14ac:dyDescent="0.15">
      <c r="B17" s="172"/>
      <c r="C17" s="788" t="s">
        <v>408</v>
      </c>
      <c r="D17" s="788"/>
      <c r="E17" s="788"/>
      <c r="F17" s="78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t="str">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6" t="s">
        <v>428</v>
      </c>
      <c r="E18" s="786"/>
      <c r="F18" s="787"/>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t="str">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805" t="s">
        <v>377</v>
      </c>
      <c r="E19" s="805"/>
      <c r="F19" s="806"/>
      <c r="G19" s="389">
        <f>+G37+G25+G23+G22+G21-G20</f>
        <v>0</v>
      </c>
      <c r="H19" s="389">
        <f t="shared" ref="H19:Z19" si="1">+H37+H25+H23+H22+H21-H20</f>
        <v>28</v>
      </c>
      <c r="I19" s="389">
        <f t="shared" si="1"/>
        <v>0</v>
      </c>
      <c r="J19" s="389">
        <f t="shared" si="1"/>
        <v>0</v>
      </c>
      <c r="K19" s="389">
        <f t="shared" si="1"/>
        <v>0</v>
      </c>
      <c r="L19" s="389">
        <f t="shared" si="1"/>
        <v>27.6</v>
      </c>
      <c r="M19" s="389">
        <f t="shared" si="1"/>
        <v>0</v>
      </c>
      <c r="N19" s="389">
        <f t="shared" si="1"/>
        <v>0</v>
      </c>
      <c r="O19" s="389">
        <f t="shared" si="1"/>
        <v>0</v>
      </c>
      <c r="P19" s="389">
        <f t="shared" si="1"/>
        <v>4629.3</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4684.9000000000005</v>
      </c>
    </row>
    <row r="20" spans="2:27" ht="24" customHeight="1" thickBot="1" x14ac:dyDescent="0.2">
      <c r="B20" s="170"/>
      <c r="C20" s="238" t="s">
        <v>231</v>
      </c>
      <c r="D20" s="807" t="s">
        <v>232</v>
      </c>
      <c r="E20" s="807"/>
      <c r="F20" s="808"/>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9" t="s">
        <v>338</v>
      </c>
      <c r="F21" s="810"/>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11" t="s">
        <v>339</v>
      </c>
      <c r="F22" s="812"/>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92" t="s">
        <v>340</v>
      </c>
      <c r="F23" s="793"/>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94" t="s">
        <v>342</v>
      </c>
      <c r="F25" s="795"/>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90" t="s">
        <v>174</v>
      </c>
      <c r="D26" s="440" t="s">
        <v>21</v>
      </c>
      <c r="E26" s="784" t="s">
        <v>343</v>
      </c>
      <c r="F26" s="785"/>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90"/>
      <c r="D27" s="175" t="s">
        <v>25</v>
      </c>
      <c r="E27" s="784" t="s">
        <v>344</v>
      </c>
      <c r="F27" s="785"/>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91"/>
      <c r="D28" s="81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91"/>
      <c r="D29" s="81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91"/>
      <c r="D30" s="81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91"/>
      <c r="D31" s="129" t="s">
        <v>178</v>
      </c>
      <c r="E31" s="784" t="s">
        <v>348</v>
      </c>
      <c r="F31" s="785"/>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82" t="s">
        <v>173</v>
      </c>
      <c r="D37" s="129" t="s">
        <v>179</v>
      </c>
      <c r="E37" s="803" t="s">
        <v>234</v>
      </c>
      <c r="F37" s="804"/>
      <c r="G37" s="424">
        <f t="shared" ref="G37:Z37" si="8">+G38+G42</f>
        <v>0</v>
      </c>
      <c r="H37" s="424">
        <f t="shared" si="8"/>
        <v>28</v>
      </c>
      <c r="I37" s="424">
        <f t="shared" si="8"/>
        <v>0</v>
      </c>
      <c r="J37" s="424">
        <f t="shared" si="8"/>
        <v>0</v>
      </c>
      <c r="K37" s="424">
        <f t="shared" si="8"/>
        <v>0</v>
      </c>
      <c r="L37" s="424">
        <f t="shared" si="8"/>
        <v>27.6</v>
      </c>
      <c r="M37" s="424">
        <f t="shared" si="8"/>
        <v>0</v>
      </c>
      <c r="N37" s="424">
        <f t="shared" si="8"/>
        <v>0</v>
      </c>
      <c r="O37" s="424">
        <f t="shared" si="8"/>
        <v>0</v>
      </c>
      <c r="P37" s="424">
        <f t="shared" si="8"/>
        <v>4629.3</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4684.9000000000005</v>
      </c>
    </row>
    <row r="38" spans="2:27" ht="24" customHeight="1" x14ac:dyDescent="0.15">
      <c r="B38" s="170"/>
      <c r="C38" s="782"/>
      <c r="D38" s="227"/>
      <c r="E38" s="225" t="s">
        <v>319</v>
      </c>
      <c r="F38" s="443"/>
      <c r="G38" s="415">
        <f t="shared" ref="G38:Z38" si="9">SUM(G39:G41)</f>
        <v>0</v>
      </c>
      <c r="H38" s="415">
        <f t="shared" si="9"/>
        <v>28</v>
      </c>
      <c r="I38" s="415">
        <f t="shared" si="9"/>
        <v>0</v>
      </c>
      <c r="J38" s="415">
        <f t="shared" si="9"/>
        <v>0</v>
      </c>
      <c r="K38" s="415">
        <f t="shared" si="9"/>
        <v>0</v>
      </c>
      <c r="L38" s="415">
        <f t="shared" si="9"/>
        <v>27.6</v>
      </c>
      <c r="M38" s="415">
        <f t="shared" si="9"/>
        <v>0</v>
      </c>
      <c r="N38" s="415">
        <f t="shared" si="9"/>
        <v>0</v>
      </c>
      <c r="O38" s="415">
        <f t="shared" si="9"/>
        <v>0</v>
      </c>
      <c r="P38" s="415">
        <f t="shared" si="9"/>
        <v>4629.3</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4684.9000000000005</v>
      </c>
    </row>
    <row r="39" spans="2:27" ht="24" customHeight="1" x14ac:dyDescent="0.15">
      <c r="B39" s="170"/>
      <c r="C39" s="782"/>
      <c r="D39" s="228"/>
      <c r="E39" s="223"/>
      <c r="F39" s="221" t="s">
        <v>233</v>
      </c>
      <c r="G39" s="418">
        <f>+ｱ.燃え殻!$Z$28</f>
        <v>0</v>
      </c>
      <c r="H39" s="418">
        <f>+ｲ.汚泥!$Z$28</f>
        <v>28</v>
      </c>
      <c r="I39" s="418">
        <f>+ｳ.廃油!$Z$28</f>
        <v>0</v>
      </c>
      <c r="J39" s="418">
        <f>+ｴ.廃酸!$Z$28</f>
        <v>0</v>
      </c>
      <c r="K39" s="418">
        <f>+ｵ.廃ｱﾙｶﾘ!$Z$28</f>
        <v>0</v>
      </c>
      <c r="L39" s="418">
        <f>+ｶ.廃ﾌﾟﾗ類!$Z$28</f>
        <v>27.6</v>
      </c>
      <c r="M39" s="418">
        <f>+ｷ.紙くず!$Z$28</f>
        <v>0</v>
      </c>
      <c r="N39" s="418">
        <f>+ｸ.木くず!$Z$28</f>
        <v>0</v>
      </c>
      <c r="O39" s="418">
        <f>+ｹ.繊維くず!$Z$28</f>
        <v>0</v>
      </c>
      <c r="P39" s="418">
        <f>+ｺ.動植物性残さ!$Z$28</f>
        <v>4629.3</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4684.9000000000005</v>
      </c>
    </row>
    <row r="40" spans="2:27" ht="24" customHeight="1" x14ac:dyDescent="0.15">
      <c r="B40" s="170"/>
      <c r="C40" s="782"/>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82"/>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83"/>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801" t="s">
        <v>349</v>
      </c>
      <c r="E43" s="801"/>
      <c r="F43" s="802"/>
      <c r="G43" s="427">
        <f>+ｱ.燃え殻!$AK$27</f>
        <v>0</v>
      </c>
      <c r="H43" s="427">
        <f>+ｲ.汚泥!$AK$27</f>
        <v>28</v>
      </c>
      <c r="I43" s="427">
        <f>+ｳ.廃油!$AK$27</f>
        <v>0</v>
      </c>
      <c r="J43" s="427">
        <f>+ｴ.廃酸!$AK$27</f>
        <v>0</v>
      </c>
      <c r="K43" s="427">
        <f>+ｵ.廃ｱﾙｶﾘ!$AK$27</f>
        <v>0</v>
      </c>
      <c r="L43" s="427">
        <f>+ｶ.廃ﾌﾟﾗ類!$AK$27</f>
        <v>27.6</v>
      </c>
      <c r="M43" s="427">
        <f>+ｷ.紙くず!$AK$27</f>
        <v>0</v>
      </c>
      <c r="N43" s="427">
        <f>+ｸ.木くず!$AK$27</f>
        <v>0</v>
      </c>
      <c r="O43" s="427">
        <f>+ｹ.繊維くず!$AK$27</f>
        <v>0</v>
      </c>
      <c r="P43" s="427">
        <f>+ｺ.動植物性残さ!$AK$27</f>
        <v>4629.3</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4684.9000000000005</v>
      </c>
    </row>
    <row r="44" spans="2:27" ht="24" customHeight="1" x14ac:dyDescent="0.15">
      <c r="B44" s="170"/>
      <c r="C44" s="177"/>
      <c r="D44" s="175" t="s">
        <v>188</v>
      </c>
      <c r="E44" s="784" t="s">
        <v>236</v>
      </c>
      <c r="F44" s="785"/>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11" t="s">
        <v>237</v>
      </c>
      <c r="F45" s="812"/>
      <c r="G45" s="433">
        <f>+ｱ.燃え殻!$AR$24</f>
        <v>0</v>
      </c>
      <c r="H45" s="433">
        <f>+ｲ.汚泥!$AR$24</f>
        <v>28</v>
      </c>
      <c r="I45" s="433">
        <f>+ｳ.廃油!$AR$24</f>
        <v>0</v>
      </c>
      <c r="J45" s="433">
        <f>+ｴ.廃酸!$AR$24</f>
        <v>0</v>
      </c>
      <c r="K45" s="433">
        <f>+ｵ.廃ｱﾙｶﾘ!$AR$24</f>
        <v>0</v>
      </c>
      <c r="L45" s="433">
        <f>+ｶ.廃ﾌﾟﾗ類!$AR$24</f>
        <v>27.6</v>
      </c>
      <c r="M45" s="433">
        <f>+ｷ.紙くず!$AR$24</f>
        <v>0</v>
      </c>
      <c r="N45" s="433">
        <f>+ｸ.木くず!$AR$24</f>
        <v>0</v>
      </c>
      <c r="O45" s="433">
        <f>+ｹ.繊維くず!$AR$24</f>
        <v>0</v>
      </c>
      <c r="P45" s="433">
        <f>+ｺ.動植物性残さ!$AR$24</f>
        <v>4629.3</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4684.9000000000005</v>
      </c>
    </row>
    <row r="46" spans="2:27" ht="24" customHeight="1" x14ac:dyDescent="0.15">
      <c r="B46" s="170"/>
      <c r="C46" s="177"/>
      <c r="D46" s="444" t="s">
        <v>192</v>
      </c>
      <c r="E46" s="797" t="s">
        <v>429</v>
      </c>
      <c r="F46" s="798"/>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9" t="s">
        <v>430</v>
      </c>
      <c r="F47" s="800"/>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56</v>
      </c>
      <c r="I55" s="480">
        <f t="shared" si="10"/>
        <v>0</v>
      </c>
      <c r="J55" s="480">
        <f t="shared" si="10"/>
        <v>0</v>
      </c>
      <c r="K55" s="480">
        <f t="shared" si="10"/>
        <v>0</v>
      </c>
      <c r="L55" s="480">
        <f t="shared" si="10"/>
        <v>55.2</v>
      </c>
      <c r="M55" s="480">
        <f t="shared" si="10"/>
        <v>0</v>
      </c>
      <c r="N55" s="480">
        <f t="shared" si="10"/>
        <v>0</v>
      </c>
      <c r="O55" s="480">
        <f t="shared" si="10"/>
        <v>0</v>
      </c>
      <c r="P55" s="480">
        <f t="shared" si="10"/>
        <v>9258.6</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9369.8000000000011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6" t="s">
        <v>356</v>
      </c>
      <c r="Q4" s="611" t="s">
        <v>114</v>
      </c>
      <c r="R4" s="612"/>
      <c r="S4" s="613"/>
      <c r="T4" s="343" t="s">
        <v>115</v>
      </c>
      <c r="U4" s="290"/>
      <c r="V4" s="290"/>
    </row>
    <row r="5" spans="1:23" ht="20.100000000000001" customHeight="1" thickBot="1" x14ac:dyDescent="0.2">
      <c r="A5" s="22" t="e">
        <f>+#REF!</f>
        <v>#REF!</v>
      </c>
      <c r="C5" s="22" t="s">
        <v>238</v>
      </c>
      <c r="P5" s="823"/>
      <c r="Q5" s="854" t="str">
        <f>+表紙!Q29</f>
        <v>〇</v>
      </c>
      <c r="R5" s="855"/>
      <c r="S5" s="856"/>
      <c r="T5" s="344" t="str">
        <f>+表紙!T29</f>
        <v/>
      </c>
      <c r="U5" s="121"/>
      <c r="V5" s="121"/>
    </row>
    <row r="6" spans="1:23" ht="13.15" customHeight="1" x14ac:dyDescent="0.15">
      <c r="C6" s="614" t="s">
        <v>416</v>
      </c>
      <c r="D6" s="614"/>
      <c r="E6" s="614"/>
      <c r="F6" s="614"/>
      <c r="G6" s="614"/>
      <c r="H6" s="614"/>
      <c r="I6" s="614"/>
      <c r="J6" s="614"/>
      <c r="K6" s="614"/>
      <c r="L6" s="614"/>
      <c r="M6" s="614"/>
      <c r="N6" s="614"/>
      <c r="O6" s="614"/>
      <c r="P6" s="614"/>
      <c r="Q6" s="614"/>
      <c r="R6" s="614"/>
      <c r="S6" s="614"/>
      <c r="T6" s="614"/>
      <c r="U6" s="614"/>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15" t="s">
        <v>92</v>
      </c>
      <c r="D8" s="616"/>
      <c r="E8" s="616"/>
      <c r="F8" s="616"/>
      <c r="G8" s="616"/>
      <c r="H8" s="616"/>
      <c r="I8" s="616"/>
      <c r="J8" s="616"/>
      <c r="K8" s="616"/>
      <c r="L8" s="616"/>
      <c r="M8" s="616"/>
      <c r="N8" s="616"/>
      <c r="O8" s="616"/>
      <c r="P8" s="616"/>
      <c r="Q8" s="616"/>
      <c r="R8" s="616"/>
      <c r="S8" s="616"/>
      <c r="T8" s="616"/>
      <c r="U8" s="617"/>
      <c r="V8" s="21"/>
    </row>
    <row r="9" spans="1:23" ht="12" customHeight="1" x14ac:dyDescent="0.15">
      <c r="C9" s="615"/>
      <c r="D9" s="616"/>
      <c r="E9" s="616"/>
      <c r="F9" s="616"/>
      <c r="G9" s="616"/>
      <c r="H9" s="616"/>
      <c r="I9" s="616"/>
      <c r="J9" s="616"/>
      <c r="K9" s="616"/>
      <c r="L9" s="616"/>
      <c r="M9" s="616"/>
      <c r="N9" s="616"/>
      <c r="O9" s="616"/>
      <c r="P9" s="616"/>
      <c r="Q9" s="616"/>
      <c r="R9" s="616"/>
      <c r="S9" s="616"/>
      <c r="T9" s="616"/>
      <c r="U9" s="617"/>
    </row>
    <row r="10" spans="1:23" ht="10.15" customHeight="1" x14ac:dyDescent="0.15">
      <c r="C10" s="86"/>
      <c r="U10" s="87"/>
    </row>
    <row r="11" spans="1:23" ht="13.5" x14ac:dyDescent="0.15">
      <c r="C11" s="86"/>
      <c r="P11" s="848" t="str">
        <f>+表紙!P35</f>
        <v>令和    7年  8 月 15 日</v>
      </c>
      <c r="Q11" s="849"/>
      <c r="R11" s="849"/>
      <c r="S11" s="849"/>
      <c r="T11" s="850"/>
      <c r="U11" s="281"/>
    </row>
    <row r="12" spans="1:23" ht="13.15" customHeight="1" x14ac:dyDescent="0.15">
      <c r="C12" s="86"/>
      <c r="S12" s="43"/>
      <c r="T12" s="43"/>
      <c r="U12" s="88"/>
    </row>
    <row r="13" spans="1:23" ht="13.5" x14ac:dyDescent="0.15">
      <c r="C13" s="858" t="str">
        <f>+表紙!C37</f>
        <v>横浜市長</v>
      </c>
      <c r="D13" s="859"/>
      <c r="E13" s="859"/>
      <c r="F13" s="859"/>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7" t="str">
        <f>+表紙!L40</f>
        <v>東京都渋谷区恵比寿南1-15-1　A-PLACE恵比寿南2階</v>
      </c>
      <c r="M16" s="857"/>
      <c r="N16" s="857"/>
      <c r="O16" s="857"/>
      <c r="P16" s="857"/>
      <c r="Q16" s="857"/>
      <c r="R16" s="857"/>
      <c r="S16" s="857"/>
      <c r="T16" s="857"/>
      <c r="U16" s="282"/>
    </row>
    <row r="17" spans="1:21" ht="26.25" customHeight="1" x14ac:dyDescent="0.15">
      <c r="C17" s="86"/>
      <c r="I17" s="25"/>
      <c r="J17" s="25" t="s">
        <v>7</v>
      </c>
      <c r="K17" s="25"/>
      <c r="L17" s="857" t="str">
        <f>+表紙!L41</f>
        <v>フレッシュ・デルモンテ・ジャパン株式会社　代表取締役　片山邦彦</v>
      </c>
      <c r="M17" s="857"/>
      <c r="N17" s="857"/>
      <c r="O17" s="857"/>
      <c r="P17" s="857"/>
      <c r="Q17" s="857"/>
      <c r="R17" s="857"/>
      <c r="S17" s="857"/>
      <c r="T17" s="857"/>
      <c r="U17" s="282"/>
    </row>
    <row r="18" spans="1:21" x14ac:dyDescent="0.15">
      <c r="C18" s="86"/>
      <c r="L18" s="22" t="s">
        <v>8</v>
      </c>
      <c r="U18" s="87"/>
    </row>
    <row r="19" spans="1:21" x14ac:dyDescent="0.15">
      <c r="C19" s="86"/>
      <c r="L19" s="26"/>
      <c r="M19" s="26" t="s">
        <v>9</v>
      </c>
      <c r="N19" s="26"/>
      <c r="O19" s="827" t="str">
        <f>IF(+表紙!O43="","",+表紙!O43)</f>
        <v>03-5723-6111</v>
      </c>
      <c r="P19" s="827"/>
      <c r="Q19" s="827"/>
      <c r="R19" s="827"/>
      <c r="S19" s="827"/>
      <c r="T19" s="827"/>
      <c r="U19" s="283"/>
    </row>
    <row r="20" spans="1:21" x14ac:dyDescent="0.15">
      <c r="C20" s="86"/>
      <c r="L20" s="26"/>
      <c r="M20" s="26"/>
      <c r="N20" s="26"/>
      <c r="U20" s="87"/>
    </row>
    <row r="21" spans="1:21" x14ac:dyDescent="0.15">
      <c r="C21" s="86"/>
      <c r="U21" s="87"/>
    </row>
    <row r="22" spans="1:21" ht="30" customHeight="1" x14ac:dyDescent="0.15">
      <c r="A22" s="22">
        <v>4</v>
      </c>
      <c r="C22" s="851" t="s">
        <v>405</v>
      </c>
      <c r="D22" s="852"/>
      <c r="E22" s="852"/>
      <c r="F22" s="852"/>
      <c r="G22" s="852"/>
      <c r="H22" s="852"/>
      <c r="I22" s="852"/>
      <c r="J22" s="852"/>
      <c r="K22" s="852"/>
      <c r="L22" s="852"/>
      <c r="M22" s="852"/>
      <c r="N22" s="852"/>
      <c r="O22" s="852"/>
      <c r="P22" s="852"/>
      <c r="Q22" s="852"/>
      <c r="R22" s="852"/>
      <c r="S22" s="852"/>
      <c r="T22" s="852"/>
      <c r="U22" s="853"/>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6" t="s">
        <v>10</v>
      </c>
      <c r="D24" s="596"/>
      <c r="E24" s="597"/>
      <c r="F24" s="834" t="str">
        <f>+表紙!F48</f>
        <v>フレッシュ・デルモンテ・ジャパン株式会社</v>
      </c>
      <c r="G24" s="835"/>
      <c r="H24" s="835"/>
      <c r="I24" s="836"/>
      <c r="J24" s="836"/>
      <c r="K24" s="836"/>
      <c r="L24" s="836"/>
      <c r="M24" s="836"/>
      <c r="N24" s="836"/>
      <c r="O24" s="836"/>
      <c r="P24" s="487" t="s">
        <v>432</v>
      </c>
      <c r="Q24" s="601"/>
      <c r="R24" s="601"/>
      <c r="S24" s="601"/>
      <c r="T24" s="601"/>
      <c r="U24" s="602"/>
    </row>
    <row r="25" spans="1:21" ht="21.75" customHeight="1" x14ac:dyDescent="0.15">
      <c r="C25" s="598"/>
      <c r="D25" s="599"/>
      <c r="E25" s="600"/>
      <c r="F25" s="837"/>
      <c r="G25" s="838"/>
      <c r="H25" s="838"/>
      <c r="I25" s="838"/>
      <c r="J25" s="838"/>
      <c r="K25" s="838"/>
      <c r="L25" s="838"/>
      <c r="M25" s="838"/>
      <c r="N25" s="838"/>
      <c r="O25" s="838"/>
      <c r="P25" s="828">
        <f>表紙!P49</f>
        <v>2708</v>
      </c>
      <c r="Q25" s="829"/>
      <c r="R25" s="829"/>
      <c r="S25" s="829"/>
      <c r="T25" s="829"/>
      <c r="U25" s="830"/>
    </row>
    <row r="26" spans="1:21" ht="26.25" customHeight="1" x14ac:dyDescent="0.15">
      <c r="C26" s="576" t="s">
        <v>11</v>
      </c>
      <c r="D26" s="577"/>
      <c r="E26" s="578"/>
      <c r="F26" s="844" t="str">
        <f>+表紙!F50</f>
        <v>神奈川県横浜市出田町3番地の１　横浜工場</v>
      </c>
      <c r="G26" s="845"/>
      <c r="H26" s="845"/>
      <c r="I26" s="845"/>
      <c r="J26" s="845"/>
      <c r="K26" s="845"/>
      <c r="L26" s="845"/>
      <c r="M26" s="845"/>
      <c r="N26" s="341" t="s">
        <v>172</v>
      </c>
      <c r="O26"/>
      <c r="P26"/>
      <c r="Q26" s="839" t="str">
        <f>IF(+表紙!Q50="","",+表紙!Q50)</f>
        <v>045-451-3111</v>
      </c>
      <c r="R26" s="839"/>
      <c r="S26" s="839"/>
      <c r="T26" s="839"/>
      <c r="U26" s="840"/>
    </row>
    <row r="27" spans="1:21" ht="26.25" customHeight="1" x14ac:dyDescent="0.15">
      <c r="C27" s="579"/>
      <c r="D27" s="580"/>
      <c r="E27" s="581"/>
      <c r="F27" s="846"/>
      <c r="G27" s="847"/>
      <c r="H27" s="847"/>
      <c r="I27" s="847"/>
      <c r="J27" s="847"/>
      <c r="K27" s="847"/>
      <c r="L27" s="847"/>
      <c r="M27" s="847"/>
      <c r="N27" s="842" t="str">
        <f>IF(+表紙!N51="","",+表紙!N51)</f>
        <v/>
      </c>
      <c r="O27" s="842"/>
      <c r="P27" s="842"/>
      <c r="Q27" s="842"/>
      <c r="R27" s="842"/>
      <c r="S27" s="842"/>
      <c r="T27" s="842"/>
      <c r="U27" s="843"/>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41"/>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31" t="str">
        <f>+表紙!F54</f>
        <v>Ｅ09－食料品製造業</v>
      </c>
      <c r="G30" s="832"/>
      <c r="H30" s="832"/>
      <c r="I30" s="832"/>
      <c r="J30" s="832"/>
      <c r="K30" s="832"/>
      <c r="L30" s="32" t="s">
        <v>48</v>
      </c>
      <c r="M30" s="32"/>
      <c r="N30" s="638" t="str">
        <f>IF(COUNTA(表紙!N54)=1,+表紙!N54,"")</f>
        <v>カットフルーツ製造加工</v>
      </c>
      <c r="O30" s="638"/>
      <c r="P30" s="638"/>
      <c r="Q30" s="638"/>
      <c r="R30" s="638"/>
      <c r="S30" s="638"/>
      <c r="T30" s="638"/>
      <c r="U30" s="833"/>
    </row>
    <row r="31" spans="1:21" ht="27" customHeight="1" x14ac:dyDescent="0.15">
      <c r="C31" s="188"/>
      <c r="D31" s="339" t="s">
        <v>19</v>
      </c>
      <c r="E31" s="347" t="s">
        <v>240</v>
      </c>
      <c r="F31" s="510" t="s">
        <v>278</v>
      </c>
      <c r="G31" s="511"/>
      <c r="H31" s="511"/>
      <c r="I31" s="512"/>
      <c r="J31" s="504" t="s">
        <v>281</v>
      </c>
      <c r="K31" s="505"/>
      <c r="L31" s="505"/>
      <c r="M31" s="506"/>
      <c r="N31" s="825" t="str">
        <f>IF(+表紙!N55="","",+表紙!N55)</f>
        <v/>
      </c>
      <c r="O31" s="826"/>
      <c r="P31" s="826"/>
      <c r="Q31" s="826"/>
      <c r="R31" s="826"/>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25" t="str">
        <f>IF(+表紙!N56="","",+表紙!N56)</f>
        <v/>
      </c>
      <c r="O32" s="826"/>
      <c r="P32" s="826"/>
      <c r="Q32" s="826"/>
      <c r="R32" s="826"/>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25" t="str">
        <f>IF(+表紙!N57="","",+表紙!N57)</f>
        <v/>
      </c>
      <c r="O33" s="826"/>
      <c r="P33" s="826"/>
      <c r="Q33" s="826"/>
      <c r="R33" s="826"/>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25" t="str">
        <f>IF(+表紙!N58="","",+表紙!N58)</f>
        <v>非公開</v>
      </c>
      <c r="O34" s="826"/>
      <c r="P34" s="826"/>
      <c r="Q34" s="826"/>
      <c r="R34" s="826"/>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0" t="str">
        <f>IF(+表紙!F60="","",+表紙!F60)</f>
        <v xml:space="preserve">カットフルーツの加工								</v>
      </c>
      <c r="G36" s="861"/>
      <c r="H36" s="861"/>
      <c r="I36" s="861"/>
      <c r="J36" s="861"/>
      <c r="K36" s="861"/>
      <c r="L36" s="861"/>
      <c r="M36" s="861"/>
      <c r="N36" s="861"/>
      <c r="O36" s="861"/>
      <c r="P36" s="861"/>
      <c r="Q36" s="861"/>
      <c r="R36" s="861"/>
      <c r="S36" s="861"/>
      <c r="T36" s="861"/>
      <c r="U36" s="524"/>
    </row>
    <row r="37" spans="3:21" ht="18" customHeight="1" x14ac:dyDescent="0.15">
      <c r="C37" s="241"/>
      <c r="D37" s="340" t="s">
        <v>24</v>
      </c>
      <c r="E37" s="342" t="s">
        <v>241</v>
      </c>
      <c r="F37" s="870">
        <f>IF(+表紙!F61="","",+表紙!F61)</f>
        <v>50</v>
      </c>
      <c r="G37" s="871"/>
      <c r="H37" s="871"/>
      <c r="I37" s="871"/>
      <c r="J37" s="871"/>
      <c r="K37" s="871"/>
      <c r="L37" s="871"/>
      <c r="M37" s="871"/>
      <c r="N37" s="871"/>
      <c r="O37" s="871"/>
      <c r="P37" s="871"/>
      <c r="Q37" s="871"/>
      <c r="R37" s="871"/>
      <c r="S37" s="871"/>
      <c r="T37" s="871"/>
      <c r="U37" s="872"/>
    </row>
    <row r="38" spans="3:21" ht="13.9" customHeight="1" x14ac:dyDescent="0.15">
      <c r="C38" s="241"/>
      <c r="D38" s="373"/>
      <c r="E38" s="347"/>
      <c r="F38" s="881"/>
      <c r="G38" s="882"/>
      <c r="H38" s="882"/>
      <c r="I38" s="882"/>
      <c r="J38" s="882"/>
      <c r="K38" s="882"/>
      <c r="L38" s="882"/>
      <c r="M38" s="882"/>
      <c r="N38" s="882"/>
      <c r="O38" s="882"/>
      <c r="P38" s="882"/>
      <c r="Q38" s="882"/>
      <c r="R38" s="882"/>
      <c r="S38" s="882"/>
      <c r="T38" s="882"/>
      <c r="U38" s="883"/>
    </row>
    <row r="39" spans="3:21" ht="13.9" customHeight="1" x14ac:dyDescent="0.15">
      <c r="C39" s="241"/>
      <c r="D39" s="374" t="s">
        <v>61</v>
      </c>
      <c r="E39" s="513" t="s">
        <v>413</v>
      </c>
      <c r="F39" s="884"/>
      <c r="G39" s="885"/>
      <c r="H39" s="885"/>
      <c r="I39" s="885"/>
      <c r="J39" s="885"/>
      <c r="K39" s="885"/>
      <c r="L39" s="885"/>
      <c r="M39" s="885"/>
      <c r="N39" s="885"/>
      <c r="O39" s="885"/>
      <c r="P39" s="885"/>
      <c r="Q39" s="885"/>
      <c r="R39" s="885"/>
      <c r="S39" s="885"/>
      <c r="T39" s="885"/>
      <c r="U39" s="886"/>
    </row>
    <row r="40" spans="3:21" ht="13.9" customHeight="1" x14ac:dyDescent="0.15">
      <c r="C40" s="241"/>
      <c r="D40" s="374"/>
      <c r="E40" s="514"/>
      <c r="F40" s="884"/>
      <c r="G40" s="885"/>
      <c r="H40" s="885"/>
      <c r="I40" s="885"/>
      <c r="J40" s="885"/>
      <c r="K40" s="885"/>
      <c r="L40" s="885"/>
      <c r="M40" s="885"/>
      <c r="N40" s="885"/>
      <c r="O40" s="885"/>
      <c r="P40" s="885"/>
      <c r="Q40" s="885"/>
      <c r="R40" s="885"/>
      <c r="S40" s="885"/>
      <c r="T40" s="885"/>
      <c r="U40" s="886"/>
    </row>
    <row r="41" spans="3:21" ht="13.9" customHeight="1" x14ac:dyDescent="0.15">
      <c r="C41" s="241"/>
      <c r="D41" s="374"/>
      <c r="E41" s="514"/>
      <c r="F41" s="884"/>
      <c r="G41" s="885"/>
      <c r="H41" s="885"/>
      <c r="I41" s="885"/>
      <c r="J41" s="885"/>
      <c r="K41" s="885"/>
      <c r="L41" s="885"/>
      <c r="M41" s="885"/>
      <c r="N41" s="885"/>
      <c r="O41" s="885"/>
      <c r="P41" s="885"/>
      <c r="Q41" s="885"/>
      <c r="R41" s="885"/>
      <c r="S41" s="885"/>
      <c r="T41" s="885"/>
      <c r="U41" s="886"/>
    </row>
    <row r="42" spans="3:21" ht="13.9" customHeight="1" x14ac:dyDescent="0.15">
      <c r="C42" s="241"/>
      <c r="D42" s="374"/>
      <c r="E42" s="514"/>
      <c r="F42" s="884"/>
      <c r="G42" s="885"/>
      <c r="H42" s="885"/>
      <c r="I42" s="885"/>
      <c r="J42" s="885"/>
      <c r="K42" s="885"/>
      <c r="L42" s="885"/>
      <c r="M42" s="885"/>
      <c r="N42" s="885"/>
      <c r="O42" s="885"/>
      <c r="P42" s="885"/>
      <c r="Q42" s="885"/>
      <c r="R42" s="885"/>
      <c r="S42" s="885"/>
      <c r="T42" s="885"/>
      <c r="U42" s="886"/>
    </row>
    <row r="43" spans="3:21" ht="13.9" customHeight="1" x14ac:dyDescent="0.15">
      <c r="C43" s="241"/>
      <c r="D43" s="515" t="s">
        <v>414</v>
      </c>
      <c r="E43" s="516"/>
      <c r="F43" s="884"/>
      <c r="G43" s="885"/>
      <c r="H43" s="885"/>
      <c r="I43" s="885"/>
      <c r="J43" s="885"/>
      <c r="K43" s="885"/>
      <c r="L43" s="885"/>
      <c r="M43" s="885"/>
      <c r="N43" s="885"/>
      <c r="O43" s="885"/>
      <c r="P43" s="885"/>
      <c r="Q43" s="885"/>
      <c r="R43" s="885"/>
      <c r="S43" s="885"/>
      <c r="T43" s="885"/>
      <c r="U43" s="886"/>
    </row>
    <row r="44" spans="3:21" ht="13.9" customHeight="1" x14ac:dyDescent="0.15">
      <c r="C44" s="241"/>
      <c r="D44" s="517"/>
      <c r="E44" s="516"/>
      <c r="F44" s="884"/>
      <c r="G44" s="885"/>
      <c r="H44" s="885"/>
      <c r="I44" s="885"/>
      <c r="J44" s="885"/>
      <c r="K44" s="885"/>
      <c r="L44" s="885"/>
      <c r="M44" s="885"/>
      <c r="N44" s="885"/>
      <c r="O44" s="885"/>
      <c r="P44" s="885"/>
      <c r="Q44" s="885"/>
      <c r="R44" s="885"/>
      <c r="S44" s="885"/>
      <c r="T44" s="885"/>
      <c r="U44" s="886"/>
    </row>
    <row r="45" spans="3:21" ht="13.9" customHeight="1" x14ac:dyDescent="0.15">
      <c r="C45" s="241"/>
      <c r="D45" s="517"/>
      <c r="E45" s="516"/>
      <c r="F45" s="884"/>
      <c r="G45" s="885"/>
      <c r="H45" s="885"/>
      <c r="I45" s="885"/>
      <c r="J45" s="885"/>
      <c r="K45" s="885"/>
      <c r="L45" s="885"/>
      <c r="M45" s="885"/>
      <c r="N45" s="885"/>
      <c r="O45" s="885"/>
      <c r="P45" s="885"/>
      <c r="Q45" s="885"/>
      <c r="R45" s="885"/>
      <c r="S45" s="885"/>
      <c r="T45" s="885"/>
      <c r="U45" s="886"/>
    </row>
    <row r="46" spans="3:21" ht="13.9" customHeight="1" x14ac:dyDescent="0.15">
      <c r="C46" s="241"/>
      <c r="D46" s="517"/>
      <c r="E46" s="516"/>
      <c r="F46" s="884"/>
      <c r="G46" s="885"/>
      <c r="H46" s="885"/>
      <c r="I46" s="885"/>
      <c r="J46" s="885"/>
      <c r="K46" s="885"/>
      <c r="L46" s="885"/>
      <c r="M46" s="885"/>
      <c r="N46" s="885"/>
      <c r="O46" s="885"/>
      <c r="P46" s="885"/>
      <c r="Q46" s="885"/>
      <c r="R46" s="885"/>
      <c r="S46" s="885"/>
      <c r="T46" s="885"/>
      <c r="U46" s="886"/>
    </row>
    <row r="47" spans="3:21" ht="13.9" customHeight="1" x14ac:dyDescent="0.15">
      <c r="C47" s="241"/>
      <c r="D47" s="517"/>
      <c r="E47" s="516"/>
      <c r="F47" s="884"/>
      <c r="G47" s="885"/>
      <c r="H47" s="885"/>
      <c r="I47" s="885"/>
      <c r="J47" s="885"/>
      <c r="K47" s="885"/>
      <c r="L47" s="885"/>
      <c r="M47" s="885"/>
      <c r="N47" s="885"/>
      <c r="O47" s="885"/>
      <c r="P47" s="885"/>
      <c r="Q47" s="885"/>
      <c r="R47" s="885"/>
      <c r="S47" s="885"/>
      <c r="T47" s="885"/>
      <c r="U47" s="886"/>
    </row>
    <row r="48" spans="3:21" ht="13.9" customHeight="1" x14ac:dyDescent="0.15">
      <c r="C48" s="242"/>
      <c r="D48" s="375"/>
      <c r="E48" s="376"/>
      <c r="F48" s="887"/>
      <c r="G48" s="888"/>
      <c r="H48" s="888"/>
      <c r="I48" s="888"/>
      <c r="J48" s="888"/>
      <c r="K48" s="888"/>
      <c r="L48" s="888"/>
      <c r="M48" s="888"/>
      <c r="N48" s="888"/>
      <c r="O48" s="888"/>
      <c r="P48" s="888"/>
      <c r="Q48" s="888"/>
      <c r="R48" s="888"/>
      <c r="S48" s="888"/>
      <c r="T48" s="888"/>
      <c r="U48" s="889"/>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90"/>
      <c r="E53" s="891"/>
      <c r="F53" s="891"/>
      <c r="G53" s="891"/>
      <c r="H53" s="891"/>
      <c r="I53" s="891"/>
      <c r="J53" s="891"/>
      <c r="K53" s="891"/>
      <c r="L53" s="891"/>
      <c r="M53" s="891"/>
      <c r="N53" s="891"/>
      <c r="O53" s="891"/>
      <c r="P53" s="891"/>
      <c r="Q53" s="891"/>
      <c r="R53" s="891"/>
      <c r="S53" s="891"/>
      <c r="T53" s="891"/>
      <c r="U53" s="892"/>
    </row>
    <row r="54" spans="3:21" ht="13.9" customHeight="1" x14ac:dyDescent="0.15">
      <c r="C54" s="188"/>
      <c r="D54" s="890"/>
      <c r="E54" s="891"/>
      <c r="F54" s="891"/>
      <c r="G54" s="891"/>
      <c r="H54" s="891"/>
      <c r="I54" s="891"/>
      <c r="J54" s="891"/>
      <c r="K54" s="891"/>
      <c r="L54" s="891"/>
      <c r="M54" s="891"/>
      <c r="N54" s="891"/>
      <c r="O54" s="891"/>
      <c r="P54" s="891"/>
      <c r="Q54" s="891"/>
      <c r="R54" s="891"/>
      <c r="S54" s="891"/>
      <c r="T54" s="891"/>
      <c r="U54" s="892"/>
    </row>
    <row r="55" spans="3:21" ht="13.9" customHeight="1" x14ac:dyDescent="0.15">
      <c r="C55" s="188"/>
      <c r="D55" s="890"/>
      <c r="E55" s="891"/>
      <c r="F55" s="891"/>
      <c r="G55" s="891"/>
      <c r="H55" s="891"/>
      <c r="I55" s="891"/>
      <c r="J55" s="891"/>
      <c r="K55" s="891"/>
      <c r="L55" s="891"/>
      <c r="M55" s="891"/>
      <c r="N55" s="891"/>
      <c r="O55" s="891"/>
      <c r="P55" s="891"/>
      <c r="Q55" s="891"/>
      <c r="R55" s="891"/>
      <c r="S55" s="891"/>
      <c r="T55" s="891"/>
      <c r="U55" s="892"/>
    </row>
    <row r="56" spans="3:21" ht="13.9" customHeight="1" x14ac:dyDescent="0.15">
      <c r="C56" s="188"/>
      <c r="D56" s="890"/>
      <c r="E56" s="891"/>
      <c r="F56" s="891"/>
      <c r="G56" s="891"/>
      <c r="H56" s="891"/>
      <c r="I56" s="891"/>
      <c r="J56" s="891"/>
      <c r="K56" s="891"/>
      <c r="L56" s="891"/>
      <c r="M56" s="891"/>
      <c r="N56" s="891"/>
      <c r="O56" s="891"/>
      <c r="P56" s="891"/>
      <c r="Q56" s="891"/>
      <c r="R56" s="891"/>
      <c r="S56" s="891"/>
      <c r="T56" s="891"/>
      <c r="U56" s="892"/>
    </row>
    <row r="57" spans="3:21" ht="13.9" customHeight="1" x14ac:dyDescent="0.15">
      <c r="C57" s="188"/>
      <c r="D57" s="890"/>
      <c r="E57" s="891"/>
      <c r="F57" s="891"/>
      <c r="G57" s="891"/>
      <c r="H57" s="891"/>
      <c r="I57" s="891"/>
      <c r="J57" s="891"/>
      <c r="K57" s="891"/>
      <c r="L57" s="891"/>
      <c r="M57" s="891"/>
      <c r="N57" s="891"/>
      <c r="O57" s="891"/>
      <c r="P57" s="891"/>
      <c r="Q57" s="891"/>
      <c r="R57" s="891"/>
      <c r="S57" s="891"/>
      <c r="T57" s="891"/>
      <c r="U57" s="892"/>
    </row>
    <row r="58" spans="3:21" ht="13.9" customHeight="1" x14ac:dyDescent="0.15">
      <c r="C58" s="188"/>
      <c r="D58" s="890"/>
      <c r="E58" s="891"/>
      <c r="F58" s="891"/>
      <c r="G58" s="891"/>
      <c r="H58" s="891"/>
      <c r="I58" s="891"/>
      <c r="J58" s="891"/>
      <c r="K58" s="891"/>
      <c r="L58" s="891"/>
      <c r="M58" s="891"/>
      <c r="N58" s="891"/>
      <c r="O58" s="891"/>
      <c r="P58" s="891"/>
      <c r="Q58" s="891"/>
      <c r="R58" s="891"/>
      <c r="S58" s="891"/>
      <c r="T58" s="891"/>
      <c r="U58" s="892"/>
    </row>
    <row r="59" spans="3:21" ht="13.9" customHeight="1" x14ac:dyDescent="0.15">
      <c r="C59" s="188"/>
      <c r="D59" s="890"/>
      <c r="E59" s="891"/>
      <c r="F59" s="891"/>
      <c r="G59" s="891"/>
      <c r="H59" s="891"/>
      <c r="I59" s="891"/>
      <c r="J59" s="891"/>
      <c r="K59" s="891"/>
      <c r="L59" s="891"/>
      <c r="M59" s="891"/>
      <c r="N59" s="891"/>
      <c r="O59" s="891"/>
      <c r="P59" s="891"/>
      <c r="Q59" s="891"/>
      <c r="R59" s="891"/>
      <c r="S59" s="891"/>
      <c r="T59" s="891"/>
      <c r="U59" s="892"/>
    </row>
    <row r="60" spans="3:21" ht="13.9" customHeight="1" x14ac:dyDescent="0.15">
      <c r="C60" s="188"/>
      <c r="D60" s="890"/>
      <c r="E60" s="891"/>
      <c r="F60" s="891"/>
      <c r="G60" s="891"/>
      <c r="H60" s="891"/>
      <c r="I60" s="891"/>
      <c r="J60" s="891"/>
      <c r="K60" s="891"/>
      <c r="L60" s="891"/>
      <c r="M60" s="891"/>
      <c r="N60" s="891"/>
      <c r="O60" s="891"/>
      <c r="P60" s="891"/>
      <c r="Q60" s="891"/>
      <c r="R60" s="891"/>
      <c r="S60" s="891"/>
      <c r="T60" s="891"/>
      <c r="U60" s="892"/>
    </row>
    <row r="61" spans="3:21" ht="13.9" customHeight="1" x14ac:dyDescent="0.15">
      <c r="C61" s="188"/>
      <c r="D61" s="890"/>
      <c r="E61" s="891"/>
      <c r="F61" s="891"/>
      <c r="G61" s="891"/>
      <c r="H61" s="891"/>
      <c r="I61" s="891"/>
      <c r="J61" s="891"/>
      <c r="K61" s="891"/>
      <c r="L61" s="891"/>
      <c r="M61" s="891"/>
      <c r="N61" s="891"/>
      <c r="O61" s="891"/>
      <c r="P61" s="891"/>
      <c r="Q61" s="891"/>
      <c r="R61" s="891"/>
      <c r="S61" s="891"/>
      <c r="T61" s="891"/>
      <c r="U61" s="892"/>
    </row>
    <row r="62" spans="3:21" ht="13.9" customHeight="1" x14ac:dyDescent="0.15">
      <c r="C62" s="242"/>
      <c r="D62" s="893"/>
      <c r="E62" s="894"/>
      <c r="F62" s="894"/>
      <c r="G62" s="894"/>
      <c r="H62" s="894"/>
      <c r="I62" s="894"/>
      <c r="J62" s="894"/>
      <c r="K62" s="894"/>
      <c r="L62" s="894"/>
      <c r="M62" s="894"/>
      <c r="N62" s="894"/>
      <c r="O62" s="894"/>
      <c r="P62" s="894"/>
      <c r="Q62" s="894"/>
      <c r="R62" s="894"/>
      <c r="S62" s="894"/>
      <c r="T62" s="894"/>
      <c r="U62" s="895"/>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6"/>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7"/>
      <c r="D65" s="488"/>
      <c r="E65" s="523"/>
      <c r="F65" s="180" t="s">
        <v>252</v>
      </c>
      <c r="G65" s="285"/>
      <c r="H65" s="285"/>
      <c r="I65" s="285"/>
      <c r="J65" s="285"/>
      <c r="K65" s="879">
        <f>+表紙!K89</f>
        <v>3</v>
      </c>
      <c r="L65" s="879"/>
      <c r="M65" s="879"/>
      <c r="N65" s="35" t="s">
        <v>47</v>
      </c>
      <c r="O65" s="35"/>
      <c r="P65" s="4"/>
      <c r="Q65" s="873" t="s">
        <v>353</v>
      </c>
      <c r="R65" s="873"/>
      <c r="S65" s="873"/>
      <c r="T65" s="873"/>
      <c r="U65" s="874"/>
      <c r="V65" s="292"/>
      <c r="W65" s="292"/>
    </row>
    <row r="66" spans="1:24" ht="18" customHeight="1" x14ac:dyDescent="0.15">
      <c r="A66" s="22">
        <v>6</v>
      </c>
      <c r="C66" s="897"/>
      <c r="D66" s="488"/>
      <c r="E66" s="523"/>
      <c r="F66" s="186" t="s">
        <v>200</v>
      </c>
      <c r="G66" s="193"/>
      <c r="H66" s="193"/>
      <c r="I66" s="193"/>
      <c r="J66" s="193"/>
      <c r="K66" s="877">
        <f>+表紙!K90</f>
        <v>4684.9000000000005</v>
      </c>
      <c r="L66" s="877"/>
      <c r="M66" s="877"/>
      <c r="N66" s="877"/>
      <c r="O66" s="877"/>
      <c r="P66" s="193" t="s">
        <v>13</v>
      </c>
      <c r="Q66" s="875"/>
      <c r="R66" s="875"/>
      <c r="S66" s="875"/>
      <c r="T66" s="875"/>
      <c r="U66" s="876"/>
      <c r="V66" s="292"/>
      <c r="W66" s="292"/>
      <c r="X66" s="102"/>
    </row>
    <row r="67" spans="1:24" ht="13.9" customHeight="1" x14ac:dyDescent="0.15">
      <c r="C67" s="897"/>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7"/>
      <c r="D68" s="488"/>
      <c r="E68" s="523"/>
      <c r="F68" s="325"/>
      <c r="G68" s="345"/>
      <c r="H68" s="352"/>
      <c r="I68" s="352"/>
      <c r="J68" s="345"/>
      <c r="K68" s="352"/>
      <c r="L68" s="353"/>
      <c r="M68" s="345"/>
      <c r="N68" s="352"/>
      <c r="O68" s="354"/>
      <c r="P68" s="345"/>
      <c r="Q68" s="352"/>
      <c r="R68" s="354"/>
      <c r="S68" s="878"/>
      <c r="T68" s="878"/>
      <c r="U68" s="355"/>
      <c r="V68" s="164"/>
    </row>
    <row r="69" spans="1:24" ht="15" customHeight="1" x14ac:dyDescent="0.15">
      <c r="C69" s="897"/>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7"/>
      <c r="D70" s="488"/>
      <c r="E70" s="523"/>
      <c r="F70" s="862" t="str">
        <f>IF(COUNTA(表紙!F94)=1,+表紙!F94,"")</f>
        <v>発酵肥料</v>
      </c>
      <c r="G70" s="863"/>
      <c r="H70" s="863"/>
      <c r="I70" s="863"/>
      <c r="J70" s="863"/>
      <c r="K70" s="863"/>
      <c r="L70" s="863"/>
      <c r="M70" s="863"/>
      <c r="N70" s="863"/>
      <c r="O70" s="863"/>
      <c r="P70" s="863"/>
      <c r="Q70" s="863"/>
      <c r="R70" s="863"/>
      <c r="S70" s="863"/>
      <c r="T70" s="863"/>
      <c r="U70" s="864"/>
      <c r="V70" s="164"/>
    </row>
    <row r="71" spans="1:24" ht="13.9" customHeight="1" x14ac:dyDescent="0.15">
      <c r="C71" s="348"/>
      <c r="D71" s="488"/>
      <c r="E71" s="523"/>
      <c r="F71" s="862"/>
      <c r="G71" s="863"/>
      <c r="H71" s="863"/>
      <c r="I71" s="863"/>
      <c r="J71" s="863"/>
      <c r="K71" s="863"/>
      <c r="L71" s="863"/>
      <c r="M71" s="863"/>
      <c r="N71" s="863"/>
      <c r="O71" s="863"/>
      <c r="P71" s="863"/>
      <c r="Q71" s="863"/>
      <c r="R71" s="863"/>
      <c r="S71" s="863"/>
      <c r="T71" s="863"/>
      <c r="U71" s="864"/>
      <c r="V71" s="164"/>
    </row>
    <row r="72" spans="1:24" ht="13.9" customHeight="1" x14ac:dyDescent="0.15">
      <c r="C72" s="348"/>
      <c r="D72" s="488"/>
      <c r="E72" s="523"/>
      <c r="F72" s="862"/>
      <c r="G72" s="863"/>
      <c r="H72" s="863"/>
      <c r="I72" s="863"/>
      <c r="J72" s="863"/>
      <c r="K72" s="863"/>
      <c r="L72" s="863"/>
      <c r="M72" s="863"/>
      <c r="N72" s="863"/>
      <c r="O72" s="863"/>
      <c r="P72" s="863"/>
      <c r="Q72" s="863"/>
      <c r="R72" s="863"/>
      <c r="S72" s="863"/>
      <c r="T72" s="863"/>
      <c r="U72" s="864"/>
      <c r="V72" s="164"/>
    </row>
    <row r="73" spans="1:24" ht="13.9" customHeight="1" x14ac:dyDescent="0.15">
      <c r="C73" s="348"/>
      <c r="D73" s="488"/>
      <c r="E73" s="523"/>
      <c r="F73" s="862"/>
      <c r="G73" s="863"/>
      <c r="H73" s="863"/>
      <c r="I73" s="863"/>
      <c r="J73" s="863"/>
      <c r="K73" s="863"/>
      <c r="L73" s="863"/>
      <c r="M73" s="863"/>
      <c r="N73" s="863"/>
      <c r="O73" s="863"/>
      <c r="P73" s="863"/>
      <c r="Q73" s="863"/>
      <c r="R73" s="863"/>
      <c r="S73" s="863"/>
      <c r="T73" s="863"/>
      <c r="U73" s="864"/>
      <c r="V73" s="164"/>
    </row>
    <row r="74" spans="1:24" ht="13.9" customHeight="1" x14ac:dyDescent="0.15">
      <c r="C74" s="348"/>
      <c r="D74" s="488"/>
      <c r="E74" s="523"/>
      <c r="F74" s="862"/>
      <c r="G74" s="863"/>
      <c r="H74" s="863"/>
      <c r="I74" s="863"/>
      <c r="J74" s="863"/>
      <c r="K74" s="863"/>
      <c r="L74" s="863"/>
      <c r="M74" s="863"/>
      <c r="N74" s="863"/>
      <c r="O74" s="863"/>
      <c r="P74" s="863"/>
      <c r="Q74" s="863"/>
      <c r="R74" s="863"/>
      <c r="S74" s="863"/>
      <c r="T74" s="863"/>
      <c r="U74" s="864"/>
      <c r="V74" s="164"/>
    </row>
    <row r="75" spans="1:24" ht="13.5" customHeight="1" x14ac:dyDescent="0.15">
      <c r="C75" s="348"/>
      <c r="D75" s="488"/>
      <c r="E75" s="523"/>
      <c r="F75" s="862"/>
      <c r="G75" s="863"/>
      <c r="H75" s="863"/>
      <c r="I75" s="863"/>
      <c r="J75" s="863"/>
      <c r="K75" s="863"/>
      <c r="L75" s="863"/>
      <c r="M75" s="863"/>
      <c r="N75" s="863"/>
      <c r="O75" s="863"/>
      <c r="P75" s="863"/>
      <c r="Q75" s="863"/>
      <c r="R75" s="863"/>
      <c r="S75" s="863"/>
      <c r="T75" s="863"/>
      <c r="U75" s="864"/>
      <c r="V75" s="164"/>
    </row>
    <row r="76" spans="1:24" ht="13.9" customHeight="1" x14ac:dyDescent="0.15">
      <c r="C76" s="348"/>
      <c r="D76" s="488"/>
      <c r="E76" s="523"/>
      <c r="F76" s="862"/>
      <c r="G76" s="863"/>
      <c r="H76" s="863"/>
      <c r="I76" s="863"/>
      <c r="J76" s="863"/>
      <c r="K76" s="863"/>
      <c r="L76" s="863"/>
      <c r="M76" s="863"/>
      <c r="N76" s="863"/>
      <c r="O76" s="863"/>
      <c r="P76" s="863"/>
      <c r="Q76" s="863"/>
      <c r="R76" s="863"/>
      <c r="S76" s="863"/>
      <c r="T76" s="863"/>
      <c r="U76" s="864"/>
      <c r="V76" s="164"/>
    </row>
    <row r="77" spans="1:24" ht="13.9" customHeight="1" x14ac:dyDescent="0.15">
      <c r="C77" s="348"/>
      <c r="D77" s="488"/>
      <c r="E77" s="523"/>
      <c r="F77" s="862"/>
      <c r="G77" s="863"/>
      <c r="H77" s="863"/>
      <c r="I77" s="863"/>
      <c r="J77" s="863"/>
      <c r="K77" s="863"/>
      <c r="L77" s="863"/>
      <c r="M77" s="863"/>
      <c r="N77" s="863"/>
      <c r="O77" s="863"/>
      <c r="P77" s="863"/>
      <c r="Q77" s="863"/>
      <c r="R77" s="863"/>
      <c r="S77" s="863"/>
      <c r="T77" s="863"/>
      <c r="U77" s="864"/>
      <c r="V77" s="164"/>
    </row>
    <row r="78" spans="1:24" ht="13.9" customHeight="1" x14ac:dyDescent="0.15">
      <c r="C78" s="348"/>
      <c r="D78" s="489"/>
      <c r="E78" s="524"/>
      <c r="F78" s="865"/>
      <c r="G78" s="866"/>
      <c r="H78" s="866"/>
      <c r="I78" s="866"/>
      <c r="J78" s="866"/>
      <c r="K78" s="866"/>
      <c r="L78" s="866"/>
      <c r="M78" s="866"/>
      <c r="N78" s="866"/>
      <c r="O78" s="866"/>
      <c r="P78" s="866"/>
      <c r="Q78" s="866"/>
      <c r="R78" s="866"/>
      <c r="S78" s="866"/>
      <c r="T78" s="866"/>
      <c r="U78" s="867"/>
      <c r="V78" s="164"/>
    </row>
    <row r="79" spans="1:24" ht="15" customHeight="1" x14ac:dyDescent="0.15">
      <c r="C79" s="868"/>
      <c r="D79" s="536" t="s">
        <v>19</v>
      </c>
      <c r="E79" s="639"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9"/>
      <c r="D80" s="537"/>
      <c r="E80" s="640"/>
      <c r="F80" s="180" t="s">
        <v>252</v>
      </c>
      <c r="G80" s="37"/>
      <c r="H80" s="37"/>
      <c r="I80" s="37"/>
      <c r="J80" s="37"/>
      <c r="K80" s="879">
        <f>+表紙!K104</f>
        <v>3</v>
      </c>
      <c r="L80" s="879"/>
      <c r="M80" s="879"/>
      <c r="N80" s="35" t="s">
        <v>47</v>
      </c>
      <c r="O80" s="35"/>
      <c r="P80" s="4"/>
      <c r="Q80" s="873" t="s">
        <v>354</v>
      </c>
      <c r="R80" s="873"/>
      <c r="S80" s="873"/>
      <c r="T80" s="873"/>
      <c r="U80" s="874"/>
      <c r="V80" s="292"/>
      <c r="W80" s="292"/>
      <c r="X80" s="165"/>
    </row>
    <row r="81" spans="1:24" ht="18" customHeight="1" x14ac:dyDescent="0.15">
      <c r="A81" s="22">
        <v>8</v>
      </c>
      <c r="C81" s="869"/>
      <c r="D81" s="537"/>
      <c r="E81" s="640"/>
      <c r="F81" s="186" t="s">
        <v>200</v>
      </c>
      <c r="G81" s="193"/>
      <c r="H81" s="193"/>
      <c r="I81" s="193"/>
      <c r="J81" s="193"/>
      <c r="K81" s="877">
        <f>+表紙!K105</f>
        <v>4684.9000000000005</v>
      </c>
      <c r="L81" s="877"/>
      <c r="M81" s="877"/>
      <c r="N81" s="877"/>
      <c r="O81" s="877"/>
      <c r="P81" s="246" t="s">
        <v>13</v>
      </c>
      <c r="Q81" s="875"/>
      <c r="R81" s="875"/>
      <c r="S81" s="875"/>
      <c r="T81" s="875"/>
      <c r="U81" s="876"/>
      <c r="V81" s="292"/>
      <c r="W81" s="292"/>
      <c r="X81" s="102"/>
    </row>
    <row r="82" spans="1:24" ht="13.9" customHeight="1" x14ac:dyDescent="0.15">
      <c r="C82" s="869"/>
      <c r="D82" s="537"/>
      <c r="E82" s="640"/>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9"/>
      <c r="D83" s="537"/>
      <c r="E83" s="640"/>
      <c r="F83" s="325"/>
      <c r="G83" s="345"/>
      <c r="H83" s="352"/>
      <c r="I83" s="352"/>
      <c r="J83" s="345"/>
      <c r="K83" s="352"/>
      <c r="L83" s="353"/>
      <c r="M83" s="345"/>
      <c r="N83" s="352"/>
      <c r="O83" s="354"/>
      <c r="P83" s="345"/>
      <c r="Q83" s="352"/>
      <c r="R83" s="354"/>
      <c r="S83" s="878"/>
      <c r="T83" s="878"/>
      <c r="U83" s="355"/>
      <c r="V83" s="164"/>
    </row>
    <row r="84" spans="1:24" ht="15" customHeight="1" x14ac:dyDescent="0.15">
      <c r="C84" s="869"/>
      <c r="D84" s="537"/>
      <c r="E84" s="640"/>
      <c r="F84" s="180" t="s">
        <v>247</v>
      </c>
      <c r="G84" s="249"/>
      <c r="H84" s="249"/>
      <c r="I84" s="35"/>
      <c r="J84" s="35"/>
      <c r="K84" s="35"/>
      <c r="L84" s="36"/>
      <c r="M84" s="36"/>
      <c r="N84" s="36"/>
      <c r="O84" s="37"/>
      <c r="P84" s="37"/>
      <c r="Q84" s="37"/>
      <c r="R84" s="37"/>
      <c r="S84" s="35"/>
      <c r="T84" s="35"/>
      <c r="U84" s="38"/>
      <c r="V84" s="179"/>
    </row>
    <row r="85" spans="1:24" ht="13.9" customHeight="1" x14ac:dyDescent="0.15">
      <c r="C85" s="869"/>
      <c r="D85" s="537"/>
      <c r="E85" s="640"/>
      <c r="F85" s="862" t="str">
        <f>IF(COUNTA(表紙!F109)=1,+表紙!F109,"")</f>
        <v>発酵肥料</v>
      </c>
      <c r="G85" s="863"/>
      <c r="H85" s="863"/>
      <c r="I85" s="863"/>
      <c r="J85" s="863"/>
      <c r="K85" s="863"/>
      <c r="L85" s="863"/>
      <c r="M85" s="863"/>
      <c r="N85" s="863"/>
      <c r="O85" s="863"/>
      <c r="P85" s="863"/>
      <c r="Q85" s="863"/>
      <c r="R85" s="863"/>
      <c r="S85" s="863"/>
      <c r="T85" s="863"/>
      <c r="U85" s="864"/>
      <c r="V85" s="179"/>
    </row>
    <row r="86" spans="1:24" ht="13.9" customHeight="1" x14ac:dyDescent="0.15">
      <c r="C86" s="349"/>
      <c r="D86" s="537"/>
      <c r="E86" s="640"/>
      <c r="F86" s="862"/>
      <c r="G86" s="863"/>
      <c r="H86" s="863"/>
      <c r="I86" s="863"/>
      <c r="J86" s="863"/>
      <c r="K86" s="863"/>
      <c r="L86" s="863"/>
      <c r="M86" s="863"/>
      <c r="N86" s="863"/>
      <c r="O86" s="863"/>
      <c r="P86" s="863"/>
      <c r="Q86" s="863"/>
      <c r="R86" s="863"/>
      <c r="S86" s="863"/>
      <c r="T86" s="863"/>
      <c r="U86" s="864"/>
      <c r="V86" s="179"/>
    </row>
    <row r="87" spans="1:24" ht="13.9" customHeight="1" x14ac:dyDescent="0.15">
      <c r="C87" s="349"/>
      <c r="D87" s="537"/>
      <c r="E87" s="640"/>
      <c r="F87" s="862"/>
      <c r="G87" s="863"/>
      <c r="H87" s="863"/>
      <c r="I87" s="863"/>
      <c r="J87" s="863"/>
      <c r="K87" s="863"/>
      <c r="L87" s="863"/>
      <c r="M87" s="863"/>
      <c r="N87" s="863"/>
      <c r="O87" s="863"/>
      <c r="P87" s="863"/>
      <c r="Q87" s="863"/>
      <c r="R87" s="863"/>
      <c r="S87" s="863"/>
      <c r="T87" s="863"/>
      <c r="U87" s="864"/>
      <c r="V87" s="179"/>
    </row>
    <row r="88" spans="1:24" ht="13.9" customHeight="1" x14ac:dyDescent="0.15">
      <c r="C88" s="349"/>
      <c r="D88" s="537"/>
      <c r="E88" s="640"/>
      <c r="F88" s="862"/>
      <c r="G88" s="863"/>
      <c r="H88" s="863"/>
      <c r="I88" s="863"/>
      <c r="J88" s="863"/>
      <c r="K88" s="863"/>
      <c r="L88" s="863"/>
      <c r="M88" s="863"/>
      <c r="N88" s="863"/>
      <c r="O88" s="863"/>
      <c r="P88" s="863"/>
      <c r="Q88" s="863"/>
      <c r="R88" s="863"/>
      <c r="S88" s="863"/>
      <c r="T88" s="863"/>
      <c r="U88" s="864"/>
      <c r="V88" s="179"/>
    </row>
    <row r="89" spans="1:24" ht="13.9" customHeight="1" x14ac:dyDescent="0.15">
      <c r="C89" s="349"/>
      <c r="D89" s="537"/>
      <c r="E89" s="640"/>
      <c r="F89" s="862"/>
      <c r="G89" s="863"/>
      <c r="H89" s="863"/>
      <c r="I89" s="863"/>
      <c r="J89" s="863"/>
      <c r="K89" s="863"/>
      <c r="L89" s="863"/>
      <c r="M89" s="863"/>
      <c r="N89" s="863"/>
      <c r="O89" s="863"/>
      <c r="P89" s="863"/>
      <c r="Q89" s="863"/>
      <c r="R89" s="863"/>
      <c r="S89" s="863"/>
      <c r="T89" s="863"/>
      <c r="U89" s="864"/>
      <c r="V89" s="179"/>
    </row>
    <row r="90" spans="1:24" ht="13.9" customHeight="1" x14ac:dyDescent="0.15">
      <c r="C90" s="349"/>
      <c r="D90" s="537"/>
      <c r="E90" s="640"/>
      <c r="F90" s="862"/>
      <c r="G90" s="863"/>
      <c r="H90" s="863"/>
      <c r="I90" s="863"/>
      <c r="J90" s="863"/>
      <c r="K90" s="863"/>
      <c r="L90" s="863"/>
      <c r="M90" s="863"/>
      <c r="N90" s="863"/>
      <c r="O90" s="863"/>
      <c r="P90" s="863"/>
      <c r="Q90" s="863"/>
      <c r="R90" s="863"/>
      <c r="S90" s="863"/>
      <c r="T90" s="863"/>
      <c r="U90" s="864"/>
      <c r="V90" s="179"/>
    </row>
    <row r="91" spans="1:24" ht="13.9" customHeight="1" x14ac:dyDescent="0.15">
      <c r="C91" s="349"/>
      <c r="D91" s="537"/>
      <c r="E91" s="640"/>
      <c r="F91" s="862"/>
      <c r="G91" s="863"/>
      <c r="H91" s="863"/>
      <c r="I91" s="863"/>
      <c r="J91" s="863"/>
      <c r="K91" s="863"/>
      <c r="L91" s="863"/>
      <c r="M91" s="863"/>
      <c r="N91" s="863"/>
      <c r="O91" s="863"/>
      <c r="P91" s="863"/>
      <c r="Q91" s="863"/>
      <c r="R91" s="863"/>
      <c r="S91" s="863"/>
      <c r="T91" s="863"/>
      <c r="U91" s="864"/>
      <c r="V91" s="179"/>
    </row>
    <row r="92" spans="1:24" ht="13.9" customHeight="1" x14ac:dyDescent="0.15">
      <c r="C92" s="349"/>
      <c r="D92" s="537"/>
      <c r="E92" s="640"/>
      <c r="F92" s="862"/>
      <c r="G92" s="863"/>
      <c r="H92" s="863"/>
      <c r="I92" s="863"/>
      <c r="J92" s="863"/>
      <c r="K92" s="863"/>
      <c r="L92" s="863"/>
      <c r="M92" s="863"/>
      <c r="N92" s="863"/>
      <c r="O92" s="863"/>
      <c r="P92" s="863"/>
      <c r="Q92" s="863"/>
      <c r="R92" s="863"/>
      <c r="S92" s="863"/>
      <c r="T92" s="863"/>
      <c r="U92" s="864"/>
      <c r="V92" s="179"/>
    </row>
    <row r="93" spans="1:24" ht="13.9" customHeight="1" x14ac:dyDescent="0.15">
      <c r="C93" s="251"/>
      <c r="D93" s="538"/>
      <c r="E93" s="641"/>
      <c r="F93" s="865"/>
      <c r="G93" s="866"/>
      <c r="H93" s="866"/>
      <c r="I93" s="866"/>
      <c r="J93" s="866"/>
      <c r="K93" s="866"/>
      <c r="L93" s="866"/>
      <c r="M93" s="866"/>
      <c r="N93" s="866"/>
      <c r="O93" s="866"/>
      <c r="P93" s="866"/>
      <c r="Q93" s="866"/>
      <c r="R93" s="866"/>
      <c r="S93" s="866"/>
      <c r="T93" s="866"/>
      <c r="U93" s="867"/>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9"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40"/>
      <c r="F96" s="862" t="str">
        <f>IF(COUNTA(表紙!F120)=1,+表紙!F120,"")</f>
        <v>動植物性残さ、廃プラスチック、汚泥</v>
      </c>
      <c r="G96" s="863"/>
      <c r="H96" s="863"/>
      <c r="I96" s="863"/>
      <c r="J96" s="863"/>
      <c r="K96" s="863"/>
      <c r="L96" s="863"/>
      <c r="M96" s="863"/>
      <c r="N96" s="863"/>
      <c r="O96" s="863"/>
      <c r="P96" s="863"/>
      <c r="Q96" s="863"/>
      <c r="R96" s="863"/>
      <c r="S96" s="863"/>
      <c r="T96" s="863"/>
      <c r="U96" s="864"/>
      <c r="V96" s="179"/>
    </row>
    <row r="97" spans="3:24" ht="13.9" customHeight="1" x14ac:dyDescent="0.15">
      <c r="C97" s="231"/>
      <c r="D97" s="537"/>
      <c r="E97" s="640"/>
      <c r="F97" s="862"/>
      <c r="G97" s="863"/>
      <c r="H97" s="863"/>
      <c r="I97" s="863"/>
      <c r="J97" s="863"/>
      <c r="K97" s="863"/>
      <c r="L97" s="863"/>
      <c r="M97" s="863"/>
      <c r="N97" s="863"/>
      <c r="O97" s="863"/>
      <c r="P97" s="863"/>
      <c r="Q97" s="863"/>
      <c r="R97" s="863"/>
      <c r="S97" s="863"/>
      <c r="T97" s="863"/>
      <c r="U97" s="864"/>
      <c r="V97" s="179"/>
    </row>
    <row r="98" spans="3:24" ht="13.9" customHeight="1" x14ac:dyDescent="0.15">
      <c r="C98" s="231"/>
      <c r="D98" s="537"/>
      <c r="E98" s="640"/>
      <c r="F98" s="862"/>
      <c r="G98" s="863"/>
      <c r="H98" s="863"/>
      <c r="I98" s="863"/>
      <c r="J98" s="863"/>
      <c r="K98" s="863"/>
      <c r="L98" s="863"/>
      <c r="M98" s="863"/>
      <c r="N98" s="863"/>
      <c r="O98" s="863"/>
      <c r="P98" s="863"/>
      <c r="Q98" s="863"/>
      <c r="R98" s="863"/>
      <c r="S98" s="863"/>
      <c r="T98" s="863"/>
      <c r="U98" s="864"/>
      <c r="V98" s="179"/>
    </row>
    <row r="99" spans="3:24" ht="13.9" customHeight="1" x14ac:dyDescent="0.15">
      <c r="C99" s="231"/>
      <c r="D99" s="537"/>
      <c r="E99" s="640"/>
      <c r="F99" s="862"/>
      <c r="G99" s="863"/>
      <c r="H99" s="863"/>
      <c r="I99" s="863"/>
      <c r="J99" s="863"/>
      <c r="K99" s="863"/>
      <c r="L99" s="863"/>
      <c r="M99" s="863"/>
      <c r="N99" s="863"/>
      <c r="O99" s="863"/>
      <c r="P99" s="863"/>
      <c r="Q99" s="863"/>
      <c r="R99" s="863"/>
      <c r="S99" s="863"/>
      <c r="T99" s="863"/>
      <c r="U99" s="864"/>
      <c r="V99" s="179"/>
    </row>
    <row r="100" spans="3:24" ht="13.9" customHeight="1" x14ac:dyDescent="0.15">
      <c r="C100" s="231"/>
      <c r="D100" s="538"/>
      <c r="E100" s="641"/>
      <c r="F100" s="865"/>
      <c r="G100" s="866"/>
      <c r="H100" s="866"/>
      <c r="I100" s="866"/>
      <c r="J100" s="866"/>
      <c r="K100" s="866"/>
      <c r="L100" s="866"/>
      <c r="M100" s="866"/>
      <c r="N100" s="866"/>
      <c r="O100" s="866"/>
      <c r="P100" s="866"/>
      <c r="Q100" s="866"/>
      <c r="R100" s="866"/>
      <c r="S100" s="866"/>
      <c r="T100" s="866"/>
      <c r="U100" s="867"/>
      <c r="V100" s="179"/>
    </row>
    <row r="101" spans="3:24" ht="15" customHeight="1" x14ac:dyDescent="0.15">
      <c r="C101" s="258"/>
      <c r="D101" s="536" t="s">
        <v>19</v>
      </c>
      <c r="E101" s="639"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40"/>
      <c r="F102" s="898" t="str">
        <f>IF(COUNTA(表紙!F126)=1,+表紙!F126,"")</f>
        <v>無</v>
      </c>
      <c r="G102" s="899"/>
      <c r="H102" s="899"/>
      <c r="I102" s="899"/>
      <c r="J102" s="899"/>
      <c r="K102" s="899"/>
      <c r="L102" s="899"/>
      <c r="M102" s="899"/>
      <c r="N102" s="899"/>
      <c r="O102" s="899"/>
      <c r="P102" s="899"/>
      <c r="Q102" s="899"/>
      <c r="R102" s="899"/>
      <c r="S102" s="899"/>
      <c r="T102" s="899"/>
      <c r="U102" s="900"/>
      <c r="V102" s="179"/>
    </row>
    <row r="103" spans="3:24" ht="13.9" customHeight="1" x14ac:dyDescent="0.15">
      <c r="C103" s="231"/>
      <c r="D103" s="537"/>
      <c r="E103" s="640"/>
      <c r="F103" s="898"/>
      <c r="G103" s="899"/>
      <c r="H103" s="899"/>
      <c r="I103" s="899"/>
      <c r="J103" s="899"/>
      <c r="K103" s="899"/>
      <c r="L103" s="899"/>
      <c r="M103" s="899"/>
      <c r="N103" s="899"/>
      <c r="O103" s="899"/>
      <c r="P103" s="899"/>
      <c r="Q103" s="899"/>
      <c r="R103" s="899"/>
      <c r="S103" s="899"/>
      <c r="T103" s="899"/>
      <c r="U103" s="900"/>
      <c r="V103" s="179"/>
    </row>
    <row r="104" spans="3:24" ht="13.9" customHeight="1" x14ac:dyDescent="0.15">
      <c r="C104" s="258"/>
      <c r="D104" s="537"/>
      <c r="E104" s="640"/>
      <c r="F104" s="898"/>
      <c r="G104" s="899"/>
      <c r="H104" s="899"/>
      <c r="I104" s="899"/>
      <c r="J104" s="899"/>
      <c r="K104" s="899"/>
      <c r="L104" s="899"/>
      <c r="M104" s="899"/>
      <c r="N104" s="899"/>
      <c r="O104" s="899"/>
      <c r="P104" s="899"/>
      <c r="Q104" s="899"/>
      <c r="R104" s="899"/>
      <c r="S104" s="899"/>
      <c r="T104" s="899"/>
      <c r="U104" s="900"/>
      <c r="V104" s="179"/>
    </row>
    <row r="105" spans="3:24" ht="13.9" customHeight="1" x14ac:dyDescent="0.15">
      <c r="C105" s="258"/>
      <c r="D105" s="537"/>
      <c r="E105" s="640"/>
      <c r="F105" s="898"/>
      <c r="G105" s="899"/>
      <c r="H105" s="899"/>
      <c r="I105" s="899"/>
      <c r="J105" s="899"/>
      <c r="K105" s="899"/>
      <c r="L105" s="899"/>
      <c r="M105" s="899"/>
      <c r="N105" s="899"/>
      <c r="O105" s="899"/>
      <c r="P105" s="899"/>
      <c r="Q105" s="899"/>
      <c r="R105" s="899"/>
      <c r="S105" s="899"/>
      <c r="T105" s="899"/>
      <c r="U105" s="900"/>
      <c r="V105" s="179"/>
    </row>
    <row r="106" spans="3:24" ht="13.9" customHeight="1" x14ac:dyDescent="0.15">
      <c r="C106" s="261"/>
      <c r="D106" s="538"/>
      <c r="E106" s="641"/>
      <c r="F106" s="901"/>
      <c r="G106" s="902"/>
      <c r="H106" s="902"/>
      <c r="I106" s="902"/>
      <c r="J106" s="902"/>
      <c r="K106" s="902"/>
      <c r="L106" s="902"/>
      <c r="M106" s="902"/>
      <c r="N106" s="902"/>
      <c r="O106" s="902"/>
      <c r="P106" s="902"/>
      <c r="Q106" s="902"/>
      <c r="R106" s="902"/>
      <c r="S106" s="902"/>
      <c r="T106" s="902"/>
      <c r="U106" s="903"/>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42"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43"/>
      <c r="F110" s="637" t="s">
        <v>259</v>
      </c>
      <c r="G110" s="638"/>
      <c r="H110" s="638"/>
      <c r="I110" s="638"/>
      <c r="J110" s="638"/>
      <c r="K110" s="880" t="str">
        <f>+表紙!K134</f>
        <v>0</v>
      </c>
      <c r="L110" s="880"/>
      <c r="M110" s="880"/>
      <c r="N110" s="880"/>
      <c r="O110" s="880"/>
      <c r="P110" s="196" t="s">
        <v>13</v>
      </c>
      <c r="Q110" s="520" t="s">
        <v>359</v>
      </c>
      <c r="R110" s="520"/>
      <c r="S110" s="520"/>
      <c r="T110" s="520"/>
      <c r="U110" s="521"/>
      <c r="V110" s="292"/>
      <c r="W110" s="292"/>
      <c r="X110" s="179"/>
    </row>
    <row r="111" spans="3:24" ht="13.9" customHeight="1" x14ac:dyDescent="0.15">
      <c r="C111" s="195"/>
      <c r="D111" s="537"/>
      <c r="E111" s="643"/>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43"/>
      <c r="F112" s="862" t="str">
        <f>IF(COUNTA(表紙!F136)=1,+表紙!F136,"")</f>
        <v>無</v>
      </c>
      <c r="G112" s="863"/>
      <c r="H112" s="863"/>
      <c r="I112" s="863"/>
      <c r="J112" s="863"/>
      <c r="K112" s="863"/>
      <c r="L112" s="863"/>
      <c r="M112" s="863"/>
      <c r="N112" s="863"/>
      <c r="O112" s="863"/>
      <c r="P112" s="863"/>
      <c r="Q112" s="863"/>
      <c r="R112" s="863"/>
      <c r="S112" s="863"/>
      <c r="T112" s="863"/>
      <c r="U112" s="864"/>
      <c r="V112" s="164"/>
    </row>
    <row r="113" spans="3:24" ht="13.9" customHeight="1" x14ac:dyDescent="0.15">
      <c r="C113" s="195"/>
      <c r="D113" s="537"/>
      <c r="E113" s="643"/>
      <c r="F113" s="862"/>
      <c r="G113" s="863"/>
      <c r="H113" s="863"/>
      <c r="I113" s="863"/>
      <c r="J113" s="863"/>
      <c r="K113" s="863"/>
      <c r="L113" s="863"/>
      <c r="M113" s="863"/>
      <c r="N113" s="863"/>
      <c r="O113" s="863"/>
      <c r="P113" s="863"/>
      <c r="Q113" s="863"/>
      <c r="R113" s="863"/>
      <c r="S113" s="863"/>
      <c r="T113" s="863"/>
      <c r="U113" s="864"/>
      <c r="V113" s="164"/>
    </row>
    <row r="114" spans="3:24" ht="13.9" customHeight="1" x14ac:dyDescent="0.15">
      <c r="C114" s="195"/>
      <c r="D114" s="537"/>
      <c r="E114" s="643"/>
      <c r="F114" s="862"/>
      <c r="G114" s="863"/>
      <c r="H114" s="863"/>
      <c r="I114" s="863"/>
      <c r="J114" s="863"/>
      <c r="K114" s="863"/>
      <c r="L114" s="863"/>
      <c r="M114" s="863"/>
      <c r="N114" s="863"/>
      <c r="O114" s="863"/>
      <c r="P114" s="863"/>
      <c r="Q114" s="863"/>
      <c r="R114" s="863"/>
      <c r="S114" s="863"/>
      <c r="T114" s="863"/>
      <c r="U114" s="864"/>
      <c r="V114" s="164"/>
    </row>
    <row r="115" spans="3:24" ht="13.9" customHeight="1" x14ac:dyDescent="0.15">
      <c r="C115" s="195"/>
      <c r="D115" s="537"/>
      <c r="E115" s="643"/>
      <c r="F115" s="862"/>
      <c r="G115" s="863"/>
      <c r="H115" s="863"/>
      <c r="I115" s="863"/>
      <c r="J115" s="863"/>
      <c r="K115" s="863"/>
      <c r="L115" s="863"/>
      <c r="M115" s="863"/>
      <c r="N115" s="863"/>
      <c r="O115" s="863"/>
      <c r="P115" s="863"/>
      <c r="Q115" s="863"/>
      <c r="R115" s="863"/>
      <c r="S115" s="863"/>
      <c r="T115" s="863"/>
      <c r="U115" s="864"/>
      <c r="V115" s="164"/>
    </row>
    <row r="116" spans="3:24" ht="13.9" customHeight="1" x14ac:dyDescent="0.15">
      <c r="C116" s="195"/>
      <c r="D116" s="537"/>
      <c r="E116" s="643"/>
      <c r="F116" s="862"/>
      <c r="G116" s="863"/>
      <c r="H116" s="863"/>
      <c r="I116" s="863"/>
      <c r="J116" s="863"/>
      <c r="K116" s="863"/>
      <c r="L116" s="863"/>
      <c r="M116" s="863"/>
      <c r="N116" s="863"/>
      <c r="O116" s="863"/>
      <c r="P116" s="863"/>
      <c r="Q116" s="863"/>
      <c r="R116" s="863"/>
      <c r="S116" s="863"/>
      <c r="T116" s="863"/>
      <c r="U116" s="864"/>
      <c r="V116" s="164"/>
    </row>
    <row r="117" spans="3:24" ht="13.9" customHeight="1" x14ac:dyDescent="0.15">
      <c r="C117" s="195"/>
      <c r="D117" s="537"/>
      <c r="E117" s="643"/>
      <c r="F117" s="862"/>
      <c r="G117" s="863"/>
      <c r="H117" s="863"/>
      <c r="I117" s="863"/>
      <c r="J117" s="863"/>
      <c r="K117" s="863"/>
      <c r="L117" s="863"/>
      <c r="M117" s="863"/>
      <c r="N117" s="863"/>
      <c r="O117" s="863"/>
      <c r="P117" s="863"/>
      <c r="Q117" s="863"/>
      <c r="R117" s="863"/>
      <c r="S117" s="863"/>
      <c r="T117" s="863"/>
      <c r="U117" s="864"/>
      <c r="V117" s="164"/>
    </row>
    <row r="118" spans="3:24" ht="13.9" customHeight="1" x14ac:dyDescent="0.15">
      <c r="C118" s="195"/>
      <c r="D118" s="537"/>
      <c r="E118" s="643"/>
      <c r="F118" s="862"/>
      <c r="G118" s="863"/>
      <c r="H118" s="863"/>
      <c r="I118" s="863"/>
      <c r="J118" s="863"/>
      <c r="K118" s="863"/>
      <c r="L118" s="863"/>
      <c r="M118" s="863"/>
      <c r="N118" s="863"/>
      <c r="O118" s="863"/>
      <c r="P118" s="863"/>
      <c r="Q118" s="863"/>
      <c r="R118" s="863"/>
      <c r="S118" s="863"/>
      <c r="T118" s="863"/>
      <c r="U118" s="864"/>
      <c r="V118" s="164"/>
    </row>
    <row r="119" spans="3:24" ht="13.9" customHeight="1" x14ac:dyDescent="0.15">
      <c r="C119" s="195"/>
      <c r="D119" s="538"/>
      <c r="E119" s="644"/>
      <c r="F119" s="865"/>
      <c r="G119" s="866"/>
      <c r="H119" s="866"/>
      <c r="I119" s="866"/>
      <c r="J119" s="866"/>
      <c r="K119" s="866"/>
      <c r="L119" s="866"/>
      <c r="M119" s="866"/>
      <c r="N119" s="866"/>
      <c r="O119" s="866"/>
      <c r="P119" s="866"/>
      <c r="Q119" s="866"/>
      <c r="R119" s="866"/>
      <c r="S119" s="866"/>
      <c r="T119" s="866"/>
      <c r="U119" s="867"/>
      <c r="V119" s="164"/>
    </row>
    <row r="120" spans="3:24" ht="15" customHeight="1" x14ac:dyDescent="0.15">
      <c r="C120" s="195"/>
      <c r="D120" s="536" t="s">
        <v>19</v>
      </c>
      <c r="E120" s="639"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40"/>
      <c r="F121" s="637" t="s">
        <v>260</v>
      </c>
      <c r="G121" s="638"/>
      <c r="H121" s="638"/>
      <c r="I121" s="638"/>
      <c r="J121" s="638"/>
      <c r="K121" s="880">
        <f>+表紙!K145</f>
        <v>0</v>
      </c>
      <c r="L121" s="880"/>
      <c r="M121" s="880"/>
      <c r="N121" s="880"/>
      <c r="O121" s="880"/>
      <c r="P121" s="193" t="s">
        <v>13</v>
      </c>
      <c r="Q121" s="520" t="s">
        <v>292</v>
      </c>
      <c r="R121" s="520"/>
      <c r="S121" s="520"/>
      <c r="T121" s="520"/>
      <c r="U121" s="521"/>
      <c r="V121" s="292"/>
      <c r="W121" s="292"/>
      <c r="X121" s="179"/>
    </row>
    <row r="122" spans="3:24" ht="13.9" customHeight="1" x14ac:dyDescent="0.15">
      <c r="C122" s="195"/>
      <c r="D122" s="537"/>
      <c r="E122" s="640"/>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40"/>
      <c r="F123" s="862" t="str">
        <f>IF(COUNTA(表紙!F147)=1,+表紙!F147,"")</f>
        <v>無</v>
      </c>
      <c r="G123" s="863"/>
      <c r="H123" s="863"/>
      <c r="I123" s="863"/>
      <c r="J123" s="863"/>
      <c r="K123" s="863"/>
      <c r="L123" s="863"/>
      <c r="M123" s="863"/>
      <c r="N123" s="863"/>
      <c r="O123" s="863"/>
      <c r="P123" s="863"/>
      <c r="Q123" s="863"/>
      <c r="R123" s="863"/>
      <c r="S123" s="863"/>
      <c r="T123" s="863"/>
      <c r="U123" s="864"/>
      <c r="V123" s="164"/>
    </row>
    <row r="124" spans="3:24" ht="13.9" customHeight="1" x14ac:dyDescent="0.15">
      <c r="C124" s="195"/>
      <c r="D124" s="537"/>
      <c r="E124" s="640"/>
      <c r="F124" s="862"/>
      <c r="G124" s="863"/>
      <c r="H124" s="863"/>
      <c r="I124" s="863"/>
      <c r="J124" s="863"/>
      <c r="K124" s="863"/>
      <c r="L124" s="863"/>
      <c r="M124" s="863"/>
      <c r="N124" s="863"/>
      <c r="O124" s="863"/>
      <c r="P124" s="863"/>
      <c r="Q124" s="863"/>
      <c r="R124" s="863"/>
      <c r="S124" s="863"/>
      <c r="T124" s="863"/>
      <c r="U124" s="864"/>
      <c r="V124" s="164"/>
    </row>
    <row r="125" spans="3:24" ht="13.9" customHeight="1" x14ac:dyDescent="0.15">
      <c r="C125" s="195"/>
      <c r="D125" s="537"/>
      <c r="E125" s="640"/>
      <c r="F125" s="862"/>
      <c r="G125" s="863"/>
      <c r="H125" s="863"/>
      <c r="I125" s="863"/>
      <c r="J125" s="863"/>
      <c r="K125" s="863"/>
      <c r="L125" s="863"/>
      <c r="M125" s="863"/>
      <c r="N125" s="863"/>
      <c r="O125" s="863"/>
      <c r="P125" s="863"/>
      <c r="Q125" s="863"/>
      <c r="R125" s="863"/>
      <c r="S125" s="863"/>
      <c r="T125" s="863"/>
      <c r="U125" s="864"/>
      <c r="V125" s="164"/>
    </row>
    <row r="126" spans="3:24" ht="13.9" customHeight="1" x14ac:dyDescent="0.15">
      <c r="C126" s="195"/>
      <c r="D126" s="537"/>
      <c r="E126" s="640"/>
      <c r="F126" s="862"/>
      <c r="G126" s="863"/>
      <c r="H126" s="863"/>
      <c r="I126" s="863"/>
      <c r="J126" s="863"/>
      <c r="K126" s="863"/>
      <c r="L126" s="863"/>
      <c r="M126" s="863"/>
      <c r="N126" s="863"/>
      <c r="O126" s="863"/>
      <c r="P126" s="863"/>
      <c r="Q126" s="863"/>
      <c r="R126" s="863"/>
      <c r="S126" s="863"/>
      <c r="T126" s="863"/>
      <c r="U126" s="864"/>
      <c r="V126" s="164"/>
    </row>
    <row r="127" spans="3:24" ht="13.9" customHeight="1" x14ac:dyDescent="0.15">
      <c r="C127" s="195"/>
      <c r="D127" s="537"/>
      <c r="E127" s="640"/>
      <c r="F127" s="862"/>
      <c r="G127" s="863"/>
      <c r="H127" s="863"/>
      <c r="I127" s="863"/>
      <c r="J127" s="863"/>
      <c r="K127" s="863"/>
      <c r="L127" s="863"/>
      <c r="M127" s="863"/>
      <c r="N127" s="863"/>
      <c r="O127" s="863"/>
      <c r="P127" s="863"/>
      <c r="Q127" s="863"/>
      <c r="R127" s="863"/>
      <c r="S127" s="863"/>
      <c r="T127" s="863"/>
      <c r="U127" s="864"/>
      <c r="V127" s="164"/>
    </row>
    <row r="128" spans="3:24" ht="13.9" customHeight="1" x14ac:dyDescent="0.15">
      <c r="C128" s="195"/>
      <c r="D128" s="537"/>
      <c r="E128" s="640"/>
      <c r="F128" s="862"/>
      <c r="G128" s="863"/>
      <c r="H128" s="863"/>
      <c r="I128" s="863"/>
      <c r="J128" s="863"/>
      <c r="K128" s="863"/>
      <c r="L128" s="863"/>
      <c r="M128" s="863"/>
      <c r="N128" s="863"/>
      <c r="O128" s="863"/>
      <c r="P128" s="863"/>
      <c r="Q128" s="863"/>
      <c r="R128" s="863"/>
      <c r="S128" s="863"/>
      <c r="T128" s="863"/>
      <c r="U128" s="864"/>
      <c r="V128" s="164"/>
    </row>
    <row r="129" spans="3:24" ht="13.9" customHeight="1" x14ac:dyDescent="0.15">
      <c r="C129" s="195"/>
      <c r="D129" s="537"/>
      <c r="E129" s="640"/>
      <c r="F129" s="862"/>
      <c r="G129" s="863"/>
      <c r="H129" s="863"/>
      <c r="I129" s="863"/>
      <c r="J129" s="863"/>
      <c r="K129" s="863"/>
      <c r="L129" s="863"/>
      <c r="M129" s="863"/>
      <c r="N129" s="863"/>
      <c r="O129" s="863"/>
      <c r="P129" s="863"/>
      <c r="Q129" s="863"/>
      <c r="R129" s="863"/>
      <c r="S129" s="863"/>
      <c r="T129" s="863"/>
      <c r="U129" s="864"/>
      <c r="V129" s="164"/>
    </row>
    <row r="130" spans="3:24" ht="13.9" customHeight="1" x14ac:dyDescent="0.15">
      <c r="C130" s="197"/>
      <c r="D130" s="538"/>
      <c r="E130" s="641"/>
      <c r="F130" s="865"/>
      <c r="G130" s="866"/>
      <c r="H130" s="866"/>
      <c r="I130" s="866"/>
      <c r="J130" s="866"/>
      <c r="K130" s="866"/>
      <c r="L130" s="866"/>
      <c r="M130" s="866"/>
      <c r="N130" s="866"/>
      <c r="O130" s="866"/>
      <c r="P130" s="866"/>
      <c r="Q130" s="866"/>
      <c r="R130" s="866"/>
      <c r="S130" s="866"/>
      <c r="T130" s="866"/>
      <c r="U130" s="867"/>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9"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40"/>
      <c r="F133" s="637" t="s">
        <v>257</v>
      </c>
      <c r="G133" s="638"/>
      <c r="H133" s="638"/>
      <c r="I133" s="638"/>
      <c r="J133" s="638"/>
      <c r="K133" s="880" t="str">
        <f>+表紙!K157</f>
        <v>0</v>
      </c>
      <c r="L133" s="880"/>
      <c r="M133" s="880"/>
      <c r="N133" s="880"/>
      <c r="O133" s="880"/>
      <c r="P133" s="196" t="s">
        <v>13</v>
      </c>
      <c r="Q133" s="520" t="s">
        <v>256</v>
      </c>
      <c r="R133" s="520"/>
      <c r="S133" s="520"/>
      <c r="T133" s="520"/>
      <c r="U133" s="521"/>
      <c r="V133" s="292"/>
      <c r="W133" s="292"/>
      <c r="X133" s="179"/>
    </row>
    <row r="134" spans="3:24" ht="37.9" customHeight="1" x14ac:dyDescent="0.15">
      <c r="C134" s="195"/>
      <c r="D134" s="537"/>
      <c r="E134" s="640"/>
      <c r="F134" s="637" t="s">
        <v>258</v>
      </c>
      <c r="G134" s="638"/>
      <c r="H134" s="638"/>
      <c r="I134" s="638"/>
      <c r="J134" s="638"/>
      <c r="K134" s="880" t="str">
        <f>+表紙!K158</f>
        <v>0</v>
      </c>
      <c r="L134" s="880"/>
      <c r="M134" s="880"/>
      <c r="N134" s="880"/>
      <c r="O134" s="880"/>
      <c r="P134" s="196" t="s">
        <v>13</v>
      </c>
      <c r="Q134" s="520" t="s">
        <v>255</v>
      </c>
      <c r="R134" s="520"/>
      <c r="S134" s="520"/>
      <c r="T134" s="520"/>
      <c r="U134" s="521"/>
      <c r="V134" s="292"/>
      <c r="W134" s="292"/>
      <c r="X134" s="179"/>
    </row>
    <row r="135" spans="3:24" ht="13.9" customHeight="1" x14ac:dyDescent="0.15">
      <c r="C135" s="195"/>
      <c r="D135" s="537"/>
      <c r="E135" s="640"/>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40"/>
      <c r="F136" s="862" t="str">
        <f>IF(COUNTA(表紙!F160)=1,+表紙!F160,"")</f>
        <v>無</v>
      </c>
      <c r="G136" s="863"/>
      <c r="H136" s="863"/>
      <c r="I136" s="863"/>
      <c r="J136" s="863"/>
      <c r="K136" s="863"/>
      <c r="L136" s="863"/>
      <c r="M136" s="863"/>
      <c r="N136" s="863"/>
      <c r="O136" s="863"/>
      <c r="P136" s="863"/>
      <c r="Q136" s="863"/>
      <c r="R136" s="863"/>
      <c r="S136" s="863"/>
      <c r="T136" s="863"/>
      <c r="U136" s="864"/>
      <c r="V136" s="164"/>
    </row>
    <row r="137" spans="3:24" ht="13.9" customHeight="1" x14ac:dyDescent="0.15">
      <c r="C137" s="195"/>
      <c r="D137" s="537"/>
      <c r="E137" s="640"/>
      <c r="F137" s="862"/>
      <c r="G137" s="863"/>
      <c r="H137" s="863"/>
      <c r="I137" s="863"/>
      <c r="J137" s="863"/>
      <c r="K137" s="863"/>
      <c r="L137" s="863"/>
      <c r="M137" s="863"/>
      <c r="N137" s="863"/>
      <c r="O137" s="863"/>
      <c r="P137" s="863"/>
      <c r="Q137" s="863"/>
      <c r="R137" s="863"/>
      <c r="S137" s="863"/>
      <c r="T137" s="863"/>
      <c r="U137" s="864"/>
      <c r="V137" s="164"/>
    </row>
    <row r="138" spans="3:24" ht="13.9" customHeight="1" x14ac:dyDescent="0.15">
      <c r="C138" s="195"/>
      <c r="D138" s="537"/>
      <c r="E138" s="640"/>
      <c r="F138" s="862"/>
      <c r="G138" s="863"/>
      <c r="H138" s="863"/>
      <c r="I138" s="863"/>
      <c r="J138" s="863"/>
      <c r="K138" s="863"/>
      <c r="L138" s="863"/>
      <c r="M138" s="863"/>
      <c r="N138" s="863"/>
      <c r="O138" s="863"/>
      <c r="P138" s="863"/>
      <c r="Q138" s="863"/>
      <c r="R138" s="863"/>
      <c r="S138" s="863"/>
      <c r="T138" s="863"/>
      <c r="U138" s="864"/>
      <c r="V138" s="164"/>
    </row>
    <row r="139" spans="3:24" ht="13.9" customHeight="1" x14ac:dyDescent="0.15">
      <c r="C139" s="195"/>
      <c r="D139" s="537"/>
      <c r="E139" s="640"/>
      <c r="F139" s="862"/>
      <c r="G139" s="863"/>
      <c r="H139" s="863"/>
      <c r="I139" s="863"/>
      <c r="J139" s="863"/>
      <c r="K139" s="863"/>
      <c r="L139" s="863"/>
      <c r="M139" s="863"/>
      <c r="N139" s="863"/>
      <c r="O139" s="863"/>
      <c r="P139" s="863"/>
      <c r="Q139" s="863"/>
      <c r="R139" s="863"/>
      <c r="S139" s="863"/>
      <c r="T139" s="863"/>
      <c r="U139" s="864"/>
      <c r="V139" s="164"/>
    </row>
    <row r="140" spans="3:24" ht="13.9" customHeight="1" x14ac:dyDescent="0.15">
      <c r="C140" s="195"/>
      <c r="D140" s="537"/>
      <c r="E140" s="640"/>
      <c r="F140" s="862"/>
      <c r="G140" s="863"/>
      <c r="H140" s="863"/>
      <c r="I140" s="863"/>
      <c r="J140" s="863"/>
      <c r="K140" s="863"/>
      <c r="L140" s="863"/>
      <c r="M140" s="863"/>
      <c r="N140" s="863"/>
      <c r="O140" s="863"/>
      <c r="P140" s="863"/>
      <c r="Q140" s="863"/>
      <c r="R140" s="863"/>
      <c r="S140" s="863"/>
      <c r="T140" s="863"/>
      <c r="U140" s="864"/>
      <c r="V140" s="164"/>
    </row>
    <row r="141" spans="3:24" ht="13.9" customHeight="1" x14ac:dyDescent="0.15">
      <c r="C141" s="195"/>
      <c r="D141" s="537"/>
      <c r="E141" s="640"/>
      <c r="F141" s="862"/>
      <c r="G141" s="863"/>
      <c r="H141" s="863"/>
      <c r="I141" s="863"/>
      <c r="J141" s="863"/>
      <c r="K141" s="863"/>
      <c r="L141" s="863"/>
      <c r="M141" s="863"/>
      <c r="N141" s="863"/>
      <c r="O141" s="863"/>
      <c r="P141" s="863"/>
      <c r="Q141" s="863"/>
      <c r="R141" s="863"/>
      <c r="S141" s="863"/>
      <c r="T141" s="863"/>
      <c r="U141" s="864"/>
      <c r="V141" s="164"/>
    </row>
    <row r="142" spans="3:24" ht="13.9" customHeight="1" x14ac:dyDescent="0.15">
      <c r="C142" s="195"/>
      <c r="D142" s="537"/>
      <c r="E142" s="640"/>
      <c r="F142" s="862"/>
      <c r="G142" s="863"/>
      <c r="H142" s="863"/>
      <c r="I142" s="863"/>
      <c r="J142" s="863"/>
      <c r="K142" s="863"/>
      <c r="L142" s="863"/>
      <c r="M142" s="863"/>
      <c r="N142" s="863"/>
      <c r="O142" s="863"/>
      <c r="P142" s="863"/>
      <c r="Q142" s="863"/>
      <c r="R142" s="863"/>
      <c r="S142" s="863"/>
      <c r="T142" s="863"/>
      <c r="U142" s="864"/>
      <c r="V142" s="164"/>
    </row>
    <row r="143" spans="3:24" ht="13.9" customHeight="1" x14ac:dyDescent="0.15">
      <c r="C143" s="195"/>
      <c r="D143" s="538"/>
      <c r="E143" s="641"/>
      <c r="F143" s="865"/>
      <c r="G143" s="866"/>
      <c r="H143" s="866"/>
      <c r="I143" s="866"/>
      <c r="J143" s="866"/>
      <c r="K143" s="866"/>
      <c r="L143" s="866"/>
      <c r="M143" s="866"/>
      <c r="N143" s="866"/>
      <c r="O143" s="866"/>
      <c r="P143" s="866"/>
      <c r="Q143" s="866"/>
      <c r="R143" s="866"/>
      <c r="S143" s="866"/>
      <c r="T143" s="866"/>
      <c r="U143" s="867"/>
      <c r="V143" s="164"/>
    </row>
    <row r="144" spans="3:24" ht="13.9" customHeight="1" x14ac:dyDescent="0.15">
      <c r="C144" s="195"/>
      <c r="D144" s="536" t="s">
        <v>19</v>
      </c>
      <c r="E144" s="639"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40"/>
      <c r="F145" s="637" t="s">
        <v>261</v>
      </c>
      <c r="G145" s="638"/>
      <c r="H145" s="638"/>
      <c r="I145" s="638"/>
      <c r="J145" s="638"/>
      <c r="K145" s="880">
        <f>+表紙!K169</f>
        <v>0</v>
      </c>
      <c r="L145" s="880"/>
      <c r="M145" s="880"/>
      <c r="N145" s="880"/>
      <c r="O145" s="880"/>
      <c r="P145" s="196" t="s">
        <v>13</v>
      </c>
      <c r="Q145" s="520" t="s">
        <v>361</v>
      </c>
      <c r="R145" s="520"/>
      <c r="S145" s="520"/>
      <c r="T145" s="520"/>
      <c r="U145" s="521"/>
      <c r="V145" s="292"/>
      <c r="W145" s="292"/>
      <c r="X145" s="179"/>
    </row>
    <row r="146" spans="3:24" ht="37.9" customHeight="1" x14ac:dyDescent="0.15">
      <c r="C146" s="195"/>
      <c r="D146" s="537"/>
      <c r="E146" s="640"/>
      <c r="F146" s="637" t="s">
        <v>262</v>
      </c>
      <c r="G146" s="638"/>
      <c r="H146" s="638"/>
      <c r="I146" s="638"/>
      <c r="J146" s="638"/>
      <c r="K146" s="880">
        <f>+表紙!K170</f>
        <v>0</v>
      </c>
      <c r="L146" s="880"/>
      <c r="M146" s="880"/>
      <c r="N146" s="880"/>
      <c r="O146" s="880"/>
      <c r="P146" s="196" t="s">
        <v>13</v>
      </c>
      <c r="Q146" s="520" t="s">
        <v>362</v>
      </c>
      <c r="R146" s="520"/>
      <c r="S146" s="520"/>
      <c r="T146" s="520"/>
      <c r="U146" s="521"/>
      <c r="V146" s="292"/>
      <c r="W146" s="292"/>
      <c r="X146" s="179"/>
    </row>
    <row r="147" spans="3:24" ht="15" customHeight="1" x14ac:dyDescent="0.15">
      <c r="C147" s="195"/>
      <c r="D147" s="537"/>
      <c r="E147" s="640"/>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40"/>
      <c r="F148" s="862" t="str">
        <f>IF(COUNTA(表紙!F172)=1,+表紙!F172,"")</f>
        <v>無</v>
      </c>
      <c r="G148" s="863"/>
      <c r="H148" s="863"/>
      <c r="I148" s="863"/>
      <c r="J148" s="863"/>
      <c r="K148" s="863"/>
      <c r="L148" s="863"/>
      <c r="M148" s="863"/>
      <c r="N148" s="863"/>
      <c r="O148" s="863"/>
      <c r="P148" s="863"/>
      <c r="Q148" s="863"/>
      <c r="R148" s="863"/>
      <c r="S148" s="863"/>
      <c r="T148" s="863"/>
      <c r="U148" s="864"/>
      <c r="V148" s="164"/>
    </row>
    <row r="149" spans="3:24" ht="13.9" customHeight="1" x14ac:dyDescent="0.15">
      <c r="C149" s="195"/>
      <c r="D149" s="537"/>
      <c r="E149" s="640"/>
      <c r="F149" s="862"/>
      <c r="G149" s="863"/>
      <c r="H149" s="863"/>
      <c r="I149" s="863"/>
      <c r="J149" s="863"/>
      <c r="K149" s="863"/>
      <c r="L149" s="863"/>
      <c r="M149" s="863"/>
      <c r="N149" s="863"/>
      <c r="O149" s="863"/>
      <c r="P149" s="863"/>
      <c r="Q149" s="863"/>
      <c r="R149" s="863"/>
      <c r="S149" s="863"/>
      <c r="T149" s="863"/>
      <c r="U149" s="864"/>
      <c r="V149" s="164"/>
    </row>
    <row r="150" spans="3:24" ht="13.9" customHeight="1" x14ac:dyDescent="0.15">
      <c r="C150" s="195"/>
      <c r="D150" s="537"/>
      <c r="E150" s="640"/>
      <c r="F150" s="862"/>
      <c r="G150" s="863"/>
      <c r="H150" s="863"/>
      <c r="I150" s="863"/>
      <c r="J150" s="863"/>
      <c r="K150" s="863"/>
      <c r="L150" s="863"/>
      <c r="M150" s="863"/>
      <c r="N150" s="863"/>
      <c r="O150" s="863"/>
      <c r="P150" s="863"/>
      <c r="Q150" s="863"/>
      <c r="R150" s="863"/>
      <c r="S150" s="863"/>
      <c r="T150" s="863"/>
      <c r="U150" s="864"/>
      <c r="V150" s="164"/>
    </row>
    <row r="151" spans="3:24" ht="13.9" customHeight="1" x14ac:dyDescent="0.15">
      <c r="C151" s="195"/>
      <c r="D151" s="537"/>
      <c r="E151" s="640"/>
      <c r="F151" s="862"/>
      <c r="G151" s="863"/>
      <c r="H151" s="863"/>
      <c r="I151" s="863"/>
      <c r="J151" s="863"/>
      <c r="K151" s="863"/>
      <c r="L151" s="863"/>
      <c r="M151" s="863"/>
      <c r="N151" s="863"/>
      <c r="O151" s="863"/>
      <c r="P151" s="863"/>
      <c r="Q151" s="863"/>
      <c r="R151" s="863"/>
      <c r="S151" s="863"/>
      <c r="T151" s="863"/>
      <c r="U151" s="864"/>
      <c r="V151" s="164"/>
    </row>
    <row r="152" spans="3:24" ht="13.9" customHeight="1" x14ac:dyDescent="0.15">
      <c r="C152" s="195"/>
      <c r="D152" s="537"/>
      <c r="E152" s="640"/>
      <c r="F152" s="862"/>
      <c r="G152" s="863"/>
      <c r="H152" s="863"/>
      <c r="I152" s="863"/>
      <c r="J152" s="863"/>
      <c r="K152" s="863"/>
      <c r="L152" s="863"/>
      <c r="M152" s="863"/>
      <c r="N152" s="863"/>
      <c r="O152" s="863"/>
      <c r="P152" s="863"/>
      <c r="Q152" s="863"/>
      <c r="R152" s="863"/>
      <c r="S152" s="863"/>
      <c r="T152" s="863"/>
      <c r="U152" s="864"/>
      <c r="V152" s="164"/>
    </row>
    <row r="153" spans="3:24" ht="13.9" customHeight="1" x14ac:dyDescent="0.15">
      <c r="C153" s="195"/>
      <c r="D153" s="537"/>
      <c r="E153" s="640"/>
      <c r="F153" s="862"/>
      <c r="G153" s="863"/>
      <c r="H153" s="863"/>
      <c r="I153" s="863"/>
      <c r="J153" s="863"/>
      <c r="K153" s="863"/>
      <c r="L153" s="863"/>
      <c r="M153" s="863"/>
      <c r="N153" s="863"/>
      <c r="O153" s="863"/>
      <c r="P153" s="863"/>
      <c r="Q153" s="863"/>
      <c r="R153" s="863"/>
      <c r="S153" s="863"/>
      <c r="T153" s="863"/>
      <c r="U153" s="864"/>
      <c r="V153" s="164"/>
    </row>
    <row r="154" spans="3:24" ht="13.9" customHeight="1" x14ac:dyDescent="0.15">
      <c r="C154" s="195"/>
      <c r="D154" s="537"/>
      <c r="E154" s="640"/>
      <c r="F154" s="862"/>
      <c r="G154" s="863"/>
      <c r="H154" s="863"/>
      <c r="I154" s="863"/>
      <c r="J154" s="863"/>
      <c r="K154" s="863"/>
      <c r="L154" s="863"/>
      <c r="M154" s="863"/>
      <c r="N154" s="863"/>
      <c r="O154" s="863"/>
      <c r="P154" s="863"/>
      <c r="Q154" s="863"/>
      <c r="R154" s="863"/>
      <c r="S154" s="863"/>
      <c r="T154" s="863"/>
      <c r="U154" s="864"/>
      <c r="V154" s="164"/>
    </row>
    <row r="155" spans="3:24" ht="13.9" customHeight="1" x14ac:dyDescent="0.15">
      <c r="C155" s="197"/>
      <c r="D155" s="538"/>
      <c r="E155" s="641"/>
      <c r="F155" s="865"/>
      <c r="G155" s="866"/>
      <c r="H155" s="866"/>
      <c r="I155" s="866"/>
      <c r="J155" s="866"/>
      <c r="K155" s="866"/>
      <c r="L155" s="866"/>
      <c r="M155" s="866"/>
      <c r="N155" s="866"/>
      <c r="O155" s="866"/>
      <c r="P155" s="866"/>
      <c r="Q155" s="866"/>
      <c r="R155" s="866"/>
      <c r="S155" s="866"/>
      <c r="T155" s="866"/>
      <c r="U155" s="867"/>
      <c r="V155" s="164"/>
    </row>
    <row r="156" spans="3:24" ht="18" customHeight="1" x14ac:dyDescent="0.15">
      <c r="C156" s="913" t="s">
        <v>418</v>
      </c>
      <c r="D156" s="913"/>
      <c r="E156" s="913"/>
      <c r="F156" s="913"/>
      <c r="G156" s="913"/>
      <c r="H156" s="913"/>
      <c r="I156" s="913"/>
      <c r="J156" s="913"/>
      <c r="K156" s="913"/>
      <c r="L156" s="913"/>
      <c r="M156" s="913"/>
      <c r="N156" s="913"/>
      <c r="O156" s="913"/>
      <c r="P156" s="913"/>
      <c r="Q156" s="913"/>
      <c r="R156" s="913"/>
      <c r="S156" s="913"/>
      <c r="T156" s="913"/>
      <c r="U156" s="913"/>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42"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43"/>
      <c r="F159" s="637" t="s">
        <v>264</v>
      </c>
      <c r="G159" s="638"/>
      <c r="H159" s="638"/>
      <c r="I159" s="638"/>
      <c r="J159" s="638"/>
      <c r="K159" s="880" t="str">
        <f>+表紙!K183</f>
        <v>0</v>
      </c>
      <c r="L159" s="880"/>
      <c r="M159" s="880"/>
      <c r="N159" s="880"/>
      <c r="O159" s="880"/>
      <c r="P159" s="196" t="s">
        <v>13</v>
      </c>
      <c r="Q159" s="520" t="s">
        <v>363</v>
      </c>
      <c r="R159" s="520"/>
      <c r="S159" s="520"/>
      <c r="T159" s="520"/>
      <c r="U159" s="521"/>
      <c r="V159" s="292"/>
      <c r="W159" s="292"/>
      <c r="X159" s="179"/>
    </row>
    <row r="160" spans="3:24" ht="13.9" customHeight="1" x14ac:dyDescent="0.15">
      <c r="C160" s="195"/>
      <c r="D160" s="537"/>
      <c r="E160" s="643"/>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43"/>
      <c r="F161" s="862" t="str">
        <f>IF(COUNTA(表紙!F185)=1,+表紙!F185,"")</f>
        <v>無</v>
      </c>
      <c r="G161" s="863"/>
      <c r="H161" s="863"/>
      <c r="I161" s="863"/>
      <c r="J161" s="863"/>
      <c r="K161" s="863"/>
      <c r="L161" s="863"/>
      <c r="M161" s="863"/>
      <c r="N161" s="863"/>
      <c r="O161" s="863"/>
      <c r="P161" s="863"/>
      <c r="Q161" s="863"/>
      <c r="R161" s="863"/>
      <c r="S161" s="863"/>
      <c r="T161" s="863"/>
      <c r="U161" s="864"/>
      <c r="V161" s="164"/>
    </row>
    <row r="162" spans="3:24" ht="13.9" customHeight="1" x14ac:dyDescent="0.15">
      <c r="C162" s="195"/>
      <c r="D162" s="537"/>
      <c r="E162" s="643"/>
      <c r="F162" s="862"/>
      <c r="G162" s="863"/>
      <c r="H162" s="863"/>
      <c r="I162" s="863"/>
      <c r="J162" s="863"/>
      <c r="K162" s="863"/>
      <c r="L162" s="863"/>
      <c r="M162" s="863"/>
      <c r="N162" s="863"/>
      <c r="O162" s="863"/>
      <c r="P162" s="863"/>
      <c r="Q162" s="863"/>
      <c r="R162" s="863"/>
      <c r="S162" s="863"/>
      <c r="T162" s="863"/>
      <c r="U162" s="864"/>
      <c r="V162" s="164"/>
    </row>
    <row r="163" spans="3:24" ht="13.9" customHeight="1" x14ac:dyDescent="0.15">
      <c r="C163" s="195"/>
      <c r="D163" s="537"/>
      <c r="E163" s="643"/>
      <c r="F163" s="862"/>
      <c r="G163" s="863"/>
      <c r="H163" s="863"/>
      <c r="I163" s="863"/>
      <c r="J163" s="863"/>
      <c r="K163" s="863"/>
      <c r="L163" s="863"/>
      <c r="M163" s="863"/>
      <c r="N163" s="863"/>
      <c r="O163" s="863"/>
      <c r="P163" s="863"/>
      <c r="Q163" s="863"/>
      <c r="R163" s="863"/>
      <c r="S163" s="863"/>
      <c r="T163" s="863"/>
      <c r="U163" s="864"/>
      <c r="V163" s="164"/>
    </row>
    <row r="164" spans="3:24" ht="13.9" customHeight="1" x14ac:dyDescent="0.15">
      <c r="C164" s="195"/>
      <c r="D164" s="537"/>
      <c r="E164" s="643"/>
      <c r="F164" s="862"/>
      <c r="G164" s="863"/>
      <c r="H164" s="863"/>
      <c r="I164" s="863"/>
      <c r="J164" s="863"/>
      <c r="K164" s="863"/>
      <c r="L164" s="863"/>
      <c r="M164" s="863"/>
      <c r="N164" s="863"/>
      <c r="O164" s="863"/>
      <c r="P164" s="863"/>
      <c r="Q164" s="863"/>
      <c r="R164" s="863"/>
      <c r="S164" s="863"/>
      <c r="T164" s="863"/>
      <c r="U164" s="864"/>
      <c r="V164" s="164"/>
    </row>
    <row r="165" spans="3:24" ht="13.9" customHeight="1" x14ac:dyDescent="0.15">
      <c r="C165" s="195"/>
      <c r="D165" s="537"/>
      <c r="E165" s="643"/>
      <c r="F165" s="862"/>
      <c r="G165" s="863"/>
      <c r="H165" s="863"/>
      <c r="I165" s="863"/>
      <c r="J165" s="863"/>
      <c r="K165" s="863"/>
      <c r="L165" s="863"/>
      <c r="M165" s="863"/>
      <c r="N165" s="863"/>
      <c r="O165" s="863"/>
      <c r="P165" s="863"/>
      <c r="Q165" s="863"/>
      <c r="R165" s="863"/>
      <c r="S165" s="863"/>
      <c r="T165" s="863"/>
      <c r="U165" s="864"/>
      <c r="V165" s="164"/>
    </row>
    <row r="166" spans="3:24" ht="13.9" customHeight="1" x14ac:dyDescent="0.15">
      <c r="C166" s="195"/>
      <c r="D166" s="537"/>
      <c r="E166" s="643"/>
      <c r="F166" s="862"/>
      <c r="G166" s="863"/>
      <c r="H166" s="863"/>
      <c r="I166" s="863"/>
      <c r="J166" s="863"/>
      <c r="K166" s="863"/>
      <c r="L166" s="863"/>
      <c r="M166" s="863"/>
      <c r="N166" s="863"/>
      <c r="O166" s="863"/>
      <c r="P166" s="863"/>
      <c r="Q166" s="863"/>
      <c r="R166" s="863"/>
      <c r="S166" s="863"/>
      <c r="T166" s="863"/>
      <c r="U166" s="864"/>
      <c r="V166" s="164"/>
    </row>
    <row r="167" spans="3:24" ht="13.9" customHeight="1" x14ac:dyDescent="0.15">
      <c r="C167" s="195"/>
      <c r="D167" s="537"/>
      <c r="E167" s="643"/>
      <c r="F167" s="862"/>
      <c r="G167" s="863"/>
      <c r="H167" s="863"/>
      <c r="I167" s="863"/>
      <c r="J167" s="863"/>
      <c r="K167" s="863"/>
      <c r="L167" s="863"/>
      <c r="M167" s="863"/>
      <c r="N167" s="863"/>
      <c r="O167" s="863"/>
      <c r="P167" s="863"/>
      <c r="Q167" s="863"/>
      <c r="R167" s="863"/>
      <c r="S167" s="863"/>
      <c r="T167" s="863"/>
      <c r="U167" s="864"/>
      <c r="V167" s="164"/>
    </row>
    <row r="168" spans="3:24" ht="13.9" customHeight="1" x14ac:dyDescent="0.15">
      <c r="C168" s="195"/>
      <c r="D168" s="537"/>
      <c r="E168" s="643"/>
      <c r="F168" s="862"/>
      <c r="G168" s="863"/>
      <c r="H168" s="863"/>
      <c r="I168" s="863"/>
      <c r="J168" s="863"/>
      <c r="K168" s="863"/>
      <c r="L168" s="863"/>
      <c r="M168" s="863"/>
      <c r="N168" s="863"/>
      <c r="O168" s="863"/>
      <c r="P168" s="863"/>
      <c r="Q168" s="863"/>
      <c r="R168" s="863"/>
      <c r="S168" s="863"/>
      <c r="T168" s="863"/>
      <c r="U168" s="864"/>
      <c r="V168" s="164"/>
    </row>
    <row r="169" spans="3:24" ht="13.9" customHeight="1" x14ac:dyDescent="0.15">
      <c r="C169" s="195"/>
      <c r="D169" s="538"/>
      <c r="E169" s="644"/>
      <c r="F169" s="865"/>
      <c r="G169" s="866"/>
      <c r="H169" s="866"/>
      <c r="I169" s="866"/>
      <c r="J169" s="866"/>
      <c r="K169" s="866"/>
      <c r="L169" s="866"/>
      <c r="M169" s="866"/>
      <c r="N169" s="866"/>
      <c r="O169" s="866"/>
      <c r="P169" s="866"/>
      <c r="Q169" s="866"/>
      <c r="R169" s="866"/>
      <c r="S169" s="866"/>
      <c r="T169" s="866"/>
      <c r="U169" s="867"/>
      <c r="V169" s="164"/>
    </row>
    <row r="170" spans="3:24" ht="15" customHeight="1" x14ac:dyDescent="0.15">
      <c r="C170" s="195"/>
      <c r="D170" s="536" t="s">
        <v>19</v>
      </c>
      <c r="E170" s="639"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40"/>
      <c r="F171" s="637" t="s">
        <v>265</v>
      </c>
      <c r="G171" s="638"/>
      <c r="H171" s="638"/>
      <c r="I171" s="638"/>
      <c r="J171" s="638"/>
      <c r="K171" s="880">
        <f>+表紙!K195</f>
        <v>0</v>
      </c>
      <c r="L171" s="880"/>
      <c r="M171" s="880"/>
      <c r="N171" s="880"/>
      <c r="O171" s="880"/>
      <c r="P171" s="193" t="s">
        <v>13</v>
      </c>
      <c r="Q171" s="520" t="s">
        <v>364</v>
      </c>
      <c r="R171" s="520"/>
      <c r="S171" s="520"/>
      <c r="T171" s="520"/>
      <c r="U171" s="521"/>
      <c r="V171" s="292"/>
      <c r="W171" s="292"/>
      <c r="X171" s="179"/>
    </row>
    <row r="172" spans="3:24" ht="15" customHeight="1" x14ac:dyDescent="0.15">
      <c r="C172" s="195"/>
      <c r="D172" s="537"/>
      <c r="E172" s="640"/>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40"/>
      <c r="F173" s="862" t="str">
        <f>IF(COUNTA(表紙!F197)=1,+表紙!F197,"")</f>
        <v>無</v>
      </c>
      <c r="G173" s="863"/>
      <c r="H173" s="863"/>
      <c r="I173" s="863"/>
      <c r="J173" s="863"/>
      <c r="K173" s="863"/>
      <c r="L173" s="863"/>
      <c r="M173" s="863"/>
      <c r="N173" s="863"/>
      <c r="O173" s="863"/>
      <c r="P173" s="863"/>
      <c r="Q173" s="863"/>
      <c r="R173" s="863"/>
      <c r="S173" s="863"/>
      <c r="T173" s="863"/>
      <c r="U173" s="864"/>
      <c r="V173" s="164"/>
    </row>
    <row r="174" spans="3:24" ht="13.9" customHeight="1" x14ac:dyDescent="0.15">
      <c r="C174" s="195"/>
      <c r="D174" s="537"/>
      <c r="E174" s="640"/>
      <c r="F174" s="862"/>
      <c r="G174" s="863"/>
      <c r="H174" s="863"/>
      <c r="I174" s="863"/>
      <c r="J174" s="863"/>
      <c r="K174" s="863"/>
      <c r="L174" s="863"/>
      <c r="M174" s="863"/>
      <c r="N174" s="863"/>
      <c r="O174" s="863"/>
      <c r="P174" s="863"/>
      <c r="Q174" s="863"/>
      <c r="R174" s="863"/>
      <c r="S174" s="863"/>
      <c r="T174" s="863"/>
      <c r="U174" s="864"/>
      <c r="V174" s="164"/>
    </row>
    <row r="175" spans="3:24" ht="13.9" customHeight="1" x14ac:dyDescent="0.15">
      <c r="C175" s="195"/>
      <c r="D175" s="537"/>
      <c r="E175" s="640"/>
      <c r="F175" s="862"/>
      <c r="G175" s="863"/>
      <c r="H175" s="863"/>
      <c r="I175" s="863"/>
      <c r="J175" s="863"/>
      <c r="K175" s="863"/>
      <c r="L175" s="863"/>
      <c r="M175" s="863"/>
      <c r="N175" s="863"/>
      <c r="O175" s="863"/>
      <c r="P175" s="863"/>
      <c r="Q175" s="863"/>
      <c r="R175" s="863"/>
      <c r="S175" s="863"/>
      <c r="T175" s="863"/>
      <c r="U175" s="864"/>
      <c r="V175" s="164"/>
    </row>
    <row r="176" spans="3:24" ht="13.9" customHeight="1" x14ac:dyDescent="0.15">
      <c r="C176" s="195"/>
      <c r="D176" s="537"/>
      <c r="E176" s="640"/>
      <c r="F176" s="862"/>
      <c r="G176" s="863"/>
      <c r="H176" s="863"/>
      <c r="I176" s="863"/>
      <c r="J176" s="863"/>
      <c r="K176" s="863"/>
      <c r="L176" s="863"/>
      <c r="M176" s="863"/>
      <c r="N176" s="863"/>
      <c r="O176" s="863"/>
      <c r="P176" s="863"/>
      <c r="Q176" s="863"/>
      <c r="R176" s="863"/>
      <c r="S176" s="863"/>
      <c r="T176" s="863"/>
      <c r="U176" s="864"/>
      <c r="V176" s="164"/>
    </row>
    <row r="177" spans="3:24" ht="13.9" customHeight="1" x14ac:dyDescent="0.15">
      <c r="C177" s="195"/>
      <c r="D177" s="537"/>
      <c r="E177" s="640"/>
      <c r="F177" s="862"/>
      <c r="G177" s="863"/>
      <c r="H177" s="863"/>
      <c r="I177" s="863"/>
      <c r="J177" s="863"/>
      <c r="K177" s="863"/>
      <c r="L177" s="863"/>
      <c r="M177" s="863"/>
      <c r="N177" s="863"/>
      <c r="O177" s="863"/>
      <c r="P177" s="863"/>
      <c r="Q177" s="863"/>
      <c r="R177" s="863"/>
      <c r="S177" s="863"/>
      <c r="T177" s="863"/>
      <c r="U177" s="864"/>
      <c r="V177" s="164"/>
    </row>
    <row r="178" spans="3:24" ht="13.9" customHeight="1" x14ac:dyDescent="0.15">
      <c r="C178" s="195"/>
      <c r="D178" s="537"/>
      <c r="E178" s="640"/>
      <c r="F178" s="862"/>
      <c r="G178" s="863"/>
      <c r="H178" s="863"/>
      <c r="I178" s="863"/>
      <c r="J178" s="863"/>
      <c r="K178" s="863"/>
      <c r="L178" s="863"/>
      <c r="M178" s="863"/>
      <c r="N178" s="863"/>
      <c r="O178" s="863"/>
      <c r="P178" s="863"/>
      <c r="Q178" s="863"/>
      <c r="R178" s="863"/>
      <c r="S178" s="863"/>
      <c r="T178" s="863"/>
      <c r="U178" s="864"/>
      <c r="V178" s="164"/>
    </row>
    <row r="179" spans="3:24" ht="13.9" customHeight="1" x14ac:dyDescent="0.15">
      <c r="C179" s="195"/>
      <c r="D179" s="537"/>
      <c r="E179" s="640"/>
      <c r="F179" s="862"/>
      <c r="G179" s="863"/>
      <c r="H179" s="863"/>
      <c r="I179" s="863"/>
      <c r="J179" s="863"/>
      <c r="K179" s="863"/>
      <c r="L179" s="863"/>
      <c r="M179" s="863"/>
      <c r="N179" s="863"/>
      <c r="O179" s="863"/>
      <c r="P179" s="863"/>
      <c r="Q179" s="863"/>
      <c r="R179" s="863"/>
      <c r="S179" s="863"/>
      <c r="T179" s="863"/>
      <c r="U179" s="864"/>
      <c r="V179" s="164"/>
    </row>
    <row r="180" spans="3:24" ht="13.9" customHeight="1" x14ac:dyDescent="0.15">
      <c r="C180" s="195"/>
      <c r="D180" s="537"/>
      <c r="E180" s="640"/>
      <c r="F180" s="862"/>
      <c r="G180" s="863"/>
      <c r="H180" s="863"/>
      <c r="I180" s="863"/>
      <c r="J180" s="863"/>
      <c r="K180" s="863"/>
      <c r="L180" s="863"/>
      <c r="M180" s="863"/>
      <c r="N180" s="863"/>
      <c r="O180" s="863"/>
      <c r="P180" s="863"/>
      <c r="Q180" s="863"/>
      <c r="R180" s="863"/>
      <c r="S180" s="863"/>
      <c r="T180" s="863"/>
      <c r="U180" s="864"/>
      <c r="V180" s="164"/>
    </row>
    <row r="181" spans="3:24" ht="13.9" customHeight="1" x14ac:dyDescent="0.15">
      <c r="C181" s="197"/>
      <c r="D181" s="538"/>
      <c r="E181" s="641"/>
      <c r="F181" s="865"/>
      <c r="G181" s="866"/>
      <c r="H181" s="866"/>
      <c r="I181" s="866"/>
      <c r="J181" s="866"/>
      <c r="K181" s="866"/>
      <c r="L181" s="866"/>
      <c r="M181" s="866"/>
      <c r="N181" s="866"/>
      <c r="O181" s="866"/>
      <c r="P181" s="866"/>
      <c r="Q181" s="866"/>
      <c r="R181" s="866"/>
      <c r="S181" s="866"/>
      <c r="T181" s="866"/>
      <c r="U181" s="867"/>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9"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40"/>
      <c r="F184" s="646" t="s">
        <v>267</v>
      </c>
      <c r="G184" s="647"/>
      <c r="H184" s="647"/>
      <c r="I184" s="647"/>
      <c r="J184" s="647"/>
      <c r="K184" s="880">
        <f>+表紙!K208</f>
        <v>4684.9000000000005</v>
      </c>
      <c r="L184" s="880"/>
      <c r="M184" s="880"/>
      <c r="N184" s="880"/>
      <c r="O184" s="880"/>
      <c r="P184" s="198" t="s">
        <v>13</v>
      </c>
      <c r="Q184" s="904" t="s">
        <v>293</v>
      </c>
      <c r="R184" s="905"/>
      <c r="S184" s="905"/>
      <c r="T184" s="905"/>
      <c r="U184" s="906"/>
      <c r="V184" s="292"/>
      <c r="W184" s="292"/>
      <c r="X184" s="179"/>
    </row>
    <row r="185" spans="3:24" ht="43.15" customHeight="1" x14ac:dyDescent="0.15">
      <c r="C185" s="195"/>
      <c r="D185" s="537"/>
      <c r="E185" s="640"/>
      <c r="F185" s="263"/>
      <c r="G185" s="637" t="s">
        <v>223</v>
      </c>
      <c r="H185" s="638"/>
      <c r="I185" s="638"/>
      <c r="J185" s="638"/>
      <c r="K185" s="880" t="str">
        <f>+表紙!K209</f>
        <v>0</v>
      </c>
      <c r="L185" s="880"/>
      <c r="M185" s="880"/>
      <c r="N185" s="880"/>
      <c r="O185" s="880"/>
      <c r="P185" s="346" t="s">
        <v>13</v>
      </c>
      <c r="Q185" s="907"/>
      <c r="R185" s="908"/>
      <c r="S185" s="908"/>
      <c r="T185" s="908"/>
      <c r="U185" s="909"/>
      <c r="V185" s="292"/>
      <c r="W185" s="292"/>
      <c r="X185" s="179"/>
    </row>
    <row r="186" spans="3:24" ht="43.15" customHeight="1" x14ac:dyDescent="0.15">
      <c r="C186" s="195"/>
      <c r="D186" s="537"/>
      <c r="E186" s="640"/>
      <c r="F186" s="263"/>
      <c r="G186" s="637" t="s">
        <v>224</v>
      </c>
      <c r="H186" s="638"/>
      <c r="I186" s="638"/>
      <c r="J186" s="638"/>
      <c r="K186" s="880">
        <f>+表紙!K210</f>
        <v>4684.9000000000005</v>
      </c>
      <c r="L186" s="880"/>
      <c r="M186" s="880"/>
      <c r="N186" s="880"/>
      <c r="O186" s="880"/>
      <c r="P186" s="346" t="s">
        <v>13</v>
      </c>
      <c r="Q186" s="907"/>
      <c r="R186" s="908"/>
      <c r="S186" s="908"/>
      <c r="T186" s="908"/>
      <c r="U186" s="909"/>
      <c r="V186" s="292"/>
      <c r="W186" s="292"/>
      <c r="X186" s="179"/>
    </row>
    <row r="187" spans="3:24" ht="43.15" customHeight="1" x14ac:dyDescent="0.15">
      <c r="C187" s="195"/>
      <c r="D187" s="537"/>
      <c r="E187" s="640"/>
      <c r="F187" s="263"/>
      <c r="G187" s="637" t="s">
        <v>408</v>
      </c>
      <c r="H187" s="638"/>
      <c r="I187" s="638"/>
      <c r="J187" s="638"/>
      <c r="K187" s="880" t="str">
        <f>+表紙!K211</f>
        <v>0</v>
      </c>
      <c r="L187" s="880"/>
      <c r="M187" s="880"/>
      <c r="N187" s="880"/>
      <c r="O187" s="880"/>
      <c r="P187" s="346" t="s">
        <v>13</v>
      </c>
      <c r="Q187" s="907"/>
      <c r="R187" s="908"/>
      <c r="S187" s="908"/>
      <c r="T187" s="908"/>
      <c r="U187" s="909"/>
      <c r="V187" s="292"/>
      <c r="W187" s="292"/>
      <c r="X187" s="179"/>
    </row>
    <row r="188" spans="3:24" ht="43.15" customHeight="1" x14ac:dyDescent="0.15">
      <c r="C188" s="195"/>
      <c r="D188" s="537"/>
      <c r="E188" s="640"/>
      <c r="F188" s="264"/>
      <c r="G188" s="637" t="s">
        <v>409</v>
      </c>
      <c r="H188" s="638"/>
      <c r="I188" s="638"/>
      <c r="J188" s="638"/>
      <c r="K188" s="880" t="str">
        <f>+表紙!K212</f>
        <v>0</v>
      </c>
      <c r="L188" s="880"/>
      <c r="M188" s="880"/>
      <c r="N188" s="880"/>
      <c r="O188" s="880"/>
      <c r="P188" s="346" t="s">
        <v>13</v>
      </c>
      <c r="Q188" s="910"/>
      <c r="R188" s="911"/>
      <c r="S188" s="911"/>
      <c r="T188" s="911"/>
      <c r="U188" s="912"/>
      <c r="V188" s="292"/>
      <c r="W188" s="292"/>
      <c r="X188" s="179"/>
    </row>
    <row r="189" spans="3:24" ht="13.9" customHeight="1" x14ac:dyDescent="0.15">
      <c r="C189" s="195"/>
      <c r="D189" s="537"/>
      <c r="E189" s="640"/>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40"/>
      <c r="F190" s="862" t="str">
        <f>IF(COUNTA(表紙!F214)=1,+表紙!F214,"")</f>
        <v>パイン果皮等、サンプル協力</v>
      </c>
      <c r="G190" s="863"/>
      <c r="H190" s="863"/>
      <c r="I190" s="863"/>
      <c r="J190" s="863"/>
      <c r="K190" s="863"/>
      <c r="L190" s="863"/>
      <c r="M190" s="863"/>
      <c r="N190" s="863"/>
      <c r="O190" s="863"/>
      <c r="P190" s="863"/>
      <c r="Q190" s="863"/>
      <c r="R190" s="863"/>
      <c r="S190" s="863"/>
      <c r="T190" s="863"/>
      <c r="U190" s="864"/>
      <c r="V190" s="164"/>
    </row>
    <row r="191" spans="3:24" ht="13.9" customHeight="1" x14ac:dyDescent="0.15">
      <c r="C191" s="195"/>
      <c r="D191" s="537"/>
      <c r="E191" s="640"/>
      <c r="F191" s="862"/>
      <c r="G191" s="863"/>
      <c r="H191" s="863"/>
      <c r="I191" s="863"/>
      <c r="J191" s="863"/>
      <c r="K191" s="863"/>
      <c r="L191" s="863"/>
      <c r="M191" s="863"/>
      <c r="N191" s="863"/>
      <c r="O191" s="863"/>
      <c r="P191" s="863"/>
      <c r="Q191" s="863"/>
      <c r="R191" s="863"/>
      <c r="S191" s="863"/>
      <c r="T191" s="863"/>
      <c r="U191" s="864"/>
      <c r="V191" s="164"/>
    </row>
    <row r="192" spans="3:24" ht="13.9" customHeight="1" x14ac:dyDescent="0.15">
      <c r="C192" s="195"/>
      <c r="D192" s="537"/>
      <c r="E192" s="640"/>
      <c r="F192" s="862"/>
      <c r="G192" s="863"/>
      <c r="H192" s="863"/>
      <c r="I192" s="863"/>
      <c r="J192" s="863"/>
      <c r="K192" s="863"/>
      <c r="L192" s="863"/>
      <c r="M192" s="863"/>
      <c r="N192" s="863"/>
      <c r="O192" s="863"/>
      <c r="P192" s="863"/>
      <c r="Q192" s="863"/>
      <c r="R192" s="863"/>
      <c r="S192" s="863"/>
      <c r="T192" s="863"/>
      <c r="U192" s="864"/>
      <c r="V192" s="164"/>
    </row>
    <row r="193" spans="3:24" ht="13.9" customHeight="1" x14ac:dyDescent="0.15">
      <c r="C193" s="195"/>
      <c r="D193" s="537"/>
      <c r="E193" s="640"/>
      <c r="F193" s="862"/>
      <c r="G193" s="863"/>
      <c r="H193" s="863"/>
      <c r="I193" s="863"/>
      <c r="J193" s="863"/>
      <c r="K193" s="863"/>
      <c r="L193" s="863"/>
      <c r="M193" s="863"/>
      <c r="N193" s="863"/>
      <c r="O193" s="863"/>
      <c r="P193" s="863"/>
      <c r="Q193" s="863"/>
      <c r="R193" s="863"/>
      <c r="S193" s="863"/>
      <c r="T193" s="863"/>
      <c r="U193" s="864"/>
      <c r="V193" s="164"/>
    </row>
    <row r="194" spans="3:24" ht="13.9" customHeight="1" x14ac:dyDescent="0.15">
      <c r="C194" s="195"/>
      <c r="D194" s="537"/>
      <c r="E194" s="640"/>
      <c r="F194" s="862"/>
      <c r="G194" s="863"/>
      <c r="H194" s="863"/>
      <c r="I194" s="863"/>
      <c r="J194" s="863"/>
      <c r="K194" s="863"/>
      <c r="L194" s="863"/>
      <c r="M194" s="863"/>
      <c r="N194" s="863"/>
      <c r="O194" s="863"/>
      <c r="P194" s="863"/>
      <c r="Q194" s="863"/>
      <c r="R194" s="863"/>
      <c r="S194" s="863"/>
      <c r="T194" s="863"/>
      <c r="U194" s="864"/>
      <c r="V194" s="164"/>
    </row>
    <row r="195" spans="3:24" ht="13.9" customHeight="1" x14ac:dyDescent="0.15">
      <c r="C195" s="195"/>
      <c r="D195" s="537"/>
      <c r="E195" s="640"/>
      <c r="F195" s="862"/>
      <c r="G195" s="863"/>
      <c r="H195" s="863"/>
      <c r="I195" s="863"/>
      <c r="J195" s="863"/>
      <c r="K195" s="863"/>
      <c r="L195" s="863"/>
      <c r="M195" s="863"/>
      <c r="N195" s="863"/>
      <c r="O195" s="863"/>
      <c r="P195" s="863"/>
      <c r="Q195" s="863"/>
      <c r="R195" s="863"/>
      <c r="S195" s="863"/>
      <c r="T195" s="863"/>
      <c r="U195" s="864"/>
      <c r="V195" s="164"/>
    </row>
    <row r="196" spans="3:24" ht="13.9" customHeight="1" x14ac:dyDescent="0.15">
      <c r="C196" s="195"/>
      <c r="D196" s="537"/>
      <c r="E196" s="640"/>
      <c r="F196" s="862"/>
      <c r="G196" s="863"/>
      <c r="H196" s="863"/>
      <c r="I196" s="863"/>
      <c r="J196" s="863"/>
      <c r="K196" s="863"/>
      <c r="L196" s="863"/>
      <c r="M196" s="863"/>
      <c r="N196" s="863"/>
      <c r="O196" s="863"/>
      <c r="P196" s="863"/>
      <c r="Q196" s="863"/>
      <c r="R196" s="863"/>
      <c r="S196" s="863"/>
      <c r="T196" s="863"/>
      <c r="U196" s="864"/>
      <c r="V196" s="164"/>
    </row>
    <row r="197" spans="3:24" ht="13.9" customHeight="1" x14ac:dyDescent="0.15">
      <c r="C197" s="195"/>
      <c r="D197" s="537"/>
      <c r="E197" s="640"/>
      <c r="F197" s="862"/>
      <c r="G197" s="863"/>
      <c r="H197" s="863"/>
      <c r="I197" s="863"/>
      <c r="J197" s="863"/>
      <c r="K197" s="863"/>
      <c r="L197" s="863"/>
      <c r="M197" s="863"/>
      <c r="N197" s="863"/>
      <c r="O197" s="863"/>
      <c r="P197" s="863"/>
      <c r="Q197" s="863"/>
      <c r="R197" s="863"/>
      <c r="S197" s="863"/>
      <c r="T197" s="863"/>
      <c r="U197" s="864"/>
      <c r="V197" s="164"/>
    </row>
    <row r="198" spans="3:24" ht="13.9" customHeight="1" x14ac:dyDescent="0.15">
      <c r="C198" s="197"/>
      <c r="D198" s="538"/>
      <c r="E198" s="641"/>
      <c r="F198" s="865"/>
      <c r="G198" s="866"/>
      <c r="H198" s="866"/>
      <c r="I198" s="866"/>
      <c r="J198" s="866"/>
      <c r="K198" s="866"/>
      <c r="L198" s="866"/>
      <c r="M198" s="866"/>
      <c r="N198" s="866"/>
      <c r="O198" s="866"/>
      <c r="P198" s="866"/>
      <c r="Q198" s="866"/>
      <c r="R198" s="866"/>
      <c r="S198" s="866"/>
      <c r="T198" s="866"/>
      <c r="U198" s="867"/>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9"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40"/>
      <c r="F201" s="646" t="s">
        <v>267</v>
      </c>
      <c r="G201" s="647"/>
      <c r="H201" s="647"/>
      <c r="I201" s="647"/>
      <c r="J201" s="647"/>
      <c r="K201" s="880">
        <f>+表紙!K225</f>
        <v>4684.9000000000005</v>
      </c>
      <c r="L201" s="880"/>
      <c r="M201" s="880"/>
      <c r="N201" s="880"/>
      <c r="O201" s="880"/>
      <c r="P201" s="198" t="s">
        <v>13</v>
      </c>
      <c r="Q201" s="904" t="s">
        <v>366</v>
      </c>
      <c r="R201" s="905"/>
      <c r="S201" s="905"/>
      <c r="T201" s="905"/>
      <c r="U201" s="906"/>
      <c r="V201" s="98"/>
      <c r="W201" s="98"/>
      <c r="X201" s="179"/>
    </row>
    <row r="202" spans="3:24" ht="45" customHeight="1" x14ac:dyDescent="0.15">
      <c r="C202" s="195"/>
      <c r="D202" s="537"/>
      <c r="E202" s="640"/>
      <c r="F202" s="263"/>
      <c r="G202" s="637" t="s">
        <v>223</v>
      </c>
      <c r="H202" s="638"/>
      <c r="I202" s="638"/>
      <c r="J202" s="638"/>
      <c r="K202" s="880">
        <f>+表紙!K226</f>
        <v>0</v>
      </c>
      <c r="L202" s="880"/>
      <c r="M202" s="880"/>
      <c r="N202" s="880"/>
      <c r="O202" s="880"/>
      <c r="P202" s="346" t="s">
        <v>13</v>
      </c>
      <c r="Q202" s="907"/>
      <c r="R202" s="908"/>
      <c r="S202" s="908"/>
      <c r="T202" s="908"/>
      <c r="U202" s="909"/>
      <c r="V202" s="98"/>
      <c r="W202" s="98"/>
      <c r="X202" s="179"/>
    </row>
    <row r="203" spans="3:24" ht="45" customHeight="1" x14ac:dyDescent="0.15">
      <c r="C203" s="195"/>
      <c r="D203" s="537"/>
      <c r="E203" s="640"/>
      <c r="F203" s="263"/>
      <c r="G203" s="637" t="s">
        <v>224</v>
      </c>
      <c r="H203" s="638"/>
      <c r="I203" s="638"/>
      <c r="J203" s="638"/>
      <c r="K203" s="880">
        <f>+表紙!K227</f>
        <v>4684.9000000000005</v>
      </c>
      <c r="L203" s="880"/>
      <c r="M203" s="880"/>
      <c r="N203" s="880"/>
      <c r="O203" s="880"/>
      <c r="P203" s="346" t="s">
        <v>13</v>
      </c>
      <c r="Q203" s="907"/>
      <c r="R203" s="908"/>
      <c r="S203" s="908"/>
      <c r="T203" s="908"/>
      <c r="U203" s="909"/>
      <c r="V203" s="98"/>
      <c r="W203" s="98"/>
      <c r="X203" s="179"/>
    </row>
    <row r="204" spans="3:24" ht="45" customHeight="1" x14ac:dyDescent="0.15">
      <c r="C204" s="195"/>
      <c r="D204" s="537"/>
      <c r="E204" s="640"/>
      <c r="F204" s="263"/>
      <c r="G204" s="637" t="s">
        <v>408</v>
      </c>
      <c r="H204" s="638"/>
      <c r="I204" s="638"/>
      <c r="J204" s="638"/>
      <c r="K204" s="880">
        <f>+表紙!K228</f>
        <v>0</v>
      </c>
      <c r="L204" s="880"/>
      <c r="M204" s="880"/>
      <c r="N204" s="880"/>
      <c r="O204" s="880"/>
      <c r="P204" s="346" t="s">
        <v>13</v>
      </c>
      <c r="Q204" s="907"/>
      <c r="R204" s="908"/>
      <c r="S204" s="908"/>
      <c r="T204" s="908"/>
      <c r="U204" s="909"/>
      <c r="V204" s="98"/>
      <c r="W204" s="98"/>
      <c r="X204" s="179"/>
    </row>
    <row r="205" spans="3:24" ht="45" customHeight="1" x14ac:dyDescent="0.15">
      <c r="C205" s="195"/>
      <c r="D205" s="537"/>
      <c r="E205" s="640"/>
      <c r="F205" s="264"/>
      <c r="G205" s="637" t="s">
        <v>409</v>
      </c>
      <c r="H205" s="638"/>
      <c r="I205" s="638"/>
      <c r="J205" s="638"/>
      <c r="K205" s="880">
        <f>+表紙!K229</f>
        <v>0</v>
      </c>
      <c r="L205" s="880"/>
      <c r="M205" s="880"/>
      <c r="N205" s="880"/>
      <c r="O205" s="880"/>
      <c r="P205" s="346" t="s">
        <v>13</v>
      </c>
      <c r="Q205" s="910"/>
      <c r="R205" s="911"/>
      <c r="S205" s="911"/>
      <c r="T205" s="911"/>
      <c r="U205" s="912"/>
      <c r="V205" s="98"/>
      <c r="W205" s="98"/>
      <c r="X205" s="179"/>
    </row>
    <row r="206" spans="3:24" ht="13.9" customHeight="1" x14ac:dyDescent="0.15">
      <c r="C206" s="195"/>
      <c r="D206" s="537"/>
      <c r="E206" s="640"/>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40"/>
      <c r="F207" s="862" t="str">
        <f>IF(COUNTA(表紙!F231)=1,+表紙!F231,"")</f>
        <v>パイン果皮等、サンプル協力</v>
      </c>
      <c r="G207" s="863"/>
      <c r="H207" s="863"/>
      <c r="I207" s="863"/>
      <c r="J207" s="863"/>
      <c r="K207" s="863"/>
      <c r="L207" s="863"/>
      <c r="M207" s="863"/>
      <c r="N207" s="863"/>
      <c r="O207" s="863"/>
      <c r="P207" s="863"/>
      <c r="Q207" s="863"/>
      <c r="R207" s="863"/>
      <c r="S207" s="863"/>
      <c r="T207" s="863"/>
      <c r="U207" s="864"/>
      <c r="V207" s="179"/>
    </row>
    <row r="208" spans="3:24" ht="13.9" customHeight="1" x14ac:dyDescent="0.15">
      <c r="C208" s="195"/>
      <c r="D208" s="537"/>
      <c r="E208" s="640"/>
      <c r="F208" s="862"/>
      <c r="G208" s="863"/>
      <c r="H208" s="863"/>
      <c r="I208" s="863"/>
      <c r="J208" s="863"/>
      <c r="K208" s="863"/>
      <c r="L208" s="863"/>
      <c r="M208" s="863"/>
      <c r="N208" s="863"/>
      <c r="O208" s="863"/>
      <c r="P208" s="863"/>
      <c r="Q208" s="863"/>
      <c r="R208" s="863"/>
      <c r="S208" s="863"/>
      <c r="T208" s="863"/>
      <c r="U208" s="864"/>
      <c r="V208" s="179"/>
    </row>
    <row r="209" spans="1:22" ht="13.9" customHeight="1" x14ac:dyDescent="0.15">
      <c r="C209" s="195"/>
      <c r="D209" s="537"/>
      <c r="E209" s="640"/>
      <c r="F209" s="862"/>
      <c r="G209" s="863"/>
      <c r="H209" s="863"/>
      <c r="I209" s="863"/>
      <c r="J209" s="863"/>
      <c r="K209" s="863"/>
      <c r="L209" s="863"/>
      <c r="M209" s="863"/>
      <c r="N209" s="863"/>
      <c r="O209" s="863"/>
      <c r="P209" s="863"/>
      <c r="Q209" s="863"/>
      <c r="R209" s="863"/>
      <c r="S209" s="863"/>
      <c r="T209" s="863"/>
      <c r="U209" s="864"/>
      <c r="V209" s="179"/>
    </row>
    <row r="210" spans="1:22" ht="13.9" customHeight="1" x14ac:dyDescent="0.15">
      <c r="C210" s="195"/>
      <c r="D210" s="537"/>
      <c r="E210" s="640"/>
      <c r="F210" s="862"/>
      <c r="G210" s="863"/>
      <c r="H210" s="863"/>
      <c r="I210" s="863"/>
      <c r="J210" s="863"/>
      <c r="K210" s="863"/>
      <c r="L210" s="863"/>
      <c r="M210" s="863"/>
      <c r="N210" s="863"/>
      <c r="O210" s="863"/>
      <c r="P210" s="863"/>
      <c r="Q210" s="863"/>
      <c r="R210" s="863"/>
      <c r="S210" s="863"/>
      <c r="T210" s="863"/>
      <c r="U210" s="864"/>
      <c r="V210" s="179"/>
    </row>
    <row r="211" spans="1:22" ht="13.9" customHeight="1" x14ac:dyDescent="0.15">
      <c r="C211" s="195"/>
      <c r="D211" s="537"/>
      <c r="E211" s="640"/>
      <c r="F211" s="862"/>
      <c r="G211" s="863"/>
      <c r="H211" s="863"/>
      <c r="I211" s="863"/>
      <c r="J211" s="863"/>
      <c r="K211" s="863"/>
      <c r="L211" s="863"/>
      <c r="M211" s="863"/>
      <c r="N211" s="863"/>
      <c r="O211" s="863"/>
      <c r="P211" s="863"/>
      <c r="Q211" s="863"/>
      <c r="R211" s="863"/>
      <c r="S211" s="863"/>
      <c r="T211" s="863"/>
      <c r="U211" s="864"/>
      <c r="V211" s="179"/>
    </row>
    <row r="212" spans="1:22" ht="13.9" customHeight="1" x14ac:dyDescent="0.15">
      <c r="C212" s="195"/>
      <c r="D212" s="537"/>
      <c r="E212" s="640"/>
      <c r="F212" s="862"/>
      <c r="G212" s="863"/>
      <c r="H212" s="863"/>
      <c r="I212" s="863"/>
      <c r="J212" s="863"/>
      <c r="K212" s="863"/>
      <c r="L212" s="863"/>
      <c r="M212" s="863"/>
      <c r="N212" s="863"/>
      <c r="O212" s="863"/>
      <c r="P212" s="863"/>
      <c r="Q212" s="863"/>
      <c r="R212" s="863"/>
      <c r="S212" s="863"/>
      <c r="T212" s="863"/>
      <c r="U212" s="864"/>
      <c r="V212" s="179"/>
    </row>
    <row r="213" spans="1:22" ht="13.9" customHeight="1" x14ac:dyDescent="0.15">
      <c r="C213" s="195"/>
      <c r="D213" s="537"/>
      <c r="E213" s="640"/>
      <c r="F213" s="862"/>
      <c r="G213" s="863"/>
      <c r="H213" s="863"/>
      <c r="I213" s="863"/>
      <c r="J213" s="863"/>
      <c r="K213" s="863"/>
      <c r="L213" s="863"/>
      <c r="M213" s="863"/>
      <c r="N213" s="863"/>
      <c r="O213" s="863"/>
      <c r="P213" s="863"/>
      <c r="Q213" s="863"/>
      <c r="R213" s="863"/>
      <c r="S213" s="863"/>
      <c r="T213" s="863"/>
      <c r="U213" s="864"/>
      <c r="V213" s="179"/>
    </row>
    <row r="214" spans="1:22" ht="13.9" customHeight="1" x14ac:dyDescent="0.15">
      <c r="C214" s="195"/>
      <c r="D214" s="537"/>
      <c r="E214" s="640"/>
      <c r="F214" s="862"/>
      <c r="G214" s="863"/>
      <c r="H214" s="863"/>
      <c r="I214" s="863"/>
      <c r="J214" s="863"/>
      <c r="K214" s="863"/>
      <c r="L214" s="863"/>
      <c r="M214" s="863"/>
      <c r="N214" s="863"/>
      <c r="O214" s="863"/>
      <c r="P214" s="863"/>
      <c r="Q214" s="863"/>
      <c r="R214" s="863"/>
      <c r="S214" s="863"/>
      <c r="T214" s="863"/>
      <c r="U214" s="864"/>
      <c r="V214" s="179"/>
    </row>
    <row r="215" spans="1:22" ht="13.9" customHeight="1" x14ac:dyDescent="0.15">
      <c r="C215" s="195"/>
      <c r="D215" s="537"/>
      <c r="E215" s="640"/>
      <c r="F215" s="865"/>
      <c r="G215" s="866"/>
      <c r="H215" s="866"/>
      <c r="I215" s="866"/>
      <c r="J215" s="866"/>
      <c r="K215" s="866"/>
      <c r="L215" s="866"/>
      <c r="M215" s="866"/>
      <c r="N215" s="866"/>
      <c r="O215" s="866"/>
      <c r="P215" s="866"/>
      <c r="Q215" s="866"/>
      <c r="R215" s="866"/>
      <c r="S215" s="866"/>
      <c r="T215" s="866"/>
      <c r="U215" s="867"/>
      <c r="V215" s="179"/>
    </row>
    <row r="216" spans="1:22" ht="60" customHeight="1" x14ac:dyDescent="0.15">
      <c r="C216" s="870" t="s">
        <v>15</v>
      </c>
      <c r="D216" s="914"/>
      <c r="E216" s="915"/>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9" t="s">
        <v>438</v>
      </c>
      <c r="E225" s="649"/>
      <c r="F225" s="649"/>
      <c r="G225" s="649"/>
      <c r="H225" s="649"/>
      <c r="I225" s="649"/>
      <c r="J225" s="649"/>
      <c r="K225" s="649"/>
      <c r="L225" s="649"/>
      <c r="M225" s="649"/>
      <c r="N225" s="649"/>
      <c r="O225" s="649"/>
      <c r="P225" s="649"/>
      <c r="Q225" s="649"/>
      <c r="R225" s="649"/>
      <c r="S225" s="649"/>
      <c r="T225" s="649"/>
      <c r="U225" s="513"/>
    </row>
    <row r="226" spans="3:21" ht="40.9" customHeight="1" x14ac:dyDescent="0.15">
      <c r="C226" s="200"/>
      <c r="D226" s="649" t="s">
        <v>439</v>
      </c>
      <c r="E226" s="649"/>
      <c r="F226" s="649"/>
      <c r="G226" s="649"/>
      <c r="H226" s="649"/>
      <c r="I226" s="649"/>
      <c r="J226" s="649"/>
      <c r="K226" s="649"/>
      <c r="L226" s="649"/>
      <c r="M226" s="649"/>
      <c r="N226" s="649"/>
      <c r="O226" s="649"/>
      <c r="P226" s="649"/>
      <c r="Q226" s="649"/>
      <c r="R226" s="649"/>
      <c r="S226" s="649"/>
      <c r="T226" s="649"/>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9" t="s">
        <v>274</v>
      </c>
      <c r="F230" s="649"/>
      <c r="G230" s="649"/>
      <c r="H230" s="649"/>
      <c r="I230" s="649"/>
      <c r="J230" s="649"/>
      <c r="K230" s="649"/>
      <c r="L230" s="649"/>
      <c r="M230" s="649"/>
      <c r="N230" s="649"/>
      <c r="O230" s="649"/>
      <c r="P230" s="649"/>
      <c r="Q230" s="649"/>
      <c r="R230" s="649"/>
      <c r="S230" s="649"/>
      <c r="T230" s="649"/>
      <c r="U230" s="513"/>
    </row>
    <row r="231" spans="3:21" ht="30" customHeight="1" x14ac:dyDescent="0.15">
      <c r="C231" s="200"/>
      <c r="D231" s="202" t="s">
        <v>272</v>
      </c>
      <c r="E231" s="649" t="s">
        <v>275</v>
      </c>
      <c r="F231" s="649"/>
      <c r="G231" s="649"/>
      <c r="H231" s="649"/>
      <c r="I231" s="649"/>
      <c r="J231" s="649"/>
      <c r="K231" s="649"/>
      <c r="L231" s="649"/>
      <c r="M231" s="649"/>
      <c r="N231" s="649"/>
      <c r="O231" s="649"/>
      <c r="P231" s="649"/>
      <c r="Q231" s="649"/>
      <c r="R231" s="649"/>
      <c r="S231" s="649"/>
      <c r="T231" s="649"/>
      <c r="U231" s="513"/>
    </row>
    <row r="232" spans="3:21" ht="40.9" customHeight="1" x14ac:dyDescent="0.15">
      <c r="C232" s="200">
        <v>4</v>
      </c>
      <c r="D232" s="649" t="s">
        <v>276</v>
      </c>
      <c r="E232" s="649"/>
      <c r="F232" s="649"/>
      <c r="G232" s="649"/>
      <c r="H232" s="649"/>
      <c r="I232" s="649"/>
      <c r="J232" s="649"/>
      <c r="K232" s="649"/>
      <c r="L232" s="649"/>
      <c r="M232" s="649"/>
      <c r="N232" s="649"/>
      <c r="O232" s="649"/>
      <c r="P232" s="649"/>
      <c r="Q232" s="649"/>
      <c r="R232" s="649"/>
      <c r="S232" s="649"/>
      <c r="T232" s="649"/>
      <c r="U232" s="513"/>
    </row>
    <row r="233" spans="3:21" ht="76.150000000000006" customHeight="1" x14ac:dyDescent="0.15">
      <c r="C233" s="200">
        <v>5</v>
      </c>
      <c r="D233" s="649" t="s">
        <v>406</v>
      </c>
      <c r="E233" s="649"/>
      <c r="F233" s="649"/>
      <c r="G233" s="649"/>
      <c r="H233" s="649"/>
      <c r="I233" s="649"/>
      <c r="J233" s="649"/>
      <c r="K233" s="649"/>
      <c r="L233" s="649"/>
      <c r="M233" s="649"/>
      <c r="N233" s="649"/>
      <c r="O233" s="649"/>
      <c r="P233" s="649"/>
      <c r="Q233" s="649"/>
      <c r="R233" s="649"/>
      <c r="S233" s="649"/>
      <c r="T233" s="649"/>
      <c r="U233" s="513"/>
    </row>
    <row r="234" spans="3:21" ht="40.9" customHeight="1" x14ac:dyDescent="0.15">
      <c r="C234" s="200">
        <v>6</v>
      </c>
      <c r="D234" s="649" t="s">
        <v>277</v>
      </c>
      <c r="E234" s="649"/>
      <c r="F234" s="649"/>
      <c r="G234" s="649"/>
      <c r="H234" s="649"/>
      <c r="I234" s="649"/>
      <c r="J234" s="649"/>
      <c r="K234" s="649"/>
      <c r="L234" s="649"/>
      <c r="M234" s="649"/>
      <c r="N234" s="649"/>
      <c r="O234" s="649"/>
      <c r="P234" s="649"/>
      <c r="Q234" s="649"/>
      <c r="R234" s="649"/>
      <c r="S234" s="649"/>
      <c r="T234" s="649"/>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6" t="s">
        <v>170</v>
      </c>
      <c r="C4" s="916"/>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7" t="s">
        <v>171</v>
      </c>
      <c r="C14" s="917"/>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1" zoomScaleNormal="100" workbookViewId="0">
      <selection activeCell="AW10" sqref="AW1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203</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28</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28</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28</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28</v>
      </c>
      <c r="P27" s="706"/>
      <c r="Q27" s="706"/>
      <c r="R27" s="706"/>
      <c r="S27" s="49" t="s">
        <v>38</v>
      </c>
      <c r="T27" s="70"/>
      <c r="U27" s="70"/>
      <c r="X27" s="68" t="s">
        <v>39</v>
      </c>
      <c r="Y27" s="71"/>
      <c r="AG27" s="58"/>
      <c r="AH27" s="58"/>
      <c r="AI27" s="58"/>
      <c r="AJ27" s="58"/>
      <c r="AK27" s="748">
        <f>+AG18+O27</f>
        <v>28</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v>28</v>
      </c>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28</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28</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28</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204</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205</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206</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21" t="s">
        <v>90</v>
      </c>
      <c r="C7" s="722"/>
      <c r="D7" s="723" t="s">
        <v>207</v>
      </c>
      <c r="E7" s="724"/>
      <c r="F7" s="724"/>
      <c r="G7" s="724"/>
      <c r="H7" s="725"/>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27.6</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27.6</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27.6</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27.6</v>
      </c>
      <c r="P27" s="706"/>
      <c r="Q27" s="706"/>
      <c r="R27" s="706"/>
      <c r="S27" s="49" t="s">
        <v>38</v>
      </c>
      <c r="T27" s="70"/>
      <c r="U27" s="70"/>
      <c r="X27" s="68" t="s">
        <v>39</v>
      </c>
      <c r="Y27" s="71"/>
      <c r="AG27" s="58"/>
      <c r="AH27" s="58"/>
      <c r="AI27" s="58"/>
      <c r="AJ27" s="58"/>
      <c r="AK27" s="748">
        <f>+AG18+O27</f>
        <v>27.6</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v>27.6</v>
      </c>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27.6</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27.6</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27.6</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21" t="s">
        <v>90</v>
      </c>
      <c r="C7" s="722"/>
      <c r="D7" s="723" t="s">
        <v>208</v>
      </c>
      <c r="E7" s="724"/>
      <c r="F7" s="724"/>
      <c r="G7" s="724"/>
      <c r="H7" s="725"/>
      <c r="I7" s="147"/>
      <c r="J7" s="58"/>
      <c r="K7" s="160"/>
      <c r="L7" s="768" t="s">
        <v>93</v>
      </c>
      <c r="M7" s="769"/>
      <c r="N7" s="769"/>
      <c r="O7" s="769"/>
      <c r="P7" s="769"/>
      <c r="Q7" s="769"/>
      <c r="R7" s="769"/>
      <c r="S7" s="769"/>
      <c r="T7" s="769"/>
      <c r="U7" s="769"/>
      <c r="V7" s="770"/>
      <c r="W7" s="770"/>
      <c r="X7" s="769"/>
      <c r="Y7" s="769"/>
      <c r="Z7" s="769"/>
      <c r="AA7" s="771"/>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81" t="s">
        <v>113</v>
      </c>
      <c r="D8" s="681"/>
      <c r="E8" s="681"/>
      <c r="F8" s="681"/>
      <c r="G8" s="681"/>
      <c r="H8" s="681"/>
      <c r="I8" s="681"/>
      <c r="J8" s="681"/>
      <c r="K8" s="152"/>
      <c r="L8" s="772"/>
      <c r="M8" s="773"/>
      <c r="N8" s="773"/>
      <c r="O8" s="773"/>
      <c r="P8" s="773"/>
      <c r="Q8" s="773"/>
      <c r="R8" s="773"/>
      <c r="S8" s="773"/>
      <c r="T8" s="773"/>
      <c r="U8" s="773"/>
      <c r="V8" s="773"/>
      <c r="W8" s="773"/>
      <c r="X8" s="773"/>
      <c r="Y8" s="773"/>
      <c r="Z8" s="773"/>
      <c r="AA8" s="774"/>
      <c r="AB8" s="100"/>
      <c r="AC8" s="100"/>
      <c r="AD8" s="100"/>
      <c r="AE8" s="58"/>
      <c r="AF8" s="54"/>
      <c r="AG8" s="50" t="s">
        <v>29</v>
      </c>
      <c r="AH8" s="661" t="s">
        <v>379</v>
      </c>
      <c r="AI8" s="661"/>
      <c r="AJ8" s="661"/>
      <c r="AK8" s="661"/>
      <c r="AL8" s="661"/>
      <c r="AM8" s="662"/>
      <c r="AN8" s="58"/>
      <c r="AO8" s="58"/>
      <c r="AP8" s="58"/>
      <c r="AQ8" s="58"/>
      <c r="AR8"/>
      <c r="AS8"/>
      <c r="AT8"/>
      <c r="AU8"/>
    </row>
    <row r="9" spans="2:47"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7"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5" t="s">
        <v>357</v>
      </c>
      <c r="AP3" s="674"/>
      <c r="AQ3" s="675"/>
      <c r="AR3" s="653" t="s">
        <v>0</v>
      </c>
      <c r="AS3" s="654"/>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〇</v>
      </c>
      <c r="AS4" s="656"/>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659" t="str">
        <f>+表紙!F48</f>
        <v>フレッシュ・デルモンテ・ジャパン株式会社</v>
      </c>
      <c r="AF5" s="659"/>
      <c r="AG5" s="659"/>
      <c r="AH5" s="659"/>
      <c r="AI5" s="659"/>
      <c r="AJ5" s="659"/>
      <c r="AK5" s="659"/>
      <c r="AL5" s="659"/>
      <c r="AM5" s="659"/>
      <c r="AN5" s="659"/>
      <c r="AO5" s="659"/>
      <c r="AP5" s="659"/>
      <c r="AQ5" s="659"/>
      <c r="AR5" s="659"/>
      <c r="AS5" s="659"/>
      <c r="AT5" s="659"/>
      <c r="AU5" s="659"/>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21" t="s">
        <v>90</v>
      </c>
      <c r="C7" s="722"/>
      <c r="D7" s="723" t="s">
        <v>209</v>
      </c>
      <c r="E7" s="724"/>
      <c r="F7" s="724"/>
      <c r="G7" s="724"/>
      <c r="H7" s="725"/>
      <c r="I7" s="147"/>
      <c r="J7" s="58"/>
      <c r="K7" s="160"/>
      <c r="L7" s="775" t="s">
        <v>225</v>
      </c>
      <c r="M7" s="776"/>
      <c r="N7" s="776"/>
      <c r="O7" s="776"/>
      <c r="P7" s="776"/>
      <c r="Q7" s="776"/>
      <c r="R7" s="776"/>
      <c r="S7" s="776"/>
      <c r="T7" s="776"/>
      <c r="U7" s="776"/>
      <c r="V7" s="777"/>
      <c r="W7" s="777"/>
      <c r="X7" s="776"/>
      <c r="Y7" s="776"/>
      <c r="Z7" s="776"/>
      <c r="AA7" s="778"/>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81" t="s">
        <v>113</v>
      </c>
      <c r="D8" s="681"/>
      <c r="E8" s="681"/>
      <c r="F8" s="681"/>
      <c r="G8" s="681"/>
      <c r="H8" s="681"/>
      <c r="I8" s="681"/>
      <c r="J8" s="681"/>
      <c r="K8" s="152"/>
      <c r="L8" s="779"/>
      <c r="M8" s="780"/>
      <c r="N8" s="780"/>
      <c r="O8" s="780"/>
      <c r="P8" s="780"/>
      <c r="Q8" s="780"/>
      <c r="R8" s="780"/>
      <c r="S8" s="780"/>
      <c r="T8" s="780"/>
      <c r="U8" s="780"/>
      <c r="V8" s="780"/>
      <c r="W8" s="780"/>
      <c r="X8" s="780"/>
      <c r="Y8" s="780"/>
      <c r="Z8" s="780"/>
      <c r="AA8" s="781"/>
      <c r="AB8" s="100"/>
      <c r="AC8" s="100"/>
      <c r="AD8" s="100"/>
      <c r="AE8" s="58"/>
      <c r="AF8" s="54"/>
      <c r="AG8" s="50" t="s">
        <v>29</v>
      </c>
      <c r="AH8" s="661" t="s">
        <v>379</v>
      </c>
      <c r="AI8" s="661"/>
      <c r="AJ8" s="661"/>
      <c r="AK8" s="661"/>
      <c r="AL8" s="661"/>
      <c r="AM8" s="662"/>
      <c r="AN8" s="58"/>
      <c r="AO8" s="58"/>
      <c r="AP8" s="58"/>
      <c r="AQ8" s="58"/>
      <c r="AR8"/>
      <c r="AS8"/>
      <c r="AT8"/>
      <c r="AU8"/>
    </row>
    <row r="9" spans="2:48" ht="24.75" customHeight="1" thickTop="1" thickBot="1" x14ac:dyDescent="0.2">
      <c r="B9" s="207" t="s">
        <v>314</v>
      </c>
      <c r="F9" s="709" t="s">
        <v>196</v>
      </c>
      <c r="G9" s="710"/>
      <c r="H9" s="711"/>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8" ht="27" customHeight="1" thickTop="1" thickBot="1" x14ac:dyDescent="0.2">
      <c r="C11" s="167" t="s">
        <v>197</v>
      </c>
      <c r="F11" s="50" t="s">
        <v>17</v>
      </c>
      <c r="G11" s="661" t="s">
        <v>370</v>
      </c>
      <c r="H11" s="662"/>
      <c r="I11" s="51"/>
      <c r="J11" s="52"/>
      <c r="K11" s="53"/>
      <c r="L11" s="726" t="s">
        <v>18</v>
      </c>
      <c r="M11" s="53"/>
      <c r="N11" s="54"/>
      <c r="O11" s="50" t="s">
        <v>19</v>
      </c>
      <c r="P11" s="707" t="s">
        <v>330</v>
      </c>
      <c r="Q11" s="707"/>
      <c r="R11" s="707"/>
      <c r="S11" s="708"/>
      <c r="T11" s="209"/>
      <c r="U11" s="70"/>
      <c r="V11" s="58"/>
      <c r="W11" s="58"/>
      <c r="X11"/>
      <c r="Y11"/>
      <c r="Z11"/>
      <c r="AA11"/>
      <c r="AB11" s="58"/>
      <c r="AC11" s="67"/>
      <c r="AD11" s="687"/>
      <c r="AE11" s="149"/>
      <c r="AF11" s="54"/>
      <c r="AG11" s="50" t="s">
        <v>36</v>
      </c>
      <c r="AH11" s="661" t="s">
        <v>335</v>
      </c>
      <c r="AI11" s="661"/>
      <c r="AJ11" s="661"/>
      <c r="AK11" s="661"/>
      <c r="AL11" s="661"/>
      <c r="AM11" s="662"/>
      <c r="AN11" s="58"/>
      <c r="AO11" s="58"/>
      <c r="AP11" s="58"/>
      <c r="AQ11" s="58"/>
      <c r="AR11"/>
      <c r="AS11"/>
      <c r="AT11"/>
      <c r="AU11"/>
    </row>
    <row r="12" spans="2:48" ht="24.75" customHeight="1" thickTop="1" thickBot="1" x14ac:dyDescent="0.2">
      <c r="F12" s="679">
        <f>+ROUND(O12,1)+ROUND(O15,1)+ROUND(O18,1)+ROUND(O24,1)+O27-ROUND(F15,1)</f>
        <v>0</v>
      </c>
      <c r="G12" s="680"/>
      <c r="H12" s="57" t="s">
        <v>13</v>
      </c>
      <c r="I12" s="58"/>
      <c r="J12" s="59"/>
      <c r="K12" s="58"/>
      <c r="L12" s="727"/>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8" ht="24.75" customHeight="1" thickTop="1" thickBot="1" x14ac:dyDescent="0.2">
      <c r="I13" s="58"/>
      <c r="J13" s="62"/>
      <c r="K13" s="58"/>
      <c r="L13" s="727"/>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2" t="s">
        <v>222</v>
      </c>
      <c r="H14" s="683"/>
      <c r="I14" s="65"/>
      <c r="J14" s="66"/>
      <c r="K14" s="58"/>
      <c r="L14" s="727"/>
      <c r="M14" s="61"/>
      <c r="N14" s="53"/>
      <c r="O14" s="50" t="s">
        <v>24</v>
      </c>
      <c r="P14" s="665" t="s">
        <v>331</v>
      </c>
      <c r="Q14" s="665"/>
      <c r="R14" s="665"/>
      <c r="S14" s="666"/>
      <c r="T14" s="209"/>
      <c r="U14" s="70"/>
      <c r="V14" s="58"/>
      <c r="W14" s="58"/>
      <c r="X14"/>
      <c r="Y14"/>
      <c r="Z14"/>
      <c r="AA14"/>
      <c r="AB14" s="61"/>
      <c r="AD14" s="688"/>
      <c r="AF14" s="148"/>
      <c r="AG14" s="56" t="s">
        <v>176</v>
      </c>
      <c r="AH14" s="684" t="s">
        <v>346</v>
      </c>
      <c r="AI14" s="684"/>
      <c r="AJ14" s="684"/>
      <c r="AK14" s="684"/>
      <c r="AL14" s="684"/>
      <c r="AM14" s="685"/>
      <c r="AN14"/>
      <c r="AR14" s="143"/>
      <c r="AS14" s="143"/>
      <c r="AT14" s="330"/>
      <c r="AU14" s="58"/>
    </row>
    <row r="15" spans="2:48" ht="24.75" customHeight="1" thickBot="1" x14ac:dyDescent="0.2">
      <c r="F15" s="663"/>
      <c r="G15" s="664"/>
      <c r="H15" s="49" t="s">
        <v>13</v>
      </c>
      <c r="I15" s="58"/>
      <c r="J15" s="61"/>
      <c r="K15" s="58"/>
      <c r="L15" s="727"/>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8" ht="24.75" customHeight="1" thickTop="1" thickBot="1" x14ac:dyDescent="0.2">
      <c r="J16" s="61"/>
      <c r="K16" s="58"/>
      <c r="L16" s="727"/>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2" t="s">
        <v>175</v>
      </c>
      <c r="AS16" s="743"/>
      <c r="AT16" s="103"/>
      <c r="AU16" s="49" t="s">
        <v>13</v>
      </c>
    </row>
    <row r="17" spans="2:48" ht="27" customHeight="1" thickTop="1" thickBot="1" x14ac:dyDescent="0.2">
      <c r="J17" s="61"/>
      <c r="K17" s="58"/>
      <c r="L17" s="727"/>
      <c r="M17" s="61"/>
      <c r="N17" s="53"/>
      <c r="O17" s="50" t="s">
        <v>27</v>
      </c>
      <c r="P17" s="661" t="s">
        <v>332</v>
      </c>
      <c r="Q17" s="661"/>
      <c r="R17" s="661"/>
      <c r="S17" s="662"/>
      <c r="T17" s="712"/>
      <c r="U17" s="713"/>
      <c r="V17" s="713"/>
      <c r="W17" s="713"/>
      <c r="X17" s="140" t="s">
        <v>21</v>
      </c>
      <c r="Y17" s="661" t="s">
        <v>334</v>
      </c>
      <c r="Z17" s="661"/>
      <c r="AA17" s="662"/>
      <c r="AB17" s="153"/>
      <c r="AC17" s="148"/>
      <c r="AD17" s="714" t="s">
        <v>28</v>
      </c>
      <c r="AE17" s="53"/>
      <c r="AF17" s="53"/>
      <c r="AG17" s="269" t="s">
        <v>178</v>
      </c>
      <c r="AH17" s="682" t="s">
        <v>336</v>
      </c>
      <c r="AI17" s="682"/>
      <c r="AJ17" s="682"/>
      <c r="AK17" s="683"/>
      <c r="AL17" s="53"/>
      <c r="AM17" s="277"/>
      <c r="AN17" s="689" t="s">
        <v>310</v>
      </c>
      <c r="AO17" s="683"/>
      <c r="AP17" s="279"/>
      <c r="AR17" s="742" t="s">
        <v>316</v>
      </c>
      <c r="AS17" s="743"/>
      <c r="AT17" s="103"/>
      <c r="AU17" s="49" t="s">
        <v>34</v>
      </c>
      <c r="AV17" s="58"/>
    </row>
    <row r="18" spans="2:48" ht="24.75" customHeight="1" thickBot="1" x14ac:dyDescent="0.2">
      <c r="J18" s="61"/>
      <c r="K18" s="58"/>
      <c r="L18" s="727"/>
      <c r="M18" s="61"/>
      <c r="O18" s="657"/>
      <c r="P18" s="670"/>
      <c r="Q18" s="670"/>
      <c r="R18" s="670"/>
      <c r="S18" s="57" t="s">
        <v>14</v>
      </c>
      <c r="T18"/>
      <c r="U18" s="270"/>
      <c r="V18"/>
      <c r="W18" s="213"/>
      <c r="X18" s="748">
        <f>+ROUND(AG9,1)+ROUND(AG12,1)+ROUND(AG15,1)+AG18</f>
        <v>0</v>
      </c>
      <c r="Y18" s="749"/>
      <c r="Z18" s="749"/>
      <c r="AA18" s="57" t="s">
        <v>4</v>
      </c>
      <c r="AB18" s="212"/>
      <c r="AC18" s="212"/>
      <c r="AD18" s="715"/>
      <c r="AG18" s="705">
        <f>+ROUND(AN18,1)+ROUND(AN21,1)</f>
        <v>0</v>
      </c>
      <c r="AH18" s="750"/>
      <c r="AI18" s="750"/>
      <c r="AJ18" s="750"/>
      <c r="AK18" s="49" t="s">
        <v>13</v>
      </c>
      <c r="AL18" s="60"/>
      <c r="AN18" s="324">
        <f>+ROUND(AT16,1)+ROUND(AT17,1)+ROUND(AT18,1)</f>
        <v>0</v>
      </c>
      <c r="AO18" s="49" t="s">
        <v>34</v>
      </c>
      <c r="AR18" s="742" t="s">
        <v>177</v>
      </c>
      <c r="AS18" s="743"/>
      <c r="AT18" s="103"/>
      <c r="AU18" s="49" t="s">
        <v>26</v>
      </c>
    </row>
    <row r="19" spans="2:48" ht="24.75" customHeight="1" thickTop="1" thickBot="1" x14ac:dyDescent="0.2">
      <c r="J19" s="61"/>
      <c r="K19" s="58"/>
      <c r="L19" s="727"/>
      <c r="M19" s="61"/>
      <c r="O19" s="135"/>
      <c r="P19" s="316"/>
      <c r="Q19" s="216"/>
      <c r="R19" s="135"/>
      <c r="S19" s="135"/>
      <c r="T19" s="137"/>
      <c r="U19" s="271"/>
      <c r="V19" s="137"/>
      <c r="W19" s="137"/>
      <c r="X19" s="136"/>
      <c r="Y19" s="136"/>
      <c r="Z19" s="136"/>
      <c r="AA19" s="136"/>
      <c r="AB19" s="58"/>
      <c r="AC19" s="58"/>
      <c r="AD19" s="715"/>
      <c r="AG19" s="58"/>
      <c r="AH19" s="61"/>
      <c r="AI19" s="58"/>
      <c r="AJ19" s="58"/>
      <c r="AK19" s="58"/>
      <c r="AL19" s="61"/>
      <c r="AR19"/>
      <c r="AS19"/>
      <c r="AT19"/>
      <c r="AU19"/>
      <c r="AV19"/>
    </row>
    <row r="20" spans="2:48" ht="27" customHeight="1" thickTop="1" thickBot="1" x14ac:dyDescent="0.2">
      <c r="B20" s="751" t="s">
        <v>442</v>
      </c>
      <c r="C20" s="752"/>
      <c r="D20" s="752"/>
      <c r="E20" s="752"/>
      <c r="F20" s="752"/>
      <c r="G20" s="752"/>
      <c r="H20" s="752"/>
      <c r="J20" s="61"/>
      <c r="K20" s="58"/>
      <c r="L20" s="727"/>
      <c r="M20" s="61"/>
      <c r="O20" s="50" t="s">
        <v>49</v>
      </c>
      <c r="P20" s="661" t="s">
        <v>333</v>
      </c>
      <c r="Q20" s="661"/>
      <c r="R20" s="661"/>
      <c r="S20" s="662"/>
      <c r="T20" s="135"/>
      <c r="U20" s="272"/>
      <c r="V20" s="275"/>
      <c r="W20" s="276"/>
      <c r="X20" s="140" t="s">
        <v>25</v>
      </c>
      <c r="Y20" s="661" t="s">
        <v>329</v>
      </c>
      <c r="Z20" s="661"/>
      <c r="AA20" s="662"/>
      <c r="AB20" s="58"/>
      <c r="AC20" s="58"/>
      <c r="AD20" s="715"/>
      <c r="AF20" s="58"/>
      <c r="AG20" s="58"/>
      <c r="AH20" s="61"/>
      <c r="AI20" s="58"/>
      <c r="AJ20" s="58"/>
      <c r="AK20" s="151"/>
      <c r="AL20" s="61"/>
      <c r="AM20" s="278"/>
      <c r="AN20" s="689" t="s">
        <v>312</v>
      </c>
      <c r="AO20" s="683"/>
      <c r="AP20" s="210"/>
      <c r="AQ20" s="58"/>
      <c r="AR20" s="63"/>
      <c r="AS20" s="63"/>
      <c r="AV20" s="58"/>
    </row>
    <row r="21" spans="2:48" ht="24.75" customHeight="1" thickBot="1" x14ac:dyDescent="0.2">
      <c r="B21" s="752"/>
      <c r="C21" s="752"/>
      <c r="D21" s="752"/>
      <c r="E21" s="752"/>
      <c r="F21" s="752"/>
      <c r="G21" s="752"/>
      <c r="H21" s="752"/>
      <c r="J21" s="61"/>
      <c r="K21" s="58"/>
      <c r="L21" s="727"/>
      <c r="M21" s="61"/>
      <c r="O21" s="657"/>
      <c r="P21" s="735"/>
      <c r="Q21" s="735"/>
      <c r="R21" s="735"/>
      <c r="S21" s="57" t="s">
        <v>13</v>
      </c>
      <c r="T21" s="135"/>
      <c r="U21" s="135"/>
      <c r="V21" s="135"/>
      <c r="W21" s="135"/>
      <c r="X21" s="748">
        <f>+O18-X18</f>
        <v>0</v>
      </c>
      <c r="Y21" s="749"/>
      <c r="Z21" s="749"/>
      <c r="AA21" s="57" t="s">
        <v>4</v>
      </c>
      <c r="AB21" s="137"/>
      <c r="AC21" s="58"/>
      <c r="AD21" s="716"/>
      <c r="AF21" s="58"/>
      <c r="AG21" s="58"/>
      <c r="AH21" s="61"/>
      <c r="AI21" s="58"/>
      <c r="AJ21" s="58"/>
      <c r="AK21" s="58"/>
      <c r="AL21" s="58"/>
      <c r="AM21" s="151"/>
      <c r="AN21" s="103"/>
      <c r="AO21" s="49" t="s">
        <v>38</v>
      </c>
      <c r="AP21" s="210"/>
      <c r="AQ21" s="58"/>
      <c r="AR21"/>
      <c r="AS21"/>
      <c r="AT21"/>
      <c r="AU21"/>
    </row>
    <row r="22" spans="2:48" ht="24.75" customHeight="1" thickTop="1" thickBot="1" x14ac:dyDescent="0.2">
      <c r="B22" s="753"/>
      <c r="C22" s="753"/>
      <c r="D22" s="753"/>
      <c r="E22" s="753"/>
      <c r="F22" s="753"/>
      <c r="G22" s="753"/>
      <c r="H22" s="753"/>
      <c r="J22" s="61"/>
      <c r="K22" s="58"/>
      <c r="L22" s="727"/>
      <c r="M22" s="61"/>
      <c r="O22" s="744" t="str">
        <f>+IF(O21=0,"",IF(O18&lt;O21,"エラー !：④の内数である⑤の量が④を超えています",""))</f>
        <v/>
      </c>
      <c r="P22" s="744"/>
      <c r="Q22" s="744"/>
      <c r="R22" s="744"/>
      <c r="S22" s="744"/>
      <c r="T22" s="744"/>
      <c r="U22" s="744"/>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6" t="s">
        <v>199</v>
      </c>
      <c r="C23" s="740"/>
      <c r="D23" s="740"/>
      <c r="E23" s="747"/>
      <c r="F23" s="739" t="s">
        <v>443</v>
      </c>
      <c r="G23" s="740"/>
      <c r="H23" s="741"/>
      <c r="J23" s="61"/>
      <c r="K23" s="58"/>
      <c r="L23" s="727"/>
      <c r="M23" s="61"/>
      <c r="N23" s="53"/>
      <c r="O23" s="56" t="s">
        <v>89</v>
      </c>
      <c r="P23" s="682" t="s">
        <v>350</v>
      </c>
      <c r="Q23" s="682"/>
      <c r="R23" s="682"/>
      <c r="S23" s="683"/>
      <c r="T23" s="729"/>
      <c r="U23" s="730"/>
      <c r="V23" s="730"/>
      <c r="W23" s="730"/>
      <c r="AB23" s="58"/>
      <c r="AC23" s="58"/>
      <c r="AD23"/>
      <c r="AE23"/>
      <c r="AF23"/>
      <c r="AG23"/>
      <c r="AH23" s="280"/>
      <c r="AI23"/>
      <c r="AJ23" s="58"/>
      <c r="AK23" s="58"/>
      <c r="AL23" s="58"/>
      <c r="AM23" s="155"/>
      <c r="AO23" s="58"/>
      <c r="AQ23" s="54"/>
      <c r="AR23" s="140" t="s">
        <v>190</v>
      </c>
      <c r="AS23" s="661" t="s">
        <v>191</v>
      </c>
      <c r="AT23" s="661"/>
      <c r="AU23" s="662"/>
    </row>
    <row r="24" spans="2:48" ht="27" customHeight="1" thickBot="1" x14ac:dyDescent="0.2">
      <c r="B24" s="731" t="s">
        <v>200</v>
      </c>
      <c r="C24" s="682"/>
      <c r="D24" s="682"/>
      <c r="E24" s="683"/>
      <c r="F24" s="717">
        <v>0</v>
      </c>
      <c r="G24" s="718"/>
      <c r="H24" s="214" t="s">
        <v>198</v>
      </c>
      <c r="J24" s="61"/>
      <c r="K24" s="58"/>
      <c r="L24" s="728"/>
      <c r="O24" s="696"/>
      <c r="P24" s="745"/>
      <c r="Q24" s="745"/>
      <c r="R24" s="745"/>
      <c r="S24" s="49" t="s">
        <v>34</v>
      </c>
      <c r="T24"/>
      <c r="U24"/>
      <c r="V24"/>
      <c r="W24"/>
      <c r="AB24" s="58"/>
      <c r="AC24" s="58"/>
      <c r="AD24"/>
      <c r="AE24"/>
      <c r="AF24"/>
      <c r="AG24"/>
      <c r="AH24" s="280"/>
      <c r="AI24"/>
      <c r="AJ24" s="58"/>
      <c r="AK24" s="145"/>
      <c r="AL24" s="58"/>
      <c r="AM24" s="58"/>
      <c r="AP24" s="61"/>
      <c r="AQ24" s="150"/>
      <c r="AR24" s="748">
        <f>+ROUND(AT16,1)+ROUND(Z28,1)</f>
        <v>0</v>
      </c>
      <c r="AS24" s="749"/>
      <c r="AT24" s="749"/>
      <c r="AU24" s="57" t="s">
        <v>13</v>
      </c>
    </row>
    <row r="25" spans="2:48" ht="27" customHeight="1" thickBot="1" x14ac:dyDescent="0.2">
      <c r="B25" s="736" t="s">
        <v>201</v>
      </c>
      <c r="C25" s="737"/>
      <c r="D25" s="737"/>
      <c r="E25" s="738"/>
      <c r="F25" s="717">
        <v>0</v>
      </c>
      <c r="G25" s="718"/>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6" t="s">
        <v>202</v>
      </c>
      <c r="C26" s="737"/>
      <c r="D26" s="737"/>
      <c r="E26" s="738"/>
      <c r="F26" s="717">
        <v>0</v>
      </c>
      <c r="G26" s="718"/>
      <c r="H26" s="214" t="s">
        <v>198</v>
      </c>
      <c r="J26" s="61"/>
      <c r="K26" s="148"/>
      <c r="L26" s="714" t="s">
        <v>35</v>
      </c>
      <c r="M26" s="53"/>
      <c r="N26" s="53"/>
      <c r="O26" s="269" t="s">
        <v>180</v>
      </c>
      <c r="P26" s="682" t="s">
        <v>181</v>
      </c>
      <c r="Q26" s="682"/>
      <c r="R26" s="682"/>
      <c r="S26" s="683"/>
      <c r="T26" s="53"/>
      <c r="U26" s="53"/>
      <c r="V26" s="53"/>
      <c r="W26" s="53"/>
      <c r="X26" s="53"/>
      <c r="Y26" s="53"/>
      <c r="Z26" s="53"/>
      <c r="AA26" s="53"/>
      <c r="AB26" s="53"/>
      <c r="AC26" s="53"/>
      <c r="AD26" s="53"/>
      <c r="AE26" s="53"/>
      <c r="AF26" s="53"/>
      <c r="AG26" s="53"/>
      <c r="AH26" s="67"/>
      <c r="AI26" s="53"/>
      <c r="AJ26" s="54"/>
      <c r="AK26" s="140" t="s">
        <v>187</v>
      </c>
      <c r="AL26" s="661" t="s">
        <v>337</v>
      </c>
      <c r="AM26" s="661"/>
      <c r="AN26" s="661"/>
      <c r="AO26" s="662"/>
      <c r="AP26" s="320"/>
      <c r="AQ26" s="321"/>
      <c r="AR26" s="140" t="s">
        <v>192</v>
      </c>
      <c r="AS26" s="661" t="s">
        <v>426</v>
      </c>
      <c r="AT26" s="661"/>
      <c r="AU26" s="662"/>
    </row>
    <row r="27" spans="2:48" ht="27" customHeight="1" thickBot="1" x14ac:dyDescent="0.2">
      <c r="B27" s="736" t="s">
        <v>371</v>
      </c>
      <c r="C27" s="737"/>
      <c r="D27" s="737"/>
      <c r="E27" s="738"/>
      <c r="F27" s="717">
        <v>0</v>
      </c>
      <c r="G27" s="718"/>
      <c r="H27" s="214" t="s">
        <v>198</v>
      </c>
      <c r="L27" s="715"/>
      <c r="O27" s="705">
        <f>+Q30+ROUND(Q33,1)</f>
        <v>0</v>
      </c>
      <c r="P27" s="706"/>
      <c r="Q27" s="706"/>
      <c r="R27" s="706"/>
      <c r="S27" s="49" t="s">
        <v>38</v>
      </c>
      <c r="T27" s="70"/>
      <c r="U27" s="70"/>
      <c r="X27" s="68" t="s">
        <v>39</v>
      </c>
      <c r="Y27" s="71"/>
      <c r="AG27" s="58"/>
      <c r="AH27" s="58"/>
      <c r="AI27" s="58"/>
      <c r="AJ27" s="58"/>
      <c r="AK27" s="748">
        <f>+AG18+O27</f>
        <v>0</v>
      </c>
      <c r="AL27" s="749"/>
      <c r="AM27" s="749"/>
      <c r="AN27" s="749"/>
      <c r="AO27" s="57" t="s">
        <v>13</v>
      </c>
      <c r="AP27" s="318"/>
      <c r="AQ27" s="132"/>
      <c r="AR27" s="657"/>
      <c r="AS27" s="658"/>
      <c r="AT27" s="658"/>
      <c r="AU27" s="57" t="s">
        <v>13</v>
      </c>
      <c r="AV27" s="479"/>
    </row>
    <row r="28" spans="2:48" ht="27" customHeight="1" thickTop="1" thickBot="1" x14ac:dyDescent="0.2">
      <c r="B28" s="736" t="s">
        <v>372</v>
      </c>
      <c r="C28" s="737"/>
      <c r="D28" s="737"/>
      <c r="E28" s="738"/>
      <c r="F28" s="717">
        <v>0</v>
      </c>
      <c r="G28" s="718"/>
      <c r="H28" s="214" t="s">
        <v>198</v>
      </c>
      <c r="L28" s="715"/>
      <c r="O28" s="61"/>
      <c r="T28" s="58"/>
      <c r="U28" s="58"/>
      <c r="X28" s="703" t="s">
        <v>175</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6" t="s">
        <v>373</v>
      </c>
      <c r="C29" s="737"/>
      <c r="D29" s="737"/>
      <c r="E29" s="738"/>
      <c r="F29" s="717">
        <v>0</v>
      </c>
      <c r="G29" s="718"/>
      <c r="H29" s="214" t="s">
        <v>198</v>
      </c>
      <c r="L29" s="715"/>
      <c r="O29" s="61"/>
      <c r="P29" s="148"/>
      <c r="Q29" s="56" t="s">
        <v>183</v>
      </c>
      <c r="R29" s="682" t="s">
        <v>33</v>
      </c>
      <c r="S29" s="698"/>
      <c r="T29" s="698"/>
      <c r="U29" s="699"/>
      <c r="V29" s="53"/>
      <c r="W29" s="72"/>
      <c r="X29" s="703" t="s">
        <v>315</v>
      </c>
      <c r="Y29" s="704"/>
      <c r="Z29" s="696"/>
      <c r="AA29" s="697"/>
      <c r="AB29" s="697"/>
      <c r="AC29" s="697"/>
      <c r="AD29" s="697"/>
      <c r="AE29" s="49" t="s">
        <v>13</v>
      </c>
      <c r="AG29" s="58"/>
      <c r="AH29" s="58"/>
      <c r="AI29" s="58"/>
      <c r="AJ29" s="58"/>
      <c r="AK29" s="140" t="s">
        <v>188</v>
      </c>
      <c r="AL29" s="661" t="s">
        <v>189</v>
      </c>
      <c r="AM29" s="661"/>
      <c r="AN29" s="661"/>
      <c r="AO29" s="662"/>
      <c r="AP29" s="319"/>
      <c r="AQ29" s="322"/>
      <c r="AR29" s="763" t="s">
        <v>193</v>
      </c>
      <c r="AS29" s="759" t="s">
        <v>425</v>
      </c>
      <c r="AT29" s="759"/>
      <c r="AU29" s="760"/>
    </row>
    <row r="30" spans="2:48" ht="27" customHeight="1" thickBot="1" x14ac:dyDescent="0.2">
      <c r="B30" s="731" t="s">
        <v>374</v>
      </c>
      <c r="C30" s="682"/>
      <c r="D30" s="682"/>
      <c r="E30" s="683"/>
      <c r="F30" s="717">
        <v>0</v>
      </c>
      <c r="G30" s="718"/>
      <c r="H30" s="214" t="s">
        <v>198</v>
      </c>
      <c r="L30" s="715"/>
      <c r="O30" s="61"/>
      <c r="Q30" s="705">
        <f>+ROUND(Z28,1)+ROUND(Z29,1)+ROUND(Z30,1)</f>
        <v>0</v>
      </c>
      <c r="R30" s="706"/>
      <c r="S30" s="706"/>
      <c r="T30" s="706"/>
      <c r="U30" s="49" t="s">
        <v>16</v>
      </c>
      <c r="X30" s="703" t="s">
        <v>186</v>
      </c>
      <c r="Y30" s="704"/>
      <c r="Z30" s="696"/>
      <c r="AA30" s="697"/>
      <c r="AB30" s="697"/>
      <c r="AC30" s="697"/>
      <c r="AD30" s="697"/>
      <c r="AE30" s="49" t="s">
        <v>13</v>
      </c>
      <c r="AK30" s="657"/>
      <c r="AL30" s="658"/>
      <c r="AM30" s="658"/>
      <c r="AN30" s="658"/>
      <c r="AO30" s="57" t="s">
        <v>13</v>
      </c>
      <c r="AR30" s="764"/>
      <c r="AS30" s="761"/>
      <c r="AT30" s="761"/>
      <c r="AU30" s="762"/>
    </row>
    <row r="31" spans="2:48" ht="27" customHeight="1" thickTop="1" thickBot="1" x14ac:dyDescent="0.2">
      <c r="B31" s="731" t="s">
        <v>375</v>
      </c>
      <c r="C31" s="682"/>
      <c r="D31" s="682"/>
      <c r="E31" s="683"/>
      <c r="F31" s="717">
        <v>0</v>
      </c>
      <c r="G31" s="718"/>
      <c r="H31" s="214" t="s">
        <v>198</v>
      </c>
      <c r="L31" s="715"/>
      <c r="O31" s="61"/>
      <c r="X31"/>
      <c r="Y31"/>
      <c r="Z31" s="73" t="s">
        <v>91</v>
      </c>
      <c r="AJ31" s="132"/>
      <c r="AK31" s="667" t="str">
        <f>+IF(AK30=0,"",IF(AK27&lt;AK30,"エラー !：⑩の内数である⑪の量が⑩を超えています",""))</f>
        <v/>
      </c>
      <c r="AL31" s="667"/>
      <c r="AM31" s="667"/>
      <c r="AN31" s="667"/>
      <c r="AO31" s="667"/>
      <c r="AP31" s="667"/>
      <c r="AQ31" s="46"/>
      <c r="AR31" s="757"/>
      <c r="AS31" s="758"/>
      <c r="AT31" s="758"/>
      <c r="AU31" s="166" t="s">
        <v>13</v>
      </c>
      <c r="AV31" s="479"/>
    </row>
    <row r="32" spans="2:48" ht="27" customHeight="1" thickTop="1" thickBot="1" x14ac:dyDescent="0.2">
      <c r="B32" s="731" t="s">
        <v>424</v>
      </c>
      <c r="C32" s="682"/>
      <c r="D32" s="682"/>
      <c r="E32" s="683"/>
      <c r="F32" s="717">
        <v>0</v>
      </c>
      <c r="G32" s="718"/>
      <c r="H32" s="214" t="s">
        <v>198</v>
      </c>
      <c r="L32" s="715"/>
      <c r="O32" s="61"/>
      <c r="P32" s="148"/>
      <c r="Q32" s="56" t="s">
        <v>185</v>
      </c>
      <c r="R32" s="682" t="s">
        <v>37</v>
      </c>
      <c r="S32" s="698"/>
      <c r="T32" s="698"/>
      <c r="U32" s="699"/>
      <c r="V32" s="58"/>
      <c r="W32" s="58"/>
      <c r="X32"/>
      <c r="Y32"/>
      <c r="Z32" s="700" t="s">
        <v>368</v>
      </c>
      <c r="AA32" s="693"/>
      <c r="AB32" s="693"/>
      <c r="AC32" s="693"/>
      <c r="AD32" s="693"/>
      <c r="AE32" s="693" t="s">
        <v>194</v>
      </c>
      <c r="AF32" s="693"/>
      <c r="AG32" s="693"/>
      <c r="AH32" s="693"/>
      <c r="AI32" s="693"/>
      <c r="AJ32" s="693"/>
      <c r="AK32" s="693" t="s">
        <v>195</v>
      </c>
      <c r="AL32" s="693"/>
      <c r="AM32" s="693"/>
      <c r="AN32" s="754"/>
      <c r="AO32" s="208"/>
      <c r="AR32" s="483" t="str">
        <f>+IF(AR31=0,"",IF(AK27&lt;(AR24+AR27+AR31),"エラー !：⑩の内数である（⑫+⑬＋⑭）の量が⑩を超えています",""))</f>
        <v/>
      </c>
      <c r="AS32" s="478"/>
      <c r="AT32" s="478"/>
      <c r="AU32" s="478"/>
    </row>
    <row r="33" spans="2:61" ht="27" customHeight="1" thickBot="1" x14ac:dyDescent="0.2">
      <c r="B33" s="732" t="s">
        <v>409</v>
      </c>
      <c r="C33" s="733"/>
      <c r="D33" s="733"/>
      <c r="E33" s="734"/>
      <c r="F33" s="719">
        <v>0</v>
      </c>
      <c r="G33" s="720"/>
      <c r="H33" s="215" t="s">
        <v>198</v>
      </c>
      <c r="L33" s="716"/>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5"/>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6"/>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2025-08-20T02:34:59Z</dcterms:created>
  <dcterms:modified xsi:type="dcterms:W3CDTF">2025-08-20T02:35:00Z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