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<sst xmlns="http://schemas.openxmlformats.org/spreadsheetml/2006/main" count="3171" uniqueCount="455">
  <si>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</si>
  <si>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</si>
  <si>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</si>
  <si>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</si>
  <si>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</si>
  <si>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</si>
  <si>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</si>
  <si>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</si>
  <si>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</si>
  <si>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</si>
  <si>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</si>
  <si>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</si>
  <si>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</si>
  <si>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</si>
  <si>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</si>
  <si>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</si>
  <si>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</si>
  <si>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</si>
  <si>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</si>
  <si>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</si>
  <si>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</si>
  <si>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</si>
  <si>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</si>
  <si>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</si>
  <si>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</si>
  <si>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</si>
  <si>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</si>
  <si>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</si>
  <si>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</si>
  <si>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</si>
  <si>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</si>
  <si>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</si>
  <si>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</si>
  <si>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</si>
  <si>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</si>
  <si>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</si>
  <si>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</si>
  <si>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</si>
  <si>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</si>
  <si>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</si>
  <si>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</si>
  <si>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</si>
  <si>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</si>
  <si>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</si>
  <si>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</si>
  <si>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</si>
  <si>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</si>
  <si>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</si>
  <si>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</si>
  <si>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</si>
  <si>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</si>
  <si>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</si>
  <si>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</si>
  <si>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</si>
  <si>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</si>
  <si>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</si>
  <si>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</si>
  <si>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</si>
  <si>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</si>
  <si>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</si>
  <si>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</si>
  <si>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</si>
  <si>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</si>
  <si>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</si>
  <si>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</si>
  <si>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</si>
  <si>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</si>
  <si>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</si>
  <si>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</si>
  <si>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</si>
  <si>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</si>
  <si>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</si>
  <si>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</si>
  <si>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</si>
  <si>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</si>
  <si>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</si>
  <si>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</si>
  <si>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</si>
  <si>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</si>
  <si>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</si>
  <si>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</si>
  <si>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</si>
  <si>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</si>
  <si>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</si>
  <si>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</si>
  <si>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</si>
  <si>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</si>
  <si>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</si>
  <si>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</si>
  <si>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</si>
  <si>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</si>
  <si>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</si>
  <si>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</si>
  <si>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</si>
  <si>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</si>
  <si>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</si>
  <si>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</si>
  <si>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</si>
  <si>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</si>
  <si>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</si>
  <si>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</si>
  <si>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</si>
  <si>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</si>
  <si>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</si>
  <si>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</si>
  <si>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</si>
  <si>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</si>
  <si>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</si>
  <si>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</si>
  <si>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</si>
  <si>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</si>
  <si>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</si>
  <si>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</si>
  <si>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</si>
  <si>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</si>
  <si>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</si>
  <si>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</si>
  <si>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</si>
  <si>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</si>
  <si>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</si>
  <si>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</si>
  <si>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</si>
  <si>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</si>
  <si>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</si>
  <si>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</si>
  <si>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</si>
  <si>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</si>
  <si>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</si>
  <si>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</si>
  <si>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</si>
  <si>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</si>
  <si>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</si>
  <si>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</si>
  <si>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</si>
  <si>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</si>
  <si>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</si>
  <si>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</si>
  <si>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</si>
  <si>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</si>
  <si>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</si>
  <si>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</si>
  <si>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</si>
  <si>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</si>
  <si>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</si>
  <si>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</si>
  <si>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</si>
  <si>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</si>
  <si>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</si>
  <si>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</si>
  <si>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</si>
  <si>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</si>
  <si>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</si>
  <si>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</si>
  <si>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</si>
  <si>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</si>
  <si>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</si>
  <si>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</si>
  <si>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</si>
  <si>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</si>
  <si>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</si>
  <si>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</si>
  <si>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</si>
  <si>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</si>
  <si>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</si>
  <si>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</si>
  <si>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</si>
  <si>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</si>
  <si>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</si>
  <si>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</si>
  <si>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</si>
  <si>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</si>
  <si>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</si>
  <si>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</si>
  <si>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</si>
  <si>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</si>
  <si>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</si>
  <si>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</si>
  <si>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</si>
  <si>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</si>
  <si>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</si>
  <si>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</si>
  <si>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</si>
  <si>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</si>
  <si>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</si>
  <si>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</si>
  <si>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</si>
  <si>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</si>
  <si>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</si>
  <si>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</si>
  <si>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</si>
  <si>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</si>
  <si>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</si>
  <si>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</si>
  <si>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</si>
  <si>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</si>
  <si>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</si>
  <si>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</si>
  <si>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</si>
  <si>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</si>
  <si>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</si>
  <si>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</si>
  <si>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</si>
  <si>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</si>
  <si>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</si>
  <si>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</si>
  <si>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</si>
  <si>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</si>
  <si>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</si>
  <si>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</si>
  <si>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</si>
  <si>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</si>
  <si>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</si>
  <si>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</si>
  <si>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</si>
  <si>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</si>
  <si>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</si>
  <si>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</si>
  <si>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</si>
  <si>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</si>
  <si>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</si>
  <si>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</si>
  <si>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</si>
  <si>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</si>
  <si>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</si>
  <si>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</si>
  <si>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</si>
  <si>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</si>
  <si>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</si>
  <si>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</si>
  <si>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</si>
  <si>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</si>
  <si>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</si>
  <si>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</si>
  <si>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</si>
  <si>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</si>
  <si>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</si>
  <si>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</si>
  <si>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</si>
  <si>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</si>
  <si>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</si>
  <si>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</si>
  <si>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</si>
  <si>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</si>
  <si>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</si>
  <si>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</si>
  <si>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</si>
  <si>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</si>
  <si>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</si>
  <si>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</si>
  <si>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</si>
  <si>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</si>
  <si>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</si>
  <si>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</si>
  <si>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</si>
  <si>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</si>
  <si>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</si>
  <si>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</si>
  <si>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</si>
  <si>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</si>
  <si>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</si>
  <si>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</si>
  <si>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</si>
  <si>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</si>
  <si>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</si>
  <si>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</si>
  <si>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</si>
  <si>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</si>
  <si>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</si>
  <si>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</si>
  <si>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</si>
  <si>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</si>
  <si>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</si>
  <si>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</si>
  <si>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</si>
  <si>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</si>
  <si>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</si>
  <si>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</si>
  <si>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</si>
  <si>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</si>
  <si>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</si>
  <si>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</si>
  <si>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</si>
  <si>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</si>
  <si>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</si>
  <si>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</si>
  <si>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</si>
  <si>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</si>
  <si>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</si>
  <si>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</si>
  <si>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</si>
  <si>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</si>
  <si>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</si>
  <si>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</si>
  <si>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</si>
  <si>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</si>
  <si>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</si>
  <si>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</si>
  <si>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</si>
  <si>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</si>
  <si>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</si>
  <si>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</si>
  <si>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</si>
  <si>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</si>
  <si>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</si>
  <si>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</si>
  <si>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</si>
  <si>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</si>
  <si>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</si>
  <si>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</si>
  <si>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</si>
  <si>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</si>
  <si>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</si>
  <si>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</si>
  <si>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</si>
  <si>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</si>
  <si>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</si>
  <si>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</si>
  <si>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</si>
  <si>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</si>
  <si>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</si>
  <si>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</si>
  <si>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</si>
  <si>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</si>
  <si>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</si>
  <si>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</si>
  <si>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</si>
  <si>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</si>
  <si>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</si>
  <si>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</si>
  <si>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</si>
  <si>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</si>
  <si>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</si>
  <si>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</si>
  <si>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</si>
  <si>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</si>
  <si>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</si>
  <si>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</si>
  <si>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</si>
  <si>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</si>
  <si>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</si>
  <si>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</si>
  <si>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</si>
  <si>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</si>
  <si>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</si>
  <si>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</si>
  <si>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</si>
  <si>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</si>
  <si>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</si>
  <si>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</si>
  <si>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</si>
  <si>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</si>
  <si>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</si>
  <si>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</si>
  <si>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</si>
  <si>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</si>
  <si>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</si>
  <si>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</si>
  <si>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</si>
  <si>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</si>
  <si>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</si>
  <si>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</si>
  <si>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</si>
  <si>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</si>
  <si>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</si>
  <si>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</si>
  <si>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</si>
  <si>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</si>
  <si>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</si>
  <si>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</si>
  <si>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</si>
  <si>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</si>
  <si>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</si>
  <si>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</si>
  <si>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</si>
  <si>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</si>
  <si>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</si>
  <si>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</si>
  <si>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</si>
  <si>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</si>
  <si>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</si>
  <si>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</si>
  <si>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</si>
  <si>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</si>
  <si>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</si>
  <si>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</si>
  <si>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</si>
  <si>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</si>
  <si>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</si>
  <si>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</si>
  <si>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</si>
  <si>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</si>
  <si>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</si>
  <si>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</si>
  <si>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</si>
  <si>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</si>
  <si>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</si>
  <si>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</si>
  <si>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</si>
  <si>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</si>
  <si>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</si>
  <si>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</si>
  <si>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</si>
  <si>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</si>
  <si>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</si>
  <si>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</si>
  <si>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</si>
  <si>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</si>
  <si>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</si>
  <si>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</si>
  <si>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</si>
  <si>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</si>
  <si>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</si>
  <si>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</si>
  <si>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</si>
  <si>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</si>
  <si>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</si>
  <si>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</si>
  <si>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</si>
  <si>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</si>
  <si>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</si>
  <si>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</si>
  <si>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</si>
  <si>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</si>
  <si>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</si>
  <si>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</si>
  <si>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</si>
  <si>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</si>
  <si>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</si>
  <si>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</si>
  <si>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</si>
  <si>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</si>
  <si>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</si>
  <si>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</si>
  <si>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</si>
  <si>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</si>
  <si>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</si>
  <si>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</si>
  <si>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</si>
  <si>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</si>
  <si>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</si>
  <si>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</si>
  <si>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</si>
  <si>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</si>
  <si>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</si>
  <si>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</si>
  <si>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</si>
  <si>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横浜市都筑区折本町419-1</t>
    <rPh sb="0" eb="9">
      <t>ヨコハマシツヅキクオリモトチョウ</t>
    </rPh>
    <phoneticPr fontId="3"/>
  </si>
  <si>
    <t>港北菱光コンクリート工業㈱
代表取締役社長　森本譲</t>
    <rPh sb="0" eb="2">
      <t>コウホク</t>
    </rPh>
    <rPh sb="2" eb="4">
      <t>リョウコウ</t>
    </rPh>
    <rPh sb="10" eb="13">
      <t>コウギョウカブ</t>
    </rPh>
    <rPh sb="14" eb="21">
      <t>ダイヒョウトリシマリヤクシャチョウ</t>
    </rPh>
    <rPh sb="22" eb="25">
      <t>モリモトユズル</t>
    </rPh>
    <phoneticPr fontId="3"/>
  </si>
  <si>
    <t>045-471-7841</t>
    <phoneticPr fontId="3"/>
  </si>
  <si>
    <t>港北菱光コンクリート工業㈱</t>
    <rPh sb="0" eb="2">
      <t>コウホク</t>
    </rPh>
    <rPh sb="2" eb="4">
      <t>リョウコウ</t>
    </rPh>
    <rPh sb="10" eb="13">
      <t>コウギョウカブ</t>
    </rPh>
    <phoneticPr fontId="3"/>
  </si>
  <si>
    <t>令和   ７年   ６月  20日</t>
    <phoneticPr fontId="3"/>
  </si>
  <si>
    <t>生コンクリート製造</t>
    <rPh sb="0" eb="1">
      <t>ナマ</t>
    </rPh>
    <rPh sb="7" eb="9">
      <t>セイゾウ</t>
    </rPh>
    <phoneticPr fontId="3"/>
  </si>
  <si>
    <t>残コン、戻りコン→分級→スラッジ水→脱水→固化→コンクリートくず→搬出
残コン、戻りコン→工場にて荷下ろし、固化→破砕→コンクリートくず→搬出</t>
    <rPh sb="0" eb="1">
      <t>ザン</t>
    </rPh>
    <rPh sb="4" eb="5">
      <t>モド</t>
    </rPh>
    <rPh sb="9" eb="11">
      <t>ブンキュウ</t>
    </rPh>
    <rPh sb="16" eb="17">
      <t>スイ</t>
    </rPh>
    <rPh sb="18" eb="20">
      <t>ダッスイ</t>
    </rPh>
    <rPh sb="21" eb="23">
      <t>コカ</t>
    </rPh>
    <rPh sb="33" eb="35">
      <t>ハンシュツ</t>
    </rPh>
    <rPh sb="36" eb="37">
      <t>ザン</t>
    </rPh>
    <rPh sb="40" eb="41">
      <t>モド</t>
    </rPh>
    <rPh sb="45" eb="47">
      <t>コウジョウ</t>
    </rPh>
    <rPh sb="49" eb="51">
      <t>ニオ</t>
    </rPh>
    <rPh sb="54" eb="56">
      <t>コカ</t>
    </rPh>
    <rPh sb="57" eb="59">
      <t>ハサイ</t>
    </rPh>
    <rPh sb="69" eb="71">
      <t>ハンシュツ</t>
    </rPh>
    <phoneticPr fontId="3"/>
  </si>
  <si>
    <t xml:space="preserve">管理体制図
代表取締役ー産業廃棄物責任者ー各部門
連絡網
各部門ー産業廃棄物責任者ー代表取締役
</t>
    <rPh sb="0" eb="4">
      <t>カンリタイセイ</t>
    </rPh>
    <rPh sb="4" eb="5">
      <t>ズ</t>
    </rPh>
    <rPh sb="6" eb="11">
      <t>ダイヒョウトリシマリヤク</t>
    </rPh>
    <rPh sb="12" eb="17">
      <t>サンギョウハイキブツ</t>
    </rPh>
    <rPh sb="17" eb="20">
      <t>セキニンシャ</t>
    </rPh>
    <rPh sb="21" eb="24">
      <t>カクブモン</t>
    </rPh>
    <rPh sb="26" eb="29">
      <t>レンラクモウ</t>
    </rPh>
    <rPh sb="30" eb="33">
      <t>カクブモン</t>
    </rPh>
    <rPh sb="34" eb="39">
      <t>サンギョウハイキブツ</t>
    </rPh>
    <rPh sb="39" eb="42">
      <t>セキニンシャ</t>
    </rPh>
    <rPh sb="43" eb="48">
      <t>ダイヒョウトリシマリヤク</t>
    </rPh>
    <phoneticPr fontId="3"/>
  </si>
  <si>
    <t>残コン、戻りコン、ミキサー車の残水処理にて発生した回収砂利を再生、再利用する取り組みを継続、拡大し、廃棄物量の削減に努める。</t>
    <rPh sb="0" eb="1">
      <t>ザン</t>
    </rPh>
    <rPh sb="4" eb="5">
      <t>モド</t>
    </rPh>
    <rPh sb="13" eb="14">
      <t>シャ</t>
    </rPh>
    <rPh sb="15" eb="17">
      <t>ザンスイ</t>
    </rPh>
    <rPh sb="17" eb="19">
      <t>ショリ</t>
    </rPh>
    <rPh sb="21" eb="23">
      <t>ハッセイ</t>
    </rPh>
    <rPh sb="25" eb="29">
      <t>カイシュウジャリ</t>
    </rPh>
    <rPh sb="30" eb="32">
      <t>サイセイ</t>
    </rPh>
    <rPh sb="33" eb="36">
      <t>サイリヨウ</t>
    </rPh>
    <rPh sb="38" eb="39">
      <t>ト</t>
    </rPh>
    <rPh sb="40" eb="41">
      <t>ク</t>
    </rPh>
    <rPh sb="43" eb="45">
      <t>ケイゾク</t>
    </rPh>
    <rPh sb="46" eb="48">
      <t>カクダイ</t>
    </rPh>
    <rPh sb="50" eb="54">
      <t>ハイキブツリョウ</t>
    </rPh>
    <rPh sb="55" eb="57">
      <t>サクゲン</t>
    </rPh>
    <rPh sb="58" eb="59">
      <t>ツト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</si>
</sst>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7" zoomScaleNormal="115" zoomScaleSheetLayoutView="100" workbookViewId="0">
      <selection activeCell="F136" sqref="F136:U143"/>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450</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2681</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133</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v>1732</v>
      </c>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1</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9441</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1</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9441</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454</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f>+別紙!AA10</f>
        <v>700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700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f>+別紙!AA12</f>
        <v>300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300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8441</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8441</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8441</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8441</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8" workbookViewId="0">
      <selection activeCell="H31" sqref="H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9441</v>
      </c>
      <c r="G12" s="749"/>
      <c r="H12" s="57" t="s">
        <v>13</v>
      </c>
      <c r="I12" s="58"/>
      <c r="J12" s="59"/>
      <c r="K12" s="58"/>
      <c r="L12" s="711"/>
      <c r="M12" s="60"/>
      <c r="O12" s="655">
        <v>700</v>
      </c>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300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600</v>
      </c>
      <c r="P18" s="719"/>
      <c r="Q18" s="719"/>
      <c r="R18" s="719"/>
      <c r="S18" s="57" t="s">
        <v>14</v>
      </c>
      <c r="T18"/>
      <c r="U18" s="270"/>
      <c r="V18"/>
      <c r="W18" s="213"/>
      <c r="X18" s="668">
        <f>+ROUND(AG9,1)+ROUND(AG12,1)+ROUND(AG15,1)+AG18</f>
        <v>300</v>
      </c>
      <c r="Y18" s="669"/>
      <c r="Z18" s="669"/>
      <c r="AA18" s="57" t="s">
        <v>4</v>
      </c>
      <c r="AB18" s="212"/>
      <c r="AC18" s="212"/>
      <c r="AD18" s="682"/>
      <c r="AG18" s="684">
        <f>+ROUND(AN18,1)+ROUND(AN21,1)</f>
        <v>300</v>
      </c>
      <c r="AH18" s="685"/>
      <c r="AI18" s="685"/>
      <c r="AJ18" s="685"/>
      <c r="AK18" s="49" t="s">
        <v>13</v>
      </c>
      <c r="AL18" s="60"/>
      <c r="AN18" s="324">
        <f>+ROUND(AT16,1)+ROUND(AT17,1)+ROUND(AT18,1)</f>
        <v>300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300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9441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8441</v>
      </c>
      <c r="AS24" s="669"/>
      <c r="AT24" s="669"/>
      <c r="AU24" s="57" t="s">
        <v>13</v>
      </c>
    </row>
    <row r="25" spans="2:48" ht="27" customHeight="1" thickBot="1" x14ac:dyDescent="0.2">
      <c r="B25" s="691" t="s">
        <v>201</v>
      </c>
      <c r="C25" s="692"/>
      <c r="D25" s="692"/>
      <c r="E25" s="693"/>
      <c r="F25" s="673">
        <v>700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300</v>
      </c>
      <c r="G27" s="674"/>
      <c r="H27" s="214" t="s">
        <v>198</v>
      </c>
      <c r="L27" s="682"/>
      <c r="O27" s="684">
        <f>+Q30+ROUND(Q33,1)</f>
        <v>8141</v>
      </c>
      <c r="P27" s="718"/>
      <c r="Q27" s="718"/>
      <c r="R27" s="718"/>
      <c r="S27" s="49" t="s">
        <v>38</v>
      </c>
      <c r="T27" s="70"/>
      <c r="U27" s="70"/>
      <c r="X27" s="68" t="s">
        <v>39</v>
      </c>
      <c r="Y27" s="71"/>
      <c r="AG27" s="58"/>
      <c r="AH27" s="58"/>
      <c r="AI27" s="58"/>
      <c r="AJ27" s="58"/>
      <c r="AK27" s="668">
        <f>+AG18+O27</f>
        <v>8441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8141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8441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8141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8441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港北菱光コンクリート工業㈱</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7"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港北菱光コンクリート工業㈱</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9441</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9441</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700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f t="shared" ref="AA10:AA18" si="0">IF(SUM(G10:Z10)&gt;0,SUM(G10:Z10),IF(AA$19&gt;0,"0",0))</f>
        <v>700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300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300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8441</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8441</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8441</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8441</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9441</v>
      </c>
      <c r="U19" s="389">
        <f t="shared" si="1"/>
        <v>0</v>
      </c>
      <c r="V19" s="389">
        <f t="shared" si="1"/>
        <v>0</v>
      </c>
      <c r="W19" s="389">
        <f t="shared" si="1"/>
        <v>0</v>
      </c>
      <c r="X19" s="389">
        <f t="shared" si="1"/>
        <v>0</v>
      </c>
      <c r="Y19" s="389">
        <f t="shared" si="1"/>
        <v>0</v>
      </c>
      <c r="Z19" s="390">
        <f t="shared" si="1"/>
        <v>0</v>
      </c>
      <c r="AA19" s="391">
        <f t="shared" ref="AA19:AA25" si="2">SUM(G19:Z19)</f>
        <v>9441</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700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700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600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600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300</v>
      </c>
      <c r="U26" s="409">
        <f t="shared" si="3"/>
        <v>0</v>
      </c>
      <c r="V26" s="409">
        <f t="shared" si="3"/>
        <v>0</v>
      </c>
      <c r="W26" s="409">
        <f t="shared" si="3"/>
        <v>0</v>
      </c>
      <c r="X26" s="409">
        <f t="shared" si="3"/>
        <v>0</v>
      </c>
      <c r="Y26" s="409">
        <f t="shared" si="3"/>
        <v>0</v>
      </c>
      <c r="Z26" s="410">
        <f t="shared" si="3"/>
        <v>0</v>
      </c>
      <c r="AA26" s="411">
        <f t="shared" ref="AA26:AA47" si="4">SUM(G26:Z26)</f>
        <v>300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300</v>
      </c>
      <c r="U27" s="409">
        <f t="shared" si="5"/>
        <v>0</v>
      </c>
      <c r="V27" s="409">
        <f t="shared" si="5"/>
        <v>0</v>
      </c>
      <c r="W27" s="409">
        <f t="shared" si="5"/>
        <v>0</v>
      </c>
      <c r="X27" s="409">
        <f t="shared" si="5"/>
        <v>0</v>
      </c>
      <c r="Y27" s="409">
        <f t="shared" si="5"/>
        <v>0</v>
      </c>
      <c r="Z27" s="410">
        <f t="shared" si="5"/>
        <v>0</v>
      </c>
      <c r="AA27" s="411">
        <f t="shared" si="4"/>
        <v>300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300</v>
      </c>
      <c r="U31" s="409">
        <f t="shared" si="6"/>
        <v>0</v>
      </c>
      <c r="V31" s="409">
        <f t="shared" si="6"/>
        <v>0</v>
      </c>
      <c r="W31" s="409">
        <f t="shared" si="6"/>
        <v>0</v>
      </c>
      <c r="X31" s="409">
        <f t="shared" si="6"/>
        <v>0</v>
      </c>
      <c r="Y31" s="409">
        <f t="shared" si="6"/>
        <v>0</v>
      </c>
      <c r="Z31" s="410">
        <f t="shared" si="6"/>
        <v>0</v>
      </c>
      <c r="AA31" s="411">
        <f t="shared" si="4"/>
        <v>300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300</v>
      </c>
      <c r="U32" s="415">
        <f t="shared" si="7"/>
        <v>0</v>
      </c>
      <c r="V32" s="415">
        <f t="shared" si="7"/>
        <v>0</v>
      </c>
      <c r="W32" s="415">
        <f t="shared" si="7"/>
        <v>0</v>
      </c>
      <c r="X32" s="415">
        <f t="shared" si="7"/>
        <v>0</v>
      </c>
      <c r="Y32" s="415">
        <f t="shared" si="7"/>
        <v>0</v>
      </c>
      <c r="Z32" s="416">
        <f t="shared" si="7"/>
        <v>0</v>
      </c>
      <c r="AA32" s="417">
        <f t="shared" si="4"/>
        <v>300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300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300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8141</v>
      </c>
      <c r="U37" s="424">
        <f t="shared" si="8"/>
        <v>0</v>
      </c>
      <c r="V37" s="424">
        <f t="shared" si="8"/>
        <v>0</v>
      </c>
      <c r="W37" s="424">
        <f t="shared" si="8"/>
        <v>0</v>
      </c>
      <c r="X37" s="424">
        <f t="shared" si="8"/>
        <v>0</v>
      </c>
      <c r="Y37" s="424">
        <f t="shared" si="8"/>
        <v>0</v>
      </c>
      <c r="Z37" s="425">
        <f t="shared" si="8"/>
        <v>0</v>
      </c>
      <c r="AA37" s="426">
        <f t="shared" si="4"/>
        <v>8141</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8141</v>
      </c>
      <c r="U38" s="415">
        <f t="shared" si="9"/>
        <v>0</v>
      </c>
      <c r="V38" s="415">
        <f t="shared" si="9"/>
        <v>0</v>
      </c>
      <c r="W38" s="415">
        <f t="shared" si="9"/>
        <v>0</v>
      </c>
      <c r="X38" s="415">
        <f t="shared" si="9"/>
        <v>0</v>
      </c>
      <c r="Y38" s="415">
        <f t="shared" si="9"/>
        <v>0</v>
      </c>
      <c r="Z38" s="416">
        <f t="shared" si="9"/>
        <v>0</v>
      </c>
      <c r="AA38" s="417">
        <f t="shared" si="4"/>
        <v>8141</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8141</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8141</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8441</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8441</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8441</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8441</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18882</v>
      </c>
      <c r="U55" s="480">
        <f t="shared" si="10"/>
        <v>0</v>
      </c>
      <c r="V55" s="480">
        <f t="shared" si="10"/>
        <v>0</v>
      </c>
      <c r="W55" s="480">
        <f t="shared" si="10"/>
        <v>0</v>
      </c>
      <c r="X55" s="480">
        <f t="shared" si="10"/>
        <v>0</v>
      </c>
      <c r="Y55" s="480">
        <f t="shared" si="10"/>
        <v>0</v>
      </c>
      <c r="Z55" s="480">
        <f t="shared" si="10"/>
        <v>0</v>
      </c>
      <c r="AA55" s="481">
        <f>+AA9+AA19+AA20</f>
        <v>18882</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3"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７年   ６月  20日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横浜市都筑区折本町419-1</v>
      </c>
      <c r="M16" s="884"/>
      <c r="N16" s="884"/>
      <c r="O16" s="884"/>
      <c r="P16" s="884"/>
      <c r="Q16" s="884"/>
      <c r="R16" s="884"/>
      <c r="S16" s="884"/>
      <c r="T16" s="884"/>
      <c r="U16" s="282"/>
    </row>
    <row r="17" spans="1:21" ht="26.25" customHeight="1" x14ac:dyDescent="0.15">
      <c r="C17" s="86"/>
      <c r="I17" s="25"/>
      <c r="J17" s="25" t="s">
        <v>7</v>
      </c>
      <c r="K17" s="25"/>
      <c r="L17" s="884" t="str">
        <f>+表紙!L41</f>
        <v>港北菱光コンクリート工業㈱
代表取締役社長　森本譲</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045-471-7841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港北菱光コンクリート工業㈱</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2681</v>
      </c>
      <c r="Q25" s="891"/>
      <c r="R25" s="891"/>
      <c r="S25" s="891"/>
      <c r="T25" s="891"/>
      <c r="U25" s="892"/>
    </row>
    <row r="26" spans="1:21" ht="26.25" customHeight="1" x14ac:dyDescent="0.15">
      <c r="C26" s="538" t="s">
        <v>11</v>
      </c>
      <c r="D26" s="539"/>
      <c r="E26" s="540"/>
      <c r="F26" s="906" t="str">
        <f>+表紙!F50</f>
        <v>横浜市都筑区折本町419-1</v>
      </c>
      <c r="G26" s="907"/>
      <c r="H26" s="907"/>
      <c r="I26" s="907"/>
      <c r="J26" s="907"/>
      <c r="K26" s="907"/>
      <c r="L26" s="907"/>
      <c r="M26" s="907"/>
      <c r="N26" s="341" t="s">
        <v>172</v>
      </c>
      <c r="O26"/>
      <c r="P26"/>
      <c r="Q26" s="901" t="str">
        <f>IF(+表紙!Q50="","",+表紙!Q50)</f>
        <v>045-471-7841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Ｅ21－窯業・土石製品製造業</v>
      </c>
      <c r="G30" s="894"/>
      <c r="H30" s="894"/>
      <c r="I30" s="894"/>
      <c r="J30" s="894"/>
      <c r="K30" s="894"/>
      <c r="L30" s="32" t="s">
        <v>48</v>
      </c>
      <c r="M30" s="32"/>
      <c r="N30" s="506" t="str">
        <f>IF(COUNTA(表紙!N54)=1,+表紙!N54,"")</f>
        <v>生コンクリート製造</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f>IF(+表紙!N55="","",+表紙!N55)</f>
        <v>1732</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1</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9441</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残コン、戻りコン、ミキサー車の残水処理にて発生した回収砂利を再生、再利用する取り組みを継続、拡大し、廃棄物量の削減に努める。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1</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9441</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残コン、戻りコン、ミキサー車の残水処理にて発生した回収砂利を再生、再利用する取り組みを継続、拡大し、廃棄物量の削減に努める。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f>+表紙!K134</f>
        <v>700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700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f>+表紙!K158</f>
        <v>300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300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8441</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8441</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8441</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8441</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港北菱光コンクリート工業㈱</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2025-06-27T04:51:09Z</dcterms:created>
  <dcterms:modified xsi:type="dcterms:W3CDTF">2025-06-27T04:54:33Z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