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3040" windowHeight="10656" tabRatio="808"/>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K41" i="94"/>
  <c r="L41" i="94"/>
  <c r="O41" i="94"/>
  <c r="R41" i="94"/>
  <c r="U45" i="94"/>
  <c r="Y18" i="77"/>
  <c r="P16" i="77" s="1"/>
  <c r="K50" i="94" s="1"/>
  <c r="J38" i="94" l="1"/>
  <c r="J37" i="94" s="1"/>
  <c r="J19" i="94" s="1"/>
  <c r="P16" i="82"/>
  <c r="U50" i="94" s="1"/>
  <c r="R45" i="94"/>
  <c r="Q18" i="94"/>
  <c r="Q17" i="94"/>
  <c r="Q16" i="94"/>
  <c r="Q15" i="94"/>
  <c r="Q14" i="94"/>
  <c r="Q13" i="94"/>
  <c r="Q12" i="94"/>
  <c r="Q11" i="94"/>
  <c r="Q10" i="94"/>
  <c r="Q9" i="94"/>
  <c r="Q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4" i="94" l="1"/>
  <c r="J15" i="94"/>
  <c r="J12" i="94"/>
  <c r="J10" i="94"/>
  <c r="J9" i="94"/>
  <c r="J55" i="94" s="1"/>
  <c r="J18" i="94"/>
  <c r="J17" i="94"/>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authors>
    <author>作成者</author>
  </authors>
  <commentList>
    <comment ref="C20" authorId="0" shapeId="0">
      <text>
        <r>
          <rPr>
            <b/>
            <sz val="9"/>
            <color indexed="81"/>
            <rFont val="ＭＳ Ｐゴシック"/>
            <family val="3"/>
            <charset val="128"/>
          </rPr>
          <t>説明文が表示されます</t>
        </r>
      </text>
    </comment>
    <comment ref="N28" authorId="0" shapeId="0">
      <text>
        <r>
          <rPr>
            <b/>
            <sz val="10"/>
            <color indexed="81"/>
            <rFont val="ＭＳ Ｐゴシック"/>
            <family val="3"/>
            <charset val="128"/>
          </rPr>
          <t>「○」の表示を消す場合は、プルダウン・メニュー「○」の下に現れる空白部分を選んでください。</t>
        </r>
      </text>
    </comment>
    <comment ref="O28" authorId="0" shapeId="0">
      <text>
        <r>
          <rPr>
            <b/>
            <sz val="10"/>
            <color indexed="81"/>
            <rFont val="ＭＳ Ｐゴシック"/>
            <family val="3"/>
            <charset val="128"/>
          </rPr>
          <t>「○」の表示を消す場合は、プルダウン・メニュー「○」の下に現れる空白部分を選んでください。</t>
        </r>
      </text>
    </comment>
    <comment ref="M48"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text>
        <r>
          <rPr>
            <b/>
            <sz val="11"/>
            <color indexed="81"/>
            <rFont val="ＭＳ Ｐゴシック"/>
            <family val="3"/>
            <charset val="128"/>
          </rPr>
          <t xml:space="preserve">産業分類をメニューから選んでください。
</t>
        </r>
      </text>
    </comment>
    <comment ref="L52" authorId="0" shapeId="0">
      <text>
        <r>
          <rPr>
            <b/>
            <sz val="11"/>
            <color indexed="81"/>
            <rFont val="ＭＳ Ｐゴシック"/>
            <family val="3"/>
            <charset val="128"/>
          </rPr>
          <t>事業の種類を具体的に記載してください。</t>
        </r>
      </text>
    </comment>
    <comment ref="H63" authorId="0" shapeId="0">
      <text>
        <r>
          <rPr>
            <b/>
            <sz val="11"/>
            <color indexed="81"/>
            <rFont val="ＭＳ Ｐゴシック"/>
            <family val="3"/>
            <charset val="128"/>
          </rPr>
          <t>種類ごとのシートから自動的に計算されます。</t>
        </r>
      </text>
    </comment>
    <comment ref="M63" authorId="0" shapeId="0">
      <text>
        <r>
          <rPr>
            <b/>
            <sz val="11"/>
            <color indexed="81"/>
            <rFont val="ＭＳ Ｐゴシック"/>
            <family val="3"/>
            <charset val="128"/>
          </rPr>
          <t>種類ごとのシートから自動的に計算されます。</t>
        </r>
      </text>
    </comment>
    <comment ref="H64" authorId="0" shapeId="0">
      <text>
        <r>
          <rPr>
            <b/>
            <sz val="11"/>
            <color indexed="81"/>
            <rFont val="ＭＳ Ｐゴシック"/>
            <family val="3"/>
            <charset val="128"/>
          </rPr>
          <t>種類ごとのシートから自動的に計算されます。</t>
        </r>
      </text>
    </comment>
    <comment ref="M64" authorId="0" shapeId="0">
      <text>
        <r>
          <rPr>
            <b/>
            <sz val="11"/>
            <color indexed="81"/>
            <rFont val="ＭＳ Ｐゴシック"/>
            <family val="3"/>
            <charset val="128"/>
          </rPr>
          <t>種類ごとのシートから自動的に計算されます。</t>
        </r>
      </text>
    </comment>
    <comment ref="H65" authorId="0" shapeId="0">
      <text>
        <r>
          <rPr>
            <b/>
            <sz val="11"/>
            <color indexed="81"/>
            <rFont val="ＭＳ Ｐゴシック"/>
            <family val="3"/>
            <charset val="128"/>
          </rPr>
          <t>種類ごとのシートから自動的に計算されます。</t>
        </r>
      </text>
    </comment>
    <comment ref="M65" authorId="0" shapeId="0">
      <text>
        <r>
          <rPr>
            <b/>
            <sz val="11"/>
            <color indexed="81"/>
            <rFont val="ＭＳ Ｐゴシック"/>
            <family val="3"/>
            <charset val="128"/>
          </rPr>
          <t>種類ごとのシートから自動的に計算されます。</t>
        </r>
      </text>
    </comment>
    <comment ref="H66" authorId="0" shapeId="0">
      <text>
        <r>
          <rPr>
            <b/>
            <sz val="11"/>
            <color indexed="81"/>
            <rFont val="ＭＳ Ｐゴシック"/>
            <family val="3"/>
            <charset val="128"/>
          </rPr>
          <t>種類ごとのシートから自動的に計算されます。</t>
        </r>
      </text>
    </comment>
    <comment ref="M66" authorId="0" shapeId="0">
      <text>
        <r>
          <rPr>
            <b/>
            <sz val="11"/>
            <color indexed="81"/>
            <rFont val="ＭＳ Ｐゴシック"/>
            <family val="3"/>
            <charset val="128"/>
          </rPr>
          <t>種類ごとのシートから自動的に計算されます。</t>
        </r>
      </text>
    </comment>
    <comment ref="H67" authorId="0" shapeId="0">
      <text>
        <r>
          <rPr>
            <b/>
            <sz val="11"/>
            <color indexed="81"/>
            <rFont val="ＭＳ Ｐゴシック"/>
            <family val="3"/>
            <charset val="128"/>
          </rPr>
          <t>種類ごとのシートから自動的に計算されます。</t>
        </r>
      </text>
    </comment>
    <comment ref="M67" authorId="0" shapeId="0">
      <text>
        <r>
          <rPr>
            <b/>
            <sz val="11"/>
            <color indexed="81"/>
            <rFont val="ＭＳ Ｐゴシック"/>
            <family val="3"/>
            <charset val="128"/>
          </rPr>
          <t>種類ごとのシートから自動的に計算されます。</t>
        </r>
      </text>
    </comment>
    <comment ref="M70" authorId="0" shapeId="0">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authors>
    <author>作成者</author>
  </authors>
  <commentList>
    <comment ref="AS4" authorId="0" shapeId="0">
      <text>
        <r>
          <rPr>
            <sz val="10"/>
            <color indexed="81"/>
            <rFont val="ＭＳ Ｐゴシック"/>
            <family val="3"/>
            <charset val="128"/>
          </rPr>
          <t>「表紙」シートで選択された○印が自動的に反映されます。</t>
        </r>
      </text>
    </comment>
    <comment ref="AU4" authorId="0" shapeId="0">
      <text>
        <r>
          <rPr>
            <sz val="10"/>
            <color indexed="81"/>
            <rFont val="ＭＳ Ｐゴシック"/>
            <family val="3"/>
            <charset val="128"/>
          </rPr>
          <t>「表紙」シートで選択された○印が自動的に反映されます。</t>
        </r>
      </text>
    </comment>
    <comment ref="AF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text>
        <r>
          <rPr>
            <sz val="9"/>
            <color indexed="81"/>
            <rFont val="ＭＳ Ｐゴシック"/>
            <family val="3"/>
            <charset val="128"/>
          </rPr>
          <t>自ら中間処理した後の残さについて、自社の他事業場等で処理を行った量を記載してください。</t>
        </r>
      </text>
    </comment>
    <comment ref="AU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text>
        <r>
          <rPr>
            <sz val="9"/>
            <color indexed="81"/>
            <rFont val="ＭＳ Ｐゴシック"/>
            <family val="3"/>
            <charset val="128"/>
          </rPr>
          <t>同上</t>
        </r>
      </text>
    </comment>
    <comment ref="P18" authorId="0" shapeId="0">
      <text>
        <r>
          <rPr>
            <sz val="9"/>
            <color indexed="81"/>
            <rFont val="ＭＳ Ｐゴシック"/>
            <family val="3"/>
            <charset val="128"/>
          </rPr>
          <t>発生事業場内で破砕や脱水、焼却などの中間処理を行った量を記載してください。</t>
        </r>
      </text>
    </comment>
    <comment ref="Y18" authorId="0" shapeId="0">
      <text>
        <r>
          <rPr>
            <sz val="9"/>
            <color indexed="81"/>
            <rFont val="ＭＳ Ｐゴシック"/>
            <family val="3"/>
            <charset val="128"/>
          </rPr>
          <t>⑧、⑨、※3及びｂの合計から自動的に計算されます。</t>
        </r>
      </text>
    </comment>
    <comment ref="AH18" authorId="0" shapeId="0">
      <text>
        <r>
          <rPr>
            <sz val="9"/>
            <color indexed="81"/>
            <rFont val="ＭＳ Ｐゴシック"/>
            <family val="3"/>
            <charset val="128"/>
          </rPr>
          <t>右にあるｂ-1およびｂ-2から、自動的に計算されます。</t>
        </r>
      </text>
    </comment>
    <comment ref="AO18" authorId="0" shapeId="0">
      <text>
        <r>
          <rPr>
            <sz val="9"/>
            <color indexed="81"/>
            <rFont val="ＭＳ Ｐゴシック"/>
            <family val="3"/>
            <charset val="128"/>
          </rPr>
          <t>右側にある3つの委託目的別内訳量から、自動的に計算されます。</t>
        </r>
      </text>
    </comment>
    <comment ref="AU18" authorId="0" shapeId="0">
      <text>
        <r>
          <rPr>
            <sz val="9"/>
            <color indexed="81"/>
            <rFont val="ＭＳ Ｐゴシック"/>
            <family val="3"/>
            <charset val="128"/>
          </rPr>
          <t>同上</t>
        </r>
      </text>
    </comment>
    <comment ref="P21" authorId="0" shapeId="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text>
        <r>
          <rPr>
            <sz val="9"/>
            <color indexed="81"/>
            <rFont val="ＭＳ Ｐゴシック"/>
            <family val="3"/>
            <charset val="128"/>
          </rPr>
          <t>前年度（令和７年度）に提出した様式４に記載した令和７年度目標値を記入してください。</t>
        </r>
      </text>
    </comment>
    <comment ref="H24" authorId="0" shapeId="0">
      <text>
        <r>
          <rPr>
            <sz val="9"/>
            <color indexed="81"/>
            <rFont val="ＭＳ Ｐゴシック"/>
            <family val="3"/>
            <charset val="128"/>
          </rPr>
          <t>右上のフローから、自動的に計算されます。</t>
        </r>
      </text>
    </comment>
    <comment ref="P24" authorId="0" shapeId="0">
      <text>
        <r>
          <rPr>
            <sz val="9"/>
            <color indexed="81"/>
            <rFont val="ＭＳ Ｐゴシック"/>
            <family val="3"/>
            <charset val="128"/>
          </rPr>
          <t>発生事業場内での処理ではなく、自社の他事業場等で処理を行った量を記載してください。</t>
        </r>
      </text>
    </comment>
    <comment ref="AS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text>
        <r>
          <rPr>
            <sz val="9"/>
            <color indexed="81"/>
            <rFont val="ＭＳ Ｐゴシック"/>
            <family val="3"/>
            <charset val="128"/>
          </rPr>
          <t>前年度（令和７年度）に提出した様式４に記載した令和７年度目標値を記入してください。</t>
        </r>
      </text>
    </comment>
    <comment ref="H25" authorId="0" shapeId="0">
      <text>
        <r>
          <rPr>
            <sz val="9"/>
            <color indexed="81"/>
            <rFont val="ＭＳ Ｐゴシック"/>
            <family val="3"/>
            <charset val="128"/>
          </rPr>
          <t>右上のフローから、自動的に計算されます。</t>
        </r>
      </text>
    </comment>
    <comment ref="D26" authorId="0" shapeId="0">
      <text>
        <r>
          <rPr>
            <sz val="9"/>
            <color indexed="81"/>
            <rFont val="ＭＳ Ｐゴシック"/>
            <family val="3"/>
            <charset val="128"/>
          </rPr>
          <t>前年度（令和７年度）に提出した様式４に記載した令和７年度目標値を記入してください。</t>
        </r>
      </text>
    </comment>
    <comment ref="H26" authorId="0" shapeId="0">
      <text>
        <r>
          <rPr>
            <sz val="9"/>
            <color indexed="81"/>
            <rFont val="ＭＳ Ｐゴシック"/>
            <family val="3"/>
            <charset val="128"/>
          </rPr>
          <t>右上のフローから、自動的に計算されます。</t>
        </r>
      </text>
    </comment>
    <comment ref="D27" authorId="0" shapeId="0">
      <text>
        <r>
          <rPr>
            <sz val="9"/>
            <color indexed="81"/>
            <rFont val="ＭＳ Ｐゴシック"/>
            <family val="3"/>
            <charset val="128"/>
          </rPr>
          <t>前年度（令和７年度）に提出した様式４に記載した令和７年度目標値を記入してください。</t>
        </r>
      </text>
    </comment>
    <comment ref="H27" authorId="0" shapeId="0">
      <text>
        <r>
          <rPr>
            <sz val="9"/>
            <color indexed="81"/>
            <rFont val="ＭＳ Ｐゴシック"/>
            <family val="3"/>
            <charset val="128"/>
          </rPr>
          <t>右上のフローから、自動的に計算されます。</t>
        </r>
      </text>
    </comment>
    <comment ref="P27" authorId="0" shapeId="0">
      <text>
        <r>
          <rPr>
            <sz val="9"/>
            <color indexed="81"/>
            <rFont val="ＭＳ Ｐゴシック"/>
            <family val="3"/>
            <charset val="128"/>
          </rPr>
          <t>下にあるＢ-1およびＢ-2から、自動的に計算されます。</t>
        </r>
      </text>
    </comment>
    <comment ref="AL27" authorId="0" shapeId="0">
      <text>
        <r>
          <rPr>
            <sz val="9"/>
            <color indexed="81"/>
            <rFont val="ＭＳ Ｐゴシック"/>
            <family val="3"/>
            <charset val="128"/>
          </rPr>
          <t>Ｂとｂの合計が自動的に計算されます。</t>
        </r>
      </text>
    </comment>
    <comment ref="AS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text>
        <r>
          <rPr>
            <sz val="9"/>
            <color indexed="81"/>
            <rFont val="ＭＳ Ｐゴシック"/>
            <family val="3"/>
            <charset val="128"/>
          </rPr>
          <t>前年度（令和７年度）に提出した様式４に記載した令和７年度目標値を記入してください。</t>
        </r>
      </text>
    </comment>
    <comment ref="H28" authorId="0" shapeId="0">
      <text>
        <r>
          <rPr>
            <sz val="9"/>
            <color indexed="81"/>
            <rFont val="ＭＳ Ｐゴシック"/>
            <family val="3"/>
            <charset val="128"/>
          </rPr>
          <t>右上のフローから、自動的に計算されます。</t>
        </r>
      </text>
    </comment>
    <comment ref="AA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text>
        <r>
          <rPr>
            <sz val="9"/>
            <color indexed="81"/>
            <rFont val="ＭＳ Ｐゴシック"/>
            <family val="3"/>
            <charset val="128"/>
          </rPr>
          <t>前年度（令和７年度）に提出した様式４に記載した令和７年度目標値を記入してください。</t>
        </r>
      </text>
    </comment>
    <comment ref="H29" authorId="0" shapeId="0">
      <text>
        <r>
          <rPr>
            <sz val="9"/>
            <color indexed="81"/>
            <rFont val="ＭＳ Ｐゴシック"/>
            <family val="3"/>
            <charset val="128"/>
          </rPr>
          <t>右上のフローから、自動的に計算されます。</t>
        </r>
      </text>
    </comment>
    <comment ref="AA29" authorId="0" shapeId="0">
      <text>
        <r>
          <rPr>
            <sz val="9"/>
            <color indexed="81"/>
            <rFont val="ＭＳ Ｐゴシック"/>
            <family val="3"/>
            <charset val="128"/>
          </rPr>
          <t>同上</t>
        </r>
      </text>
    </comment>
    <comment ref="D30" authorId="0" shapeId="0">
      <text>
        <r>
          <rPr>
            <sz val="9"/>
            <color indexed="81"/>
            <rFont val="ＭＳ Ｐゴシック"/>
            <family val="3"/>
            <charset val="128"/>
          </rPr>
          <t>前年度（令和７年度）に提出した様式４に記載した令和７年度目標値を記入してください。</t>
        </r>
      </text>
    </comment>
    <comment ref="H30" authorId="0" shapeId="0">
      <text>
        <r>
          <rPr>
            <sz val="9"/>
            <color indexed="81"/>
            <rFont val="ＭＳ Ｐゴシック"/>
            <family val="3"/>
            <charset val="128"/>
          </rPr>
          <t>右上のフローから、自動的に計算されます。</t>
        </r>
      </text>
    </comment>
    <comment ref="R30" authorId="0" shapeId="0">
      <text>
        <r>
          <rPr>
            <sz val="9"/>
            <color indexed="81"/>
            <rFont val="ＭＳ Ｐゴシック"/>
            <family val="3"/>
            <charset val="128"/>
          </rPr>
          <t>右側にある3つの委託目的別内訳量から、自動的に計算されます。</t>
        </r>
      </text>
    </comment>
    <comment ref="AA30" authorId="0" shapeId="0">
      <text>
        <r>
          <rPr>
            <sz val="9"/>
            <color indexed="81"/>
            <rFont val="ＭＳ Ｐゴシック"/>
            <family val="3"/>
            <charset val="128"/>
          </rPr>
          <t>同上</t>
        </r>
      </text>
    </comment>
    <comment ref="AL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text>
        <r>
          <rPr>
            <sz val="9"/>
            <color indexed="81"/>
            <rFont val="ＭＳ Ｐゴシック"/>
            <family val="3"/>
            <charset val="128"/>
          </rPr>
          <t>前年度（令和７年度）に提出した様式４に記載した令和７年度目標値を記入してください。</t>
        </r>
      </text>
    </comment>
    <comment ref="H31" authorId="0" shapeId="0">
      <text>
        <r>
          <rPr>
            <sz val="9"/>
            <color indexed="81"/>
            <rFont val="ＭＳ Ｐゴシック"/>
            <family val="3"/>
            <charset val="128"/>
          </rPr>
          <t>右上のフローから、自動的に計算されます。</t>
        </r>
      </text>
    </comment>
    <comment ref="AS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text>
        <r>
          <rPr>
            <sz val="9"/>
            <color indexed="81"/>
            <rFont val="ＭＳ Ｐゴシック"/>
            <family val="3"/>
            <charset val="128"/>
          </rPr>
          <t>前年度（令和７年度）に提出した様式４に記載した令和７年度目標値を記入してください。</t>
        </r>
      </text>
    </comment>
    <comment ref="H32" authorId="0" shapeId="0">
      <text>
        <r>
          <rPr>
            <sz val="9"/>
            <color indexed="81"/>
            <rFont val="ＭＳ Ｐゴシック"/>
            <family val="3"/>
            <charset val="128"/>
          </rPr>
          <t>右上のフローから、自動的に計算されます。</t>
        </r>
      </text>
    </comment>
    <comment ref="D33" authorId="0" shapeId="0">
      <text>
        <r>
          <rPr>
            <sz val="9"/>
            <color indexed="81"/>
            <rFont val="ＭＳ Ｐゴシック"/>
            <family val="3"/>
            <charset val="128"/>
          </rPr>
          <t>前年度（令和７年度）に提出した様式４に記載した令和７年度目標値を記入してください。</t>
        </r>
      </text>
    </comment>
    <comment ref="H33" authorId="0" shapeId="0">
      <text>
        <r>
          <rPr>
            <sz val="9"/>
            <color indexed="81"/>
            <rFont val="ＭＳ Ｐゴシック"/>
            <family val="3"/>
            <charset val="128"/>
          </rPr>
          <t>右上のフローから、自動的に計算されます。</t>
        </r>
      </text>
    </comment>
    <comment ref="R33" authorId="0" shapeId="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<sst xmlns="http://schemas.openxmlformats.org/spreadsheetml/2006/main" count="2831" uniqueCount="436">
  <si>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</si>
  <si>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</si>
  <si>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</si>
  <si>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</si>
  <si>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</si>
  <si>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</si>
  <si>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</si>
  <si>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</si>
  <si>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</si>
  <si>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</si>
  <si>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</si>
  <si>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</si>
  <si>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</si>
  <si>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</si>
  <si>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</si>
  <si>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</si>
  <si>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</si>
  <si>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</si>
  <si>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</si>
  <si>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</si>
  <si>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</si>
  <si>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</si>
  <si>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</si>
  <si>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</si>
  <si>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</si>
  <si>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</si>
  <si>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</si>
  <si>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</si>
  <si>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</si>
  <si>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</si>
  <si>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</si>
  <si>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</si>
  <si>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</si>
  <si>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</si>
  <si>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</si>
  <si>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</si>
  <si>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</si>
  <si>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</si>
  <si>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</si>
  <si>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</si>
  <si>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</si>
  <si>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</si>
  <si>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</si>
  <si>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</si>
  <si>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</si>
  <si>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</si>
  <si>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</si>
  <si>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</si>
  <si>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</si>
  <si>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</si>
  <si>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</si>
  <si>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</si>
  <si>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</si>
  <si>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</si>
  <si>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</si>
  <si>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</si>
  <si>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</si>
  <si>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</si>
  <si>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</si>
  <si>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</si>
  <si>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</si>
  <si>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</si>
  <si>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</si>
  <si>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</si>
  <si>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</si>
  <si>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</si>
  <si>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</si>
  <si>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</si>
  <si>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</si>
  <si>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</si>
  <si>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</si>
  <si>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</si>
  <si>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</si>
  <si>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</si>
  <si>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</si>
  <si>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</si>
  <si>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</si>
  <si>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</si>
  <si>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</si>
  <si>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</si>
  <si>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</si>
  <si>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</si>
  <si>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</si>
  <si>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</si>
  <si>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</si>
  <si>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</si>
  <si>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</si>
  <si>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</si>
  <si>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</si>
  <si>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</si>
  <si>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</si>
  <si>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</si>
  <si>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</si>
  <si>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</si>
  <si>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</si>
  <si>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</si>
  <si>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</si>
  <si>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</si>
  <si>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</si>
  <si>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</si>
  <si>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</si>
  <si>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</si>
  <si>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</si>
  <si>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</si>
  <si>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</si>
  <si>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</si>
  <si>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</si>
  <si>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</si>
  <si>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</si>
  <si>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</si>
  <si>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</si>
  <si>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</si>
  <si>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</si>
  <si>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</si>
  <si>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</si>
  <si>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</si>
  <si>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</si>
  <si>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</si>
  <si>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</si>
  <si>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</si>
  <si>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</si>
  <si>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</si>
  <si>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</si>
  <si>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</si>
  <si>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</si>
  <si>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</si>
  <si>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</si>
  <si>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</si>
  <si>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</si>
  <si>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</si>
  <si>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</si>
  <si>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</si>
  <si>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</si>
  <si>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</si>
  <si>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</si>
  <si>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</si>
  <si>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</si>
  <si>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</si>
  <si>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</si>
  <si>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</si>
  <si>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</si>
  <si>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</si>
  <si>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</si>
  <si>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</si>
  <si>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</si>
  <si>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</si>
  <si>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</si>
  <si>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</si>
  <si>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</si>
  <si>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</si>
  <si>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</si>
  <si>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</si>
  <si>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</si>
  <si>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</si>
  <si>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</si>
  <si>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</si>
  <si>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</si>
  <si>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</si>
  <si>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</si>
  <si>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</si>
  <si>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</si>
  <si>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</si>
  <si>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</si>
  <si>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</si>
  <si>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</si>
  <si>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</si>
  <si>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</si>
  <si>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</si>
  <si>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</si>
  <si>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</si>
  <si>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</si>
  <si>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</si>
  <si>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</si>
  <si>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</si>
  <si>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</si>
  <si>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</si>
  <si>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</si>
  <si>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</si>
  <si>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</si>
  <si>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</si>
  <si>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</si>
  <si>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</si>
  <si>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</si>
  <si>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</si>
  <si>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</si>
  <si>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</si>
  <si>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</si>
  <si>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</si>
  <si>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</si>
  <si>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</si>
  <si>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</si>
  <si>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</si>
  <si>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</si>
  <si>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</si>
  <si>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</si>
  <si>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</si>
  <si>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</si>
  <si>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</si>
  <si>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</si>
  <si>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</si>
  <si>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</si>
  <si>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</si>
  <si>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</si>
  <si>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</si>
  <si>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</si>
  <si>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</si>
  <si>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</si>
  <si>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</si>
  <si>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</si>
  <si>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</si>
  <si>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</si>
  <si>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</si>
  <si>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</si>
  <si>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</si>
  <si>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</si>
  <si>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</si>
  <si>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</si>
  <si>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</si>
  <si>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</si>
  <si>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</si>
  <si>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</si>
  <si>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</si>
  <si>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</si>
  <si>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</si>
  <si>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</si>
  <si>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</si>
  <si>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</si>
  <si>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</si>
  <si>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</si>
  <si>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</si>
  <si>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</si>
  <si>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</si>
  <si>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</si>
  <si>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</si>
  <si>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</si>
  <si>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</si>
  <si>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</si>
  <si>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</si>
  <si>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</si>
  <si>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</si>
  <si>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</si>
  <si>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</si>
  <si>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</si>
  <si>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</si>
  <si>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</si>
  <si>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</si>
  <si>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</si>
  <si>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</si>
  <si>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</si>
  <si>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</si>
  <si>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</si>
  <si>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</si>
  <si>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</si>
  <si>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</si>
  <si>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</si>
  <si>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</si>
  <si>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</si>
  <si>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</si>
  <si>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</si>
  <si>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</si>
  <si>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</si>
  <si>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</si>
  <si>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</si>
  <si>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</si>
  <si>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</si>
  <si>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</si>
  <si>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</si>
  <si>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</si>
  <si>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</si>
  <si>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</si>
  <si>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</si>
  <si>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</si>
  <si>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</si>
  <si>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</si>
  <si>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</si>
  <si>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</si>
  <si>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</si>
  <si>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</si>
  <si>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</si>
  <si>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</si>
  <si>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</si>
  <si>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</si>
  <si>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</si>
  <si>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</si>
  <si>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</si>
  <si>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</si>
  <si>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</si>
  <si>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</si>
  <si>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</si>
  <si>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</si>
  <si>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</si>
  <si>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</si>
  <si>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</si>
  <si>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</si>
  <si>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</si>
  <si>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</si>
  <si>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</si>
  <si>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</si>
  <si>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</si>
  <si>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</si>
  <si>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</si>
  <si>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</si>
  <si>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</si>
  <si>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</si>
  <si>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</si>
  <si>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</si>
  <si>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</si>
  <si>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</si>
  <si>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</si>
  <si>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</si>
  <si>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</si>
  <si>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</si>
  <si>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</si>
  <si>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</si>
  <si>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</si>
  <si>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</si>
  <si>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</si>
  <si>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</si>
  <si>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</si>
  <si>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</si>
  <si>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</si>
  <si>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</si>
  <si>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</si>
  <si>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</si>
  <si>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</si>
  <si>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</si>
  <si>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</si>
  <si>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</si>
  <si>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</si>
  <si>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</si>
  <si>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</si>
  <si>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</si>
  <si>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</si>
  <si>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</si>
  <si>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</si>
  <si>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</si>
  <si>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</si>
  <si>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</si>
  <si>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</si>
  <si>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</si>
  <si>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</si>
  <si>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</si>
  <si>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</si>
  <si>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</si>
  <si>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</si>
  <si>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</si>
  <si>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</si>
  <si>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</si>
  <si>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</si>
  <si>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</si>
  <si>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</si>
  <si>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</si>
  <si>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</si>
  <si>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</si>
  <si>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</si>
  <si>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</si>
  <si>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</si>
  <si>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</si>
  <si>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</si>
  <si>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</si>
  <si>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</si>
  <si>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</si>
  <si>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</si>
  <si>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</si>
  <si>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</si>
  <si>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</si>
  <si>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</si>
  <si>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</si>
  <si>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</si>
  <si>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</si>
  <si>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</si>
  <si>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</si>
  <si>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</si>
  <si>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</si>
  <si>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</si>
  <si>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</si>
  <si>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</si>
  <si>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</si>
  <si>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</si>
  <si>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</si>
  <si>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</si>
  <si>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</si>
  <si>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</si>
  <si>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</si>
  <si>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</si>
  <si>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</si>
  <si>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</si>
  <si>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</si>
  <si>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</si>
  <si>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</si>
  <si>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</si>
  <si>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</si>
  <si>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</si>
  <si>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</si>
  <si>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</si>
  <si>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</si>
  <si>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</si>
  <si>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</si>
  <si>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</si>
  <si>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</si>
  <si>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</si>
  <si>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</si>
  <si>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</si>
  <si>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</si>
  <si>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</si>
  <si>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</si>
  <si>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</si>
  <si>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</si>
  <si>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</si>
  <si>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</si>
  <si>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</si>
  <si>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</si>
  <si>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</si>
  <si>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</si>
  <si>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</si>
  <si>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</si>
  <si>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</si>
  <si>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</si>
  <si>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</si>
  <si>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</si>
  <si>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</si>
  <si>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</si>
  <si>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</si>
  <si>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</si>
  <si>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</si>
  <si>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t>
  </si>
  <si>
    <t>045-628-6100</t>
    <phoneticPr fontId="3"/>
  </si>
  <si>
    <t>令和  ８  年 ６  月    日</t>
    <phoneticPr fontId="3"/>
  </si>
  <si>
    <t>横浜市中区新山下３丁目１２番１号</t>
  </si>
  <si>
    <t>横浜市立みなと赤十字病院</t>
  </si>
  <si>
    <t>横浜市中区新山下３丁目１２ばん</t>
  </si>
  <si>
    <t>045(628)6100  (代表)</t>
  </si>
  <si>
    <t>横浜市長</t>
  </si>
  <si>
    <t>医療（病院）</t>
  </si>
  <si>
    <t>横浜市立みなと赤十字病院                    　　　　　　　　　　　 　院長　大川　淳</t>
    <phoneticPr fontId="3"/>
  </si>
  <si>
    <t>１，３５７人</t>
    <rPh sb="5" eb="6">
      <t>ニン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</si>
</sst>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cellStyle name="標準_○×様式02_産廃計画書（様式２の２）_Form-hourei(SP)2003" xfId="3"/>
    <cellStyle name="標準_○×様式02_産廃計画書（様式２の２）_Form-jishu" xfId="4"/>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 xmlns:a16="http://schemas.microsoft.com/office/drawing/2014/main" id="{00000000-0008-0000-0100-00003FA00E00}"/>
            </a:ext>
          </a:extLst>
        </xdr:cNvPr>
        <xdr:cNvGrpSpPr>
          <a:grpSpLocks/>
        </xdr:cNvGrpSpPr>
      </xdr:nvGrpSpPr>
      <xdr:grpSpPr bwMode="auto">
        <a:xfrm>
          <a:off x="1663065" y="2209800"/>
          <a:ext cx="584835" cy="634365"/>
          <a:chOff x="1592580" y="2194560"/>
          <a:chExt cx="586740" cy="632460"/>
        </a:xfrm>
      </xdr:grpSpPr>
      <xdr:cxnSp macro="">
        <xdr:nvCxnSpPr>
          <xdr:cNvPr id="37" name="直線コネクタ 36">
            <a:extLst>
              <a:ext uri="{FF2B5EF4-FFF2-40B4-BE49-F238E27FC236}">
                <a16:creationId xmlns=""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 xmlns:a16="http://schemas.microsoft.com/office/drawing/2014/main" id="{00000000-0008-0000-0200-00001CA40E00}"/>
            </a:ext>
          </a:extLst>
        </xdr:cNvPr>
        <xdr:cNvGrpSpPr>
          <a:grpSpLocks/>
        </xdr:cNvGrpSpPr>
      </xdr:nvGrpSpPr>
      <xdr:grpSpPr bwMode="auto">
        <a:xfrm>
          <a:off x="1657350" y="2207895"/>
          <a:ext cx="586740" cy="640080"/>
          <a:chOff x="1584960" y="2186940"/>
          <a:chExt cx="586740" cy="632460"/>
        </a:xfrm>
      </xdr:grpSpPr>
      <xdr:cxnSp macro="">
        <xdr:nvCxnSpPr>
          <xdr:cNvPr id="80" name="直線コネクタ 79">
            <a:extLst>
              <a:ext uri="{FF2B5EF4-FFF2-40B4-BE49-F238E27FC236}">
                <a16:creationId xmlns=""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 xmlns:a16="http://schemas.microsoft.com/office/drawing/2014/main" id="{00000000-0008-0000-0300-0000E4720E00}"/>
            </a:ext>
          </a:extLst>
        </xdr:cNvPr>
        <xdr:cNvGrpSpPr>
          <a:grpSpLocks/>
        </xdr:cNvGrpSpPr>
      </xdr:nvGrpSpPr>
      <xdr:grpSpPr bwMode="auto">
        <a:xfrm>
          <a:off x="1657350" y="2219325"/>
          <a:ext cx="586740" cy="640080"/>
          <a:chOff x="1584960" y="2194560"/>
          <a:chExt cx="586740" cy="632460"/>
        </a:xfrm>
      </xdr:grpSpPr>
      <xdr:cxnSp macro="">
        <xdr:nvCxnSpPr>
          <xdr:cNvPr id="165" name="直線コネクタ 164">
            <a:extLst>
              <a:ext uri="{FF2B5EF4-FFF2-40B4-BE49-F238E27FC236}">
                <a16:creationId xmlns=""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 xmlns:a16="http://schemas.microsoft.com/office/drawing/2014/main" id="{00000000-0008-0000-0400-0000049A0E00}"/>
            </a:ext>
          </a:extLst>
        </xdr:cNvPr>
        <xdr:cNvGrpSpPr>
          <a:grpSpLocks/>
        </xdr:cNvGrpSpPr>
      </xdr:nvGrpSpPr>
      <xdr:grpSpPr bwMode="auto">
        <a:xfrm>
          <a:off x="1653540" y="2190750"/>
          <a:ext cx="590550" cy="634365"/>
          <a:chOff x="1584960" y="2179320"/>
          <a:chExt cx="586740" cy="632460"/>
        </a:xfrm>
      </xdr:grpSpPr>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 xmlns:a16="http://schemas.microsoft.com/office/drawing/2014/main" id="{00000000-0008-0000-0500-00000B920E00}"/>
            </a:ext>
          </a:extLst>
        </xdr:cNvPr>
        <xdr:cNvGrpSpPr>
          <a:grpSpLocks/>
        </xdr:cNvGrpSpPr>
      </xdr:nvGrpSpPr>
      <xdr:grpSpPr bwMode="auto">
        <a:xfrm>
          <a:off x="1657350" y="2234565"/>
          <a:ext cx="586740" cy="628650"/>
          <a:chOff x="1584960" y="2209800"/>
          <a:chExt cx="586740" cy="632460"/>
        </a:xfrm>
      </xdr:grpSpPr>
      <xdr:cxnSp macro="">
        <xdr:nvCxnSpPr>
          <xdr:cNvPr id="196" name="直線コネクタ 195">
            <a:extLst>
              <a:ext uri="{FF2B5EF4-FFF2-40B4-BE49-F238E27FC236}">
                <a16:creationId xmlns=""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 xmlns:a16="http://schemas.microsoft.com/office/drawing/2014/main" id="{00000000-0008-0000-0600-00000896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 xmlns:a16="http://schemas.microsoft.com/office/drawing/2014/main" id="{00000000-0008-0000-0700-0000147A0E00}"/>
            </a:ext>
          </a:extLst>
        </xdr:cNvPr>
        <xdr:cNvGrpSpPr>
          <a:grpSpLocks/>
        </xdr:cNvGrpSpPr>
      </xdr:nvGrpSpPr>
      <xdr:grpSpPr bwMode="auto">
        <a:xfrm>
          <a:off x="1657350" y="2207895"/>
          <a:ext cx="586740" cy="640080"/>
          <a:chOff x="1584960" y="2186940"/>
          <a:chExt cx="586740" cy="632460"/>
        </a:xfrm>
      </xdr:grpSpPr>
      <xdr:cxnSp macro="">
        <xdr:nvCxnSpPr>
          <xdr:cNvPr id="198" name="直線コネクタ 197">
            <a:extLst>
              <a:ext uri="{FF2B5EF4-FFF2-40B4-BE49-F238E27FC236}">
                <a16:creationId xmlns=""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 xmlns:a16="http://schemas.microsoft.com/office/drawing/2014/main" id="{00000000-0008-0000-0800-00003F760E00}"/>
            </a:ext>
          </a:extLst>
        </xdr:cNvPr>
        <xdr:cNvGrpSpPr>
          <a:grpSpLocks/>
        </xdr:cNvGrpSpPr>
      </xdr:nvGrpSpPr>
      <xdr:grpSpPr bwMode="auto">
        <a:xfrm>
          <a:off x="1657350" y="2207895"/>
          <a:ext cx="586740" cy="640080"/>
          <a:chOff x="1584960" y="2186940"/>
          <a:chExt cx="586740" cy="632460"/>
        </a:xfrm>
      </xdr:grpSpPr>
      <xdr:cxnSp macro="">
        <xdr:nvCxnSpPr>
          <xdr:cNvPr id="197" name="直線コネクタ 196">
            <a:extLst>
              <a:ext uri="{FF2B5EF4-FFF2-40B4-BE49-F238E27FC236}">
                <a16:creationId xmlns=""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 xmlns:a16="http://schemas.microsoft.com/office/drawing/2014/main" id="{00000000-0008-0000-0900-0000127E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 xmlns:a16="http://schemas.microsoft.com/office/drawing/2014/main" id="{00000000-0008-0000-0A00-000013820E00}"/>
            </a:ext>
          </a:extLst>
        </xdr:cNvPr>
        <xdr:cNvGrpSpPr>
          <a:grpSpLocks/>
        </xdr:cNvGrpSpPr>
      </xdr:nvGrpSpPr>
      <xdr:grpSpPr bwMode="auto">
        <a:xfrm>
          <a:off x="1657350" y="2207895"/>
          <a:ext cx="586740" cy="640080"/>
          <a:chOff x="1584960" y="2186940"/>
          <a:chExt cx="586740" cy="632460"/>
        </a:xfrm>
      </xdr:grpSpPr>
      <xdr:cxnSp macro="">
        <xdr:nvCxnSpPr>
          <xdr:cNvPr id="196" name="直線コネクタ 195">
            <a:extLst>
              <a:ext uri="{FF2B5EF4-FFF2-40B4-BE49-F238E27FC236}">
                <a16:creationId xmlns=""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 xmlns:a16="http://schemas.microsoft.com/office/drawing/2014/main" id="{00000000-0008-0000-0B00-00001386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 xmlns:a16="http://schemas.microsoft.com/office/drawing/2014/main" id="{00000000-0008-0000-0C00-0000128A0E00}"/>
            </a:ext>
          </a:extLst>
        </xdr:cNvPr>
        <xdr:cNvGrpSpPr>
          <a:grpSpLocks/>
        </xdr:cNvGrpSpPr>
      </xdr:nvGrpSpPr>
      <xdr:grpSpPr bwMode="auto">
        <a:xfrm>
          <a:off x="1657350" y="2207895"/>
          <a:ext cx="586740" cy="640080"/>
          <a:chOff x="1584960" y="2186940"/>
          <a:chExt cx="586740" cy="632460"/>
        </a:xfrm>
      </xdr:grpSpPr>
      <xdr:cxnSp macro="">
        <xdr:nvCxnSpPr>
          <xdr:cNvPr id="196" name="直線コネクタ 195">
            <a:extLst>
              <a:ext uri="{FF2B5EF4-FFF2-40B4-BE49-F238E27FC236}">
                <a16:creationId xmlns=""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 xmlns:a16="http://schemas.microsoft.com/office/drawing/2014/main" id="{00000000-0008-0000-0D00-0000128E0E00}"/>
            </a:ext>
          </a:extLst>
        </xdr:cNvPr>
        <xdr:cNvGrpSpPr>
          <a:grpSpLocks/>
        </xdr:cNvGrpSpPr>
      </xdr:nvGrpSpPr>
      <xdr:grpSpPr bwMode="auto">
        <a:xfrm>
          <a:off x="1657350" y="2196465"/>
          <a:ext cx="586740" cy="628650"/>
          <a:chOff x="1584960" y="2171700"/>
          <a:chExt cx="586740" cy="632460"/>
        </a:xfrm>
      </xdr:grpSpPr>
      <xdr:cxnSp macro="">
        <xdr:nvCxnSpPr>
          <xdr:cNvPr id="196" name="直線コネクタ 195">
            <a:extLst>
              <a:ext uri="{FF2B5EF4-FFF2-40B4-BE49-F238E27FC236}">
                <a16:creationId xmlns=""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 xmlns:a16="http://schemas.microsoft.com/office/drawing/2014/main" id="{00000000-0008-0000-0E00-00000B6B0E00}"/>
            </a:ext>
          </a:extLst>
        </xdr:cNvPr>
        <xdr:cNvGrpSpPr>
          <a:grpSpLocks/>
        </xdr:cNvGrpSpPr>
      </xdr:nvGrpSpPr>
      <xdr:grpSpPr bwMode="auto">
        <a:xfrm>
          <a:off x="1657350" y="2230755"/>
          <a:ext cx="586740" cy="632460"/>
          <a:chOff x="1584960" y="2202180"/>
          <a:chExt cx="586740" cy="632460"/>
        </a:xfrm>
      </xdr:grpSpPr>
      <xdr:cxnSp macro="">
        <xdr:nvCxnSpPr>
          <xdr:cNvPr id="196" name="直線コネクタ 195">
            <a:extLst>
              <a:ext uri="{FF2B5EF4-FFF2-40B4-BE49-F238E27FC236}">
                <a16:creationId xmlns=""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 xmlns:a16="http://schemas.microsoft.com/office/drawing/2014/main" id="{00000000-0008-0000-0F00-0000066F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 xmlns:a16="http://schemas.microsoft.com/office/drawing/2014/main" id="{00000000-0008-0000-1000-000013A80E00}"/>
            </a:ext>
          </a:extLst>
        </xdr:cNvPr>
        <xdr:cNvGrpSpPr>
          <a:grpSpLocks/>
        </xdr:cNvGrpSpPr>
      </xdr:nvGrpSpPr>
      <xdr:grpSpPr bwMode="auto">
        <a:xfrm>
          <a:off x="1657350" y="2219325"/>
          <a:ext cx="586740" cy="640080"/>
          <a:chOff x="1584960" y="2194560"/>
          <a:chExt cx="586740" cy="632460"/>
        </a:xfrm>
      </xdr:grpSpPr>
      <xdr:cxnSp macro="">
        <xdr:nvCxnSpPr>
          <xdr:cNvPr id="196" name="直線コネクタ 195">
            <a:extLst>
              <a:ext uri="{FF2B5EF4-FFF2-40B4-BE49-F238E27FC236}">
                <a16:creationId xmlns=""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 xmlns:a16="http://schemas.microsoft.com/office/drawing/2014/main" id="{00000000-0008-0000-1100-0000349D0E00}"/>
            </a:ext>
          </a:extLst>
        </xdr:cNvPr>
        <xdr:cNvGrpSpPr>
          <a:grpSpLocks/>
        </xdr:cNvGrpSpPr>
      </xdr:nvGrpSpPr>
      <xdr:grpSpPr bwMode="auto">
        <a:xfrm>
          <a:off x="1657350" y="2219325"/>
          <a:ext cx="586740" cy="640080"/>
          <a:chOff x="1584960" y="2194560"/>
          <a:chExt cx="586740" cy="632460"/>
        </a:xfrm>
      </xdr:grpSpPr>
      <xdr:cxnSp macro="">
        <xdr:nvCxnSpPr>
          <xdr:cNvPr id="26" name="直線コネクタ 25">
            <a:extLst>
              <a:ext uri="{FF2B5EF4-FFF2-40B4-BE49-F238E27FC236}">
                <a16:creationId xmlns=""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B150"/>
  <sheetViews>
    <sheetView showGridLines="0" tabSelected="1" view="pageBreakPreview" topLeftCell="A36" zoomScaleNormal="100" zoomScaleSheetLayoutView="100" workbookViewId="0">
      <selection activeCell="F59" sqref="F59:O59"/>
    </sheetView>
  </sheetViews>
  <sheetFormatPr defaultColWidth="9" defaultRowHeight="12"/>
  <cols>
    <col min="1" max="1" width="1.109375" style="17" customWidth="1"/>
    <col min="2" max="2" width="3.33203125" style="17" customWidth="1"/>
    <col min="3" max="3" width="3.33203125" style="16" customWidth="1"/>
    <col min="4" max="4" width="3.77734375" style="16" customWidth="1"/>
    <col min="5" max="5" width="9.88671875" style="16" customWidth="1"/>
    <col min="6" max="6" width="2.77734375" style="16" customWidth="1"/>
    <col min="7" max="7" width="7.88671875" style="16" customWidth="1"/>
    <col min="8" max="8" width="13.77734375" style="16" customWidth="1"/>
    <col min="9" max="9" width="5.77734375" style="16" customWidth="1"/>
    <col min="10" max="10" width="3.77734375" style="16" customWidth="1"/>
    <col min="11" max="11" width="10.77734375" style="16" customWidth="1"/>
    <col min="12" max="12" width="9.33203125" style="16" customWidth="1"/>
    <col min="13" max="13" width="7.77734375" style="16" customWidth="1"/>
    <col min="14" max="14" width="6.77734375" style="16" customWidth="1"/>
    <col min="15" max="15" width="7.77734375" style="16" customWidth="1"/>
    <col min="16" max="16" width="2.21875" style="16" customWidth="1"/>
    <col min="17" max="18" width="9" style="16"/>
    <col min="19" max="19" width="10.77734375" style="16" customWidth="1"/>
    <col min="20" max="20" width="9" style="16"/>
    <col min="21" max="21" width="13.33203125" style="16" customWidth="1"/>
    <col min="22" max="27" width="9" style="16"/>
    <col min="28" max="28" width="33.77734375" style="16" customWidth="1"/>
    <col min="29" max="16384" width="9" style="16"/>
  </cols>
  <sheetData>
    <row r="2" spans="1:25" ht="13.2">
      <c r="C2" s="15" t="s">
        <v>50</v>
      </c>
    </row>
    <row r="3" spans="1:25" ht="13.2">
      <c r="C3" s="15" t="s">
        <v>284</v>
      </c>
    </row>
    <row r="4" spans="1:25" s="71" customFormat="1" ht="13.2">
      <c r="A4" s="70"/>
      <c r="B4" s="70"/>
      <c r="C4" s="15" t="s">
        <v>334</v>
      </c>
      <c r="E4" s="90"/>
    </row>
    <row r="5" spans="1:25" s="268" customFormat="1" ht="13.2">
      <c r="A5" s="266"/>
      <c r="B5" s="266"/>
      <c r="C5" s="271" t="s">
        <v>315</v>
      </c>
      <c r="E5" s="269"/>
    </row>
    <row r="6" spans="1:25" ht="13.2">
      <c r="C6" s="15"/>
    </row>
    <row r="7" spans="1:25" ht="13.2">
      <c r="C7" s="15" t="s">
        <v>2</v>
      </c>
      <c r="Q7" s="15"/>
    </row>
    <row r="8" spans="1:25" s="268" customFormat="1" ht="13.2">
      <c r="A8" s="266"/>
      <c r="B8" s="266"/>
      <c r="C8" s="271" t="s">
        <v>318</v>
      </c>
      <c r="W8" s="267"/>
      <c r="X8" s="267"/>
      <c r="Y8" s="270"/>
    </row>
    <row r="9" spans="1:25" s="268" customFormat="1" ht="13.2">
      <c r="A9" s="266"/>
      <c r="B9" s="266"/>
      <c r="C9" s="267"/>
      <c r="D9" s="271" t="s">
        <v>411</v>
      </c>
      <c r="W9" s="267"/>
      <c r="X9" s="267"/>
      <c r="Y9" s="270"/>
    </row>
    <row r="10" spans="1:25" s="268" customFormat="1" ht="13.2">
      <c r="A10" s="266"/>
      <c r="B10" s="266"/>
      <c r="E10" s="271" t="s">
        <v>397</v>
      </c>
      <c r="W10" s="267"/>
      <c r="X10" s="267"/>
      <c r="Y10" s="270"/>
    </row>
    <row r="11" spans="1:25" ht="13.2">
      <c r="C11" s="271" t="s">
        <v>319</v>
      </c>
      <c r="W11" s="15"/>
      <c r="X11" s="15"/>
      <c r="Y11" s="253"/>
    </row>
    <row r="12" spans="1:25" ht="13.2">
      <c r="C12" s="271" t="s">
        <v>320</v>
      </c>
      <c r="Q12" s="15"/>
      <c r="R12" s="15"/>
      <c r="S12" s="86"/>
    </row>
    <row r="13" spans="1:25" ht="13.2">
      <c r="C13" s="271" t="s">
        <v>321</v>
      </c>
      <c r="X13" s="15"/>
      <c r="Y13" s="253"/>
    </row>
    <row r="14" spans="1:25" ht="13.2">
      <c r="C14" s="15"/>
      <c r="X14" s="15"/>
      <c r="Y14" s="253"/>
    </row>
    <row r="15" spans="1:25" ht="13.2">
      <c r="B15" s="70"/>
      <c r="C15" s="271" t="s">
        <v>412</v>
      </c>
      <c r="D15" s="71"/>
      <c r="E15" s="71"/>
      <c r="W15" s="15"/>
      <c r="X15" s="15"/>
      <c r="Y15" s="253"/>
    </row>
    <row r="16" spans="1:25" s="71" customFormat="1" ht="13.2">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2">
      <c r="C19" s="15" t="s">
        <v>3</v>
      </c>
      <c r="Q19" s="15"/>
      <c r="R19" s="15"/>
      <c r="S19" s="86"/>
    </row>
    <row r="20" spans="1:25" ht="13.2">
      <c r="C20" s="398"/>
      <c r="D20" s="399"/>
      <c r="E20" s="15" t="s">
        <v>49</v>
      </c>
      <c r="Q20" s="15"/>
      <c r="R20" s="86"/>
      <c r="S20" s="86"/>
    </row>
    <row r="21" spans="1:25" ht="13.2">
      <c r="C21" s="400" t="s">
        <v>330</v>
      </c>
      <c r="D21" s="401"/>
      <c r="E21" s="15" t="s">
        <v>314</v>
      </c>
      <c r="Q21" s="15"/>
      <c r="R21" s="86"/>
      <c r="S21" s="86"/>
    </row>
    <row r="22" spans="1:25" ht="13.2">
      <c r="C22" s="402" t="s">
        <v>331</v>
      </c>
      <c r="D22" s="402"/>
      <c r="E22" s="15" t="s">
        <v>1</v>
      </c>
      <c r="Q22" s="15"/>
      <c r="R22" s="86"/>
      <c r="S22" s="86"/>
    </row>
    <row r="23" spans="1:25" ht="13.2">
      <c r="C23" s="403" t="s">
        <v>332</v>
      </c>
      <c r="D23" s="404"/>
      <c r="E23" s="15" t="s">
        <v>46</v>
      </c>
      <c r="Q23" s="15"/>
      <c r="R23" s="15"/>
      <c r="S23" s="86"/>
    </row>
    <row r="24" spans="1:25" ht="13.2">
      <c r="C24" s="395" t="s">
        <v>333</v>
      </c>
      <c r="D24" s="395"/>
      <c r="E24" s="271" t="s">
        <v>316</v>
      </c>
      <c r="Q24" s="15"/>
      <c r="R24" s="15"/>
      <c r="S24" s="86"/>
    </row>
    <row r="25" spans="1:25" ht="13.2">
      <c r="C25"/>
      <c r="D25"/>
      <c r="E25" s="271" t="s">
        <v>317</v>
      </c>
      <c r="Q25" s="15"/>
      <c r="R25" s="15"/>
      <c r="S25" s="86"/>
    </row>
    <row r="26" spans="1:25" ht="13.8" thickBot="1">
      <c r="E26" s="366"/>
      <c r="O26" s="95" t="s">
        <v>133</v>
      </c>
      <c r="Q26" s="15"/>
      <c r="R26" s="15"/>
      <c r="S26" s="86"/>
    </row>
    <row r="27" spans="1:25" ht="13.2">
      <c r="A27" s="16">
        <v>14</v>
      </c>
      <c r="M27" s="424" t="s">
        <v>296</v>
      </c>
      <c r="N27" s="93" t="s">
        <v>87</v>
      </c>
      <c r="O27" s="94" t="s">
        <v>88</v>
      </c>
      <c r="Q27" s="15"/>
      <c r="R27" s="15"/>
      <c r="S27" s="86"/>
    </row>
    <row r="28" spans="1:25" ht="20.100000000000001" customHeight="1" thickBot="1">
      <c r="A28" s="17">
        <f>+R91</f>
        <v>0</v>
      </c>
      <c r="C28" s="16" t="s">
        <v>285</v>
      </c>
      <c r="M28" s="425"/>
      <c r="N28" s="219" t="s">
        <v>425</v>
      </c>
      <c r="O28" s="220" t="s">
        <v>130</v>
      </c>
      <c r="Q28" s="15"/>
      <c r="R28" s="15"/>
      <c r="S28" s="253"/>
    </row>
    <row r="29" spans="1:25" ht="13.2">
      <c r="C29" s="501" t="s">
        <v>380</v>
      </c>
      <c r="D29" s="502"/>
      <c r="E29" s="502"/>
      <c r="F29" s="502"/>
      <c r="G29" s="502"/>
      <c r="H29" s="502"/>
      <c r="I29" s="502"/>
      <c r="J29" s="502"/>
      <c r="K29" s="502"/>
      <c r="L29" s="502"/>
      <c r="M29" s="502"/>
      <c r="N29" s="502"/>
      <c r="O29" s="502"/>
      <c r="Q29" s="15"/>
      <c r="R29" s="15"/>
      <c r="S29" s="253"/>
    </row>
    <row r="30" spans="1:25" ht="13.2">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99999999999999" customHeight="1">
      <c r="C33" s="76"/>
      <c r="O33" s="77"/>
      <c r="Q33" s="15"/>
      <c r="R33" s="15"/>
      <c r="S33" s="15"/>
    </row>
    <row r="34" spans="1:19" ht="14.4">
      <c r="C34" s="76"/>
      <c r="L34" s="460" t="s">
        <v>427</v>
      </c>
      <c r="M34" s="461"/>
      <c r="N34" s="461"/>
      <c r="O34" s="462"/>
      <c r="Q34" s="15"/>
      <c r="R34" s="15"/>
      <c r="S34" s="15"/>
    </row>
    <row r="35" spans="1:19" ht="13.2">
      <c r="C35" s="76"/>
      <c r="O35" s="78"/>
      <c r="Q35" s="15"/>
      <c r="R35" s="15"/>
      <c r="S35" s="15"/>
    </row>
    <row r="36" spans="1:19" ht="13.2">
      <c r="C36" s="480" t="s">
        <v>432</v>
      </c>
      <c r="D36" s="481"/>
      <c r="E36" s="481"/>
      <c r="F36" s="481"/>
      <c r="G36" s="253" t="s">
        <v>5</v>
      </c>
      <c r="O36" s="77"/>
      <c r="Q36" s="15"/>
      <c r="R36" s="15"/>
      <c r="S36" s="15"/>
    </row>
    <row r="37" spans="1:19" ht="7.5" customHeight="1">
      <c r="C37" s="76"/>
      <c r="O37" s="77"/>
      <c r="Q37" s="15"/>
      <c r="R37" s="15"/>
      <c r="S37" s="253"/>
    </row>
    <row r="38" spans="1:19" ht="13.2">
      <c r="A38" s="17">
        <v>3</v>
      </c>
      <c r="C38" s="76"/>
      <c r="H38" s="206" t="s">
        <v>202</v>
      </c>
      <c r="I38" s="206"/>
      <c r="O38" s="77"/>
      <c r="Q38" s="15"/>
      <c r="R38" s="15"/>
      <c r="S38" s="86"/>
    </row>
    <row r="39" spans="1:19" ht="26.25" customHeight="1">
      <c r="C39" s="76"/>
      <c r="H39" s="18" t="s">
        <v>6</v>
      </c>
      <c r="I39" s="18"/>
      <c r="J39" s="451" t="s">
        <v>428</v>
      </c>
      <c r="K39" s="451"/>
      <c r="L39" s="452"/>
      <c r="M39" s="452"/>
      <c r="N39" s="452"/>
      <c r="O39" s="453"/>
      <c r="Q39" s="15"/>
      <c r="R39" s="15"/>
    </row>
    <row r="40" spans="1:19" ht="26.25" customHeight="1">
      <c r="C40" s="76"/>
      <c r="H40" s="18" t="s">
        <v>7</v>
      </c>
      <c r="I40" s="18"/>
      <c r="J40" s="451" t="s">
        <v>434</v>
      </c>
      <c r="K40" s="451"/>
      <c r="L40" s="452"/>
      <c r="M40" s="452"/>
      <c r="N40" s="452"/>
      <c r="O40" s="453"/>
    </row>
    <row r="41" spans="1:19">
      <c r="C41" s="76"/>
      <c r="J41" s="16" t="s">
        <v>8</v>
      </c>
      <c r="O41" s="77"/>
    </row>
    <row r="42" spans="1:19">
      <c r="C42" s="76"/>
      <c r="J42" s="19" t="s">
        <v>9</v>
      </c>
      <c r="K42" s="19"/>
      <c r="L42" s="497" t="s">
        <v>431</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429</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2680</v>
      </c>
      <c r="N48" s="467"/>
      <c r="O48" s="468"/>
    </row>
    <row r="49" spans="3:21" ht="18.75" customHeight="1">
      <c r="C49" s="418" t="s">
        <v>11</v>
      </c>
      <c r="D49" s="446"/>
      <c r="E49" s="447"/>
      <c r="F49" s="476" t="s">
        <v>430</v>
      </c>
      <c r="G49" s="477"/>
      <c r="H49" s="477"/>
      <c r="I49" s="477"/>
      <c r="J49" s="477"/>
      <c r="K49" s="477"/>
      <c r="L49" s="115" t="s">
        <v>134</v>
      </c>
      <c r="M49" s="367"/>
      <c r="N49" s="469" t="s">
        <v>426</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127</v>
      </c>
      <c r="G52" s="483"/>
      <c r="H52" s="483"/>
      <c r="I52" s="483"/>
      <c r="J52" s="25" t="s">
        <v>47</v>
      </c>
      <c r="K52" s="25"/>
      <c r="L52" s="484" t="s">
        <v>433</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c r="M54" s="493"/>
      <c r="N54" s="370" t="s">
        <v>342</v>
      </c>
      <c r="O54" s="357"/>
      <c r="Q54" s="21"/>
    </row>
    <row r="55" spans="3:21" ht="19.5" customHeight="1">
      <c r="C55" s="288"/>
      <c r="D55" s="520" t="s">
        <v>345</v>
      </c>
      <c r="E55" s="521"/>
      <c r="F55" s="487" t="s">
        <v>346</v>
      </c>
      <c r="G55" s="488"/>
      <c r="H55" s="489"/>
      <c r="I55" s="519" t="s">
        <v>347</v>
      </c>
      <c r="J55" s="490"/>
      <c r="K55" s="490"/>
      <c r="L55" s="492">
        <v>624</v>
      </c>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t="s">
        <v>435</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245.9</v>
      </c>
      <c r="I63" s="216" t="s">
        <v>4</v>
      </c>
      <c r="J63" s="440" t="s">
        <v>228</v>
      </c>
      <c r="K63" s="441"/>
      <c r="L63" s="442"/>
      <c r="M63" s="438">
        <f>+別紙!X14</f>
        <v>245.9</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f>+別紙!X15</f>
        <v>245.9</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f>+別紙!X16</f>
        <v>245</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t="str">
        <f>+別紙!X17</f>
        <v>0</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t="str">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v>247.95699999999999</v>
      </c>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252.76</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99999999999999"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2">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2" customHeight="1">
      <c r="C82" s="169">
        <v>3</v>
      </c>
      <c r="D82" s="426" t="s">
        <v>418</v>
      </c>
      <c r="E82" s="426"/>
      <c r="F82" s="426"/>
      <c r="G82" s="426"/>
      <c r="H82" s="426"/>
      <c r="I82" s="426"/>
      <c r="J82" s="426"/>
      <c r="K82" s="426"/>
      <c r="L82" s="426"/>
      <c r="M82" s="426"/>
      <c r="N82" s="426"/>
      <c r="O82" s="427"/>
    </row>
    <row r="83" spans="3:28" s="16" customFormat="1" ht="28.2"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2"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2"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2"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2"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2"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2">
      <c r="Q102" s="247" t="s">
        <v>78</v>
      </c>
      <c r="R102" s="247" t="s">
        <v>205</v>
      </c>
      <c r="S102"/>
      <c r="T102"/>
      <c r="U102"/>
      <c r="V102"/>
      <c r="W102"/>
      <c r="X102"/>
      <c r="Y102"/>
      <c r="Z102"/>
    </row>
    <row r="103" spans="1:27" ht="13.2">
      <c r="Q103" s="247"/>
      <c r="R103"/>
      <c r="S103"/>
      <c r="T103"/>
      <c r="U103"/>
      <c r="V103"/>
      <c r="W103"/>
      <c r="X103"/>
      <c r="Y103"/>
      <c r="Z103"/>
    </row>
    <row r="104" spans="1:27" ht="13.2">
      <c r="Q104" s="247" t="s">
        <v>89</v>
      </c>
      <c r="R104"/>
    </row>
    <row r="105" spans="1:27" ht="13.2">
      <c r="Q105" s="247" t="s">
        <v>90</v>
      </c>
      <c r="R105"/>
    </row>
    <row r="106" spans="1:27" ht="13.2">
      <c r="Q106" s="247" t="s">
        <v>91</v>
      </c>
      <c r="R106"/>
    </row>
    <row r="107" spans="1:27" ht="13.2">
      <c r="Q107" s="247" t="s">
        <v>92</v>
      </c>
      <c r="R107"/>
    </row>
    <row r="108" spans="1:27" ht="13.2">
      <c r="Q108" s="247" t="s">
        <v>93</v>
      </c>
      <c r="R108"/>
    </row>
    <row r="109" spans="1:27" ht="13.2">
      <c r="Q109" s="247" t="s">
        <v>94</v>
      </c>
    </row>
    <row r="110" spans="1:27" ht="13.2">
      <c r="Q110" s="247" t="s">
        <v>95</v>
      </c>
    </row>
    <row r="111" spans="1:27" ht="13.2">
      <c r="Q111" s="247" t="s">
        <v>96</v>
      </c>
    </row>
    <row r="112" spans="1:27" ht="13.2">
      <c r="Q112" s="247" t="s">
        <v>97</v>
      </c>
    </row>
    <row r="113" spans="17:17" ht="13.2">
      <c r="Q113" s="247" t="s">
        <v>100</v>
      </c>
    </row>
    <row r="114" spans="17:17" ht="13.2">
      <c r="Q114" s="247" t="s">
        <v>101</v>
      </c>
    </row>
    <row r="115" spans="17:17" ht="13.2">
      <c r="Q115" s="247" t="s">
        <v>102</v>
      </c>
    </row>
    <row r="116" spans="17:17" ht="13.2">
      <c r="Q116" s="247" t="s">
        <v>103</v>
      </c>
    </row>
    <row r="117" spans="17:17" ht="13.2">
      <c r="Q117" s="247" t="s">
        <v>104</v>
      </c>
    </row>
    <row r="118" spans="17:17" ht="13.2">
      <c r="Q118" s="247" t="s">
        <v>105</v>
      </c>
    </row>
    <row r="119" spans="17:17" ht="13.2">
      <c r="Q119" s="247" t="s">
        <v>98</v>
      </c>
    </row>
    <row r="120" spans="17:17" ht="13.2">
      <c r="Q120" s="247" t="s">
        <v>106</v>
      </c>
    </row>
    <row r="121" spans="17:17" ht="13.2">
      <c r="Q121" s="247" t="s">
        <v>107</v>
      </c>
    </row>
    <row r="122" spans="17:17" ht="13.2">
      <c r="Q122" s="247" t="s">
        <v>108</v>
      </c>
    </row>
    <row r="123" spans="17:17" ht="13.2">
      <c r="Q123" s="247" t="s">
        <v>109</v>
      </c>
    </row>
    <row r="124" spans="17:17" ht="13.2">
      <c r="Q124" s="247" t="s">
        <v>110</v>
      </c>
    </row>
    <row r="125" spans="17:17" ht="13.2">
      <c r="Q125" s="247" t="s">
        <v>111</v>
      </c>
    </row>
    <row r="126" spans="17:17" ht="13.2">
      <c r="Q126" s="247" t="s">
        <v>112</v>
      </c>
    </row>
    <row r="127" spans="17:17" ht="13.2">
      <c r="Q127" s="247" t="s">
        <v>113</v>
      </c>
    </row>
    <row r="128" spans="17:17" ht="13.2">
      <c r="Q128" s="247" t="s">
        <v>114</v>
      </c>
    </row>
    <row r="129" spans="17:17" ht="13.2">
      <c r="Q129" s="247" t="s">
        <v>115</v>
      </c>
    </row>
    <row r="130" spans="17:17" ht="13.2">
      <c r="Q130" s="247" t="s">
        <v>116</v>
      </c>
    </row>
    <row r="131" spans="17:17" ht="13.2">
      <c r="Q131" s="247" t="s">
        <v>99</v>
      </c>
    </row>
    <row r="132" spans="17:17" ht="13.2">
      <c r="Q132" s="247" t="s">
        <v>117</v>
      </c>
    </row>
    <row r="133" spans="17:17" ht="13.2">
      <c r="Q133" s="247" t="s">
        <v>118</v>
      </c>
    </row>
    <row r="134" spans="17:17" ht="13.2">
      <c r="Q134" s="247" t="s">
        <v>119</v>
      </c>
    </row>
    <row r="135" spans="17:17" ht="13.2">
      <c r="Q135" s="247" t="s">
        <v>120</v>
      </c>
    </row>
    <row r="136" spans="17:17" ht="13.2">
      <c r="Q136" s="247" t="s">
        <v>121</v>
      </c>
    </row>
    <row r="137" spans="17:17" ht="13.2">
      <c r="Q137" s="247" t="s">
        <v>122</v>
      </c>
    </row>
    <row r="138" spans="17:17" ht="13.2">
      <c r="Q138" s="248" t="s">
        <v>123</v>
      </c>
    </row>
    <row r="139" spans="17:17" ht="13.2">
      <c r="Q139" s="248" t="s">
        <v>124</v>
      </c>
    </row>
    <row r="140" spans="17:17" ht="13.2">
      <c r="Q140" s="248" t="s">
        <v>125</v>
      </c>
    </row>
    <row r="141" spans="17:17" ht="13.2">
      <c r="Q141" s="248" t="s">
        <v>126</v>
      </c>
    </row>
    <row r="142" spans="17:17" ht="13.2">
      <c r="Q142" s="248" t="s">
        <v>127</v>
      </c>
    </row>
    <row r="143" spans="17:17" ht="13.2">
      <c r="Q143" s="248" t="s">
        <v>128</v>
      </c>
    </row>
    <row r="144" spans="17:17" ht="13.2">
      <c r="Q144" s="248" t="s">
        <v>335</v>
      </c>
    </row>
    <row r="145" spans="17:17" ht="13.2">
      <c r="Q145" s="248" t="s">
        <v>336</v>
      </c>
    </row>
    <row r="146" spans="17:17" ht="13.2">
      <c r="Q146" s="248" t="s">
        <v>337</v>
      </c>
    </row>
    <row r="147" spans="17:17">
      <c r="Q147" s="246"/>
    </row>
    <row r="148" spans="17:17" ht="13.2">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formula1>$Q$85:$Q$89</formula1>
    </dataValidation>
    <dataValidation type="list" allowBlank="1" showInputMessage="1" showErrorMessage="1" sqref="N28:O28">
      <formula1>$Q$149:$Q$150</formula1>
    </dataValidation>
    <dataValidation type="list" allowBlank="1" showInputMessage="1" showErrorMessage="1" sqref="F52:I52">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J76"/>
  <sheetViews>
    <sheetView showGridLines="0" topLeftCell="B20" zoomScaleNormal="100" workbookViewId="0">
      <selection activeCell="D32" sqref="D32:F32"/>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0" width="9" style="38"/>
    <col min="51" max="51" width="49.77734375" style="38" bestFit="1" customWidth="1"/>
    <col min="52" max="53" width="9" style="38"/>
    <col min="54" max="54" width="54.44140625" style="38" bestFit="1" customWidth="1"/>
    <col min="55" max="55" width="13" style="38" bestFit="1" customWidth="1"/>
    <col min="56" max="56" width="24.33203125" style="38" bestFit="1" customWidth="1"/>
    <col min="57" max="58" width="9" style="38"/>
    <col min="59" max="59" width="16.2187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2"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3.8"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横浜市立みなと赤十字病院</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2"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0.92</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0.9</v>
      </c>
      <c r="E24" s="564"/>
      <c r="F24" s="564"/>
      <c r="G24" s="182" t="s">
        <v>158</v>
      </c>
      <c r="H24" s="535">
        <f>+F12</f>
        <v>0.92</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0.92</v>
      </c>
      <c r="Q27" s="584"/>
      <c r="R27" s="584"/>
      <c r="S27" s="584"/>
      <c r="T27" s="42" t="s">
        <v>38</v>
      </c>
      <c r="U27" s="62"/>
      <c r="V27" s="62"/>
      <c r="Y27" s="60" t="s">
        <v>39</v>
      </c>
      <c r="Z27" s="63"/>
      <c r="AH27" s="51"/>
      <c r="AI27" s="51"/>
      <c r="AJ27" s="51"/>
      <c r="AK27" s="51"/>
      <c r="AL27" s="547">
        <f>+AH18+P27</f>
        <v>0.92</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0.9</v>
      </c>
      <c r="E29" s="564"/>
      <c r="F29" s="564"/>
      <c r="G29" s="182" t="s">
        <v>158</v>
      </c>
      <c r="H29" s="535">
        <f>+AL27</f>
        <v>0.92</v>
      </c>
      <c r="I29" s="536"/>
      <c r="J29" s="182" t="s">
        <v>158</v>
      </c>
      <c r="M29" s="582"/>
      <c r="P29" s="54"/>
      <c r="Q29" s="133"/>
      <c r="R29" s="49" t="s">
        <v>144</v>
      </c>
      <c r="S29" s="563" t="s">
        <v>33</v>
      </c>
      <c r="T29" s="578"/>
      <c r="U29" s="578"/>
      <c r="V29" s="579"/>
      <c r="W29" s="46"/>
      <c r="X29" s="64"/>
      <c r="Y29" s="574" t="s">
        <v>191</v>
      </c>
      <c r="Z29" s="575"/>
      <c r="AA29" s="573">
        <v>0.92</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0.9</v>
      </c>
      <c r="E30" s="564"/>
      <c r="F30" s="564"/>
      <c r="G30" s="182" t="s">
        <v>158</v>
      </c>
      <c r="H30" s="535">
        <f>+AL30</f>
        <v>0.92</v>
      </c>
      <c r="I30" s="536"/>
      <c r="J30" s="182" t="s">
        <v>158</v>
      </c>
      <c r="M30" s="582"/>
      <c r="P30" s="54"/>
      <c r="R30" s="551">
        <f>+ROUND(AA28,2)+ROUND(AA29,2)+ROUND(AA30,2)</f>
        <v>0.92</v>
      </c>
      <c r="S30" s="584"/>
      <c r="T30" s="584"/>
      <c r="U30" s="584"/>
      <c r="V30" s="42" t="s">
        <v>16</v>
      </c>
      <c r="Y30" s="574" t="s">
        <v>148</v>
      </c>
      <c r="Z30" s="575"/>
      <c r="AA30" s="573"/>
      <c r="AB30" s="564"/>
      <c r="AC30" s="564"/>
      <c r="AD30" s="564"/>
      <c r="AE30" s="564"/>
      <c r="AF30" s="42" t="s">
        <v>13</v>
      </c>
      <c r="AL30" s="543">
        <v>0.92</v>
      </c>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2">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2">
      <c r="I45" s="66"/>
      <c r="J45" s="66"/>
      <c r="K45" s="66"/>
      <c r="R45" s="66"/>
      <c r="S45" s="66"/>
      <c r="T45" s="66"/>
      <c r="AY45" s="67"/>
      <c r="AZ45" s="67"/>
      <c r="BA45" s="67"/>
      <c r="BB45" s="67"/>
      <c r="BC45" s="67"/>
      <c r="BD45" s="67"/>
    </row>
    <row r="46" spans="2:62" ht="13.2">
      <c r="I46" s="66"/>
      <c r="J46" s="66"/>
      <c r="K46" s="66"/>
      <c r="R46" s="66"/>
      <c r="S46" s="66"/>
      <c r="T46" s="66"/>
      <c r="AY46" s="67"/>
      <c r="AZ46" s="67"/>
      <c r="BA46" s="67"/>
      <c r="BB46" s="67"/>
      <c r="BC46" s="67"/>
      <c r="BD46" s="67"/>
    </row>
    <row r="47" spans="2:62" ht="13.2">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J76"/>
  <sheetViews>
    <sheetView showGridLines="0" topLeftCell="A17" zoomScaleNormal="100" workbookViewId="0">
      <selection activeCell="D33" sqref="D33:F3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251.84</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245</v>
      </c>
      <c r="E24" s="564"/>
      <c r="F24" s="564"/>
      <c r="G24" s="182" t="s">
        <v>158</v>
      </c>
      <c r="H24" s="535">
        <f>+F12</f>
        <v>251.84</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251.84</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251.84</v>
      </c>
      <c r="Q27" s="584"/>
      <c r="R27" s="584"/>
      <c r="S27" s="584"/>
      <c r="T27" s="42" t="s">
        <v>38</v>
      </c>
      <c r="U27" s="62"/>
      <c r="V27" s="62"/>
      <c r="Y27" s="60" t="s">
        <v>39</v>
      </c>
      <c r="Z27" s="63"/>
      <c r="AH27" s="51"/>
      <c r="AI27" s="51"/>
      <c r="AJ27" s="51"/>
      <c r="AK27" s="51"/>
      <c r="AL27" s="547">
        <f>+AH18+P27</f>
        <v>251.84</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251.84</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245</v>
      </c>
      <c r="E29" s="564"/>
      <c r="F29" s="564"/>
      <c r="G29" s="182" t="s">
        <v>158</v>
      </c>
      <c r="H29" s="535">
        <f>+AL27</f>
        <v>251.84</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245</v>
      </c>
      <c r="E30" s="564"/>
      <c r="F30" s="564"/>
      <c r="G30" s="182" t="s">
        <v>158</v>
      </c>
      <c r="H30" s="535">
        <f>+AL30</f>
        <v>251.84</v>
      </c>
      <c r="I30" s="536"/>
      <c r="J30" s="182" t="s">
        <v>158</v>
      </c>
      <c r="M30" s="582"/>
      <c r="P30" s="54"/>
      <c r="R30" s="551">
        <f>+ROUND(AA28,2)+ROUND(AA29,2)+ROUND(AA30,2)</f>
        <v>251.84</v>
      </c>
      <c r="S30" s="584"/>
      <c r="T30" s="584"/>
      <c r="U30" s="584"/>
      <c r="V30" s="42" t="s">
        <v>16</v>
      </c>
      <c r="Y30" s="574" t="s">
        <v>148</v>
      </c>
      <c r="Z30" s="575"/>
      <c r="AA30" s="573"/>
      <c r="AB30" s="564"/>
      <c r="AC30" s="564"/>
      <c r="AD30" s="564"/>
      <c r="AE30" s="564"/>
      <c r="AF30" s="42" t="s">
        <v>13</v>
      </c>
      <c r="AL30" s="543">
        <v>251.84</v>
      </c>
      <c r="AM30" s="544"/>
      <c r="AN30" s="544"/>
      <c r="AO30" s="544"/>
      <c r="AP30" s="50" t="s">
        <v>13</v>
      </c>
      <c r="AS30" s="572"/>
      <c r="AT30" s="569"/>
      <c r="AU30" s="569"/>
      <c r="AV30" s="570"/>
      <c r="AW30" s="382"/>
    </row>
    <row r="31" spans="2:49" ht="27" customHeight="1" thickTop="1" thickBot="1">
      <c r="B31" s="537" t="s">
        <v>167</v>
      </c>
      <c r="C31" s="538"/>
      <c r="D31" s="564">
        <v>245</v>
      </c>
      <c r="E31" s="564"/>
      <c r="F31" s="564"/>
      <c r="G31" s="182" t="s">
        <v>158</v>
      </c>
      <c r="H31" s="535">
        <f>+AS24</f>
        <v>251.84</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2"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2"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formula1>AU13=ROUND(AU13,1)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油」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酸」は、中間処理を経ずに「中間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formula1>W7=ROUND(W7,1)</formula1>
    </dataValidation>
    <dataValidation type="custom" allowBlank="1" showInputMessage="1" showErrorMessage="1" sqref="H24:H33">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textLength" allowBlank="1" showInputMessage="1" showErrorMessage="1" errorTitle="要確認" error="「廃ｱﾙｶﾘ」は、中間処理を経ずに「最終処分」はできません。" sqref="R33:U33">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J76"/>
  <sheetViews>
    <sheetView showGridLines="0" zoomScaleNormal="100" workbookViewId="0">
      <selection activeCell="B2" sqref="B2:J3"/>
    </sheetView>
  </sheetViews>
  <sheetFormatPr defaultColWidth="9" defaultRowHeight="12"/>
  <cols>
    <col min="1" max="2" width="2.88671875" style="38" customWidth="1"/>
    <col min="3" max="3" width="18.33203125" style="38" customWidth="1"/>
    <col min="4" max="5" width="4.33203125" style="38" customWidth="1"/>
    <col min="6" max="6" width="3.77734375" style="38" customWidth="1"/>
    <col min="7" max="7" width="2.33203125" style="38" customWidth="1"/>
    <col min="8" max="8" width="10.33203125" style="38" customWidth="1"/>
    <col min="9" max="9" width="2.33203125" style="38" customWidth="1"/>
    <col min="10" max="11" width="2.44140625" style="38" customWidth="1"/>
    <col min="12" max="12" width="2.77734375" style="38" customWidth="1"/>
    <col min="13" max="13" width="2.88671875" style="38" customWidth="1"/>
    <col min="14" max="15" width="2.77734375" style="38" customWidth="1"/>
    <col min="16" max="16" width="3" style="38" customWidth="1"/>
    <col min="17" max="19" width="4.77734375" style="38" customWidth="1"/>
    <col min="20" max="22" width="2.88671875" style="38" customWidth="1"/>
    <col min="23" max="24" width="2.44140625" style="38" customWidth="1"/>
    <col min="25" max="25" width="2.88671875" style="38" customWidth="1"/>
    <col min="26" max="26" width="7.77734375" style="38" customWidth="1"/>
    <col min="27" max="27" width="4.77734375" style="38" customWidth="1"/>
    <col min="28" max="28" width="2" style="38" customWidth="1"/>
    <col min="29" max="30" width="2.33203125" style="38" customWidth="1"/>
    <col min="31" max="31" width="3.109375" style="38" customWidth="1"/>
    <col min="32" max="33" width="2.33203125" style="38" customWidth="1"/>
    <col min="34" max="34" width="2.88671875" style="38" customWidth="1"/>
    <col min="35" max="35" width="7.77734375" style="38" customWidth="1"/>
    <col min="36" max="37" width="4.33203125" style="38" customWidth="1"/>
    <col min="38" max="38" width="3.33203125" style="38" customWidth="1"/>
    <col min="39" max="39" width="2.77734375" style="38" customWidth="1"/>
    <col min="40" max="40" width="2.88671875" style="38" customWidth="1"/>
    <col min="41" max="41" width="10.77734375" style="38" customWidth="1"/>
    <col min="42" max="42" width="2.88671875" style="38" customWidth="1"/>
    <col min="43" max="44" width="2.44140625" style="38" customWidth="1"/>
    <col min="45" max="45" width="2.77734375" style="38" customWidth="1"/>
    <col min="46" max="46" width="7.77734375" style="38" customWidth="1"/>
    <col min="47" max="47" width="11.77734375" style="38" customWidth="1"/>
    <col min="48" max="48" width="1.88671875" style="38" customWidth="1"/>
    <col min="49" max="49" width="5.33203125" style="38" customWidth="1"/>
    <col min="50" max="58" width="9" style="38"/>
    <col min="59" max="59" width="16.2187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3.8"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横浜市立みなと赤十字病院</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2"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2"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2">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2">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2">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2">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2">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2">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3.2">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3.2">
      <c r="L69" s="66"/>
      <c r="M69" s="69"/>
      <c r="N69" s="66"/>
      <c r="O69" s="66"/>
    </row>
    <row r="70" spans="12:62" ht="13.2">
      <c r="L70" s="66"/>
      <c r="M70" s="69"/>
      <c r="N70" s="66"/>
      <c r="O70" s="66"/>
    </row>
    <row r="71" spans="12:62" ht="13.2">
      <c r="L71" s="66"/>
      <c r="M71" s="69"/>
      <c r="N71" s="66"/>
      <c r="O71" s="66"/>
    </row>
    <row r="72" spans="12:62" ht="13.2">
      <c r="L72" s="66"/>
      <c r="M72" s="69"/>
      <c r="N72" s="66"/>
      <c r="O72" s="66"/>
    </row>
    <row r="73" spans="12:62" ht="13.2">
      <c r="L73" s="66"/>
      <c r="M73" s="69"/>
      <c r="N73" s="66"/>
      <c r="O73" s="66"/>
    </row>
    <row r="74" spans="12:62" ht="13.2">
      <c r="L74" s="66"/>
      <c r="M74" s="69"/>
      <c r="N74" s="66"/>
      <c r="O74" s="66"/>
    </row>
    <row r="75" spans="12:62" ht="13.2">
      <c r="L75" s="66"/>
      <c r="M75" s="69"/>
      <c r="N75" s="66"/>
      <c r="O75" s="66"/>
    </row>
    <row r="76" spans="12:62" ht="13.2">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formula1>D9=ROUND(D9,2)</formula1>
    </dataValidation>
    <dataValidation type="custom" allowBlank="1" showInputMessage="1" showErrorMessage="1" sqref="H24:H33">
      <formula1>H24=ROUND(H24,1)</formula1>
    </dataValidation>
    <dataValidation type="custom" allowBlank="1" showInputMessage="1" showErrorMessage="1" error="入力は少数第1位までにして下さい。" sqref="AU13:AU14 W7:X7">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X59"/>
  <sheetViews>
    <sheetView showGridLines="0" zoomScaleNormal="100" workbookViewId="0">
      <selection activeCell="C12" sqref="C12:F12"/>
    </sheetView>
  </sheetViews>
  <sheetFormatPr defaultColWidth="9" defaultRowHeight="10.8"/>
  <cols>
    <col min="1" max="1" width="2.44140625" style="5" customWidth="1"/>
    <col min="2" max="3" width="3.77734375" style="5" customWidth="1"/>
    <col min="4" max="4" width="4.44140625" style="5" customWidth="1"/>
    <col min="5" max="5" width="3.77734375" style="5" customWidth="1"/>
    <col min="6" max="6" width="40.77734375" style="5" customWidth="1"/>
    <col min="7" max="23" width="12.33203125" style="5" customWidth="1"/>
    <col min="24" max="24" width="12.77734375" style="5" customWidth="1"/>
    <col min="25" max="27" width="9.77734375" style="5" customWidth="1"/>
    <col min="28" max="28" width="11.777343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横浜市立みなと赤十字病院</v>
      </c>
      <c r="Q6" s="632"/>
      <c r="R6" s="632"/>
      <c r="S6" s="632"/>
      <c r="T6" s="632"/>
      <c r="U6" s="632"/>
      <c r="V6" s="221"/>
      <c r="W6" s="221"/>
      <c r="X6" s="172" t="s">
        <v>76</v>
      </c>
    </row>
    <row r="7" spans="2:24" ht="14.4">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5"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0.9</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245</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245.9</v>
      </c>
    </row>
    <row r="10" spans="2:24" ht="24" customHeight="1">
      <c r="B10" s="158" t="s">
        <v>327</v>
      </c>
      <c r="C10" s="635" t="s">
        <v>244</v>
      </c>
      <c r="D10" s="635"/>
      <c r="E10" s="635"/>
      <c r="F10" s="636"/>
      <c r="G10" s="314" t="str">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t="str">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37" t="s">
        <v>245</v>
      </c>
      <c r="D11" s="637"/>
      <c r="E11" s="637"/>
      <c r="F11" s="638"/>
      <c r="G11" s="316" t="str">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t="str">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37" t="s">
        <v>246</v>
      </c>
      <c r="D12" s="637"/>
      <c r="E12" s="637"/>
      <c r="F12" s="638"/>
      <c r="G12" s="316" t="str">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t="str">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39" t="s">
        <v>247</v>
      </c>
      <c r="D13" s="640"/>
      <c r="E13" s="640"/>
      <c r="F13" s="641"/>
      <c r="G13" s="316" t="str">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t="str">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0.9</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245</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245.9</v>
      </c>
    </row>
    <row r="15" spans="2:24" ht="24" customHeight="1">
      <c r="B15" s="158" t="s">
        <v>184</v>
      </c>
      <c r="C15" s="637" t="s">
        <v>182</v>
      </c>
      <c r="D15" s="637"/>
      <c r="E15" s="637"/>
      <c r="F15" s="638"/>
      <c r="G15" s="316">
        <f>IF(OR(ｱ.特管廃油!D30&gt;0,ｱ.特管廃油!D30&lt;0),ｱ.特管廃油!D30,IF(G$19&gt;0,"0",0))</f>
        <v>0.9</v>
      </c>
      <c r="H15" s="316">
        <f>IF(OR(ｲ.特管廃酸!D30&gt;0,ｲ.特管廃酸!D30&lt;0),ｲ.特管廃酸!D30,IF(H$19&gt;0,"0",0))</f>
        <v>0</v>
      </c>
      <c r="I15" s="316">
        <f>IF(OR(ｳ.特管廃ｱﾙｶﾘ!D30&gt;0,ｳ.特管廃ｱﾙｶﾘ!D30&lt;0),ｳ.特管廃ｱﾙｶﾘ!D30,IF(I$19&gt;0,"0",0))</f>
        <v>0</v>
      </c>
      <c r="J15" s="316">
        <f>IF(OR(ｴ.感染性廃棄物!$D30&gt;0,ｴ.感染性廃棄物!$D30&lt;0),ｴ.感染性廃棄物!D30,IF(J$19&gt;0,"0",0))</f>
        <v>245</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245.9</v>
      </c>
    </row>
    <row r="16" spans="2:24" ht="24" customHeight="1">
      <c r="B16" s="158" t="s">
        <v>185</v>
      </c>
      <c r="C16" s="637" t="s">
        <v>183</v>
      </c>
      <c r="D16" s="637"/>
      <c r="E16" s="637"/>
      <c r="F16" s="638"/>
      <c r="G16" s="316" t="str">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f>IF(OR(ｴ.感染性廃棄物!$D31&gt;0,ｴ.感染性廃棄物!$D31&lt;0),ｴ.感染性廃棄物!D31,IF(J$19&gt;0,"0",0))</f>
        <v>245</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245</v>
      </c>
    </row>
    <row r="17" spans="2:24" ht="24" customHeight="1">
      <c r="B17" s="158"/>
      <c r="C17" s="637" t="s">
        <v>400</v>
      </c>
      <c r="D17" s="637"/>
      <c r="E17" s="637"/>
      <c r="F17" s="638"/>
      <c r="G17" s="316" t="str">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t="str">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33" t="s">
        <v>403</v>
      </c>
      <c r="E18" s="633"/>
      <c r="F18" s="634"/>
      <c r="G18" s="319" t="str">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t="str">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1" t="s">
        <v>302</v>
      </c>
      <c r="E19" s="651"/>
      <c r="F19" s="652"/>
      <c r="G19" s="322">
        <f t="shared" ref="G19:V19" si="1">+G37+G25+G23+G22+G21-G20</f>
        <v>0.92</v>
      </c>
      <c r="H19" s="322">
        <f t="shared" si="1"/>
        <v>0</v>
      </c>
      <c r="I19" s="322">
        <f t="shared" si="1"/>
        <v>0</v>
      </c>
      <c r="J19" s="322">
        <f t="shared" si="1"/>
        <v>251.84</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252.76</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5"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0.92</v>
      </c>
      <c r="H37" s="346">
        <f t="shared" si="7"/>
        <v>0</v>
      </c>
      <c r="I37" s="346">
        <f t="shared" si="7"/>
        <v>0</v>
      </c>
      <c r="J37" s="346">
        <f t="shared" si="7"/>
        <v>251.84</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252.76</v>
      </c>
    </row>
    <row r="38" spans="2:24" ht="24" customHeight="1">
      <c r="B38" s="156"/>
      <c r="C38" s="659"/>
      <c r="D38" s="195"/>
      <c r="E38" s="193" t="s">
        <v>195</v>
      </c>
      <c r="F38" s="360"/>
      <c r="G38" s="340">
        <f t="shared" ref="G38:V38" si="8">SUM(G39:G41)</f>
        <v>0.92</v>
      </c>
      <c r="H38" s="340">
        <f t="shared" si="8"/>
        <v>0</v>
      </c>
      <c r="I38" s="340">
        <f t="shared" si="8"/>
        <v>0</v>
      </c>
      <c r="J38" s="340">
        <f t="shared" si="8"/>
        <v>251.84</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252.76</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251.84</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251.84</v>
      </c>
    </row>
    <row r="40" spans="2:24" ht="24" customHeight="1">
      <c r="B40" s="156"/>
      <c r="C40" s="659"/>
      <c r="D40" s="196"/>
      <c r="E40" s="191"/>
      <c r="F40" s="189" t="s">
        <v>194</v>
      </c>
      <c r="G40" s="342">
        <f>+ｱ.特管廃油!$AA$29</f>
        <v>0.92</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0.92</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0.92</v>
      </c>
      <c r="H43" s="348">
        <f>+ｲ.特管廃酸!$AL$27</f>
        <v>0</v>
      </c>
      <c r="I43" s="348">
        <f>+ｳ.特管廃ｱﾙｶﾘ!$AL$27</f>
        <v>0</v>
      </c>
      <c r="J43" s="348">
        <f>+ｴ.感染性廃棄物!$AL$27</f>
        <v>251.84</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252.76</v>
      </c>
    </row>
    <row r="44" spans="2:24" ht="24" customHeight="1">
      <c r="B44" s="156"/>
      <c r="C44" s="163"/>
      <c r="D44" s="161" t="s">
        <v>150</v>
      </c>
      <c r="E44" s="657" t="s">
        <v>178</v>
      </c>
      <c r="F44" s="658"/>
      <c r="G44" s="350">
        <f>+ｱ.特管廃油!$AL$30</f>
        <v>0.92</v>
      </c>
      <c r="H44" s="350">
        <f>+ｲ.特管廃酸!$AL$30</f>
        <v>0</v>
      </c>
      <c r="I44" s="350">
        <f>+ｳ.特管廃ｱﾙｶﾘ!$AL$30</f>
        <v>0</v>
      </c>
      <c r="J44" s="350">
        <f>+ｴ.感染性廃棄物!$AL$30</f>
        <v>251.84</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252.76</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251.84</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251.84</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7" customHeight="1" thickBot="1">
      <c r="B47" s="157"/>
      <c r="C47" s="164"/>
      <c r="D47" s="162" t="s">
        <v>155</v>
      </c>
      <c r="E47" s="668" t="s">
        <v>405</v>
      </c>
      <c r="F47" s="669"/>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95"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1.82</v>
      </c>
      <c r="H55" s="385">
        <f t="shared" ref="H55:V55" si="9">IF(H9="0",+H19+H20,+H9+H19+H20)</f>
        <v>0</v>
      </c>
      <c r="I55" s="385">
        <f t="shared" si="9"/>
        <v>0</v>
      </c>
      <c r="J55" s="385">
        <f t="shared" si="9"/>
        <v>496.84000000000003</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498.65999999999997</v>
      </c>
    </row>
    <row r="56" spans="6:24" s="385" customFormat="1" ht="13.2">
      <c r="F56" s="387"/>
    </row>
    <row r="57" spans="6:24" s="385" customFormat="1" ht="13.2">
      <c r="F57" s="387"/>
    </row>
    <row r="58" spans="6:24" s="385" customFormat="1" ht="13.2">
      <c r="F58" s="387"/>
    </row>
    <row r="59" spans="6:24" s="385" customFormat="1" ht="13.2">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8671875" style="17" hidden="1" customWidth="1"/>
    <col min="2" max="2" width="3.33203125" style="17" customWidth="1"/>
    <col min="3" max="3" width="3.33203125" style="16" customWidth="1"/>
    <col min="4" max="4" width="4.33203125" style="16" customWidth="1"/>
    <col min="5" max="5" width="11" style="16" customWidth="1"/>
    <col min="6" max="6" width="2.77734375" style="16" customWidth="1"/>
    <col min="7" max="7" width="7.44140625" style="16" customWidth="1"/>
    <col min="8" max="8" width="13.77734375" style="16" customWidth="1"/>
    <col min="9" max="9" width="5.77734375" style="16" customWidth="1"/>
    <col min="10" max="10" width="3.77734375" style="16" customWidth="1"/>
    <col min="11" max="11" width="10.77734375" style="16" customWidth="1"/>
    <col min="12" max="12" width="9.6640625" style="16" customWidth="1"/>
    <col min="13" max="13" width="7.77734375" style="16" customWidth="1"/>
    <col min="14" max="14" width="6.77734375" style="16" customWidth="1"/>
    <col min="15" max="15" width="7.77734375" style="16" customWidth="1"/>
    <col min="16" max="16" width="2.21875" style="16" customWidth="1"/>
    <col min="17" max="16384" width="9" style="16"/>
  </cols>
  <sheetData>
    <row r="1" spans="1:16" ht="16.2" customHeight="1">
      <c r="C1" s="72" t="s">
        <v>204</v>
      </c>
    </row>
    <row r="2" spans="1:16" ht="16.2" customHeight="1">
      <c r="C2" s="72"/>
    </row>
    <row r="3" spans="1:16" ht="13.95" customHeight="1" thickBot="1">
      <c r="O3" s="95" t="s">
        <v>133</v>
      </c>
    </row>
    <row r="4" spans="1:16" ht="13.2">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2">
      <c r="C6" s="501" t="s">
        <v>380</v>
      </c>
      <c r="D6" s="677"/>
      <c r="E6" s="677"/>
      <c r="F6" s="677"/>
      <c r="G6" s="677"/>
      <c r="H6" s="677"/>
      <c r="I6" s="677"/>
      <c r="J6" s="677"/>
      <c r="K6" s="677"/>
      <c r="L6" s="677"/>
      <c r="M6" s="677"/>
      <c r="N6" s="677"/>
      <c r="O6" s="677"/>
    </row>
    <row r="7" spans="1:16" ht="13.2"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99999999999999" customHeight="1">
      <c r="C10" s="76"/>
      <c r="O10" s="77"/>
    </row>
    <row r="11" spans="1:16" ht="13.2">
      <c r="C11" s="76"/>
      <c r="L11" s="717" t="str">
        <f>+表紙!L34</f>
        <v>令和  ８  年 ６  月    日</v>
      </c>
      <c r="M11" s="718"/>
      <c r="N11" s="718"/>
      <c r="O11" s="719"/>
    </row>
    <row r="12" spans="1:16" ht="7.5" customHeight="1">
      <c r="C12" s="76"/>
      <c r="O12" s="78"/>
    </row>
    <row r="13" spans="1:16" ht="13.2">
      <c r="C13" s="688" t="str">
        <f>+表紙!C36</f>
        <v>横浜市長</v>
      </c>
      <c r="D13" s="689"/>
      <c r="E13" s="689"/>
      <c r="F13" s="689"/>
      <c r="G13" s="86" t="s">
        <v>5</v>
      </c>
      <c r="O13" s="77"/>
    </row>
    <row r="14" spans="1:16" ht="9" customHeight="1">
      <c r="C14" s="76"/>
      <c r="O14" s="77"/>
    </row>
    <row r="15" spans="1:16" ht="13.2" customHeight="1">
      <c r="A15" s="17">
        <v>3</v>
      </c>
      <c r="C15" s="76"/>
      <c r="H15" s="206" t="s">
        <v>202</v>
      </c>
      <c r="I15" s="206"/>
      <c r="O15" s="77"/>
    </row>
    <row r="16" spans="1:16" ht="26.25" customHeight="1">
      <c r="C16" s="76"/>
      <c r="H16" s="18" t="s">
        <v>6</v>
      </c>
      <c r="I16" s="18"/>
      <c r="J16" s="685" t="str">
        <f>+表紙!J39</f>
        <v>横浜市中区新山下３丁目１２番１号</v>
      </c>
      <c r="K16" s="685"/>
      <c r="L16" s="686"/>
      <c r="M16" s="686"/>
      <c r="N16" s="686"/>
      <c r="O16" s="687"/>
    </row>
    <row r="17" spans="1:17" ht="26.25" customHeight="1">
      <c r="C17" s="76"/>
      <c r="H17" s="18" t="s">
        <v>7</v>
      </c>
      <c r="I17" s="18"/>
      <c r="J17" s="685" t="str">
        <f>+表紙!J40</f>
        <v>横浜市立みなと赤十字病院                    　　　　　　　　　　　 　院長　大川　淳</v>
      </c>
      <c r="K17" s="685"/>
      <c r="L17" s="686"/>
      <c r="M17" s="686"/>
      <c r="N17" s="686"/>
      <c r="O17" s="687"/>
    </row>
    <row r="18" spans="1:17">
      <c r="C18" s="76"/>
      <c r="J18" s="16" t="s">
        <v>8</v>
      </c>
      <c r="O18" s="77"/>
    </row>
    <row r="19" spans="1:17">
      <c r="C19" s="76"/>
      <c r="J19" s="19" t="s">
        <v>9</v>
      </c>
      <c r="K19" s="19"/>
      <c r="L19" s="690" t="str">
        <f>IF(+表紙!L42="","",+表紙!L42)</f>
        <v>045(628)6100  (代表)</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横浜市立みなと赤十字病院</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2680</v>
      </c>
      <c r="N25" s="703"/>
      <c r="O25" s="704"/>
    </row>
    <row r="26" spans="1:17" ht="21" customHeight="1">
      <c r="C26" s="418" t="s">
        <v>11</v>
      </c>
      <c r="D26" s="446"/>
      <c r="E26" s="447"/>
      <c r="F26" s="708" t="str">
        <f>+表紙!F49</f>
        <v>横浜市中区新山下３丁目１２ばん</v>
      </c>
      <c r="G26" s="709"/>
      <c r="H26" s="709"/>
      <c r="I26" s="709"/>
      <c r="J26" s="709"/>
      <c r="K26" s="709"/>
      <c r="L26" s="115" t="s">
        <v>134</v>
      </c>
      <c r="M26" s="207"/>
      <c r="N26" s="725" t="str">
        <f>IF(+表紙!N49="","",+表紙!N49)</f>
        <v>045-628-6100</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Ｐ－医療、福祉</v>
      </c>
      <c r="G29" s="722"/>
      <c r="H29" s="722"/>
      <c r="I29" s="722"/>
      <c r="J29" s="25" t="s">
        <v>47</v>
      </c>
      <c r="K29" s="25"/>
      <c r="L29" s="727" t="str">
        <f>IF(+表紙!L52="","",+表紙!L52)</f>
        <v>医療（病院）</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t="str">
        <f>IF(+表紙!L54="","",+表紙!L54)</f>
        <v/>
      </c>
      <c r="M31" s="724"/>
      <c r="N31" s="301" t="s">
        <v>342</v>
      </c>
      <c r="O31" s="298"/>
      <c r="Q31" s="21"/>
    </row>
    <row r="32" spans="1:17" ht="19.5" customHeight="1">
      <c r="C32" s="288"/>
      <c r="D32" s="520" t="s">
        <v>345</v>
      </c>
      <c r="E32" s="521"/>
      <c r="F32" s="720" t="s">
        <v>346</v>
      </c>
      <c r="G32" s="488"/>
      <c r="H32" s="721"/>
      <c r="I32" s="722" t="s">
        <v>347</v>
      </c>
      <c r="J32" s="490"/>
      <c r="K32" s="490"/>
      <c r="L32" s="723">
        <f>IF(+表紙!L55="","",+表紙!L55)</f>
        <v>624</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t="str">
        <f>IF(+表紙!F59="","",+表紙!F59)</f>
        <v>１，３５７人</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245.9</v>
      </c>
      <c r="I40" s="216" t="s">
        <v>4</v>
      </c>
      <c r="J40" s="440" t="s">
        <v>293</v>
      </c>
      <c r="K40" s="441"/>
      <c r="L40" s="442"/>
      <c r="M40" s="681">
        <f>+表紙!M63</f>
        <v>245.9</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f>+表紙!M64</f>
        <v>245.9</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f>+表紙!M65</f>
        <v>245</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t="str">
        <f>+表紙!M66</f>
        <v>0</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t="str">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f>IF(表紙!M69="","",表紙!M69)</f>
        <v>247.95699999999999</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252.76</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2">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2"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2"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2"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2" customHeight="1">
      <c r="A73" s="16"/>
      <c r="B73" s="16"/>
      <c r="C73" s="169"/>
      <c r="D73" s="170" t="s">
        <v>236</v>
      </c>
      <c r="E73" s="426" t="s">
        <v>378</v>
      </c>
      <c r="F73" s="426"/>
      <c r="G73" s="426"/>
      <c r="H73" s="426"/>
      <c r="I73" s="426"/>
      <c r="J73" s="426"/>
      <c r="K73" s="426"/>
      <c r="L73" s="426"/>
      <c r="M73" s="426"/>
      <c r="N73" s="426"/>
      <c r="O73" s="427"/>
    </row>
    <row r="74" spans="1:15" ht="28.2" customHeight="1">
      <c r="A74" s="16"/>
      <c r="B74" s="16"/>
      <c r="C74" s="169"/>
      <c r="D74" s="170" t="s">
        <v>237</v>
      </c>
      <c r="E74" s="426" t="s">
        <v>241</v>
      </c>
      <c r="F74" s="426"/>
      <c r="G74" s="426"/>
      <c r="H74" s="426"/>
      <c r="I74" s="426"/>
      <c r="J74" s="426"/>
      <c r="K74" s="426"/>
      <c r="L74" s="426"/>
      <c r="M74" s="426"/>
      <c r="N74" s="426"/>
      <c r="O74" s="427"/>
    </row>
    <row r="75" spans="1:15" ht="28.2"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2026-06-22T07:25:29Z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